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xltoGH\"/>
    </mc:Choice>
  </mc:AlternateContent>
  <xr:revisionPtr revIDLastSave="0" documentId="13_ncr:1_{41EC00DA-D296-45E8-88B5-ACEBAF4AB3CD}" xr6:coauthVersionLast="44" xr6:coauthVersionMax="44" xr10:uidLastSave="{00000000-0000-0000-0000-000000000000}"/>
  <bookViews>
    <workbookView xWindow="-25335" yWindow="3570" windowWidth="21600" windowHeight="11385" firstSheet="44" activeTab="54" xr2:uid="{00000000-000D-0000-FFFF-FFFF00000000}"/>
  </bookViews>
  <sheets>
    <sheet name="S12_1" sheetId="1" r:id="rId1"/>
    <sheet name="S12_10" sheetId="2" r:id="rId2"/>
    <sheet name="S12_11" sheetId="3" r:id="rId3"/>
    <sheet name="S12_12" sheetId="4" r:id="rId4"/>
    <sheet name="S12_13-1" sheetId="5" r:id="rId5"/>
    <sheet name="S12_13-2" sheetId="6" r:id="rId6"/>
    <sheet name="S12_14" sheetId="7" r:id="rId7"/>
    <sheet name="S12_15" sheetId="8" r:id="rId8"/>
    <sheet name="S12_16" sheetId="9" r:id="rId9"/>
    <sheet name="S12_17" sheetId="10" r:id="rId10"/>
    <sheet name="S12_18" sheetId="11" r:id="rId11"/>
    <sheet name="S12_19" sheetId="12" r:id="rId12"/>
    <sheet name="S12_2" sheetId="13" r:id="rId13"/>
    <sheet name="S12_20" sheetId="14" r:id="rId14"/>
    <sheet name="S12_21" sheetId="15" r:id="rId15"/>
    <sheet name="S12_22" sheetId="16" r:id="rId16"/>
    <sheet name="S12_23" sheetId="17" r:id="rId17"/>
    <sheet name="S12_24" sheetId="18" r:id="rId18"/>
    <sheet name="S12_25" sheetId="19" r:id="rId19"/>
    <sheet name="S12_26" sheetId="20" r:id="rId20"/>
    <sheet name="S12_27" sheetId="21" r:id="rId21"/>
    <sheet name="S12_28" sheetId="22" r:id="rId22"/>
    <sheet name="S12_29" sheetId="23" r:id="rId23"/>
    <sheet name="S12_3" sheetId="24" r:id="rId24"/>
    <sheet name="S12_30" sheetId="25" r:id="rId25"/>
    <sheet name="S12_31" sheetId="26" r:id="rId26"/>
    <sheet name="S12_32" sheetId="27" r:id="rId27"/>
    <sheet name="S12_33-1" sheetId="28" r:id="rId28"/>
    <sheet name="S12_33-2" sheetId="29" r:id="rId29"/>
    <sheet name="S12_33-3" sheetId="30" r:id="rId30"/>
    <sheet name="S12_33-4" sheetId="31" r:id="rId31"/>
    <sheet name="S12_33-5" sheetId="32" r:id="rId32"/>
    <sheet name="S12_33-6" sheetId="33" r:id="rId33"/>
    <sheet name="S12_33-7" sheetId="34" r:id="rId34"/>
    <sheet name="S12_33-8" sheetId="35" r:id="rId35"/>
    <sheet name="S12_33-9" sheetId="36" r:id="rId36"/>
    <sheet name="S12_33-10" sheetId="37" r:id="rId37"/>
    <sheet name="S12_34-1" sheetId="38" r:id="rId38"/>
    <sheet name="S12_34-2" sheetId="39" r:id="rId39"/>
    <sheet name="S12_34-3" sheetId="40" r:id="rId40"/>
    <sheet name="S12_34-4" sheetId="41" r:id="rId41"/>
    <sheet name="S12_34-5" sheetId="42" r:id="rId42"/>
    <sheet name="S12_34-6" sheetId="43" r:id="rId43"/>
    <sheet name="S12_34-7" sheetId="44" r:id="rId44"/>
    <sheet name="S12_34-8" sheetId="45" r:id="rId45"/>
    <sheet name="S12_34-9" sheetId="46" r:id="rId46"/>
    <sheet name="S12_35" sheetId="47" r:id="rId47"/>
    <sheet name="S12_36" sheetId="48" r:id="rId48"/>
    <sheet name="S12_37" sheetId="49" r:id="rId49"/>
    <sheet name="S12_4" sheetId="50" r:id="rId50"/>
    <sheet name="S12_5" sheetId="51" r:id="rId51"/>
    <sheet name="S12_6" sheetId="52" r:id="rId52"/>
    <sheet name="S12_7" sheetId="53" r:id="rId53"/>
    <sheet name="S12_8" sheetId="54" r:id="rId54"/>
    <sheet name="S12_9" sheetId="55" r:id="rId55"/>
  </sheets>
  <externalReferences>
    <externalReference r:id="rId56"/>
    <externalReference r:id="rId57"/>
    <externalReference r:id="rId58"/>
  </externalReferences>
  <definedNames>
    <definedName name="_1st_comp_drop">S12_7!$G$5</definedName>
    <definedName name="_1st_comp_entry">S12_7!$G$2</definedName>
    <definedName name="_2nd_comp_drop">S12_7!$G$6</definedName>
    <definedName name="_2nd_comp_entry">S12_7!$G$3</definedName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MacroRecalculationBehavior" hidden="1">0</definedName>
    <definedName name="_AtRisk_SimSetting_RandomNumberGenerator" hidden="1">0</definedName>
    <definedName name="_AtRisk_SimSetting_ReportOptionCustomItemsCount" hidden="1">0</definedName>
    <definedName name="_AtRisk_SimSetting_ReportOptionDataMode" hidden="1">1</definedName>
    <definedName name="_AtRisk_SimSetting_ReportOptionReportMultiSimType" hidden="1">1</definedName>
    <definedName name="_AtRisk_SimSetting_ReportOptionReportPlacement" hidden="1">1</definedName>
    <definedName name="_AtRisk_SimSetting_ReportOptionReportSelection" hidden="1">0</definedName>
    <definedName name="_AtRisk_SimSetting_ReportOptionReportsFileType" hidden="1">1</definedName>
    <definedName name="_AtRisk_SimSetting_ReportOptionSelectiveQR" hidden="1">FALSE</definedName>
    <definedName name="_AtRisk_SimSetting_ReportsList" hidden="1">0</definedName>
    <definedName name="_AtRisk_SimSetting_ShowSimulationProgressWindow" hidden="1">TRUE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ActiveSimulationNumber" hidden="1">1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_Regression_Int">1</definedName>
    <definedName name="annsalesgrowth">'[1]S12_34-6'!$D$2</definedName>
    <definedName name="annual_capacity_level">S12_3!$D$2</definedName>
    <definedName name="annual_demand">S12_3!$D$1</definedName>
    <definedName name="annual_growth">S12_7!$G$4</definedName>
    <definedName name="Capacity">S12_2!$D$2</definedName>
    <definedName name="COGS" localSheetId="5">'S12_13-2'!$D$8</definedName>
    <definedName name="COGS" localSheetId="6">S12_14!$D$8</definedName>
    <definedName name="COGS">'S12_13-1'!$D$8</definedName>
    <definedName name="cost" localSheetId="48">S12_37!$B$14</definedName>
    <definedName name="cost">S12_36!$B$14</definedName>
    <definedName name="Cost_to_Store">'S12_33-10'!$D$5</definedName>
    <definedName name="current_stock_price">S12_11!$B$3</definedName>
    <definedName name="decline_years">S12_4!$F$2</definedName>
    <definedName name="decrease_rate">S12_4!$H$2</definedName>
    <definedName name="demand" localSheetId="47">S12_36!$B$7</definedName>
    <definedName name="demand" localSheetId="48">S12_37!$B$7</definedName>
    <definedName name="Demand">'S12_33-10'!$D$4</definedName>
    <definedName name="demand_after_8_31">S12_8!$D$5</definedName>
    <definedName name="demand_thru_8_31">S12_8!$D$4</definedName>
    <definedName name="DEP" localSheetId="5">'S12_13-2'!$D$9</definedName>
    <definedName name="DEP" localSheetId="6">S12_14!$D$9</definedName>
    <definedName name="DEP">'S12_13-1'!$D$9</definedName>
    <definedName name="DIV" localSheetId="5">'S12_13-2'!$D$6</definedName>
    <definedName name="DIV" localSheetId="6">S12_14!$D$6</definedName>
    <definedName name="DIV">'S12_13-1'!$D$6</definedName>
    <definedName name="ex_price">S12_11!$C$3</definedName>
    <definedName name="first_price">S12_8!$D$6</definedName>
    <definedName name="fullpricerevenue" localSheetId="48">S12_37!$B$11</definedName>
    <definedName name="fullpricerevenue">S12_36!$B$11</definedName>
    <definedName name="growth_rate">S12_4!$G$2</definedName>
    <definedName name="growth_years">S12_4!$E$2</definedName>
    <definedName name="Income_at_age_40">'[2]S12_33-5'!$D$5:$D$492</definedName>
    <definedName name="inflation">'[1]S12_34-6'!$D$5</definedName>
    <definedName name="IRD" localSheetId="5">'S12_13-2'!$D$5</definedName>
    <definedName name="IRD" localSheetId="6">S12_14!$D$5</definedName>
    <definedName name="IRD">'S12_13-1'!$D$5</definedName>
    <definedName name="IS" localSheetId="5">'S12_13-2'!$D$4</definedName>
    <definedName name="IS" localSheetId="6">S12_14!$D$4</definedName>
    <definedName name="IS">'S12_13-1'!$D$4</definedName>
    <definedName name="LAIR" localSheetId="5">'S12_13-2'!$D$10</definedName>
    <definedName name="LAIR" localSheetId="6">S12_14!$D$10</definedName>
    <definedName name="LAIR">'S12_13-1'!$D$10</definedName>
    <definedName name="leftover" localSheetId="48">S12_37!$B$12</definedName>
    <definedName name="leftover">S12_36!$B$12</definedName>
    <definedName name="leftoverrevenue" localSheetId="48">S12_37!$B$13</definedName>
    <definedName name="leftoverrevenue">S12_36!$B$13</definedName>
    <definedName name="limit_salvage1" localSheetId="48">S12_37!$B$6</definedName>
    <definedName name="limit_salvage1">S12_36!$B$6</definedName>
    <definedName name="lookup">'[1]S12_34-4'!$D$5:$F$50</definedName>
    <definedName name="lookupprice">'[3]Problem 4'!$F$4:$G$86</definedName>
    <definedName name="Magazines_Ordered">'S12_33-10'!$D$3</definedName>
    <definedName name="markdown_price">S12_8!$D$7</definedName>
    <definedName name="marketshare">S12_35!$D$3</definedName>
    <definedName name="marketsize_growth">S12_35!$D$6</definedName>
    <definedName name="Number_showing_up">S12_2!$D$3</definedName>
    <definedName name="order_size">S12_8!$D$3</definedName>
    <definedName name="orderquantity" localSheetId="48">S12_37!$B$1</definedName>
    <definedName name="orderquantity">S12_36!$B$1</definedName>
    <definedName name="overbook_fee">S12_2!$D$5</definedName>
    <definedName name="Pal_Workbook_GUID" hidden="1">"GFIZDPU5P7ZA5S823CGWBITQ"</definedName>
    <definedName name="Parent_Income">'[2]S12_33-5'!$C$5:$C$492</definedName>
    <definedName name="Play_type">'[1]S12_34-8'!$C$5:$C$448</definedName>
    <definedName name="price">S12_35!$D$4</definedName>
    <definedName name="_xlnm.Print_Area">S12_10!$A$1546:$C$1557</definedName>
    <definedName name="Print_Area_MI">S12_10!$A$1546:$C$1557</definedName>
    <definedName name="profit" localSheetId="48">S12_37!$B$15</definedName>
    <definedName name="profit">S12_36!$B$15</definedName>
    <definedName name="profit_margin">S12_35!$D$5</definedName>
    <definedName name="Return">'[3]Problem 8'!$I$5:$I$593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>2</definedName>
    <definedName name="RiskFixedSeed">1</definedName>
    <definedName name="RiskHasSettings" localSheetId="26" hidden="1">6</definedName>
    <definedName name="RiskHasSettings" localSheetId="46" hidden="1">6</definedName>
    <definedName name="RiskHasSettings" localSheetId="47" hidden="1">6</definedName>
    <definedName name="RiskHasSettings" localSheetId="48" hidden="1">7</definedName>
    <definedName name="RiskHasSettings">TRUE</definedName>
    <definedName name="RiskMinimizeOnStart">FALSE</definedName>
    <definedName name="RiskMonitorConvergence">FALSE</definedName>
    <definedName name="RiskMultipleCPUSupportEnabled" hidden="1">TRUE</definedName>
    <definedName name="RiskNumIterations" localSheetId="46" hidden="1">10000</definedName>
    <definedName name="RiskNumIterations" localSheetId="47" hidden="1">10000</definedName>
    <definedName name="RiskNumIterations" localSheetId="48" hidden="1">10000</definedName>
    <definedName name="RiskNumIterations">100</definedName>
    <definedName name="RiskNumSimulations">1</definedName>
    <definedName name="RiskPauseOnError">FALSE</definedName>
    <definedName name="RiskRealTimeResults">FALSE</definedName>
    <definedName name="RiskResultsUpdateFreq">100</definedName>
    <definedName name="RiskRunAfterRecalcMacro">FALSE</definedName>
    <definedName name="RiskRunAfterSimMacro">FALSE</definedName>
    <definedName name="RiskRunBeforeRecalcMacro">FALSE</definedName>
    <definedName name="RiskRunBeforeSimMacro">FALSE</definedName>
    <definedName name="RiskSamplingType">3</definedName>
    <definedName name="RiskStandardRecalc" localSheetId="26" hidden="1">2</definedName>
    <definedName name="RiskStandardRecalc" localSheetId="46" hidden="1">2</definedName>
    <definedName name="RiskStandardRecalc" localSheetId="47" hidden="1">2</definedName>
    <definedName name="RiskStandardRecalc" localSheetId="48" hidden="1">2</definedName>
    <definedName name="RiskStandardRecalc">0</definedName>
    <definedName name="RiskStatFunctionsUpdateFreq">1</definedName>
    <definedName name="RiskUpdateDisplay">FALSE</definedName>
    <definedName name="RiskUpdateStatFunctions">TRUE</definedName>
    <definedName name="RiskUseDifferentSeedForEachSim">FALSE</definedName>
    <definedName name="RiskUseFixedSeed">FALSE</definedName>
    <definedName name="RiskUseMultipleCPUs" hidden="1">TRUE</definedName>
    <definedName name="Sales_Price">'S12_33-10'!$D$6</definedName>
    <definedName name="salesprice" localSheetId="48">S12_37!$B$3</definedName>
    <definedName name="salesprice">S12_36!$B$3</definedName>
    <definedName name="Salvage_value">'S12_33-10'!$D$7</definedName>
    <definedName name="salvage1" localSheetId="48">S12_37!$B$4</definedName>
    <definedName name="salvage1">S12_36!$B$4</definedName>
    <definedName name="salvage2" localSheetId="48">S12_37!$B$5</definedName>
    <definedName name="salvage2">S12_36!$B$5</definedName>
    <definedName name="SG" localSheetId="5">'S12_13-2'!$D$3</definedName>
    <definedName name="SG" localSheetId="6">S12_14!$D$3</definedName>
    <definedName name="SG">'S12_13-1'!$D$3</definedName>
    <definedName name="soldfullprice" localSheetId="48">S12_37!$B$10</definedName>
    <definedName name="soldfullprice">S12_36!$B$10</definedName>
    <definedName name="Store_Costs">'S12_33-10'!$D$10</definedName>
    <definedName name="Store_Profit">'S12_33-10'!$D$11</definedName>
    <definedName name="Store_Revenue">'S12_33-10'!$D$9</definedName>
    <definedName name="Team">'[1]S12_34-8'!$B$5:$B$448</definedName>
    <definedName name="ticket_price">S12_2!$D$6</definedName>
    <definedName name="tickets_sold">S12_2!$D$1</definedName>
    <definedName name="TR" localSheetId="5">'S12_13-2'!$D$7</definedName>
    <definedName name="TR" localSheetId="6">S12_14!$D$7</definedName>
    <definedName name="TR">'S12_13-1'!$D$7</definedName>
    <definedName name="unit_build_cost">S12_3!$D$3</definedName>
    <definedName name="unit_cost" localSheetId="53">S12_8!$D$2</definedName>
    <definedName name="unit_cost">S12_2!$D$4</definedName>
    <definedName name="unit_price">S12_3!$D$4</definedName>
    <definedName name="unit_prod_cost">S12_3!$D$5</definedName>
    <definedName name="unitcost" localSheetId="48">S12_37!$B$2</definedName>
    <definedName name="unitcost">S12_36!$B$2</definedName>
    <definedName name="Yards">'[1]S12_34-8'!$D$5:$D$448</definedName>
    <definedName name="Year_1_sales">S12_4!$D$2</definedName>
    <definedName name="Year_2004_sales">S12_7!$G$1</definedName>
    <definedName name="Year1marketsize">S12_35!$D$2</definedName>
    <definedName name="year1price">'[1]S12_34-6'!$D$4</definedName>
    <definedName name="Year1unitsales">'[1]S12_34-6'!$D$1</definedName>
    <definedName name="yearcompenters">'[1]S12_34-6'!$D$3</definedName>
    <definedName name="years_of_growth">S12_35!$D$7</definedName>
  </definedNames>
  <calcPr calcId="191029"/>
  <pivotCaches>
    <pivotCache cacheId="28" r:id="rId59"/>
    <pivotCache cacheId="29" r:id="rId60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" i="55" l="1"/>
  <c r="D5" i="55" s="1"/>
  <c r="E5" i="55" s="1"/>
  <c r="F5" i="55" s="1"/>
  <c r="D13" i="54" l="1"/>
  <c r="D12" i="54"/>
  <c r="D11" i="54"/>
  <c r="D9" i="54"/>
  <c r="D10" i="54" s="1"/>
  <c r="D14" i="54" l="1"/>
  <c r="D7" i="53" l="1"/>
  <c r="D8" i="53" s="1"/>
  <c r="D9" i="53" s="1"/>
  <c r="D10" i="53" s="1"/>
  <c r="D11" i="53" s="1"/>
  <c r="D12" i="53" s="1"/>
  <c r="D13" i="53" s="1"/>
  <c r="D14" i="53" s="1"/>
  <c r="D15" i="53" s="1"/>
  <c r="D6" i="53"/>
  <c r="E9" i="52" l="1"/>
  <c r="E11" i="51" l="1"/>
  <c r="E12" i="51" s="1"/>
  <c r="C6" i="50" l="1"/>
  <c r="C7" i="50" s="1"/>
  <c r="C8" i="50" s="1"/>
  <c r="C9" i="50" s="1"/>
  <c r="C10" i="50" s="1"/>
  <c r="C11" i="50" s="1"/>
  <c r="C12" i="50" s="1"/>
  <c r="C13" i="50" s="1"/>
  <c r="C14" i="50" s="1"/>
  <c r="C15" i="50" s="1"/>
  <c r="C16" i="50" s="1"/>
  <c r="B14" i="49" l="1"/>
  <c r="B10" i="49"/>
  <c r="B11" i="49" s="1"/>
  <c r="B12" i="49" l="1"/>
  <c r="B13" i="49" s="1"/>
  <c r="B15" i="49" s="1"/>
  <c r="B14" i="48" l="1"/>
  <c r="B10" i="48"/>
  <c r="B11" i="48" s="1"/>
  <c r="B12" i="48" l="1"/>
  <c r="B13" i="48" s="1"/>
  <c r="B15" i="48" s="1"/>
  <c r="M13" i="47" l="1"/>
  <c r="L13" i="47"/>
  <c r="K13" i="47"/>
  <c r="J13" i="47"/>
  <c r="I13" i="47"/>
  <c r="H13" i="47"/>
  <c r="G13" i="47"/>
  <c r="F13" i="47"/>
  <c r="E13" i="47"/>
  <c r="D13" i="47"/>
  <c r="D12" i="47"/>
  <c r="D14" i="47" s="1"/>
  <c r="E12" i="47" l="1"/>
  <c r="F12" i="47" s="1"/>
  <c r="D16" i="47"/>
  <c r="D15" i="47"/>
  <c r="G12" i="47"/>
  <c r="F14" i="47"/>
  <c r="E14" i="47" l="1"/>
  <c r="F15" i="47"/>
  <c r="F16" i="47"/>
  <c r="E15" i="47"/>
  <c r="E16" i="47"/>
  <c r="H12" i="47"/>
  <c r="G14" i="47"/>
  <c r="D17" i="47"/>
  <c r="E17" i="47" l="1"/>
  <c r="F17" i="47"/>
  <c r="G16" i="47"/>
  <c r="G15" i="47"/>
  <c r="H14" i="47"/>
  <c r="I12" i="47"/>
  <c r="G17" i="47" l="1"/>
  <c r="H16" i="47"/>
  <c r="H15" i="47"/>
  <c r="J12" i="47"/>
  <c r="I14" i="47"/>
  <c r="H17" i="47" l="1"/>
  <c r="K12" i="47"/>
  <c r="J14" i="47"/>
  <c r="I15" i="47"/>
  <c r="I16" i="47"/>
  <c r="J15" i="47" l="1"/>
  <c r="J16" i="47"/>
  <c r="I17" i="47"/>
  <c r="L12" i="47"/>
  <c r="K14" i="47"/>
  <c r="L14" i="47" l="1"/>
  <c r="M12" i="47"/>
  <c r="M14" i="47" s="1"/>
  <c r="K16" i="47"/>
  <c r="K15" i="47"/>
  <c r="J17" i="47"/>
  <c r="K17" i="47" l="1"/>
  <c r="L16" i="47"/>
  <c r="L15" i="47"/>
  <c r="M15" i="47"/>
  <c r="M16" i="47"/>
  <c r="M17" i="47" l="1"/>
  <c r="L17" i="47"/>
  <c r="D20" i="47" s="1"/>
  <c r="J22" i="45" l="1"/>
  <c r="I22" i="45"/>
  <c r="J21" i="45"/>
  <c r="I21" i="45"/>
  <c r="J20" i="45"/>
  <c r="I20" i="45"/>
  <c r="J19" i="45"/>
  <c r="I19" i="45"/>
  <c r="J18" i="45"/>
  <c r="I18" i="45"/>
  <c r="J17" i="45"/>
  <c r="I17" i="45"/>
  <c r="J16" i="45"/>
  <c r="I16" i="45"/>
  <c r="J15" i="45"/>
  <c r="I15" i="45"/>
  <c r="J14" i="45"/>
  <c r="I14" i="45"/>
  <c r="J13" i="45"/>
  <c r="I13" i="45"/>
  <c r="J12" i="45"/>
  <c r="I12" i="45"/>
  <c r="J11" i="45"/>
  <c r="I11" i="45"/>
  <c r="E882" i="44"/>
  <c r="D882" i="44" s="1"/>
  <c r="E881" i="44"/>
  <c r="D881" i="44" s="1"/>
  <c r="E880" i="44"/>
  <c r="D880" i="44" s="1"/>
  <c r="E879" i="44"/>
  <c r="D879" i="44" s="1"/>
  <c r="E878" i="44"/>
  <c r="D878" i="44" s="1"/>
  <c r="E877" i="44"/>
  <c r="D877" i="44" s="1"/>
  <c r="E876" i="44"/>
  <c r="D876" i="44" s="1"/>
  <c r="E875" i="44"/>
  <c r="D875" i="44" s="1"/>
  <c r="E874" i="44"/>
  <c r="D874" i="44" s="1"/>
  <c r="E873" i="44"/>
  <c r="D873" i="44" s="1"/>
  <c r="E872" i="44"/>
  <c r="D872" i="44" s="1"/>
  <c r="E871" i="44"/>
  <c r="D871" i="44" s="1"/>
  <c r="E870" i="44"/>
  <c r="D870" i="44" s="1"/>
  <c r="E869" i="44"/>
  <c r="D869" i="44" s="1"/>
  <c r="E868" i="44"/>
  <c r="D868" i="44" s="1"/>
  <c r="E867" i="44"/>
  <c r="D867" i="44" s="1"/>
  <c r="E866" i="44"/>
  <c r="D866" i="44" s="1"/>
  <c r="E865" i="44"/>
  <c r="D865" i="44" s="1"/>
  <c r="E864" i="44"/>
  <c r="D864" i="44" s="1"/>
  <c r="E863" i="44"/>
  <c r="D863" i="44" s="1"/>
  <c r="E862" i="44"/>
  <c r="D862" i="44" s="1"/>
  <c r="E861" i="44"/>
  <c r="D861" i="44" s="1"/>
  <c r="E860" i="44"/>
  <c r="D860" i="44" s="1"/>
  <c r="E859" i="44"/>
  <c r="D859" i="44" s="1"/>
  <c r="E858" i="44"/>
  <c r="D858" i="44" s="1"/>
  <c r="E857" i="44"/>
  <c r="D857" i="44" s="1"/>
  <c r="E856" i="44"/>
  <c r="D856" i="44" s="1"/>
  <c r="E855" i="44"/>
  <c r="D855" i="44" s="1"/>
  <c r="E854" i="44"/>
  <c r="D854" i="44" s="1"/>
  <c r="E853" i="44"/>
  <c r="D853" i="44" s="1"/>
  <c r="E852" i="44"/>
  <c r="D852" i="44" s="1"/>
  <c r="E851" i="44"/>
  <c r="D851" i="44" s="1"/>
  <c r="E850" i="44"/>
  <c r="D850" i="44" s="1"/>
  <c r="E849" i="44"/>
  <c r="D849" i="44" s="1"/>
  <c r="E848" i="44"/>
  <c r="D848" i="44" s="1"/>
  <c r="E847" i="44"/>
  <c r="D847" i="44" s="1"/>
  <c r="E846" i="44"/>
  <c r="D846" i="44" s="1"/>
  <c r="E845" i="44"/>
  <c r="D845" i="44" s="1"/>
  <c r="E844" i="44"/>
  <c r="D844" i="44" s="1"/>
  <c r="E843" i="44"/>
  <c r="D843" i="44" s="1"/>
  <c r="E842" i="44"/>
  <c r="D842" i="44" s="1"/>
  <c r="E841" i="44"/>
  <c r="D841" i="44" s="1"/>
  <c r="E840" i="44"/>
  <c r="D840" i="44" s="1"/>
  <c r="E839" i="44"/>
  <c r="D839" i="44" s="1"/>
  <c r="E838" i="44"/>
  <c r="D838" i="44" s="1"/>
  <c r="E837" i="44"/>
  <c r="D837" i="44" s="1"/>
  <c r="E836" i="44"/>
  <c r="D836" i="44" s="1"/>
  <c r="E835" i="44"/>
  <c r="D835" i="44" s="1"/>
  <c r="E834" i="44"/>
  <c r="D834" i="44" s="1"/>
  <c r="E833" i="44"/>
  <c r="D833" i="44" s="1"/>
  <c r="E832" i="44"/>
  <c r="D832" i="44" s="1"/>
  <c r="E831" i="44"/>
  <c r="D831" i="44" s="1"/>
  <c r="E830" i="44"/>
  <c r="D830" i="44" s="1"/>
  <c r="E829" i="44"/>
  <c r="D829" i="44" s="1"/>
  <c r="E828" i="44"/>
  <c r="D828" i="44" s="1"/>
  <c r="E827" i="44"/>
  <c r="D827" i="44" s="1"/>
  <c r="E826" i="44"/>
  <c r="D826" i="44" s="1"/>
  <c r="E825" i="44"/>
  <c r="D825" i="44" s="1"/>
  <c r="E824" i="44"/>
  <c r="D824" i="44" s="1"/>
  <c r="E823" i="44"/>
  <c r="D823" i="44" s="1"/>
  <c r="E822" i="44"/>
  <c r="D822" i="44" s="1"/>
  <c r="E821" i="44"/>
  <c r="D821" i="44" s="1"/>
  <c r="E820" i="44"/>
  <c r="D820" i="44" s="1"/>
  <c r="E819" i="44"/>
  <c r="D819" i="44" s="1"/>
  <c r="E818" i="44"/>
  <c r="D818" i="44" s="1"/>
  <c r="E817" i="44"/>
  <c r="D817" i="44" s="1"/>
  <c r="E816" i="44"/>
  <c r="D816" i="44" s="1"/>
  <c r="E815" i="44"/>
  <c r="D815" i="44" s="1"/>
  <c r="E814" i="44"/>
  <c r="D814" i="44" s="1"/>
  <c r="E813" i="44"/>
  <c r="D813" i="44" s="1"/>
  <c r="E812" i="44"/>
  <c r="D812" i="44" s="1"/>
  <c r="E811" i="44"/>
  <c r="D811" i="44" s="1"/>
  <c r="E810" i="44"/>
  <c r="D810" i="44" s="1"/>
  <c r="E809" i="44"/>
  <c r="D809" i="44" s="1"/>
  <c r="E808" i="44"/>
  <c r="D808" i="44" s="1"/>
  <c r="E807" i="44"/>
  <c r="D807" i="44" s="1"/>
  <c r="E806" i="44"/>
  <c r="D806" i="44" s="1"/>
  <c r="E805" i="44"/>
  <c r="D805" i="44" s="1"/>
  <c r="E804" i="44"/>
  <c r="D804" i="44" s="1"/>
  <c r="E803" i="44"/>
  <c r="D803" i="44" s="1"/>
  <c r="E802" i="44"/>
  <c r="D802" i="44" s="1"/>
  <c r="E801" i="44"/>
  <c r="D801" i="44" s="1"/>
  <c r="E800" i="44"/>
  <c r="D800" i="44" s="1"/>
  <c r="E799" i="44"/>
  <c r="D799" i="44" s="1"/>
  <c r="E798" i="44"/>
  <c r="D798" i="44" s="1"/>
  <c r="E797" i="44"/>
  <c r="D797" i="44" s="1"/>
  <c r="E796" i="44"/>
  <c r="D796" i="44" s="1"/>
  <c r="E795" i="44"/>
  <c r="D795" i="44" s="1"/>
  <c r="E794" i="44"/>
  <c r="D794" i="44" s="1"/>
  <c r="E793" i="44"/>
  <c r="D793" i="44" s="1"/>
  <c r="E792" i="44"/>
  <c r="D792" i="44" s="1"/>
  <c r="E791" i="44"/>
  <c r="D791" i="44" s="1"/>
  <c r="E790" i="44"/>
  <c r="D790" i="44" s="1"/>
  <c r="E789" i="44"/>
  <c r="D789" i="44" s="1"/>
  <c r="E788" i="44"/>
  <c r="D788" i="44" s="1"/>
  <c r="E787" i="44"/>
  <c r="D787" i="44" s="1"/>
  <c r="E786" i="44"/>
  <c r="D786" i="44" s="1"/>
  <c r="E785" i="44"/>
  <c r="D785" i="44" s="1"/>
  <c r="E784" i="44"/>
  <c r="D784" i="44" s="1"/>
  <c r="E783" i="44"/>
  <c r="D783" i="44" s="1"/>
  <c r="E782" i="44"/>
  <c r="D782" i="44" s="1"/>
  <c r="E781" i="44"/>
  <c r="D781" i="44" s="1"/>
  <c r="E780" i="44"/>
  <c r="D780" i="44" s="1"/>
  <c r="E779" i="44"/>
  <c r="D779" i="44" s="1"/>
  <c r="E778" i="44"/>
  <c r="D778" i="44" s="1"/>
  <c r="E777" i="44"/>
  <c r="D777" i="44" s="1"/>
  <c r="E776" i="44"/>
  <c r="D776" i="44" s="1"/>
  <c r="E775" i="44"/>
  <c r="D775" i="44" s="1"/>
  <c r="E774" i="44"/>
  <c r="D774" i="44" s="1"/>
  <c r="E773" i="44"/>
  <c r="D773" i="44" s="1"/>
  <c r="E772" i="44"/>
  <c r="D772" i="44" s="1"/>
  <c r="E771" i="44"/>
  <c r="D771" i="44" s="1"/>
  <c r="E770" i="44"/>
  <c r="D770" i="44" s="1"/>
  <c r="E769" i="44"/>
  <c r="D769" i="44" s="1"/>
  <c r="E768" i="44"/>
  <c r="D768" i="44" s="1"/>
  <c r="E767" i="44"/>
  <c r="D767" i="44" s="1"/>
  <c r="E766" i="44"/>
  <c r="D766" i="44" s="1"/>
  <c r="E765" i="44"/>
  <c r="D765" i="44" s="1"/>
  <c r="E764" i="44"/>
  <c r="D764" i="44" s="1"/>
  <c r="E763" i="44"/>
  <c r="D763" i="44" s="1"/>
  <c r="E762" i="44"/>
  <c r="D762" i="44" s="1"/>
  <c r="E761" i="44"/>
  <c r="D761" i="44" s="1"/>
  <c r="E760" i="44"/>
  <c r="D760" i="44" s="1"/>
  <c r="E759" i="44"/>
  <c r="D759" i="44" s="1"/>
  <c r="E758" i="44"/>
  <c r="D758" i="44" s="1"/>
  <c r="E757" i="44"/>
  <c r="D757" i="44" s="1"/>
  <c r="E756" i="44"/>
  <c r="D756" i="44" s="1"/>
  <c r="E755" i="44"/>
  <c r="D755" i="44" s="1"/>
  <c r="E754" i="44"/>
  <c r="D754" i="44" s="1"/>
  <c r="E753" i="44"/>
  <c r="D753" i="44" s="1"/>
  <c r="E752" i="44"/>
  <c r="D752" i="44" s="1"/>
  <c r="E751" i="44"/>
  <c r="D751" i="44" s="1"/>
  <c r="E750" i="44"/>
  <c r="D750" i="44" s="1"/>
  <c r="E749" i="44"/>
  <c r="D749" i="44" s="1"/>
  <c r="E748" i="44"/>
  <c r="D748" i="44" s="1"/>
  <c r="E747" i="44"/>
  <c r="D747" i="44" s="1"/>
  <c r="E746" i="44"/>
  <c r="D746" i="44" s="1"/>
  <c r="E745" i="44"/>
  <c r="D745" i="44" s="1"/>
  <c r="E744" i="44"/>
  <c r="D744" i="44" s="1"/>
  <c r="E743" i="44"/>
  <c r="D743" i="44" s="1"/>
  <c r="E742" i="44"/>
  <c r="D742" i="44" s="1"/>
  <c r="E741" i="44"/>
  <c r="D741" i="44" s="1"/>
  <c r="E740" i="44"/>
  <c r="D740" i="44" s="1"/>
  <c r="E739" i="44"/>
  <c r="D739" i="44" s="1"/>
  <c r="E738" i="44"/>
  <c r="D738" i="44" s="1"/>
  <c r="E737" i="44"/>
  <c r="D737" i="44" s="1"/>
  <c r="E736" i="44"/>
  <c r="D736" i="44" s="1"/>
  <c r="E735" i="44"/>
  <c r="D735" i="44" s="1"/>
  <c r="E734" i="44"/>
  <c r="D734" i="44" s="1"/>
  <c r="E733" i="44"/>
  <c r="D733" i="44" s="1"/>
  <c r="E732" i="44"/>
  <c r="D732" i="44" s="1"/>
  <c r="E731" i="44"/>
  <c r="D731" i="44" s="1"/>
  <c r="E730" i="44"/>
  <c r="D730" i="44" s="1"/>
  <c r="E729" i="44"/>
  <c r="D729" i="44" s="1"/>
  <c r="E728" i="44"/>
  <c r="D728" i="44" s="1"/>
  <c r="E727" i="44"/>
  <c r="D727" i="44" s="1"/>
  <c r="E726" i="44"/>
  <c r="D726" i="44" s="1"/>
  <c r="E725" i="44"/>
  <c r="D725" i="44" s="1"/>
  <c r="E724" i="44"/>
  <c r="D724" i="44" s="1"/>
  <c r="E723" i="44"/>
  <c r="D723" i="44" s="1"/>
  <c r="E722" i="44"/>
  <c r="D722" i="44" s="1"/>
  <c r="E721" i="44"/>
  <c r="D721" i="44" s="1"/>
  <c r="E720" i="44"/>
  <c r="D720" i="44" s="1"/>
  <c r="E719" i="44"/>
  <c r="D719" i="44" s="1"/>
  <c r="E718" i="44"/>
  <c r="D718" i="44" s="1"/>
  <c r="E717" i="44"/>
  <c r="D717" i="44" s="1"/>
  <c r="E716" i="44"/>
  <c r="D716" i="44" s="1"/>
  <c r="E715" i="44"/>
  <c r="D715" i="44" s="1"/>
  <c r="E714" i="44"/>
  <c r="D714" i="44" s="1"/>
  <c r="E713" i="44"/>
  <c r="D713" i="44" s="1"/>
  <c r="E712" i="44"/>
  <c r="D712" i="44"/>
  <c r="E711" i="44"/>
  <c r="D711" i="44"/>
  <c r="E710" i="44"/>
  <c r="D710" i="44"/>
  <c r="E709" i="44"/>
  <c r="D709" i="44"/>
  <c r="E708" i="44"/>
  <c r="D708" i="44"/>
  <c r="E707" i="44"/>
  <c r="D707" i="44"/>
  <c r="E706" i="44"/>
  <c r="D706" i="44"/>
  <c r="E705" i="44"/>
  <c r="D705" i="44"/>
  <c r="E704" i="44"/>
  <c r="D704" i="44"/>
  <c r="E703" i="44"/>
  <c r="D703" i="44"/>
  <c r="E702" i="44"/>
  <c r="D702" i="44"/>
  <c r="E701" i="44"/>
  <c r="D701" i="44"/>
  <c r="E700" i="44"/>
  <c r="D700" i="44"/>
  <c r="E699" i="44"/>
  <c r="D699" i="44"/>
  <c r="E698" i="44"/>
  <c r="D698" i="44"/>
  <c r="E697" i="44"/>
  <c r="D697" i="44"/>
  <c r="E696" i="44"/>
  <c r="D696" i="44"/>
  <c r="E695" i="44"/>
  <c r="D695" i="44"/>
  <c r="E694" i="44"/>
  <c r="D694" i="44"/>
  <c r="E693" i="44"/>
  <c r="D693" i="44"/>
  <c r="E692" i="44"/>
  <c r="D692" i="44"/>
  <c r="E691" i="44"/>
  <c r="D691" i="44"/>
  <c r="E690" i="44"/>
  <c r="D690" i="44"/>
  <c r="E689" i="44"/>
  <c r="D689" i="44"/>
  <c r="E688" i="44"/>
  <c r="D688" i="44"/>
  <c r="E687" i="44"/>
  <c r="D687" i="44"/>
  <c r="E686" i="44"/>
  <c r="D686" i="44"/>
  <c r="E685" i="44"/>
  <c r="D685" i="44"/>
  <c r="E684" i="44"/>
  <c r="D684" i="44"/>
  <c r="E683" i="44"/>
  <c r="D683" i="44"/>
  <c r="E682" i="44"/>
  <c r="D682" i="44"/>
  <c r="E681" i="44"/>
  <c r="D681" i="44"/>
  <c r="E680" i="44"/>
  <c r="D680" i="44"/>
  <c r="E679" i="44"/>
  <c r="D679" i="44"/>
  <c r="E678" i="44"/>
  <c r="D678" i="44"/>
  <c r="E677" i="44"/>
  <c r="D677" i="44"/>
  <c r="E676" i="44"/>
  <c r="D676" i="44"/>
  <c r="E675" i="44"/>
  <c r="D675" i="44"/>
  <c r="E674" i="44"/>
  <c r="D674" i="44"/>
  <c r="E673" i="44"/>
  <c r="D673" i="44"/>
  <c r="E672" i="44"/>
  <c r="D672" i="44"/>
  <c r="E671" i="44"/>
  <c r="D671" i="44"/>
  <c r="E670" i="44"/>
  <c r="D670" i="44"/>
  <c r="E669" i="44"/>
  <c r="D669" i="44"/>
  <c r="E668" i="44"/>
  <c r="D668" i="44"/>
  <c r="E667" i="44"/>
  <c r="D667" i="44"/>
  <c r="E666" i="44"/>
  <c r="D666" i="44"/>
  <c r="E665" i="44"/>
  <c r="D665" i="44"/>
  <c r="E664" i="44"/>
  <c r="D664" i="44"/>
  <c r="E663" i="44"/>
  <c r="D663" i="44"/>
  <c r="E662" i="44"/>
  <c r="D662" i="44"/>
  <c r="E661" i="44"/>
  <c r="D661" i="44"/>
  <c r="E660" i="44"/>
  <c r="D660" i="44"/>
  <c r="E659" i="44"/>
  <c r="D659" i="44"/>
  <c r="E658" i="44"/>
  <c r="D658" i="44"/>
  <c r="E657" i="44"/>
  <c r="D657" i="44"/>
  <c r="E656" i="44"/>
  <c r="D656" i="44"/>
  <c r="E655" i="44"/>
  <c r="D655" i="44"/>
  <c r="E654" i="44"/>
  <c r="D654" i="44"/>
  <c r="E653" i="44"/>
  <c r="D653" i="44"/>
  <c r="E652" i="44"/>
  <c r="D652" i="44"/>
  <c r="E651" i="44"/>
  <c r="D651" i="44"/>
  <c r="E650" i="44"/>
  <c r="D650" i="44"/>
  <c r="E649" i="44"/>
  <c r="D649" i="44"/>
  <c r="E648" i="44"/>
  <c r="D648" i="44"/>
  <c r="E647" i="44"/>
  <c r="D647" i="44"/>
  <c r="E646" i="44"/>
  <c r="D646" i="44"/>
  <c r="E645" i="44"/>
  <c r="D645" i="44"/>
  <c r="E644" i="44"/>
  <c r="D644" i="44"/>
  <c r="E643" i="44"/>
  <c r="D643" i="44"/>
  <c r="E642" i="44"/>
  <c r="D642" i="44"/>
  <c r="E641" i="44"/>
  <c r="D641" i="44"/>
  <c r="E640" i="44"/>
  <c r="D640" i="44"/>
  <c r="E639" i="44"/>
  <c r="D639" i="44"/>
  <c r="E638" i="44"/>
  <c r="D638" i="44"/>
  <c r="E637" i="44"/>
  <c r="D637" i="44"/>
  <c r="E636" i="44"/>
  <c r="D636" i="44"/>
  <c r="E635" i="44"/>
  <c r="D635" i="44"/>
  <c r="E634" i="44"/>
  <c r="D634" i="44"/>
  <c r="E633" i="44"/>
  <c r="D633" i="44"/>
  <c r="E632" i="44"/>
  <c r="D632" i="44"/>
  <c r="E631" i="44"/>
  <c r="D631" i="44"/>
  <c r="E630" i="44"/>
  <c r="D630" i="44"/>
  <c r="E629" i="44"/>
  <c r="D629" i="44"/>
  <c r="E628" i="44"/>
  <c r="D628" i="44"/>
  <c r="E627" i="44"/>
  <c r="D627" i="44"/>
  <c r="E626" i="44"/>
  <c r="D626" i="44"/>
  <c r="E625" i="44"/>
  <c r="D625" i="44"/>
  <c r="E624" i="44"/>
  <c r="D624" i="44"/>
  <c r="E623" i="44"/>
  <c r="D623" i="44"/>
  <c r="E622" i="44"/>
  <c r="D622" i="44"/>
  <c r="E621" i="44"/>
  <c r="D621" i="44"/>
  <c r="E620" i="44"/>
  <c r="D620" i="44"/>
  <c r="E619" i="44"/>
  <c r="D619" i="44"/>
  <c r="E618" i="44"/>
  <c r="D618" i="44"/>
  <c r="E617" i="44"/>
  <c r="D617" i="44"/>
  <c r="E616" i="44"/>
  <c r="D616" i="44"/>
  <c r="E615" i="44"/>
  <c r="D615" i="44"/>
  <c r="E614" i="44"/>
  <c r="D614" i="44"/>
  <c r="E613" i="44"/>
  <c r="D613" i="44"/>
  <c r="E612" i="44"/>
  <c r="D612" i="44"/>
  <c r="E611" i="44"/>
  <c r="D611" i="44"/>
  <c r="E610" i="44"/>
  <c r="D610" i="44"/>
  <c r="E609" i="44"/>
  <c r="D609" i="44"/>
  <c r="E608" i="44"/>
  <c r="D608" i="44"/>
  <c r="E607" i="44"/>
  <c r="D607" i="44"/>
  <c r="E606" i="44"/>
  <c r="D606" i="44"/>
  <c r="E605" i="44"/>
  <c r="D605" i="44"/>
  <c r="E604" i="44"/>
  <c r="D604" i="44"/>
  <c r="E603" i="44"/>
  <c r="D603" i="44"/>
  <c r="E602" i="44"/>
  <c r="D602" i="44"/>
  <c r="E601" i="44"/>
  <c r="D601" i="44"/>
  <c r="E600" i="44"/>
  <c r="D600" i="44"/>
  <c r="E599" i="44"/>
  <c r="D599" i="44"/>
  <c r="E598" i="44"/>
  <c r="D598" i="44"/>
  <c r="E597" i="44"/>
  <c r="D597" i="44"/>
  <c r="E596" i="44"/>
  <c r="D596" i="44"/>
  <c r="E595" i="44"/>
  <c r="D595" i="44"/>
  <c r="E594" i="44"/>
  <c r="D594" i="44"/>
  <c r="E593" i="44"/>
  <c r="D593" i="44"/>
  <c r="E592" i="44"/>
  <c r="D592" i="44"/>
  <c r="E591" i="44"/>
  <c r="D591" i="44"/>
  <c r="E590" i="44"/>
  <c r="D590" i="44"/>
  <c r="E589" i="44"/>
  <c r="D589" i="44"/>
  <c r="E588" i="44"/>
  <c r="D588" i="44"/>
  <c r="E587" i="44"/>
  <c r="D587" i="44"/>
  <c r="E586" i="44"/>
  <c r="D586" i="44"/>
  <c r="E585" i="44"/>
  <c r="D585" i="44"/>
  <c r="E584" i="44"/>
  <c r="D584" i="44"/>
  <c r="E583" i="44"/>
  <c r="D583" i="44"/>
  <c r="E582" i="44"/>
  <c r="D582" i="44"/>
  <c r="E581" i="44"/>
  <c r="D581" i="44"/>
  <c r="E580" i="44"/>
  <c r="D580" i="44"/>
  <c r="E579" i="44"/>
  <c r="D579" i="44"/>
  <c r="E578" i="44"/>
  <c r="D578" i="44"/>
  <c r="E577" i="44"/>
  <c r="D577" i="44"/>
  <c r="E576" i="44"/>
  <c r="D576" i="44"/>
  <c r="E575" i="44"/>
  <c r="D575" i="44"/>
  <c r="E574" i="44"/>
  <c r="D574" i="44"/>
  <c r="E573" i="44"/>
  <c r="D573" i="44"/>
  <c r="E572" i="44"/>
  <c r="D572" i="44"/>
  <c r="E571" i="44"/>
  <c r="D571" i="44"/>
  <c r="E570" i="44"/>
  <c r="D570" i="44"/>
  <c r="E569" i="44"/>
  <c r="D569" i="44"/>
  <c r="E568" i="44"/>
  <c r="D568" i="44"/>
  <c r="E567" i="44"/>
  <c r="D567" i="44"/>
  <c r="E566" i="44"/>
  <c r="D566" i="44"/>
  <c r="E565" i="44"/>
  <c r="D565" i="44"/>
  <c r="E564" i="44"/>
  <c r="D564" i="44"/>
  <c r="E563" i="44"/>
  <c r="D563" i="44"/>
  <c r="E562" i="44"/>
  <c r="D562" i="44"/>
  <c r="E561" i="44"/>
  <c r="D561" i="44"/>
  <c r="E560" i="44"/>
  <c r="D560" i="44"/>
  <c r="E559" i="44"/>
  <c r="D559" i="44"/>
  <c r="E558" i="44"/>
  <c r="D558" i="44"/>
  <c r="E557" i="44"/>
  <c r="D557" i="44"/>
  <c r="E556" i="44"/>
  <c r="D556" i="44"/>
  <c r="E555" i="44"/>
  <c r="D555" i="44"/>
  <c r="E554" i="44"/>
  <c r="D554" i="44"/>
  <c r="E553" i="44"/>
  <c r="D553" i="44"/>
  <c r="E552" i="44"/>
  <c r="D552" i="44"/>
  <c r="E551" i="44"/>
  <c r="D551" i="44"/>
  <c r="E550" i="44"/>
  <c r="D550" i="44"/>
  <c r="E549" i="44"/>
  <c r="D549" i="44"/>
  <c r="E548" i="44"/>
  <c r="D548" i="44"/>
  <c r="E547" i="44"/>
  <c r="D547" i="44"/>
  <c r="E546" i="44"/>
  <c r="D546" i="44"/>
  <c r="E545" i="44"/>
  <c r="D545" i="44"/>
  <c r="E544" i="44"/>
  <c r="D544" i="44"/>
  <c r="E543" i="44"/>
  <c r="D543" i="44"/>
  <c r="E542" i="44"/>
  <c r="D542" i="44"/>
  <c r="E541" i="44"/>
  <c r="D541" i="44"/>
  <c r="E540" i="44"/>
  <c r="D540" i="44"/>
  <c r="E539" i="44"/>
  <c r="D539" i="44"/>
  <c r="E538" i="44"/>
  <c r="D538" i="44"/>
  <c r="E537" i="44"/>
  <c r="D537" i="44"/>
  <c r="E536" i="44"/>
  <c r="D536" i="44"/>
  <c r="E535" i="44"/>
  <c r="D535" i="44"/>
  <c r="E534" i="44"/>
  <c r="D534" i="44"/>
  <c r="E533" i="44"/>
  <c r="D533" i="44"/>
  <c r="E532" i="44"/>
  <c r="D532" i="44"/>
  <c r="E531" i="44"/>
  <c r="D531" i="44"/>
  <c r="E530" i="44"/>
  <c r="D530" i="44"/>
  <c r="E529" i="44"/>
  <c r="D529" i="44"/>
  <c r="E528" i="44"/>
  <c r="D528" i="44"/>
  <c r="E527" i="44"/>
  <c r="D527" i="44"/>
  <c r="E526" i="44"/>
  <c r="D526" i="44"/>
  <c r="E525" i="44"/>
  <c r="D525" i="44"/>
  <c r="E524" i="44"/>
  <c r="D524" i="44"/>
  <c r="E523" i="44"/>
  <c r="D523" i="44"/>
  <c r="E522" i="44"/>
  <c r="D522" i="44"/>
  <c r="E521" i="44"/>
  <c r="D521" i="44"/>
  <c r="E520" i="44"/>
  <c r="D520" i="44"/>
  <c r="E519" i="44"/>
  <c r="D519" i="44"/>
  <c r="E518" i="44"/>
  <c r="D518" i="44"/>
  <c r="E517" i="44"/>
  <c r="D517" i="44"/>
  <c r="E516" i="44"/>
  <c r="D516" i="44"/>
  <c r="E515" i="44"/>
  <c r="D515" i="44"/>
  <c r="E514" i="44"/>
  <c r="D514" i="44"/>
  <c r="E513" i="44"/>
  <c r="D513" i="44"/>
  <c r="E512" i="44"/>
  <c r="D512" i="44"/>
  <c r="E511" i="44"/>
  <c r="D511" i="44"/>
  <c r="E510" i="44"/>
  <c r="D510" i="44"/>
  <c r="E509" i="44"/>
  <c r="D509" i="44"/>
  <c r="E508" i="44"/>
  <c r="D508" i="44"/>
  <c r="E507" i="44"/>
  <c r="D507" i="44"/>
  <c r="E506" i="44"/>
  <c r="D506" i="44"/>
  <c r="E505" i="44"/>
  <c r="D505" i="44"/>
  <c r="E504" i="44"/>
  <c r="D504" i="44"/>
  <c r="E503" i="44"/>
  <c r="D503" i="44"/>
  <c r="E502" i="44"/>
  <c r="D502" i="44"/>
  <c r="E501" i="44"/>
  <c r="D501" i="44"/>
  <c r="E500" i="44"/>
  <c r="D500" i="44"/>
  <c r="E499" i="44"/>
  <c r="D499" i="44"/>
  <c r="E498" i="44"/>
  <c r="D498" i="44"/>
  <c r="E497" i="44"/>
  <c r="D497" i="44"/>
  <c r="E496" i="44"/>
  <c r="D496" i="44"/>
  <c r="E495" i="44"/>
  <c r="D495" i="44"/>
  <c r="E494" i="44"/>
  <c r="D494" i="44"/>
  <c r="E493" i="44"/>
  <c r="D493" i="44"/>
  <c r="E492" i="44"/>
  <c r="D492" i="44"/>
  <c r="E491" i="44"/>
  <c r="D491" i="44"/>
  <c r="E490" i="44"/>
  <c r="D490" i="44"/>
  <c r="E489" i="44"/>
  <c r="D489" i="44"/>
  <c r="E488" i="44"/>
  <c r="D488" i="44"/>
  <c r="E487" i="44"/>
  <c r="D487" i="44"/>
  <c r="E486" i="44"/>
  <c r="D486" i="44"/>
  <c r="E485" i="44"/>
  <c r="D485" i="44"/>
  <c r="E484" i="44"/>
  <c r="D484" i="44"/>
  <c r="E483" i="44"/>
  <c r="D483" i="44"/>
  <c r="E482" i="44"/>
  <c r="D482" i="44"/>
  <c r="E481" i="44"/>
  <c r="D481" i="44"/>
  <c r="E480" i="44"/>
  <c r="D480" i="44"/>
  <c r="E479" i="44"/>
  <c r="D479" i="44"/>
  <c r="E478" i="44"/>
  <c r="D478" i="44"/>
  <c r="E477" i="44"/>
  <c r="D477" i="44"/>
  <c r="E476" i="44"/>
  <c r="D476" i="44"/>
  <c r="E475" i="44"/>
  <c r="D475" i="44"/>
  <c r="E474" i="44"/>
  <c r="D474" i="44"/>
  <c r="E473" i="44"/>
  <c r="D473" i="44"/>
  <c r="E472" i="44"/>
  <c r="D472" i="44"/>
  <c r="E471" i="44"/>
  <c r="D471" i="44"/>
  <c r="E470" i="44"/>
  <c r="D470" i="44"/>
  <c r="E469" i="44"/>
  <c r="D469" i="44"/>
  <c r="E468" i="44"/>
  <c r="D468" i="44"/>
  <c r="E467" i="44"/>
  <c r="D467" i="44"/>
  <c r="E466" i="44"/>
  <c r="D466" i="44"/>
  <c r="E465" i="44"/>
  <c r="D465" i="44"/>
  <c r="E464" i="44"/>
  <c r="D464" i="44"/>
  <c r="E463" i="44"/>
  <c r="D463" i="44"/>
  <c r="E462" i="44"/>
  <c r="D462" i="44"/>
  <c r="E461" i="44"/>
  <c r="D461" i="44"/>
  <c r="E460" i="44"/>
  <c r="D460" i="44"/>
  <c r="E459" i="44"/>
  <c r="D459" i="44"/>
  <c r="E458" i="44"/>
  <c r="D458" i="44"/>
  <c r="E457" i="44"/>
  <c r="D457" i="44"/>
  <c r="E456" i="44"/>
  <c r="D456" i="44"/>
  <c r="E455" i="44"/>
  <c r="D455" i="44"/>
  <c r="E454" i="44"/>
  <c r="D454" i="44"/>
  <c r="E453" i="44"/>
  <c r="D453" i="44"/>
  <c r="E452" i="44"/>
  <c r="D452" i="44"/>
  <c r="E451" i="44"/>
  <c r="D451" i="44"/>
  <c r="E450" i="44"/>
  <c r="D450" i="44"/>
  <c r="E449" i="44"/>
  <c r="D449" i="44"/>
  <c r="E448" i="44"/>
  <c r="D448" i="44"/>
  <c r="E447" i="44"/>
  <c r="D447" i="44"/>
  <c r="E446" i="44"/>
  <c r="D446" i="44"/>
  <c r="E445" i="44"/>
  <c r="D445" i="44"/>
  <c r="E444" i="44"/>
  <c r="D444" i="44"/>
  <c r="E443" i="44"/>
  <c r="D443" i="44"/>
  <c r="E442" i="44"/>
  <c r="D442" i="44"/>
  <c r="E441" i="44"/>
  <c r="D441" i="44"/>
  <c r="E440" i="44"/>
  <c r="D440" i="44"/>
  <c r="E439" i="44"/>
  <c r="D439" i="44"/>
  <c r="E438" i="44"/>
  <c r="D438" i="44"/>
  <c r="E437" i="44"/>
  <c r="D437" i="44"/>
  <c r="E436" i="44"/>
  <c r="D436" i="44"/>
  <c r="E435" i="44"/>
  <c r="D435" i="44"/>
  <c r="E434" i="44"/>
  <c r="D434" i="44"/>
  <c r="E433" i="44"/>
  <c r="D433" i="44"/>
  <c r="E432" i="44"/>
  <c r="D432" i="44"/>
  <c r="E431" i="44"/>
  <c r="D431" i="44"/>
  <c r="E430" i="44"/>
  <c r="D430" i="44"/>
  <c r="E429" i="44"/>
  <c r="D429" i="44"/>
  <c r="E428" i="44"/>
  <c r="D428" i="44"/>
  <c r="E427" i="44"/>
  <c r="D427" i="44"/>
  <c r="E426" i="44"/>
  <c r="D426" i="44"/>
  <c r="E425" i="44"/>
  <c r="D425" i="44"/>
  <c r="E424" i="44"/>
  <c r="D424" i="44"/>
  <c r="E423" i="44"/>
  <c r="D423" i="44"/>
  <c r="E422" i="44"/>
  <c r="D422" i="44"/>
  <c r="E421" i="44"/>
  <c r="D421" i="44"/>
  <c r="E420" i="44"/>
  <c r="D420" i="44"/>
  <c r="E419" i="44"/>
  <c r="D419" i="44"/>
  <c r="E418" i="44"/>
  <c r="D418" i="44"/>
  <c r="E417" i="44"/>
  <c r="D417" i="44"/>
  <c r="E416" i="44"/>
  <c r="D416" i="44"/>
  <c r="E415" i="44"/>
  <c r="D415" i="44"/>
  <c r="E414" i="44"/>
  <c r="D414" i="44"/>
  <c r="E413" i="44"/>
  <c r="D413" i="44"/>
  <c r="E412" i="44"/>
  <c r="D412" i="44"/>
  <c r="E411" i="44"/>
  <c r="D411" i="44"/>
  <c r="E410" i="44"/>
  <c r="D410" i="44"/>
  <c r="E409" i="44"/>
  <c r="D409" i="44"/>
  <c r="E408" i="44"/>
  <c r="D408" i="44"/>
  <c r="E407" i="44"/>
  <c r="D407" i="44"/>
  <c r="E406" i="44"/>
  <c r="D406" i="44"/>
  <c r="E405" i="44"/>
  <c r="D405" i="44"/>
  <c r="E404" i="44"/>
  <c r="D404" i="44"/>
  <c r="E403" i="44"/>
  <c r="D403" i="44"/>
  <c r="E402" i="44"/>
  <c r="D402" i="44"/>
  <c r="E401" i="44"/>
  <c r="D401" i="44"/>
  <c r="E400" i="44"/>
  <c r="D400" i="44"/>
  <c r="E399" i="44"/>
  <c r="D399" i="44"/>
  <c r="E398" i="44"/>
  <c r="D398" i="44"/>
  <c r="E397" i="44"/>
  <c r="D397" i="44"/>
  <c r="E396" i="44"/>
  <c r="D396" i="44"/>
  <c r="E395" i="44"/>
  <c r="D395" i="44"/>
  <c r="E394" i="44"/>
  <c r="D394" i="44"/>
  <c r="E393" i="44"/>
  <c r="D393" i="44"/>
  <c r="E392" i="44"/>
  <c r="D392" i="44"/>
  <c r="E391" i="44"/>
  <c r="D391" i="44"/>
  <c r="E390" i="44"/>
  <c r="D390" i="44"/>
  <c r="E389" i="44"/>
  <c r="D389" i="44"/>
  <c r="E388" i="44"/>
  <c r="D388" i="44"/>
  <c r="E387" i="44"/>
  <c r="D387" i="44"/>
  <c r="E386" i="44"/>
  <c r="D386" i="44"/>
  <c r="E385" i="44"/>
  <c r="D385" i="44"/>
  <c r="E384" i="44"/>
  <c r="D384" i="44"/>
  <c r="E383" i="44"/>
  <c r="D383" i="44"/>
  <c r="E382" i="44"/>
  <c r="D382" i="44"/>
  <c r="E381" i="44"/>
  <c r="D381" i="44"/>
  <c r="E380" i="44"/>
  <c r="D380" i="44"/>
  <c r="E379" i="44"/>
  <c r="D379" i="44"/>
  <c r="E378" i="44"/>
  <c r="D378" i="44"/>
  <c r="E377" i="44"/>
  <c r="D377" i="44"/>
  <c r="E376" i="44"/>
  <c r="D376" i="44"/>
  <c r="E375" i="44"/>
  <c r="D375" i="44"/>
  <c r="E374" i="44"/>
  <c r="D374" i="44"/>
  <c r="E373" i="44"/>
  <c r="D373" i="44"/>
  <c r="E372" i="44"/>
  <c r="D372" i="44"/>
  <c r="E371" i="44"/>
  <c r="D371" i="44"/>
  <c r="E370" i="44"/>
  <c r="D370" i="44"/>
  <c r="E369" i="44"/>
  <c r="D369" i="44"/>
  <c r="E368" i="44"/>
  <c r="D368" i="44"/>
  <c r="E367" i="44"/>
  <c r="D367" i="44"/>
  <c r="E366" i="44"/>
  <c r="D366" i="44"/>
  <c r="E365" i="44"/>
  <c r="D365" i="44"/>
  <c r="E364" i="44"/>
  <c r="D364" i="44"/>
  <c r="E363" i="44"/>
  <c r="D363" i="44"/>
  <c r="E362" i="44"/>
  <c r="D362" i="44"/>
  <c r="E361" i="44"/>
  <c r="D361" i="44"/>
  <c r="E360" i="44"/>
  <c r="D360" i="44"/>
  <c r="E359" i="44"/>
  <c r="D359" i="44"/>
  <c r="E358" i="44"/>
  <c r="D358" i="44"/>
  <c r="E357" i="44"/>
  <c r="D357" i="44"/>
  <c r="E356" i="44"/>
  <c r="D356" i="44"/>
  <c r="E355" i="44"/>
  <c r="D355" i="44"/>
  <c r="E354" i="44"/>
  <c r="D354" i="44"/>
  <c r="E353" i="44"/>
  <c r="D353" i="44"/>
  <c r="E352" i="44"/>
  <c r="D352" i="44"/>
  <c r="E351" i="44"/>
  <c r="D351" i="44"/>
  <c r="E350" i="44"/>
  <c r="D350" i="44"/>
  <c r="E349" i="44"/>
  <c r="D349" i="44"/>
  <c r="E348" i="44"/>
  <c r="D348" i="44"/>
  <c r="E347" i="44"/>
  <c r="D347" i="44"/>
  <c r="E346" i="44"/>
  <c r="D346" i="44"/>
  <c r="E345" i="44"/>
  <c r="D345" i="44"/>
  <c r="E344" i="44"/>
  <c r="D344" i="44"/>
  <c r="E343" i="44"/>
  <c r="D343" i="44"/>
  <c r="E342" i="44"/>
  <c r="D342" i="44"/>
  <c r="E341" i="44"/>
  <c r="D341" i="44"/>
  <c r="E340" i="44"/>
  <c r="D340" i="44"/>
  <c r="E339" i="44"/>
  <c r="D339" i="44"/>
  <c r="E338" i="44"/>
  <c r="D338" i="44"/>
  <c r="E337" i="44"/>
  <c r="D337" i="44"/>
  <c r="E336" i="44"/>
  <c r="D336" i="44"/>
  <c r="E335" i="44"/>
  <c r="D335" i="44"/>
  <c r="E334" i="44"/>
  <c r="D334" i="44"/>
  <c r="E333" i="44"/>
  <c r="D333" i="44"/>
  <c r="E332" i="44"/>
  <c r="D332" i="44"/>
  <c r="E331" i="44"/>
  <c r="D331" i="44"/>
  <c r="E330" i="44"/>
  <c r="D330" i="44"/>
  <c r="E329" i="44"/>
  <c r="D329" i="44"/>
  <c r="E328" i="44"/>
  <c r="D328" i="44"/>
  <c r="E327" i="44"/>
  <c r="D327" i="44"/>
  <c r="E326" i="44"/>
  <c r="D326" i="44"/>
  <c r="E325" i="44"/>
  <c r="D325" i="44"/>
  <c r="E324" i="44"/>
  <c r="D324" i="44"/>
  <c r="E323" i="44"/>
  <c r="D323" i="44"/>
  <c r="E322" i="44"/>
  <c r="D322" i="44"/>
  <c r="E321" i="44"/>
  <c r="D321" i="44"/>
  <c r="E320" i="44"/>
  <c r="D320" i="44"/>
  <c r="E319" i="44"/>
  <c r="D319" i="44"/>
  <c r="E318" i="44"/>
  <c r="D318" i="44"/>
  <c r="E317" i="44"/>
  <c r="D317" i="44"/>
  <c r="E316" i="44"/>
  <c r="D316" i="44"/>
  <c r="E315" i="44"/>
  <c r="D315" i="44"/>
  <c r="E314" i="44"/>
  <c r="D314" i="44"/>
  <c r="E313" i="44"/>
  <c r="D313" i="44"/>
  <c r="E312" i="44"/>
  <c r="D312" i="44"/>
  <c r="E311" i="44"/>
  <c r="D311" i="44"/>
  <c r="E310" i="44"/>
  <c r="D310" i="44"/>
  <c r="E309" i="44"/>
  <c r="D309" i="44"/>
  <c r="E308" i="44"/>
  <c r="D308" i="44"/>
  <c r="E307" i="44"/>
  <c r="D307" i="44"/>
  <c r="E306" i="44"/>
  <c r="D306" i="44"/>
  <c r="E305" i="44"/>
  <c r="D305" i="44"/>
  <c r="E304" i="44"/>
  <c r="D304" i="44"/>
  <c r="E303" i="44"/>
  <c r="D303" i="44"/>
  <c r="E302" i="44"/>
  <c r="D302" i="44"/>
  <c r="E301" i="44"/>
  <c r="D301" i="44"/>
  <c r="E300" i="44"/>
  <c r="D300" i="44"/>
  <c r="E299" i="44"/>
  <c r="D299" i="44"/>
  <c r="E298" i="44"/>
  <c r="D298" i="44"/>
  <c r="E297" i="44"/>
  <c r="D297" i="44"/>
  <c r="E296" i="44"/>
  <c r="D296" i="44"/>
  <c r="E295" i="44"/>
  <c r="D295" i="44"/>
  <c r="E294" i="44"/>
  <c r="D294" i="44"/>
  <c r="E293" i="44"/>
  <c r="D293" i="44"/>
  <c r="E292" i="44"/>
  <c r="D292" i="44"/>
  <c r="E291" i="44"/>
  <c r="D291" i="44"/>
  <c r="E290" i="44"/>
  <c r="D290" i="44"/>
  <c r="E289" i="44"/>
  <c r="D289" i="44"/>
  <c r="E288" i="44"/>
  <c r="D288" i="44"/>
  <c r="E287" i="44"/>
  <c r="D287" i="44"/>
  <c r="E286" i="44"/>
  <c r="D286" i="44"/>
  <c r="E285" i="44"/>
  <c r="D285" i="44"/>
  <c r="E284" i="44"/>
  <c r="D284" i="44"/>
  <c r="E283" i="44"/>
  <c r="D283" i="44"/>
  <c r="E282" i="44"/>
  <c r="D282" i="44"/>
  <c r="E281" i="44"/>
  <c r="D281" i="44"/>
  <c r="E280" i="44"/>
  <c r="D280" i="44"/>
  <c r="E279" i="44"/>
  <c r="D279" i="44"/>
  <c r="E278" i="44"/>
  <c r="D278" i="44"/>
  <c r="E277" i="44"/>
  <c r="D277" i="44"/>
  <c r="E276" i="44"/>
  <c r="D276" i="44"/>
  <c r="E275" i="44"/>
  <c r="D275" i="44"/>
  <c r="E274" i="44"/>
  <c r="D274" i="44"/>
  <c r="E273" i="44"/>
  <c r="D273" i="44"/>
  <c r="E272" i="44"/>
  <c r="D272" i="44"/>
  <c r="E271" i="44"/>
  <c r="D271" i="44"/>
  <c r="E270" i="44"/>
  <c r="D270" i="44"/>
  <c r="E269" i="44"/>
  <c r="D269" i="44"/>
  <c r="E268" i="44"/>
  <c r="D268" i="44"/>
  <c r="E267" i="44"/>
  <c r="D267" i="44"/>
  <c r="E266" i="44"/>
  <c r="D266" i="44"/>
  <c r="E265" i="44"/>
  <c r="D265" i="44"/>
  <c r="E264" i="44"/>
  <c r="D264" i="44"/>
  <c r="E263" i="44"/>
  <c r="D263" i="44"/>
  <c r="E262" i="44"/>
  <c r="D262" i="44"/>
  <c r="E261" i="44"/>
  <c r="D261" i="44"/>
  <c r="E260" i="44"/>
  <c r="D260" i="44"/>
  <c r="E259" i="44"/>
  <c r="D259" i="44"/>
  <c r="E258" i="44"/>
  <c r="D258" i="44"/>
  <c r="E257" i="44"/>
  <c r="D257" i="44"/>
  <c r="E256" i="44"/>
  <c r="D256" i="44"/>
  <c r="E255" i="44"/>
  <c r="D255" i="44"/>
  <c r="E254" i="44"/>
  <c r="D254" i="44"/>
  <c r="E253" i="44"/>
  <c r="D253" i="44"/>
  <c r="E252" i="44"/>
  <c r="D252" i="44"/>
  <c r="E251" i="44"/>
  <c r="D251" i="44"/>
  <c r="E250" i="44"/>
  <c r="D250" i="44"/>
  <c r="E249" i="44"/>
  <c r="D249" i="44"/>
  <c r="E248" i="44"/>
  <c r="D248" i="44"/>
  <c r="E247" i="44"/>
  <c r="D247" i="44"/>
  <c r="E246" i="44"/>
  <c r="D246" i="44"/>
  <c r="E245" i="44"/>
  <c r="D245" i="44"/>
  <c r="E244" i="44"/>
  <c r="D244" i="44"/>
  <c r="E243" i="44"/>
  <c r="D243" i="44"/>
  <c r="E242" i="44"/>
  <c r="D242" i="44"/>
  <c r="E241" i="44"/>
  <c r="D241" i="44"/>
  <c r="E240" i="44"/>
  <c r="D240" i="44"/>
  <c r="E239" i="44"/>
  <c r="D239" i="44"/>
  <c r="E238" i="44"/>
  <c r="D238" i="44"/>
  <c r="E237" i="44"/>
  <c r="D237" i="44"/>
  <c r="E236" i="44"/>
  <c r="D236" i="44"/>
  <c r="E235" i="44"/>
  <c r="D235" i="44"/>
  <c r="E234" i="44"/>
  <c r="D234" i="44"/>
  <c r="E233" i="44"/>
  <c r="D233" i="44"/>
  <c r="E232" i="44"/>
  <c r="D232" i="44"/>
  <c r="E231" i="44"/>
  <c r="D231" i="44"/>
  <c r="E230" i="44"/>
  <c r="D230" i="44"/>
  <c r="E229" i="44"/>
  <c r="D229" i="44"/>
  <c r="E228" i="44"/>
  <c r="D228" i="44"/>
  <c r="E227" i="44"/>
  <c r="D227" i="44"/>
  <c r="E226" i="44"/>
  <c r="D226" i="44"/>
  <c r="E225" i="44"/>
  <c r="D225" i="44"/>
  <c r="E224" i="44"/>
  <c r="D224" i="44"/>
  <c r="E223" i="44"/>
  <c r="D223" i="44"/>
  <c r="E222" i="44"/>
  <c r="D222" i="44"/>
  <c r="E221" i="44"/>
  <c r="D221" i="44"/>
  <c r="E220" i="44"/>
  <c r="D220" i="44"/>
  <c r="E219" i="44"/>
  <c r="D219" i="44"/>
  <c r="E218" i="44"/>
  <c r="D218" i="44"/>
  <c r="E217" i="44"/>
  <c r="D217" i="44"/>
  <c r="E216" i="44"/>
  <c r="D216" i="44"/>
  <c r="E215" i="44"/>
  <c r="D215" i="44"/>
  <c r="E214" i="44"/>
  <c r="D214" i="44"/>
  <c r="E213" i="44"/>
  <c r="D213" i="44"/>
  <c r="E212" i="44"/>
  <c r="D212" i="44"/>
  <c r="E211" i="44"/>
  <c r="D211" i="44"/>
  <c r="E210" i="44"/>
  <c r="D210" i="44"/>
  <c r="E209" i="44"/>
  <c r="D209" i="44"/>
  <c r="E208" i="44"/>
  <c r="D208" i="44"/>
  <c r="E207" i="44"/>
  <c r="D207" i="44"/>
  <c r="E206" i="44"/>
  <c r="D206" i="44"/>
  <c r="E205" i="44"/>
  <c r="D205" i="44"/>
  <c r="E204" i="44"/>
  <c r="D204" i="44"/>
  <c r="E203" i="44"/>
  <c r="D203" i="44"/>
  <c r="E202" i="44"/>
  <c r="D202" i="44"/>
  <c r="E201" i="44"/>
  <c r="D201" i="44"/>
  <c r="E200" i="44"/>
  <c r="D200" i="44"/>
  <c r="E199" i="44"/>
  <c r="D199" i="44"/>
  <c r="E198" i="44"/>
  <c r="D198" i="44"/>
  <c r="E197" i="44"/>
  <c r="D197" i="44"/>
  <c r="E196" i="44"/>
  <c r="D196" i="44"/>
  <c r="E195" i="44"/>
  <c r="D195" i="44"/>
  <c r="E194" i="44"/>
  <c r="D194" i="44"/>
  <c r="E193" i="44"/>
  <c r="D193" i="44"/>
  <c r="E192" i="44"/>
  <c r="D192" i="44"/>
  <c r="E191" i="44"/>
  <c r="D191" i="44"/>
  <c r="E190" i="44"/>
  <c r="D190" i="44"/>
  <c r="E189" i="44"/>
  <c r="D189" i="44"/>
  <c r="E188" i="44"/>
  <c r="D188" i="44"/>
  <c r="E187" i="44"/>
  <c r="D187" i="44"/>
  <c r="E186" i="44"/>
  <c r="D186" i="44"/>
  <c r="E185" i="44"/>
  <c r="D185" i="44"/>
  <c r="E184" i="44"/>
  <c r="D184" i="44"/>
  <c r="E183" i="44"/>
  <c r="D183" i="44"/>
  <c r="E182" i="44"/>
  <c r="D182" i="44"/>
  <c r="E181" i="44"/>
  <c r="D181" i="44"/>
  <c r="E180" i="44"/>
  <c r="D180" i="44"/>
  <c r="E179" i="44"/>
  <c r="D179" i="44"/>
  <c r="E178" i="44"/>
  <c r="D178" i="44"/>
  <c r="E177" i="44"/>
  <c r="D177" i="44"/>
  <c r="E176" i="44"/>
  <c r="D176" i="44"/>
  <c r="E175" i="44"/>
  <c r="D175" i="44"/>
  <c r="E174" i="44"/>
  <c r="D174" i="44"/>
  <c r="E173" i="44"/>
  <c r="D173" i="44"/>
  <c r="E172" i="44"/>
  <c r="D172" i="44"/>
  <c r="E171" i="44"/>
  <c r="D171" i="44"/>
  <c r="E170" i="44"/>
  <c r="D170" i="44"/>
  <c r="E169" i="44"/>
  <c r="D169" i="44"/>
  <c r="E168" i="44"/>
  <c r="D168" i="44"/>
  <c r="E167" i="44"/>
  <c r="D167" i="44"/>
  <c r="E166" i="44"/>
  <c r="D166" i="44"/>
  <c r="E165" i="44"/>
  <c r="D165" i="44"/>
  <c r="E164" i="44"/>
  <c r="D164" i="44"/>
  <c r="E163" i="44"/>
  <c r="D163" i="44"/>
  <c r="E162" i="44"/>
  <c r="D162" i="44"/>
  <c r="E161" i="44"/>
  <c r="D161" i="44"/>
  <c r="E160" i="44"/>
  <c r="D160" i="44"/>
  <c r="E159" i="44"/>
  <c r="D159" i="44"/>
  <c r="E158" i="44"/>
  <c r="D158" i="44"/>
  <c r="E157" i="44"/>
  <c r="D157" i="44"/>
  <c r="E156" i="44"/>
  <c r="D156" i="44"/>
  <c r="E155" i="44"/>
  <c r="D155" i="44"/>
  <c r="E154" i="44"/>
  <c r="D154" i="44"/>
  <c r="E153" i="44"/>
  <c r="D153" i="44"/>
  <c r="E152" i="44"/>
  <c r="D152" i="44"/>
  <c r="E151" i="44"/>
  <c r="D151" i="44"/>
  <c r="E150" i="44"/>
  <c r="D150" i="44"/>
  <c r="E149" i="44"/>
  <c r="D149" i="44"/>
  <c r="E148" i="44"/>
  <c r="D148" i="44"/>
  <c r="E147" i="44"/>
  <c r="D147" i="44"/>
  <c r="E146" i="44"/>
  <c r="D146" i="44"/>
  <c r="E145" i="44"/>
  <c r="D145" i="44"/>
  <c r="E144" i="44"/>
  <c r="D144" i="44"/>
  <c r="E143" i="44"/>
  <c r="D143" i="44"/>
  <c r="E142" i="44"/>
  <c r="D142" i="44"/>
  <c r="E141" i="44"/>
  <c r="D141" i="44"/>
  <c r="E140" i="44"/>
  <c r="D140" i="44"/>
  <c r="E139" i="44"/>
  <c r="D139" i="44"/>
  <c r="E138" i="44"/>
  <c r="D138" i="44"/>
  <c r="E137" i="44"/>
  <c r="D137" i="44"/>
  <c r="E136" i="44"/>
  <c r="D136" i="44"/>
  <c r="E135" i="44"/>
  <c r="D135" i="44"/>
  <c r="E134" i="44"/>
  <c r="D134" i="44"/>
  <c r="E133" i="44"/>
  <c r="D133" i="44"/>
  <c r="E132" i="44"/>
  <c r="D132" i="44"/>
  <c r="E131" i="44"/>
  <c r="D131" i="44"/>
  <c r="E130" i="44"/>
  <c r="D130" i="44"/>
  <c r="E129" i="44"/>
  <c r="D129" i="44"/>
  <c r="E128" i="44"/>
  <c r="D128" i="44"/>
  <c r="E127" i="44"/>
  <c r="D127" i="44"/>
  <c r="E126" i="44"/>
  <c r="D126" i="44"/>
  <c r="E125" i="44"/>
  <c r="D125" i="44"/>
  <c r="E124" i="44"/>
  <c r="D124" i="44"/>
  <c r="E123" i="44"/>
  <c r="D123" i="44"/>
  <c r="E122" i="44"/>
  <c r="D122" i="44"/>
  <c r="E121" i="44"/>
  <c r="D121" i="44"/>
  <c r="E120" i="44"/>
  <c r="D120" i="44"/>
  <c r="E119" i="44"/>
  <c r="D119" i="44"/>
  <c r="E118" i="44"/>
  <c r="D118" i="44"/>
  <c r="E117" i="44"/>
  <c r="D117" i="44"/>
  <c r="E116" i="44"/>
  <c r="D116" i="44"/>
  <c r="E115" i="44"/>
  <c r="D115" i="44"/>
  <c r="E114" i="44"/>
  <c r="D114" i="44"/>
  <c r="E113" i="44"/>
  <c r="D113" i="44"/>
  <c r="E112" i="44"/>
  <c r="D112" i="44"/>
  <c r="E111" i="44"/>
  <c r="D111" i="44"/>
  <c r="E110" i="44"/>
  <c r="D110" i="44"/>
  <c r="E109" i="44"/>
  <c r="D109" i="44"/>
  <c r="E108" i="44"/>
  <c r="D108" i="44"/>
  <c r="E107" i="44"/>
  <c r="D107" i="44"/>
  <c r="E106" i="44"/>
  <c r="D106" i="44"/>
  <c r="E105" i="44"/>
  <c r="D105" i="44"/>
  <c r="E104" i="44"/>
  <c r="D104" i="44"/>
  <c r="E103" i="44"/>
  <c r="D103" i="44"/>
  <c r="E102" i="44"/>
  <c r="D102" i="44"/>
  <c r="E101" i="44"/>
  <c r="D101" i="44"/>
  <c r="E100" i="44"/>
  <c r="D100" i="44"/>
  <c r="E99" i="44"/>
  <c r="D99" i="44"/>
  <c r="E98" i="44"/>
  <c r="D98" i="44"/>
  <c r="E97" i="44"/>
  <c r="D97" i="44"/>
  <c r="E96" i="44"/>
  <c r="D96" i="44"/>
  <c r="E95" i="44"/>
  <c r="D95" i="44"/>
  <c r="E94" i="44"/>
  <c r="D94" i="44"/>
  <c r="E93" i="44"/>
  <c r="D93" i="44"/>
  <c r="E92" i="44"/>
  <c r="D92" i="44"/>
  <c r="E91" i="44"/>
  <c r="D91" i="44"/>
  <c r="E90" i="44"/>
  <c r="D90" i="44"/>
  <c r="E89" i="44"/>
  <c r="D89" i="44"/>
  <c r="E88" i="44"/>
  <c r="D88" i="44"/>
  <c r="E87" i="44"/>
  <c r="D87" i="44"/>
  <c r="E86" i="44"/>
  <c r="D86" i="44"/>
  <c r="E85" i="44"/>
  <c r="D85" i="44"/>
  <c r="E84" i="44"/>
  <c r="D84" i="44"/>
  <c r="E83" i="44"/>
  <c r="D83" i="44"/>
  <c r="E82" i="44"/>
  <c r="D82" i="44"/>
  <c r="E81" i="44"/>
  <c r="D81" i="44"/>
  <c r="E80" i="44"/>
  <c r="D80" i="44"/>
  <c r="E79" i="44"/>
  <c r="D79" i="44"/>
  <c r="E78" i="44"/>
  <c r="D78" i="44"/>
  <c r="E77" i="44"/>
  <c r="D77" i="44"/>
  <c r="E76" i="44"/>
  <c r="D76" i="44"/>
  <c r="E75" i="44"/>
  <c r="D75" i="44"/>
  <c r="E74" i="44"/>
  <c r="D74" i="44"/>
  <c r="E73" i="44"/>
  <c r="D73" i="44"/>
  <c r="E72" i="44"/>
  <c r="D72" i="44"/>
  <c r="E71" i="44"/>
  <c r="D71" i="44"/>
  <c r="E70" i="44"/>
  <c r="D70" i="44"/>
  <c r="E69" i="44"/>
  <c r="D69" i="44"/>
  <c r="E68" i="44"/>
  <c r="D68" i="44"/>
  <c r="E67" i="44"/>
  <c r="D67" i="44"/>
  <c r="E66" i="44"/>
  <c r="D66" i="44"/>
  <c r="E65" i="44"/>
  <c r="D65" i="44"/>
  <c r="E64" i="44"/>
  <c r="D64" i="44"/>
  <c r="E63" i="44"/>
  <c r="D63" i="44"/>
  <c r="E62" i="44"/>
  <c r="D62" i="44"/>
  <c r="E61" i="44"/>
  <c r="D61" i="44"/>
  <c r="E60" i="44"/>
  <c r="D60" i="44"/>
  <c r="E59" i="44"/>
  <c r="D59" i="44"/>
  <c r="E58" i="44"/>
  <c r="D58" i="44"/>
  <c r="E57" i="44"/>
  <c r="D57" i="44"/>
  <c r="E56" i="44"/>
  <c r="D56" i="44"/>
  <c r="E55" i="44"/>
  <c r="D55" i="44"/>
  <c r="E54" i="44"/>
  <c r="D54" i="44"/>
  <c r="E53" i="44"/>
  <c r="D53" i="44"/>
  <c r="E52" i="44"/>
  <c r="D52" i="44"/>
  <c r="E51" i="44"/>
  <c r="D51" i="44"/>
  <c r="E50" i="44"/>
  <c r="D50" i="44"/>
  <c r="E49" i="44"/>
  <c r="D49" i="44"/>
  <c r="E48" i="44"/>
  <c r="D48" i="44"/>
  <c r="E47" i="44"/>
  <c r="D47" i="44"/>
  <c r="E46" i="44"/>
  <c r="D46" i="44"/>
  <c r="E45" i="44"/>
  <c r="D45" i="44"/>
  <c r="E44" i="44"/>
  <c r="D44" i="44"/>
  <c r="E43" i="44"/>
  <c r="D43" i="44"/>
  <c r="E42" i="44"/>
  <c r="D42" i="44"/>
  <c r="E41" i="44"/>
  <c r="D41" i="44"/>
  <c r="E40" i="44"/>
  <c r="D40" i="44"/>
  <c r="E39" i="44"/>
  <c r="D39" i="44"/>
  <c r="E38" i="44"/>
  <c r="D38" i="44"/>
  <c r="E37" i="44"/>
  <c r="D37" i="44"/>
  <c r="E36" i="44"/>
  <c r="D36" i="44"/>
  <c r="E35" i="44"/>
  <c r="D35" i="44"/>
  <c r="E34" i="44"/>
  <c r="D34" i="44"/>
  <c r="E33" i="44"/>
  <c r="D33" i="44"/>
  <c r="E32" i="44"/>
  <c r="D32" i="44"/>
  <c r="E31" i="44"/>
  <c r="D31" i="44"/>
  <c r="E30" i="44"/>
  <c r="D30" i="44"/>
  <c r="E29" i="44"/>
  <c r="D29" i="44"/>
  <c r="E28" i="44"/>
  <c r="D28" i="44"/>
  <c r="E27" i="44"/>
  <c r="D27" i="44"/>
  <c r="E26" i="44"/>
  <c r="D26" i="44"/>
  <c r="E25" i="44"/>
  <c r="D25" i="44"/>
  <c r="E24" i="44"/>
  <c r="D24" i="44"/>
  <c r="E23" i="44"/>
  <c r="D23" i="44"/>
  <c r="E22" i="44"/>
  <c r="D22" i="44"/>
  <c r="E21" i="44"/>
  <c r="D21" i="44"/>
  <c r="E20" i="44"/>
  <c r="D20" i="44"/>
  <c r="E19" i="44"/>
  <c r="D19" i="44"/>
  <c r="E18" i="44"/>
  <c r="D18" i="44"/>
  <c r="E17" i="44"/>
  <c r="D17" i="44"/>
  <c r="E16" i="44"/>
  <c r="D16" i="44"/>
  <c r="E15" i="44"/>
  <c r="D15" i="44"/>
  <c r="E14" i="44"/>
  <c r="D14" i="44"/>
  <c r="E13" i="44"/>
  <c r="D13" i="44"/>
  <c r="E12" i="44"/>
  <c r="D12" i="44"/>
  <c r="E11" i="44"/>
  <c r="D11" i="44"/>
  <c r="E10" i="44"/>
  <c r="D10" i="44"/>
  <c r="E9" i="44"/>
  <c r="D9" i="44"/>
  <c r="E8" i="44"/>
  <c r="D8" i="44"/>
  <c r="E7" i="44"/>
  <c r="D7" i="44"/>
  <c r="E6" i="44"/>
  <c r="D6" i="44"/>
  <c r="E5" i="44"/>
  <c r="D5" i="44"/>
  <c r="E4" i="44"/>
  <c r="D4" i="44"/>
  <c r="E3" i="44"/>
  <c r="D3" i="44"/>
  <c r="E2" i="44"/>
  <c r="D2" i="44"/>
  <c r="D7" i="43"/>
  <c r="D8" i="43" s="1"/>
  <c r="D9" i="43" s="1"/>
  <c r="D10" i="43" s="1"/>
  <c r="D11" i="43" s="1"/>
  <c r="D12" i="43" s="1"/>
  <c r="D13" i="43" s="1"/>
  <c r="D14" i="43" s="1"/>
  <c r="D15" i="43" s="1"/>
  <c r="D16" i="43" s="1"/>
  <c r="C7" i="43"/>
  <c r="C8" i="43" s="1"/>
  <c r="J3" i="42"/>
  <c r="K50" i="41"/>
  <c r="J50" i="41"/>
  <c r="K49" i="41"/>
  <c r="J49" i="41"/>
  <c r="K48" i="41"/>
  <c r="J48" i="41"/>
  <c r="K47" i="41"/>
  <c r="J47" i="41"/>
  <c r="K46" i="41"/>
  <c r="J46" i="41"/>
  <c r="K45" i="41"/>
  <c r="J45" i="41"/>
  <c r="K44" i="41"/>
  <c r="J44" i="41"/>
  <c r="K43" i="41"/>
  <c r="J43" i="41"/>
  <c r="K42" i="41"/>
  <c r="J42" i="41"/>
  <c r="K41" i="41"/>
  <c r="J41" i="41"/>
  <c r="K40" i="41"/>
  <c r="J40" i="41"/>
  <c r="K39" i="41"/>
  <c r="J39" i="41"/>
  <c r="K38" i="41"/>
  <c r="J38" i="41"/>
  <c r="K37" i="41"/>
  <c r="J37" i="41"/>
  <c r="K36" i="41"/>
  <c r="J36" i="41"/>
  <c r="K35" i="41"/>
  <c r="J35" i="41"/>
  <c r="K34" i="41"/>
  <c r="J34" i="41"/>
  <c r="K33" i="41"/>
  <c r="J33" i="41"/>
  <c r="K32" i="41"/>
  <c r="J32" i="41"/>
  <c r="K31" i="41"/>
  <c r="J31" i="41"/>
  <c r="K30" i="41"/>
  <c r="J30" i="41"/>
  <c r="K29" i="41"/>
  <c r="J29" i="41"/>
  <c r="K28" i="41"/>
  <c r="J28" i="41"/>
  <c r="K27" i="41"/>
  <c r="J27" i="41"/>
  <c r="K26" i="41"/>
  <c r="J26" i="41"/>
  <c r="K25" i="41"/>
  <c r="J25" i="41"/>
  <c r="K24" i="41"/>
  <c r="J24" i="41"/>
  <c r="K23" i="41"/>
  <c r="J23" i="41"/>
  <c r="K22" i="41"/>
  <c r="J22" i="41"/>
  <c r="K21" i="41"/>
  <c r="J21" i="41"/>
  <c r="K20" i="41"/>
  <c r="J20" i="41"/>
  <c r="K19" i="41"/>
  <c r="J19" i="41"/>
  <c r="K18" i="41"/>
  <c r="J18" i="41"/>
  <c r="K17" i="41"/>
  <c r="J17" i="41"/>
  <c r="K16" i="41"/>
  <c r="J16" i="41"/>
  <c r="K15" i="41"/>
  <c r="J15" i="41"/>
  <c r="K14" i="41"/>
  <c r="J14" i="41"/>
  <c r="K13" i="41"/>
  <c r="J13" i="41"/>
  <c r="K12" i="41"/>
  <c r="J12" i="41"/>
  <c r="K11" i="41"/>
  <c r="J11" i="41"/>
  <c r="K10" i="41"/>
  <c r="J10" i="41"/>
  <c r="K9" i="41"/>
  <c r="J9" i="41"/>
  <c r="K8" i="41"/>
  <c r="J8" i="41"/>
  <c r="K7" i="41"/>
  <c r="J7" i="41"/>
  <c r="K6" i="41"/>
  <c r="J6" i="41"/>
  <c r="K5" i="41"/>
  <c r="J5" i="41"/>
  <c r="E7" i="43" l="1"/>
  <c r="E8" i="43"/>
  <c r="C9" i="43"/>
  <c r="C10" i="43" l="1"/>
  <c r="E9" i="43"/>
  <c r="C11" i="43" l="1"/>
  <c r="E10" i="43"/>
  <c r="C12" i="43" l="1"/>
  <c r="E11" i="43"/>
  <c r="E12" i="43" l="1"/>
  <c r="C13" i="43"/>
  <c r="C14" i="43" l="1"/>
  <c r="E13" i="43"/>
  <c r="C15" i="43" l="1"/>
  <c r="E14" i="43"/>
  <c r="C16" i="43" l="1"/>
  <c r="E16" i="43" s="1"/>
  <c r="E15" i="43"/>
  <c r="O25" i="37" l="1"/>
  <c r="N25" i="37"/>
  <c r="M25" i="37"/>
  <c r="L25" i="37"/>
  <c r="K25" i="37"/>
  <c r="J25" i="37"/>
  <c r="I25" i="37"/>
  <c r="H25" i="37"/>
  <c r="G25" i="37"/>
  <c r="F25" i="37"/>
  <c r="O24" i="37"/>
  <c r="N24" i="37"/>
  <c r="M24" i="37"/>
  <c r="L24" i="37"/>
  <c r="K24" i="37"/>
  <c r="J24" i="37"/>
  <c r="I24" i="37"/>
  <c r="H24" i="37"/>
  <c r="G24" i="37"/>
  <c r="F24" i="37"/>
  <c r="O23" i="37"/>
  <c r="N23" i="37"/>
  <c r="M23" i="37"/>
  <c r="L23" i="37"/>
  <c r="K23" i="37"/>
  <c r="J23" i="37"/>
  <c r="I23" i="37"/>
  <c r="H23" i="37"/>
  <c r="G23" i="37"/>
  <c r="F23" i="37"/>
  <c r="O22" i="37"/>
  <c r="N22" i="37"/>
  <c r="M22" i="37"/>
  <c r="L22" i="37"/>
  <c r="K22" i="37"/>
  <c r="J22" i="37"/>
  <c r="I22" i="37"/>
  <c r="H22" i="37"/>
  <c r="G22" i="37"/>
  <c r="F22" i="37"/>
  <c r="O21" i="37"/>
  <c r="N21" i="37"/>
  <c r="M21" i="37"/>
  <c r="L21" i="37"/>
  <c r="K21" i="37"/>
  <c r="J21" i="37"/>
  <c r="I21" i="37"/>
  <c r="H21" i="37"/>
  <c r="G21" i="37"/>
  <c r="F21" i="37"/>
  <c r="O20" i="37"/>
  <c r="N20" i="37"/>
  <c r="M20" i="37"/>
  <c r="L20" i="37"/>
  <c r="K20" i="37"/>
  <c r="J20" i="37"/>
  <c r="I20" i="37"/>
  <c r="H20" i="37"/>
  <c r="G20" i="37"/>
  <c r="F20" i="37"/>
  <c r="O19" i="37"/>
  <c r="N19" i="37"/>
  <c r="M19" i="37"/>
  <c r="L19" i="37"/>
  <c r="K19" i="37"/>
  <c r="J19" i="37"/>
  <c r="I19" i="37"/>
  <c r="H19" i="37"/>
  <c r="G19" i="37"/>
  <c r="F19" i="37"/>
  <c r="O18" i="37"/>
  <c r="N18" i="37"/>
  <c r="M18" i="37"/>
  <c r="L18" i="37"/>
  <c r="K18" i="37"/>
  <c r="J18" i="37"/>
  <c r="I18" i="37"/>
  <c r="H18" i="37"/>
  <c r="G18" i="37"/>
  <c r="F18" i="37"/>
  <c r="O17" i="37"/>
  <c r="N17" i="37"/>
  <c r="M17" i="37"/>
  <c r="L17" i="37"/>
  <c r="K17" i="37"/>
  <c r="J17" i="37"/>
  <c r="I17" i="37"/>
  <c r="H17" i="37"/>
  <c r="G17" i="37"/>
  <c r="F17" i="37"/>
  <c r="O16" i="37"/>
  <c r="N16" i="37"/>
  <c r="M16" i="37"/>
  <c r="L16" i="37"/>
  <c r="K16" i="37"/>
  <c r="J16" i="37"/>
  <c r="I16" i="37"/>
  <c r="H16" i="37"/>
  <c r="G16" i="37"/>
  <c r="F16" i="37"/>
  <c r="H40" i="36"/>
  <c r="F40" i="36" s="1"/>
  <c r="G40" i="36"/>
  <c r="H39" i="36"/>
  <c r="G39" i="36"/>
  <c r="F39" i="36" s="1"/>
  <c r="H38" i="36"/>
  <c r="G38" i="36"/>
  <c r="F38" i="36"/>
  <c r="H37" i="36"/>
  <c r="F37" i="36" s="1"/>
  <c r="G37" i="36"/>
  <c r="H36" i="36"/>
  <c r="F36" i="36" s="1"/>
  <c r="G36" i="36"/>
  <c r="H35" i="36"/>
  <c r="G35" i="36"/>
  <c r="F35" i="36" s="1"/>
  <c r="H34" i="36"/>
  <c r="G34" i="36"/>
  <c r="F34" i="36"/>
  <c r="H33" i="36"/>
  <c r="F33" i="36" s="1"/>
  <c r="G33" i="36"/>
  <c r="H32" i="36"/>
  <c r="F32" i="36" s="1"/>
  <c r="G32" i="36"/>
  <c r="H31" i="36"/>
  <c r="G31" i="36"/>
  <c r="F31" i="36" s="1"/>
  <c r="H30" i="36"/>
  <c r="G30" i="36"/>
  <c r="F30" i="36"/>
  <c r="H29" i="36"/>
  <c r="F29" i="36" s="1"/>
  <c r="G29" i="36"/>
  <c r="H28" i="36"/>
  <c r="F28" i="36" s="1"/>
  <c r="G28" i="36"/>
  <c r="H27" i="36"/>
  <c r="G27" i="36"/>
  <c r="F27" i="36" s="1"/>
  <c r="H26" i="36"/>
  <c r="G26" i="36"/>
  <c r="F26" i="36"/>
  <c r="H25" i="36"/>
  <c r="F25" i="36" s="1"/>
  <c r="G25" i="36"/>
  <c r="H24" i="36"/>
  <c r="F24" i="36" s="1"/>
  <c r="G24" i="36"/>
  <c r="H23" i="36"/>
  <c r="G23" i="36"/>
  <c r="F23" i="36" s="1"/>
  <c r="H22" i="36"/>
  <c r="G22" i="36"/>
  <c r="F22" i="36"/>
  <c r="H21" i="36"/>
  <c r="F21" i="36" s="1"/>
  <c r="G21" i="36"/>
  <c r="H20" i="36"/>
  <c r="F20" i="36" s="1"/>
  <c r="G20" i="36"/>
  <c r="H19" i="36"/>
  <c r="G19" i="36"/>
  <c r="F19" i="36" s="1"/>
  <c r="H18" i="36"/>
  <c r="G18" i="36"/>
  <c r="F18" i="36"/>
  <c r="H17" i="36"/>
  <c r="G17" i="36"/>
  <c r="F17" i="36" s="1"/>
  <c r="H16" i="36"/>
  <c r="F16" i="36" s="1"/>
  <c r="G16" i="36"/>
  <c r="H15" i="36"/>
  <c r="G15" i="36"/>
  <c r="F15" i="36" s="1"/>
  <c r="H14" i="36"/>
  <c r="G14" i="36"/>
  <c r="F14" i="36"/>
  <c r="H13" i="36"/>
  <c r="G13" i="36"/>
  <c r="F13" i="36" s="1"/>
  <c r="H12" i="36"/>
  <c r="F12" i="36" s="1"/>
  <c r="G12" i="36"/>
  <c r="H11" i="36"/>
  <c r="G11" i="36"/>
  <c r="F11" i="36" s="1"/>
  <c r="H10" i="36"/>
  <c r="G10" i="36"/>
  <c r="F10" i="36"/>
  <c r="H9" i="36"/>
  <c r="G9" i="36"/>
  <c r="F9" i="36" s="1"/>
  <c r="H8" i="36"/>
  <c r="F8" i="36" s="1"/>
  <c r="G8" i="36"/>
  <c r="H7" i="36"/>
  <c r="G7" i="36"/>
  <c r="F7" i="36" s="1"/>
  <c r="H6" i="36"/>
  <c r="G6" i="36"/>
  <c r="F6" i="36"/>
  <c r="H5" i="36"/>
  <c r="G5" i="36"/>
  <c r="F5" i="36" s="1"/>
  <c r="H4" i="36"/>
  <c r="F4" i="36" s="1"/>
  <c r="G4" i="36"/>
  <c r="K2" i="34"/>
  <c r="J2" i="34"/>
  <c r="E21" i="33"/>
  <c r="D21" i="33"/>
  <c r="E20" i="33"/>
  <c r="D20" i="33"/>
  <c r="E19" i="33"/>
  <c r="D19" i="33"/>
  <c r="E18" i="33"/>
  <c r="D18" i="33"/>
  <c r="F6" i="32"/>
  <c r="F4" i="32"/>
  <c r="D3" i="32"/>
  <c r="C3" i="32"/>
  <c r="I3" i="29"/>
  <c r="F9" i="32" l="1"/>
  <c r="J10" i="27" l="1"/>
  <c r="J11" i="27" s="1"/>
  <c r="J12" i="27" s="1"/>
  <c r="J13" i="27" s="1"/>
  <c r="J14" i="27" s="1"/>
  <c r="J15" i="27" s="1"/>
  <c r="J16" i="27" s="1"/>
  <c r="J17" i="27" s="1"/>
  <c r="J18" i="27" s="1"/>
  <c r="J19" i="27" s="1"/>
  <c r="J20" i="27" s="1"/>
  <c r="J21" i="27" s="1"/>
  <c r="J22" i="27" s="1"/>
  <c r="J23" i="27" s="1"/>
  <c r="J24" i="27" s="1"/>
  <c r="J25" i="27" s="1"/>
  <c r="J26" i="27" s="1"/>
  <c r="J27" i="27" s="1"/>
  <c r="J28" i="27" s="1"/>
  <c r="H31" i="26" l="1"/>
  <c r="H30" i="26"/>
  <c r="H29" i="26"/>
  <c r="H28" i="26"/>
  <c r="H27" i="26"/>
  <c r="H26" i="26"/>
  <c r="H25" i="26"/>
  <c r="H24" i="26"/>
  <c r="H23" i="26"/>
  <c r="H22" i="26"/>
  <c r="H21" i="26"/>
  <c r="H20" i="26"/>
  <c r="H19" i="26"/>
  <c r="H18" i="26"/>
  <c r="H17" i="26"/>
  <c r="H16" i="26"/>
  <c r="H15" i="26"/>
  <c r="H14" i="26"/>
  <c r="H13" i="26"/>
  <c r="M20" i="25" l="1"/>
  <c r="L20" i="25"/>
  <c r="M19" i="25"/>
  <c r="L19" i="25"/>
  <c r="M18" i="25"/>
  <c r="L18" i="25"/>
  <c r="M17" i="25"/>
  <c r="L17" i="25"/>
  <c r="M16" i="25"/>
  <c r="L16" i="25"/>
  <c r="M15" i="25"/>
  <c r="L15" i="25"/>
  <c r="M14" i="25"/>
  <c r="L14" i="25"/>
  <c r="M13" i="25"/>
  <c r="L13" i="25"/>
  <c r="M12" i="25"/>
  <c r="L12" i="25"/>
  <c r="M11" i="25"/>
  <c r="L11" i="25"/>
  <c r="M10" i="25"/>
  <c r="L10" i="25"/>
  <c r="M9" i="25"/>
  <c r="L9" i="25"/>
  <c r="M7" i="25"/>
  <c r="L7" i="25"/>
  <c r="D9" i="24" l="1"/>
  <c r="D8" i="24"/>
  <c r="D7" i="24"/>
  <c r="D10" i="24" l="1"/>
  <c r="D7" i="23"/>
  <c r="D8" i="23" s="1"/>
  <c r="C7" i="23"/>
  <c r="D9" i="23" l="1"/>
  <c r="C8" i="23"/>
  <c r="C9" i="23" s="1"/>
  <c r="D10" i="23" l="1"/>
  <c r="C10" i="23"/>
  <c r="C11" i="23" l="1"/>
  <c r="D11" i="23"/>
  <c r="D12" i="23" l="1"/>
  <c r="C12" i="23"/>
  <c r="C13" i="23" l="1"/>
  <c r="D13" i="23"/>
  <c r="D14" i="23" l="1"/>
  <c r="C14" i="23"/>
  <c r="C15" i="23" l="1"/>
  <c r="D15" i="23"/>
  <c r="D16" i="23" l="1"/>
  <c r="C16" i="23"/>
  <c r="C17" i="23" l="1"/>
  <c r="D17" i="23"/>
  <c r="D18" i="23" l="1"/>
  <c r="C18" i="23"/>
  <c r="C19" i="23" l="1"/>
  <c r="D19" i="23"/>
  <c r="D20" i="23" l="1"/>
  <c r="C20" i="23"/>
  <c r="C21" i="23" l="1"/>
  <c r="D21" i="23"/>
  <c r="D22" i="23" l="1"/>
  <c r="C22" i="23"/>
  <c r="C23" i="23" l="1"/>
  <c r="D23" i="23"/>
  <c r="D24" i="23" l="1"/>
  <c r="C24" i="23"/>
  <c r="C25" i="23" l="1"/>
  <c r="D25" i="23"/>
  <c r="D26" i="23" l="1"/>
  <c r="C26" i="23"/>
  <c r="C27" i="23" l="1"/>
  <c r="D27" i="23"/>
  <c r="D28" i="23" l="1"/>
  <c r="C28" i="23"/>
  <c r="C29" i="23" l="1"/>
  <c r="D29" i="23"/>
  <c r="D30" i="23" l="1"/>
  <c r="C30" i="23"/>
  <c r="C31" i="23" l="1"/>
  <c r="D31" i="23"/>
  <c r="D32" i="23" l="1"/>
  <c r="C32" i="23"/>
  <c r="C33" i="23" l="1"/>
  <c r="D33" i="23"/>
  <c r="D34" i="23" l="1"/>
  <c r="C34" i="23"/>
  <c r="C35" i="23" l="1"/>
  <c r="D35" i="23"/>
  <c r="D36" i="23" l="1"/>
  <c r="C36" i="23"/>
  <c r="C37" i="23" l="1"/>
  <c r="D37" i="23"/>
  <c r="D38" i="23" l="1"/>
  <c r="C38" i="23"/>
  <c r="C39" i="23" l="1"/>
  <c r="D39" i="23"/>
  <c r="D40" i="23" l="1"/>
  <c r="C40" i="23"/>
  <c r="C41" i="23" l="1"/>
  <c r="D41" i="23"/>
  <c r="D42" i="23" l="1"/>
  <c r="C42" i="23"/>
  <c r="C43" i="23" l="1"/>
  <c r="D43" i="23"/>
  <c r="D44" i="23" l="1"/>
  <c r="C44" i="23"/>
  <c r="C45" i="23" l="1"/>
  <c r="D45" i="23"/>
  <c r="D46" i="23" l="1"/>
  <c r="C46" i="23"/>
  <c r="C47" i="23" l="1"/>
  <c r="D47" i="23"/>
  <c r="D48" i="23" l="1"/>
  <c r="C48" i="23"/>
  <c r="C49" i="23" l="1"/>
  <c r="D49" i="23"/>
  <c r="D50" i="23" l="1"/>
  <c r="C50" i="23"/>
  <c r="C51" i="23" l="1"/>
  <c r="D51" i="23"/>
  <c r="D52" i="23" l="1"/>
  <c r="C52" i="23"/>
  <c r="C53" i="23" l="1"/>
  <c r="D53" i="23"/>
  <c r="D54" i="23" l="1"/>
  <c r="C54" i="23"/>
  <c r="C55" i="23" l="1"/>
  <c r="D55" i="23"/>
  <c r="D56" i="23" l="1"/>
  <c r="C56" i="23"/>
  <c r="C57" i="23" l="1"/>
  <c r="D57" i="23"/>
  <c r="D58" i="23" l="1"/>
  <c r="C58" i="23"/>
  <c r="C59" i="23" l="1"/>
  <c r="D59" i="23"/>
  <c r="D60" i="23" l="1"/>
  <c r="C60" i="23"/>
  <c r="C61" i="23" l="1"/>
  <c r="D61" i="23"/>
  <c r="D62" i="23" l="1"/>
  <c r="C62" i="23"/>
  <c r="C63" i="23" l="1"/>
  <c r="D63" i="23"/>
  <c r="D64" i="23" l="1"/>
  <c r="C64" i="23"/>
  <c r="C65" i="23" l="1"/>
  <c r="D65" i="23"/>
  <c r="D66" i="23" l="1"/>
  <c r="C66" i="23"/>
  <c r="C67" i="23" l="1"/>
  <c r="D67" i="23"/>
  <c r="D68" i="23" l="1"/>
  <c r="C68" i="23"/>
  <c r="C69" i="23" l="1"/>
  <c r="D69" i="23"/>
  <c r="D70" i="23" l="1"/>
  <c r="C70" i="23"/>
  <c r="C71" i="23" l="1"/>
  <c r="D71" i="23"/>
  <c r="D72" i="23" l="1"/>
  <c r="C72" i="23"/>
  <c r="C73" i="23" l="1"/>
  <c r="D73" i="23"/>
  <c r="D74" i="23" l="1"/>
  <c r="C74" i="23"/>
  <c r="C75" i="23" l="1"/>
  <c r="D75" i="23"/>
  <c r="D76" i="23" l="1"/>
  <c r="C76" i="23"/>
  <c r="C77" i="23" l="1"/>
  <c r="D77" i="23"/>
  <c r="D78" i="23" l="1"/>
  <c r="C78" i="23"/>
  <c r="C79" i="23" l="1"/>
  <c r="D79" i="23"/>
  <c r="D80" i="23" l="1"/>
  <c r="C80" i="23"/>
  <c r="C81" i="23" l="1"/>
  <c r="D81" i="23"/>
  <c r="D82" i="23" l="1"/>
  <c r="C82" i="23"/>
  <c r="C83" i="23" l="1"/>
  <c r="D83" i="23"/>
  <c r="D84" i="23" l="1"/>
  <c r="C84" i="23"/>
  <c r="C85" i="23" l="1"/>
  <c r="D85" i="23"/>
  <c r="D86" i="23" l="1"/>
  <c r="C86" i="23"/>
  <c r="C87" i="23" l="1"/>
  <c r="D87" i="23"/>
  <c r="D88" i="23" l="1"/>
  <c r="C88" i="23"/>
  <c r="C89" i="23" l="1"/>
  <c r="D89" i="23"/>
  <c r="D90" i="23" l="1"/>
  <c r="C90" i="23"/>
  <c r="C91" i="23" l="1"/>
  <c r="D91" i="23"/>
  <c r="D92" i="23" l="1"/>
  <c r="C92" i="23"/>
  <c r="C93" i="23" l="1"/>
  <c r="D93" i="23"/>
  <c r="D94" i="23" l="1"/>
  <c r="C94" i="23"/>
  <c r="C95" i="23" l="1"/>
  <c r="D95" i="23"/>
  <c r="D96" i="23" l="1"/>
  <c r="C96" i="23"/>
  <c r="C97" i="23" l="1"/>
  <c r="D97" i="23"/>
  <c r="D98" i="23" l="1"/>
  <c r="C98" i="23"/>
  <c r="C99" i="23" l="1"/>
  <c r="D99" i="23"/>
  <c r="D100" i="23" l="1"/>
  <c r="C100" i="23"/>
  <c r="C101" i="23" l="1"/>
  <c r="D101" i="23"/>
  <c r="D102" i="23" l="1"/>
  <c r="C102" i="23"/>
  <c r="C103" i="23" l="1"/>
  <c r="D103" i="23"/>
  <c r="D104" i="23" l="1"/>
  <c r="C104" i="23"/>
  <c r="C105" i="23" l="1"/>
  <c r="D105" i="23"/>
  <c r="C106" i="23" l="1"/>
  <c r="D106" i="23"/>
  <c r="D107" i="23" l="1"/>
  <c r="C107" i="23"/>
  <c r="C108" i="23" l="1"/>
  <c r="D108" i="23"/>
  <c r="D109" i="23" l="1"/>
  <c r="C109" i="23"/>
  <c r="C110" i="23" l="1"/>
  <c r="D110" i="23"/>
  <c r="D111" i="23" l="1"/>
  <c r="C111" i="23"/>
  <c r="C112" i="23" l="1"/>
  <c r="D112" i="23"/>
  <c r="D113" i="23" l="1"/>
  <c r="C113" i="23"/>
  <c r="C114" i="23" l="1"/>
  <c r="D114" i="23"/>
  <c r="D115" i="23" l="1"/>
  <c r="C115" i="23"/>
  <c r="C116" i="23" l="1"/>
  <c r="D116" i="23"/>
  <c r="D117" i="23" l="1"/>
  <c r="C117" i="23"/>
  <c r="C118" i="23" l="1"/>
  <c r="D118" i="23"/>
  <c r="D119" i="23" l="1"/>
  <c r="C119" i="23"/>
  <c r="C120" i="23" l="1"/>
  <c r="D120" i="23"/>
  <c r="D121" i="23" l="1"/>
  <c r="C121" i="23"/>
  <c r="C122" i="23" l="1"/>
  <c r="D122" i="23"/>
  <c r="D123" i="23" l="1"/>
  <c r="C123" i="23"/>
  <c r="C124" i="23" l="1"/>
  <c r="D124" i="23"/>
  <c r="D125" i="23" l="1"/>
  <c r="C125" i="23"/>
  <c r="C126" i="23" l="1"/>
  <c r="D126" i="23"/>
  <c r="D127" i="23" l="1"/>
  <c r="C127" i="23"/>
  <c r="C128" i="23" l="1"/>
  <c r="D128" i="23"/>
  <c r="D129" i="23" l="1"/>
  <c r="C129" i="23"/>
  <c r="C130" i="23" l="1"/>
  <c r="D130" i="23"/>
  <c r="D131" i="23" l="1"/>
  <c r="C131" i="23"/>
  <c r="C132" i="23" l="1"/>
  <c r="D132" i="23"/>
  <c r="D133" i="23" l="1"/>
  <c r="C133" i="23"/>
  <c r="C134" i="23" l="1"/>
  <c r="D134" i="23"/>
  <c r="D135" i="23" l="1"/>
  <c r="C135" i="23"/>
  <c r="C136" i="23" l="1"/>
  <c r="D136" i="23"/>
  <c r="D137" i="23" l="1"/>
  <c r="C137" i="23"/>
  <c r="C138" i="23" l="1"/>
  <c r="D138" i="23"/>
  <c r="D139" i="23" l="1"/>
  <c r="C139" i="23"/>
  <c r="C140" i="23" l="1"/>
  <c r="D140" i="23"/>
  <c r="D141" i="23" l="1"/>
  <c r="C141" i="23"/>
  <c r="C142" i="23" l="1"/>
  <c r="D142" i="23"/>
  <c r="D143" i="23" l="1"/>
  <c r="C143" i="23"/>
  <c r="C144" i="23" l="1"/>
  <c r="D144" i="23"/>
  <c r="D145" i="23" l="1"/>
  <c r="C145" i="23"/>
  <c r="C146" i="23" l="1"/>
  <c r="D146" i="23"/>
  <c r="D147" i="23" l="1"/>
  <c r="C147" i="23"/>
  <c r="C148" i="23" l="1"/>
  <c r="D148" i="23"/>
  <c r="D149" i="23" l="1"/>
  <c r="C149" i="23"/>
  <c r="C150" i="23" l="1"/>
  <c r="D150" i="23"/>
  <c r="D151" i="23" l="1"/>
  <c r="C151" i="23"/>
  <c r="C152" i="23" l="1"/>
  <c r="D152" i="23"/>
  <c r="D153" i="23" l="1"/>
  <c r="C153" i="23"/>
  <c r="C154" i="23" l="1"/>
  <c r="D154" i="23"/>
  <c r="D155" i="23" l="1"/>
  <c r="C155" i="23"/>
  <c r="C156" i="23" l="1"/>
  <c r="D156" i="23"/>
  <c r="D157" i="23" l="1"/>
  <c r="C157" i="23"/>
  <c r="C158" i="23" l="1"/>
  <c r="D158" i="23"/>
  <c r="D159" i="23" l="1"/>
  <c r="C159" i="23"/>
  <c r="C160" i="23" l="1"/>
  <c r="D160" i="23"/>
  <c r="D161" i="23" l="1"/>
  <c r="C161" i="23"/>
  <c r="C162" i="23" l="1"/>
  <c r="D162" i="23"/>
  <c r="D163" i="23" l="1"/>
  <c r="C163" i="23"/>
  <c r="C164" i="23" l="1"/>
  <c r="D164" i="23"/>
  <c r="D165" i="23" l="1"/>
  <c r="C165" i="23"/>
  <c r="C166" i="23" l="1"/>
  <c r="D166" i="23"/>
  <c r="D167" i="23" l="1"/>
  <c r="C167" i="23"/>
  <c r="C168" i="23" l="1"/>
  <c r="D168" i="23"/>
  <c r="D169" i="23" l="1"/>
  <c r="C169" i="23"/>
  <c r="C170" i="23" l="1"/>
  <c r="D170" i="23"/>
  <c r="D171" i="23" l="1"/>
  <c r="C171" i="23"/>
  <c r="C172" i="23" l="1"/>
  <c r="D172" i="23"/>
  <c r="D173" i="23" l="1"/>
  <c r="C173" i="23"/>
  <c r="C174" i="23" l="1"/>
  <c r="D174" i="23"/>
  <c r="D175" i="23" l="1"/>
  <c r="C175" i="23"/>
  <c r="C176" i="23" l="1"/>
  <c r="D176" i="23"/>
  <c r="D177" i="23" l="1"/>
  <c r="C177" i="23"/>
  <c r="C178" i="23" l="1"/>
  <c r="D178" i="23"/>
  <c r="D179" i="23" l="1"/>
  <c r="C179" i="23"/>
  <c r="C180" i="23" l="1"/>
  <c r="D180" i="23"/>
  <c r="D181" i="23" l="1"/>
  <c r="C181" i="23"/>
  <c r="C182" i="23" l="1"/>
  <c r="D182" i="23"/>
  <c r="D183" i="23" l="1"/>
  <c r="C183" i="23"/>
  <c r="C184" i="23" l="1"/>
  <c r="D184" i="23"/>
  <c r="D185" i="23" l="1"/>
  <c r="C185" i="23"/>
  <c r="C186" i="23" l="1"/>
  <c r="D186" i="23"/>
  <c r="D187" i="23" l="1"/>
  <c r="C187" i="23"/>
  <c r="C188" i="23" l="1"/>
  <c r="D188" i="23"/>
  <c r="D189" i="23" l="1"/>
  <c r="C189" i="23"/>
  <c r="C190" i="23" l="1"/>
  <c r="D190" i="23"/>
  <c r="D191" i="23" l="1"/>
  <c r="C191" i="23"/>
  <c r="C192" i="23" l="1"/>
  <c r="D192" i="23"/>
  <c r="D193" i="23" l="1"/>
  <c r="C193" i="23"/>
  <c r="C194" i="23" l="1"/>
  <c r="D194" i="23"/>
  <c r="D195" i="23" l="1"/>
  <c r="C195" i="23"/>
  <c r="C196" i="23" l="1"/>
  <c r="D196" i="23"/>
  <c r="D197" i="23" l="1"/>
  <c r="C197" i="23"/>
  <c r="C198" i="23" l="1"/>
  <c r="D198" i="23"/>
  <c r="D199" i="23" l="1"/>
  <c r="C199" i="23"/>
  <c r="C200" i="23" l="1"/>
  <c r="D200" i="23"/>
  <c r="D201" i="23" l="1"/>
  <c r="C201" i="23"/>
  <c r="C202" i="23" l="1"/>
  <c r="D202" i="23"/>
  <c r="D203" i="23" l="1"/>
  <c r="C203" i="23"/>
  <c r="C204" i="23" l="1"/>
  <c r="D204" i="23"/>
  <c r="D205" i="23" l="1"/>
  <c r="C205" i="23"/>
  <c r="C206" i="23" l="1"/>
  <c r="D206" i="23"/>
  <c r="D207" i="23" l="1"/>
  <c r="C207" i="23"/>
  <c r="C208" i="23" l="1"/>
  <c r="D208" i="23"/>
  <c r="D209" i="23" l="1"/>
  <c r="C209" i="23"/>
  <c r="C210" i="23" l="1"/>
  <c r="D210" i="23"/>
  <c r="D211" i="23" l="1"/>
  <c r="C211" i="23"/>
  <c r="C212" i="23" l="1"/>
  <c r="D212" i="23"/>
  <c r="D213" i="23" l="1"/>
  <c r="C213" i="23"/>
  <c r="C214" i="23" l="1"/>
  <c r="D214" i="23"/>
  <c r="D215" i="23" l="1"/>
  <c r="C215" i="23"/>
  <c r="C216" i="23" l="1"/>
  <c r="D216" i="23"/>
  <c r="D217" i="23" l="1"/>
  <c r="C217" i="23"/>
  <c r="C218" i="23" l="1"/>
  <c r="D218" i="23"/>
  <c r="D219" i="23" l="1"/>
  <c r="C219" i="23"/>
  <c r="C220" i="23" l="1"/>
  <c r="D220" i="23"/>
  <c r="D221" i="23" l="1"/>
  <c r="C221" i="23"/>
  <c r="C222" i="23" l="1"/>
  <c r="D222" i="23"/>
  <c r="D223" i="23" l="1"/>
  <c r="C223" i="23"/>
  <c r="C224" i="23" l="1"/>
  <c r="D224" i="23"/>
  <c r="D225" i="23" l="1"/>
  <c r="C225" i="23"/>
  <c r="C226" i="23" l="1"/>
  <c r="D226" i="23"/>
  <c r="D227" i="23" l="1"/>
  <c r="C227" i="23"/>
  <c r="C228" i="23" l="1"/>
  <c r="D228" i="23"/>
  <c r="D229" i="23" l="1"/>
  <c r="C229" i="23"/>
  <c r="C230" i="23" l="1"/>
  <c r="D230" i="23"/>
  <c r="D231" i="23" l="1"/>
  <c r="C231" i="23"/>
  <c r="C232" i="23" l="1"/>
  <c r="D232" i="23"/>
  <c r="D233" i="23" l="1"/>
  <c r="C233" i="23"/>
  <c r="C234" i="23" l="1"/>
  <c r="D234" i="23"/>
  <c r="D235" i="23" l="1"/>
  <c r="C235" i="23"/>
  <c r="D236" i="23" l="1"/>
  <c r="C236" i="23"/>
  <c r="D237" i="23" l="1"/>
  <c r="C237" i="23"/>
  <c r="D238" i="23" l="1"/>
  <c r="C238" i="23"/>
  <c r="D239" i="23" l="1"/>
  <c r="C239" i="23"/>
  <c r="D240" i="23" l="1"/>
  <c r="C240" i="23"/>
  <c r="D241" i="23" l="1"/>
  <c r="C241" i="23"/>
  <c r="D242" i="23" l="1"/>
  <c r="C242" i="23"/>
  <c r="D243" i="23" l="1"/>
  <c r="C243" i="23"/>
  <c r="D244" i="23" l="1"/>
  <c r="C244" i="23"/>
  <c r="D245" i="23" l="1"/>
  <c r="C245" i="23"/>
  <c r="D246" i="23" l="1"/>
  <c r="C246" i="23"/>
  <c r="D247" i="23" l="1"/>
  <c r="C247" i="23"/>
  <c r="D248" i="23" l="1"/>
  <c r="C248" i="23"/>
  <c r="D249" i="23" l="1"/>
  <c r="C249" i="23"/>
  <c r="D250" i="23" l="1"/>
  <c r="C250" i="23"/>
  <c r="D251" i="23" l="1"/>
  <c r="C251" i="23"/>
  <c r="D252" i="23" l="1"/>
  <c r="C252" i="23"/>
  <c r="D253" i="23" l="1"/>
  <c r="C253" i="23"/>
  <c r="D254" i="23" l="1"/>
  <c r="C254" i="23"/>
  <c r="D255" i="23" l="1"/>
  <c r="C255" i="23"/>
  <c r="D256" i="23" l="1"/>
  <c r="C256" i="23"/>
  <c r="D257" i="23" l="1"/>
  <c r="C257" i="23"/>
  <c r="D258" i="23" l="1"/>
  <c r="C258" i="23"/>
  <c r="D259" i="23" l="1"/>
  <c r="C259" i="23"/>
  <c r="D260" i="23" l="1"/>
  <c r="C260" i="23"/>
  <c r="D261" i="23" l="1"/>
  <c r="C261" i="23"/>
  <c r="D262" i="23" l="1"/>
  <c r="C262" i="23"/>
  <c r="D263" i="23" l="1"/>
  <c r="C263" i="23"/>
  <c r="D264" i="23" l="1"/>
  <c r="C264" i="23"/>
  <c r="D265" i="23" l="1"/>
  <c r="C265" i="23"/>
  <c r="D266" i="23" l="1"/>
  <c r="C266" i="23"/>
  <c r="D267" i="23" l="1"/>
  <c r="C267" i="23"/>
  <c r="D268" i="23" l="1"/>
  <c r="C268" i="23"/>
  <c r="D269" i="23" l="1"/>
  <c r="C269" i="23"/>
  <c r="D270" i="23" l="1"/>
  <c r="C270" i="23"/>
  <c r="D271" i="23" l="1"/>
  <c r="C271" i="23"/>
  <c r="D272" i="23" l="1"/>
  <c r="C272" i="23"/>
  <c r="D273" i="23" l="1"/>
  <c r="C273" i="23"/>
  <c r="D274" i="23" l="1"/>
  <c r="C274" i="23"/>
  <c r="D275" i="23" l="1"/>
  <c r="C275" i="23"/>
  <c r="D276" i="23" l="1"/>
  <c r="C276" i="23"/>
  <c r="D277" i="23" l="1"/>
  <c r="C277" i="23"/>
  <c r="D278" i="23" l="1"/>
  <c r="C278" i="23"/>
  <c r="D279" i="23" l="1"/>
  <c r="C279" i="23"/>
  <c r="D280" i="23" l="1"/>
  <c r="C280" i="23"/>
  <c r="D281" i="23" l="1"/>
  <c r="C281" i="23"/>
  <c r="D282" i="23" l="1"/>
  <c r="C282" i="23"/>
  <c r="D283" i="23" l="1"/>
  <c r="C283" i="23"/>
  <c r="D284" i="23" l="1"/>
  <c r="C284" i="23"/>
  <c r="D285" i="23" l="1"/>
  <c r="C285" i="23"/>
  <c r="D286" i="23" l="1"/>
  <c r="C286" i="23"/>
  <c r="D287" i="23" l="1"/>
  <c r="C287" i="23"/>
  <c r="D288" i="23" l="1"/>
  <c r="C288" i="23"/>
  <c r="D289" i="23" l="1"/>
  <c r="C289" i="23"/>
  <c r="D290" i="23" l="1"/>
  <c r="C290" i="23"/>
  <c r="D291" i="23" l="1"/>
  <c r="C291" i="23"/>
  <c r="D292" i="23" l="1"/>
  <c r="C292" i="23"/>
  <c r="D293" i="23" l="1"/>
  <c r="C293" i="23"/>
  <c r="D294" i="23" l="1"/>
  <c r="C294" i="23"/>
  <c r="D295" i="23" l="1"/>
  <c r="C295" i="23"/>
  <c r="D296" i="23" l="1"/>
  <c r="C296" i="23"/>
  <c r="D297" i="23" l="1"/>
  <c r="C297" i="23"/>
  <c r="D298" i="23" l="1"/>
  <c r="C298" i="23"/>
  <c r="D299" i="23" l="1"/>
  <c r="C299" i="23"/>
  <c r="D300" i="23" l="1"/>
  <c r="C300" i="23"/>
  <c r="D301" i="23" l="1"/>
  <c r="C301" i="23"/>
  <c r="D302" i="23" l="1"/>
  <c r="C302" i="23"/>
  <c r="D303" i="23" l="1"/>
  <c r="C303" i="23"/>
  <c r="D304" i="23" l="1"/>
  <c r="C304" i="23"/>
  <c r="D305" i="23" l="1"/>
  <c r="C305" i="23"/>
  <c r="D306" i="23" l="1"/>
  <c r="C306" i="23"/>
  <c r="D307" i="23" l="1"/>
  <c r="C307" i="23"/>
  <c r="D308" i="23" l="1"/>
  <c r="C308" i="23"/>
  <c r="D309" i="23" l="1"/>
  <c r="C309" i="23"/>
  <c r="D310" i="23" l="1"/>
  <c r="C310" i="23"/>
  <c r="D311" i="23" l="1"/>
  <c r="C311" i="23"/>
  <c r="D312" i="23" l="1"/>
  <c r="C312" i="23"/>
  <c r="D313" i="23" l="1"/>
  <c r="C313" i="23"/>
  <c r="D314" i="23" l="1"/>
  <c r="C314" i="23"/>
  <c r="D315" i="23" l="1"/>
  <c r="C315" i="23"/>
  <c r="D316" i="23" l="1"/>
  <c r="C316" i="23"/>
  <c r="D317" i="23" l="1"/>
  <c r="C317" i="23"/>
  <c r="D318" i="23" l="1"/>
  <c r="C318" i="23"/>
  <c r="D319" i="23" l="1"/>
  <c r="C319" i="23"/>
  <c r="D320" i="23" l="1"/>
  <c r="C320" i="23"/>
  <c r="D321" i="23" l="1"/>
  <c r="C321" i="23"/>
  <c r="D322" i="23" l="1"/>
  <c r="C322" i="23"/>
  <c r="D323" i="23" l="1"/>
  <c r="C323" i="23"/>
  <c r="D324" i="23" l="1"/>
  <c r="C324" i="23"/>
  <c r="D325" i="23" l="1"/>
  <c r="C325" i="23"/>
  <c r="D326" i="23" l="1"/>
  <c r="C326" i="23"/>
  <c r="D327" i="23" l="1"/>
  <c r="C327" i="23"/>
  <c r="D328" i="23" l="1"/>
  <c r="C328" i="23"/>
  <c r="D329" i="23" l="1"/>
  <c r="C329" i="23"/>
  <c r="D330" i="23" l="1"/>
  <c r="C330" i="23"/>
  <c r="D331" i="23" l="1"/>
  <c r="C331" i="23"/>
  <c r="D332" i="23" l="1"/>
  <c r="C332" i="23"/>
  <c r="D333" i="23" l="1"/>
  <c r="C333" i="23"/>
  <c r="D334" i="23" l="1"/>
  <c r="C334" i="23"/>
  <c r="D335" i="23" l="1"/>
  <c r="C335" i="23"/>
  <c r="D336" i="23" l="1"/>
  <c r="C336" i="23"/>
  <c r="D337" i="23" l="1"/>
  <c r="C337" i="23"/>
  <c r="D338" i="23" l="1"/>
  <c r="C338" i="23"/>
  <c r="D339" i="23" l="1"/>
  <c r="C339" i="23"/>
  <c r="D340" i="23" l="1"/>
  <c r="C340" i="23"/>
  <c r="D341" i="23" l="1"/>
  <c r="C341" i="23"/>
  <c r="D342" i="23" l="1"/>
  <c r="C342" i="23"/>
  <c r="D343" i="23" l="1"/>
  <c r="C343" i="23"/>
  <c r="D344" i="23" l="1"/>
  <c r="C344" i="23"/>
  <c r="D345" i="23" l="1"/>
  <c r="C345" i="23"/>
  <c r="D346" i="23" l="1"/>
  <c r="C346" i="23"/>
  <c r="D347" i="23" l="1"/>
  <c r="C347" i="23"/>
  <c r="D348" i="23" l="1"/>
  <c r="C348" i="23"/>
  <c r="D349" i="23" l="1"/>
  <c r="C349" i="23"/>
  <c r="D350" i="23" l="1"/>
  <c r="C350" i="23"/>
  <c r="D351" i="23" l="1"/>
  <c r="C351" i="23"/>
  <c r="D352" i="23" l="1"/>
  <c r="C352" i="23"/>
  <c r="D353" i="23" l="1"/>
  <c r="C353" i="23"/>
  <c r="D354" i="23" l="1"/>
  <c r="C354" i="23"/>
  <c r="D355" i="23" l="1"/>
  <c r="C355" i="23"/>
  <c r="D356" i="23" l="1"/>
  <c r="C356" i="23"/>
  <c r="D100" i="22"/>
  <c r="D99" i="22"/>
  <c r="D98" i="22"/>
  <c r="D97" i="22"/>
  <c r="D96" i="22"/>
  <c r="D95" i="22"/>
  <c r="D94" i="22"/>
  <c r="D93" i="22"/>
  <c r="D92" i="22"/>
  <c r="D91" i="22"/>
  <c r="D90" i="22"/>
  <c r="D89" i="22"/>
  <c r="D88" i="22"/>
  <c r="D87" i="22"/>
  <c r="D86" i="22"/>
  <c r="D85" i="22"/>
  <c r="D84" i="22"/>
  <c r="D83" i="22"/>
  <c r="D82" i="22"/>
  <c r="D81" i="22"/>
  <c r="D80" i="22"/>
  <c r="D79" i="22"/>
  <c r="D78" i="22"/>
  <c r="D77" i="22"/>
  <c r="D76" i="22"/>
  <c r="D75" i="22"/>
  <c r="D74" i="22"/>
  <c r="D73" i="22"/>
  <c r="D72" i="22"/>
  <c r="D71" i="22"/>
  <c r="D70" i="22"/>
  <c r="D69" i="22"/>
  <c r="D68" i="22"/>
  <c r="D67" i="22"/>
  <c r="D66" i="22"/>
  <c r="D65" i="22"/>
  <c r="D64" i="22"/>
  <c r="D63" i="22"/>
  <c r="D62" i="22"/>
  <c r="D61" i="22"/>
  <c r="D60" i="22"/>
  <c r="D59" i="22"/>
  <c r="D58" i="22"/>
  <c r="D57" i="22"/>
  <c r="D56" i="22"/>
  <c r="D55" i="22"/>
  <c r="D54" i="22"/>
  <c r="D53" i="22"/>
  <c r="D52" i="22"/>
  <c r="D51" i="22"/>
  <c r="D50" i="22"/>
  <c r="D49" i="22"/>
  <c r="D48" i="22"/>
  <c r="D47" i="22"/>
  <c r="D46" i="22"/>
  <c r="D45" i="22"/>
  <c r="D44" i="22"/>
  <c r="D43" i="22"/>
  <c r="D42" i="22"/>
  <c r="D41" i="22"/>
  <c r="D40" i="22"/>
  <c r="D39" i="22"/>
  <c r="D38" i="22"/>
  <c r="D37" i="22"/>
  <c r="D36" i="22"/>
  <c r="D35" i="22"/>
  <c r="D34" i="22"/>
  <c r="D33" i="22"/>
  <c r="D32" i="22"/>
  <c r="D31" i="22"/>
  <c r="D30" i="22"/>
  <c r="D29" i="22"/>
  <c r="D28" i="22"/>
  <c r="D27" i="22"/>
  <c r="D26" i="22"/>
  <c r="D25" i="22"/>
  <c r="D24" i="22"/>
  <c r="D23" i="22"/>
  <c r="D22" i="22"/>
  <c r="D21" i="22"/>
  <c r="D20" i="22"/>
  <c r="D19" i="22"/>
  <c r="D18" i="22"/>
  <c r="D17" i="22"/>
  <c r="D16" i="22"/>
  <c r="D15" i="22"/>
  <c r="D14" i="22"/>
  <c r="D13" i="22"/>
  <c r="D12" i="22"/>
  <c r="D11" i="22"/>
  <c r="D10" i="22"/>
  <c r="D9" i="22"/>
  <c r="D8" i="22"/>
  <c r="D7" i="22"/>
  <c r="D6" i="22"/>
  <c r="D5" i="22"/>
  <c r="D4" i="22"/>
  <c r="D3" i="22"/>
  <c r="D2" i="22"/>
  <c r="D357" i="23" l="1"/>
  <c r="C357" i="23"/>
  <c r="H6" i="21"/>
  <c r="I6" i="21" s="1"/>
  <c r="F6" i="21"/>
  <c r="G6" i="21" s="1"/>
  <c r="D358" i="23" l="1"/>
  <c r="C358" i="23"/>
  <c r="I11" i="21"/>
  <c r="C12" i="21" s="1"/>
  <c r="D12" i="21" s="1"/>
  <c r="E12" i="21" s="1"/>
  <c r="F12" i="21" s="1"/>
  <c r="G12" i="21" s="1"/>
  <c r="H12" i="21" s="1"/>
  <c r="I12" i="21" s="1"/>
  <c r="C13" i="21" s="1"/>
  <c r="D13" i="21" s="1"/>
  <c r="E13" i="21" s="1"/>
  <c r="F13" i="21" s="1"/>
  <c r="G13" i="21" s="1"/>
  <c r="H13" i="21" s="1"/>
  <c r="I13" i="21" s="1"/>
  <c r="C14" i="21" s="1"/>
  <c r="D14" i="21" s="1"/>
  <c r="E14" i="21" s="1"/>
  <c r="F14" i="21" s="1"/>
  <c r="G14" i="21" s="1"/>
  <c r="H14" i="21" s="1"/>
  <c r="I14" i="21" s="1"/>
  <c r="C15" i="21" s="1"/>
  <c r="D15" i="21" s="1"/>
  <c r="E15" i="21" s="1"/>
  <c r="F15" i="21" s="1"/>
  <c r="G15" i="21" s="1"/>
  <c r="H15" i="21" s="1"/>
  <c r="I15" i="21" s="1"/>
  <c r="E11" i="21"/>
  <c r="H11" i="21"/>
  <c r="D11" i="21"/>
  <c r="G11" i="21"/>
  <c r="C11" i="21"/>
  <c r="F11" i="21"/>
  <c r="D359" i="23" l="1"/>
  <c r="C359" i="23"/>
  <c r="D11" i="20"/>
  <c r="D10" i="20"/>
  <c r="D9" i="20"/>
  <c r="D8" i="20"/>
  <c r="D7" i="20"/>
  <c r="D6" i="20"/>
  <c r="D5" i="20"/>
  <c r="E2" i="20"/>
  <c r="D360" i="23" l="1"/>
  <c r="C360" i="23"/>
  <c r="CX5" i="19"/>
  <c r="CX6" i="19" s="1"/>
  <c r="CX7" i="19" s="1"/>
  <c r="CX8" i="19" s="1"/>
  <c r="CX9" i="19" s="1"/>
  <c r="CX10" i="19" s="1"/>
  <c r="CX11" i="19" s="1"/>
  <c r="CX12" i="19" s="1"/>
  <c r="CX13" i="19" s="1"/>
  <c r="CX14" i="19" s="1"/>
  <c r="CX15" i="19" s="1"/>
  <c r="CX16" i="19" s="1"/>
  <c r="CX17" i="19" s="1"/>
  <c r="CX18" i="19" s="1"/>
  <c r="CX19" i="19" s="1"/>
  <c r="CX20" i="19" s="1"/>
  <c r="CX21" i="19" s="1"/>
  <c r="CX22" i="19" s="1"/>
  <c r="CX23" i="19" s="1"/>
  <c r="CX24" i="19" s="1"/>
  <c r="CX25" i="19" s="1"/>
  <c r="CX26" i="19" s="1"/>
  <c r="CX27" i="19" s="1"/>
  <c r="CX28" i="19" s="1"/>
  <c r="CX29" i="19" s="1"/>
  <c r="CX30" i="19" s="1"/>
  <c r="CX31" i="19" s="1"/>
  <c r="CX32" i="19" s="1"/>
  <c r="CX33" i="19" s="1"/>
  <c r="CX34" i="19" s="1"/>
  <c r="CX35" i="19" s="1"/>
  <c r="CX36" i="19" s="1"/>
  <c r="CX37" i="19" s="1"/>
  <c r="CX38" i="19" s="1"/>
  <c r="CX39" i="19" s="1"/>
  <c r="CX40" i="19" s="1"/>
  <c r="CX41" i="19" s="1"/>
  <c r="CX42" i="19" s="1"/>
  <c r="CX43" i="19" s="1"/>
  <c r="CX44" i="19" s="1"/>
  <c r="CX45" i="19" s="1"/>
  <c r="CX46" i="19" s="1"/>
  <c r="CX47" i="19" s="1"/>
  <c r="CX48" i="19" s="1"/>
  <c r="CX49" i="19" s="1"/>
  <c r="CX50" i="19" s="1"/>
  <c r="CX51" i="19" s="1"/>
  <c r="CX52" i="19" s="1"/>
  <c r="CX53" i="19" s="1"/>
  <c r="CX54" i="19" s="1"/>
  <c r="CX55" i="19" s="1"/>
  <c r="CX56" i="19" s="1"/>
  <c r="CX57" i="19" s="1"/>
  <c r="CX58" i="19" s="1"/>
  <c r="CX59" i="19" s="1"/>
  <c r="CX60" i="19" s="1"/>
  <c r="CX61" i="19" s="1"/>
  <c r="CX62" i="19" s="1"/>
  <c r="CX63" i="19" s="1"/>
  <c r="CX64" i="19" s="1"/>
  <c r="CX65" i="19" s="1"/>
  <c r="CX66" i="19" s="1"/>
  <c r="CX67" i="19" s="1"/>
  <c r="CX68" i="19" s="1"/>
  <c r="CX69" i="19" s="1"/>
  <c r="CX70" i="19" s="1"/>
  <c r="CX71" i="19" s="1"/>
  <c r="CX72" i="19" s="1"/>
  <c r="CX73" i="19" s="1"/>
  <c r="CX74" i="19" s="1"/>
  <c r="CX75" i="19" s="1"/>
  <c r="CX76" i="19" s="1"/>
  <c r="CX77" i="19" s="1"/>
  <c r="CX78" i="19" s="1"/>
  <c r="CX79" i="19" s="1"/>
  <c r="CX80" i="19" s="1"/>
  <c r="CX81" i="19" s="1"/>
  <c r="CX82" i="19" s="1"/>
  <c r="CX83" i="19" s="1"/>
  <c r="CX84" i="19" s="1"/>
  <c r="CX85" i="19" s="1"/>
  <c r="CX86" i="19" s="1"/>
  <c r="CX87" i="19" s="1"/>
  <c r="CX88" i="19" s="1"/>
  <c r="CX89" i="19" s="1"/>
  <c r="CX90" i="19" s="1"/>
  <c r="CX91" i="19" s="1"/>
  <c r="CX92" i="19" s="1"/>
  <c r="CX93" i="19" s="1"/>
  <c r="CX94" i="19" s="1"/>
  <c r="CX95" i="19" s="1"/>
  <c r="CX96" i="19" s="1"/>
  <c r="CX97" i="19" s="1"/>
  <c r="CX98" i="19" s="1"/>
  <c r="CX99" i="19" s="1"/>
  <c r="CX100" i="19" s="1"/>
  <c r="CX101" i="19" s="1"/>
  <c r="CX102" i="19" s="1"/>
  <c r="CW5" i="19"/>
  <c r="CW6" i="19" s="1"/>
  <c r="CW7" i="19" s="1"/>
  <c r="CW8" i="19" s="1"/>
  <c r="CW9" i="19" s="1"/>
  <c r="CW10" i="19" s="1"/>
  <c r="CW11" i="19" s="1"/>
  <c r="CW12" i="19" s="1"/>
  <c r="CW13" i="19" s="1"/>
  <c r="CW14" i="19" s="1"/>
  <c r="CW15" i="19" s="1"/>
  <c r="CW16" i="19" s="1"/>
  <c r="CW17" i="19" s="1"/>
  <c r="CW18" i="19" s="1"/>
  <c r="CW19" i="19" s="1"/>
  <c r="CW20" i="19" s="1"/>
  <c r="CW21" i="19" s="1"/>
  <c r="CW22" i="19" s="1"/>
  <c r="CW23" i="19" s="1"/>
  <c r="CW24" i="19" s="1"/>
  <c r="CW25" i="19" s="1"/>
  <c r="CW26" i="19" s="1"/>
  <c r="CW27" i="19" s="1"/>
  <c r="CW28" i="19" s="1"/>
  <c r="CW29" i="19" s="1"/>
  <c r="CW30" i="19" s="1"/>
  <c r="CW31" i="19" s="1"/>
  <c r="CW32" i="19" s="1"/>
  <c r="CW33" i="19" s="1"/>
  <c r="CW34" i="19" s="1"/>
  <c r="CW35" i="19" s="1"/>
  <c r="CW36" i="19" s="1"/>
  <c r="CW37" i="19" s="1"/>
  <c r="CW38" i="19" s="1"/>
  <c r="CW39" i="19" s="1"/>
  <c r="CW40" i="19" s="1"/>
  <c r="CW41" i="19" s="1"/>
  <c r="CW42" i="19" s="1"/>
  <c r="CW43" i="19" s="1"/>
  <c r="CW44" i="19" s="1"/>
  <c r="CW45" i="19" s="1"/>
  <c r="CW46" i="19" s="1"/>
  <c r="CW47" i="19" s="1"/>
  <c r="CW48" i="19" s="1"/>
  <c r="CW49" i="19" s="1"/>
  <c r="CW50" i="19" s="1"/>
  <c r="CW51" i="19" s="1"/>
  <c r="CW52" i="19" s="1"/>
  <c r="CW53" i="19" s="1"/>
  <c r="CW54" i="19" s="1"/>
  <c r="CW55" i="19" s="1"/>
  <c r="CW56" i="19" s="1"/>
  <c r="CW57" i="19" s="1"/>
  <c r="CW58" i="19" s="1"/>
  <c r="CW59" i="19" s="1"/>
  <c r="CW60" i="19" s="1"/>
  <c r="CW61" i="19" s="1"/>
  <c r="CW62" i="19" s="1"/>
  <c r="CW63" i="19" s="1"/>
  <c r="CW64" i="19" s="1"/>
  <c r="CW65" i="19" s="1"/>
  <c r="CW66" i="19" s="1"/>
  <c r="CW67" i="19" s="1"/>
  <c r="CW68" i="19" s="1"/>
  <c r="CW69" i="19" s="1"/>
  <c r="CW70" i="19" s="1"/>
  <c r="CW71" i="19" s="1"/>
  <c r="CW72" i="19" s="1"/>
  <c r="CW73" i="19" s="1"/>
  <c r="CW74" i="19" s="1"/>
  <c r="CW75" i="19" s="1"/>
  <c r="CW76" i="19" s="1"/>
  <c r="CW77" i="19" s="1"/>
  <c r="CW78" i="19" s="1"/>
  <c r="CW79" i="19" s="1"/>
  <c r="CW80" i="19" s="1"/>
  <c r="CW81" i="19" s="1"/>
  <c r="CW82" i="19" s="1"/>
  <c r="CW83" i="19" s="1"/>
  <c r="CW84" i="19" s="1"/>
  <c r="CW85" i="19" s="1"/>
  <c r="CW86" i="19" s="1"/>
  <c r="CW87" i="19" s="1"/>
  <c r="CW88" i="19" s="1"/>
  <c r="CW89" i="19" s="1"/>
  <c r="CW90" i="19" s="1"/>
  <c r="CW91" i="19" s="1"/>
  <c r="CW92" i="19" s="1"/>
  <c r="CW93" i="19" s="1"/>
  <c r="CW94" i="19" s="1"/>
  <c r="CW95" i="19" s="1"/>
  <c r="CW96" i="19" s="1"/>
  <c r="CW97" i="19" s="1"/>
  <c r="CW98" i="19" s="1"/>
  <c r="CW99" i="19" s="1"/>
  <c r="CW100" i="19" s="1"/>
  <c r="CW101" i="19" s="1"/>
  <c r="CW102" i="19" s="1"/>
  <c r="CV5" i="19"/>
  <c r="CV6" i="19" s="1"/>
  <c r="CV7" i="19" s="1"/>
  <c r="CV8" i="19" s="1"/>
  <c r="CV9" i="19" s="1"/>
  <c r="CV10" i="19" s="1"/>
  <c r="CV11" i="19" s="1"/>
  <c r="CV12" i="19" s="1"/>
  <c r="CV13" i="19" s="1"/>
  <c r="CV14" i="19" s="1"/>
  <c r="CV15" i="19" s="1"/>
  <c r="CV16" i="19" s="1"/>
  <c r="CV17" i="19" s="1"/>
  <c r="CV18" i="19" s="1"/>
  <c r="CV19" i="19" s="1"/>
  <c r="CV20" i="19" s="1"/>
  <c r="CV21" i="19" s="1"/>
  <c r="CV22" i="19" s="1"/>
  <c r="CV23" i="19" s="1"/>
  <c r="CV24" i="19" s="1"/>
  <c r="CV25" i="19" s="1"/>
  <c r="CV26" i="19" s="1"/>
  <c r="CV27" i="19" s="1"/>
  <c r="CV28" i="19" s="1"/>
  <c r="CV29" i="19" s="1"/>
  <c r="CV30" i="19" s="1"/>
  <c r="CV31" i="19" s="1"/>
  <c r="CV32" i="19" s="1"/>
  <c r="CV33" i="19" s="1"/>
  <c r="CV34" i="19" s="1"/>
  <c r="CV35" i="19" s="1"/>
  <c r="CV36" i="19" s="1"/>
  <c r="CV37" i="19" s="1"/>
  <c r="CV38" i="19" s="1"/>
  <c r="CV39" i="19" s="1"/>
  <c r="CV40" i="19" s="1"/>
  <c r="CV41" i="19" s="1"/>
  <c r="CV42" i="19" s="1"/>
  <c r="CV43" i="19" s="1"/>
  <c r="CV44" i="19" s="1"/>
  <c r="CV45" i="19" s="1"/>
  <c r="CV46" i="19" s="1"/>
  <c r="CV47" i="19" s="1"/>
  <c r="CV48" i="19" s="1"/>
  <c r="CV49" i="19" s="1"/>
  <c r="CV50" i="19" s="1"/>
  <c r="CV51" i="19" s="1"/>
  <c r="CV52" i="19" s="1"/>
  <c r="CV53" i="19" s="1"/>
  <c r="CV54" i="19" s="1"/>
  <c r="CV55" i="19" s="1"/>
  <c r="CV56" i="19" s="1"/>
  <c r="CV57" i="19" s="1"/>
  <c r="CV58" i="19" s="1"/>
  <c r="CV59" i="19" s="1"/>
  <c r="CV60" i="19" s="1"/>
  <c r="CV61" i="19" s="1"/>
  <c r="CV62" i="19" s="1"/>
  <c r="CV63" i="19" s="1"/>
  <c r="CV64" i="19" s="1"/>
  <c r="CV65" i="19" s="1"/>
  <c r="CV66" i="19" s="1"/>
  <c r="CV67" i="19" s="1"/>
  <c r="CV68" i="19" s="1"/>
  <c r="CV69" i="19" s="1"/>
  <c r="CV70" i="19" s="1"/>
  <c r="CV71" i="19" s="1"/>
  <c r="CV72" i="19" s="1"/>
  <c r="CV73" i="19" s="1"/>
  <c r="CV74" i="19" s="1"/>
  <c r="CV75" i="19" s="1"/>
  <c r="CV76" i="19" s="1"/>
  <c r="CV77" i="19" s="1"/>
  <c r="CV78" i="19" s="1"/>
  <c r="CV79" i="19" s="1"/>
  <c r="CV80" i="19" s="1"/>
  <c r="CV81" i="19" s="1"/>
  <c r="CV82" i="19" s="1"/>
  <c r="CV83" i="19" s="1"/>
  <c r="CV84" i="19" s="1"/>
  <c r="CV85" i="19" s="1"/>
  <c r="CV86" i="19" s="1"/>
  <c r="CV87" i="19" s="1"/>
  <c r="CV88" i="19" s="1"/>
  <c r="CV89" i="19" s="1"/>
  <c r="CV90" i="19" s="1"/>
  <c r="CV91" i="19" s="1"/>
  <c r="CV92" i="19" s="1"/>
  <c r="CV93" i="19" s="1"/>
  <c r="CV94" i="19" s="1"/>
  <c r="CV95" i="19" s="1"/>
  <c r="CV96" i="19" s="1"/>
  <c r="CV97" i="19" s="1"/>
  <c r="CV98" i="19" s="1"/>
  <c r="CV99" i="19" s="1"/>
  <c r="CV100" i="19" s="1"/>
  <c r="CV101" i="19" s="1"/>
  <c r="CV102" i="19" s="1"/>
  <c r="CU5" i="19"/>
  <c r="CU6" i="19" s="1"/>
  <c r="CU7" i="19" s="1"/>
  <c r="CU8" i="19" s="1"/>
  <c r="CU9" i="19" s="1"/>
  <c r="CU10" i="19" s="1"/>
  <c r="CU11" i="19" s="1"/>
  <c r="CU12" i="19" s="1"/>
  <c r="CU13" i="19" s="1"/>
  <c r="CU14" i="19" s="1"/>
  <c r="CU15" i="19" s="1"/>
  <c r="CU16" i="19" s="1"/>
  <c r="CU17" i="19" s="1"/>
  <c r="CU18" i="19" s="1"/>
  <c r="CU19" i="19" s="1"/>
  <c r="CU20" i="19" s="1"/>
  <c r="CU21" i="19" s="1"/>
  <c r="CU22" i="19" s="1"/>
  <c r="CU23" i="19" s="1"/>
  <c r="CU24" i="19" s="1"/>
  <c r="CU25" i="19" s="1"/>
  <c r="CU26" i="19" s="1"/>
  <c r="CU27" i="19" s="1"/>
  <c r="CU28" i="19" s="1"/>
  <c r="CU29" i="19" s="1"/>
  <c r="CU30" i="19" s="1"/>
  <c r="CU31" i="19" s="1"/>
  <c r="CU32" i="19" s="1"/>
  <c r="CU33" i="19" s="1"/>
  <c r="CU34" i="19" s="1"/>
  <c r="CU35" i="19" s="1"/>
  <c r="CU36" i="19" s="1"/>
  <c r="CU37" i="19" s="1"/>
  <c r="CU38" i="19" s="1"/>
  <c r="CU39" i="19" s="1"/>
  <c r="CU40" i="19" s="1"/>
  <c r="CU41" i="19" s="1"/>
  <c r="CU42" i="19" s="1"/>
  <c r="CU43" i="19" s="1"/>
  <c r="CU44" i="19" s="1"/>
  <c r="CU45" i="19" s="1"/>
  <c r="CU46" i="19" s="1"/>
  <c r="CU47" i="19" s="1"/>
  <c r="CU48" i="19" s="1"/>
  <c r="CU49" i="19" s="1"/>
  <c r="CU50" i="19" s="1"/>
  <c r="CU51" i="19" s="1"/>
  <c r="CU52" i="19" s="1"/>
  <c r="CU53" i="19" s="1"/>
  <c r="CU54" i="19" s="1"/>
  <c r="CU55" i="19" s="1"/>
  <c r="CU56" i="19" s="1"/>
  <c r="CU57" i="19" s="1"/>
  <c r="CU58" i="19" s="1"/>
  <c r="CU59" i="19" s="1"/>
  <c r="CU60" i="19" s="1"/>
  <c r="CU61" i="19" s="1"/>
  <c r="CU62" i="19" s="1"/>
  <c r="CU63" i="19" s="1"/>
  <c r="CU64" i="19" s="1"/>
  <c r="CU65" i="19" s="1"/>
  <c r="CU66" i="19" s="1"/>
  <c r="CU67" i="19" s="1"/>
  <c r="CU68" i="19" s="1"/>
  <c r="CU69" i="19" s="1"/>
  <c r="CU70" i="19" s="1"/>
  <c r="CU71" i="19" s="1"/>
  <c r="CU72" i="19" s="1"/>
  <c r="CU73" i="19" s="1"/>
  <c r="CU74" i="19" s="1"/>
  <c r="CU75" i="19" s="1"/>
  <c r="CU76" i="19" s="1"/>
  <c r="CU77" i="19" s="1"/>
  <c r="CU78" i="19" s="1"/>
  <c r="CU79" i="19" s="1"/>
  <c r="CU80" i="19" s="1"/>
  <c r="CU81" i="19" s="1"/>
  <c r="CU82" i="19" s="1"/>
  <c r="CU83" i="19" s="1"/>
  <c r="CU84" i="19" s="1"/>
  <c r="CU85" i="19" s="1"/>
  <c r="CU86" i="19" s="1"/>
  <c r="CU87" i="19" s="1"/>
  <c r="CU88" i="19" s="1"/>
  <c r="CU89" i="19" s="1"/>
  <c r="CU90" i="19" s="1"/>
  <c r="CU91" i="19" s="1"/>
  <c r="CU92" i="19" s="1"/>
  <c r="CU93" i="19" s="1"/>
  <c r="CU94" i="19" s="1"/>
  <c r="CU95" i="19" s="1"/>
  <c r="CU96" i="19" s="1"/>
  <c r="CU97" i="19" s="1"/>
  <c r="CU98" i="19" s="1"/>
  <c r="CU99" i="19" s="1"/>
  <c r="CU100" i="19" s="1"/>
  <c r="CU101" i="19" s="1"/>
  <c r="CU102" i="19" s="1"/>
  <c r="CT5" i="19"/>
  <c r="CT6" i="19" s="1"/>
  <c r="CT7" i="19" s="1"/>
  <c r="CT8" i="19" s="1"/>
  <c r="CT9" i="19" s="1"/>
  <c r="CT10" i="19" s="1"/>
  <c r="CT11" i="19" s="1"/>
  <c r="CT12" i="19" s="1"/>
  <c r="CT13" i="19" s="1"/>
  <c r="CT14" i="19" s="1"/>
  <c r="CT15" i="19" s="1"/>
  <c r="CT16" i="19" s="1"/>
  <c r="CT17" i="19" s="1"/>
  <c r="CT18" i="19" s="1"/>
  <c r="CT19" i="19" s="1"/>
  <c r="CT20" i="19" s="1"/>
  <c r="CT21" i="19" s="1"/>
  <c r="CT22" i="19" s="1"/>
  <c r="CT23" i="19" s="1"/>
  <c r="CT24" i="19" s="1"/>
  <c r="CT25" i="19" s="1"/>
  <c r="CT26" i="19" s="1"/>
  <c r="CT27" i="19" s="1"/>
  <c r="CT28" i="19" s="1"/>
  <c r="CT29" i="19" s="1"/>
  <c r="CT30" i="19" s="1"/>
  <c r="CT31" i="19" s="1"/>
  <c r="CT32" i="19" s="1"/>
  <c r="CT33" i="19" s="1"/>
  <c r="CT34" i="19" s="1"/>
  <c r="CT35" i="19" s="1"/>
  <c r="CT36" i="19" s="1"/>
  <c r="CT37" i="19" s="1"/>
  <c r="CT38" i="19" s="1"/>
  <c r="CT39" i="19" s="1"/>
  <c r="CT40" i="19" s="1"/>
  <c r="CT41" i="19" s="1"/>
  <c r="CT42" i="19" s="1"/>
  <c r="CT43" i="19" s="1"/>
  <c r="CT44" i="19" s="1"/>
  <c r="CT45" i="19" s="1"/>
  <c r="CT46" i="19" s="1"/>
  <c r="CT47" i="19" s="1"/>
  <c r="CT48" i="19" s="1"/>
  <c r="CT49" i="19" s="1"/>
  <c r="CT50" i="19" s="1"/>
  <c r="CT51" i="19" s="1"/>
  <c r="CT52" i="19" s="1"/>
  <c r="CT53" i="19" s="1"/>
  <c r="CT54" i="19" s="1"/>
  <c r="CT55" i="19" s="1"/>
  <c r="CT56" i="19" s="1"/>
  <c r="CT57" i="19" s="1"/>
  <c r="CT58" i="19" s="1"/>
  <c r="CT59" i="19" s="1"/>
  <c r="CT60" i="19" s="1"/>
  <c r="CT61" i="19" s="1"/>
  <c r="CT62" i="19" s="1"/>
  <c r="CT63" i="19" s="1"/>
  <c r="CT64" i="19" s="1"/>
  <c r="CT65" i="19" s="1"/>
  <c r="CT66" i="19" s="1"/>
  <c r="CT67" i="19" s="1"/>
  <c r="CT68" i="19" s="1"/>
  <c r="CT69" i="19" s="1"/>
  <c r="CT70" i="19" s="1"/>
  <c r="CT71" i="19" s="1"/>
  <c r="CT72" i="19" s="1"/>
  <c r="CT73" i="19" s="1"/>
  <c r="CT74" i="19" s="1"/>
  <c r="CT75" i="19" s="1"/>
  <c r="CT76" i="19" s="1"/>
  <c r="CT77" i="19" s="1"/>
  <c r="CT78" i="19" s="1"/>
  <c r="CT79" i="19" s="1"/>
  <c r="CT80" i="19" s="1"/>
  <c r="CT81" i="19" s="1"/>
  <c r="CT82" i="19" s="1"/>
  <c r="CT83" i="19" s="1"/>
  <c r="CT84" i="19" s="1"/>
  <c r="CT85" i="19" s="1"/>
  <c r="CT86" i="19" s="1"/>
  <c r="CT87" i="19" s="1"/>
  <c r="CT88" i="19" s="1"/>
  <c r="CT89" i="19" s="1"/>
  <c r="CT90" i="19" s="1"/>
  <c r="CT91" i="19" s="1"/>
  <c r="CT92" i="19" s="1"/>
  <c r="CT93" i="19" s="1"/>
  <c r="CT94" i="19" s="1"/>
  <c r="CT95" i="19" s="1"/>
  <c r="CT96" i="19" s="1"/>
  <c r="CT97" i="19" s="1"/>
  <c r="CT98" i="19" s="1"/>
  <c r="CT99" i="19" s="1"/>
  <c r="CT100" i="19" s="1"/>
  <c r="CT101" i="19" s="1"/>
  <c r="CT102" i="19" s="1"/>
  <c r="CS5" i="19"/>
  <c r="CS6" i="19" s="1"/>
  <c r="CS7" i="19" s="1"/>
  <c r="CS8" i="19" s="1"/>
  <c r="CS9" i="19" s="1"/>
  <c r="CS10" i="19" s="1"/>
  <c r="CS11" i="19" s="1"/>
  <c r="CS12" i="19" s="1"/>
  <c r="CS13" i="19" s="1"/>
  <c r="CS14" i="19" s="1"/>
  <c r="CS15" i="19" s="1"/>
  <c r="CS16" i="19" s="1"/>
  <c r="CS17" i="19" s="1"/>
  <c r="CS18" i="19" s="1"/>
  <c r="CS19" i="19" s="1"/>
  <c r="CS20" i="19" s="1"/>
  <c r="CS21" i="19" s="1"/>
  <c r="CS22" i="19" s="1"/>
  <c r="CS23" i="19" s="1"/>
  <c r="CS24" i="19" s="1"/>
  <c r="CS25" i="19" s="1"/>
  <c r="CS26" i="19" s="1"/>
  <c r="CS27" i="19" s="1"/>
  <c r="CS28" i="19" s="1"/>
  <c r="CS29" i="19" s="1"/>
  <c r="CS30" i="19" s="1"/>
  <c r="CS31" i="19" s="1"/>
  <c r="CS32" i="19" s="1"/>
  <c r="CS33" i="19" s="1"/>
  <c r="CS34" i="19" s="1"/>
  <c r="CS35" i="19" s="1"/>
  <c r="CS36" i="19" s="1"/>
  <c r="CS37" i="19" s="1"/>
  <c r="CS38" i="19" s="1"/>
  <c r="CS39" i="19" s="1"/>
  <c r="CS40" i="19" s="1"/>
  <c r="CS41" i="19" s="1"/>
  <c r="CS42" i="19" s="1"/>
  <c r="CS43" i="19" s="1"/>
  <c r="CS44" i="19" s="1"/>
  <c r="CS45" i="19" s="1"/>
  <c r="CS46" i="19" s="1"/>
  <c r="CS47" i="19" s="1"/>
  <c r="CS48" i="19" s="1"/>
  <c r="CS49" i="19" s="1"/>
  <c r="CS50" i="19" s="1"/>
  <c r="CS51" i="19" s="1"/>
  <c r="CS52" i="19" s="1"/>
  <c r="CS53" i="19" s="1"/>
  <c r="CS54" i="19" s="1"/>
  <c r="CS55" i="19" s="1"/>
  <c r="CS56" i="19" s="1"/>
  <c r="CS57" i="19" s="1"/>
  <c r="CS58" i="19" s="1"/>
  <c r="CS59" i="19" s="1"/>
  <c r="CS60" i="19" s="1"/>
  <c r="CS61" i="19" s="1"/>
  <c r="CS62" i="19" s="1"/>
  <c r="CS63" i="19" s="1"/>
  <c r="CS64" i="19" s="1"/>
  <c r="CS65" i="19" s="1"/>
  <c r="CS66" i="19" s="1"/>
  <c r="CS67" i="19" s="1"/>
  <c r="CS68" i="19" s="1"/>
  <c r="CS69" i="19" s="1"/>
  <c r="CS70" i="19" s="1"/>
  <c r="CS71" i="19" s="1"/>
  <c r="CS72" i="19" s="1"/>
  <c r="CS73" i="19" s="1"/>
  <c r="CS74" i="19" s="1"/>
  <c r="CS75" i="19" s="1"/>
  <c r="CS76" i="19" s="1"/>
  <c r="CS77" i="19" s="1"/>
  <c r="CS78" i="19" s="1"/>
  <c r="CS79" i="19" s="1"/>
  <c r="CS80" i="19" s="1"/>
  <c r="CS81" i="19" s="1"/>
  <c r="CS82" i="19" s="1"/>
  <c r="CS83" i="19" s="1"/>
  <c r="CS84" i="19" s="1"/>
  <c r="CS85" i="19" s="1"/>
  <c r="CS86" i="19" s="1"/>
  <c r="CS87" i="19" s="1"/>
  <c r="CS88" i="19" s="1"/>
  <c r="CS89" i="19" s="1"/>
  <c r="CS90" i="19" s="1"/>
  <c r="CS91" i="19" s="1"/>
  <c r="CS92" i="19" s="1"/>
  <c r="CS93" i="19" s="1"/>
  <c r="CS94" i="19" s="1"/>
  <c r="CS95" i="19" s="1"/>
  <c r="CS96" i="19" s="1"/>
  <c r="CS97" i="19" s="1"/>
  <c r="CS98" i="19" s="1"/>
  <c r="CS99" i="19" s="1"/>
  <c r="CS100" i="19" s="1"/>
  <c r="CS101" i="19" s="1"/>
  <c r="CS102" i="19" s="1"/>
  <c r="CR5" i="19"/>
  <c r="CR6" i="19" s="1"/>
  <c r="CR7" i="19" s="1"/>
  <c r="CR8" i="19" s="1"/>
  <c r="CR9" i="19" s="1"/>
  <c r="CR10" i="19" s="1"/>
  <c r="CR11" i="19" s="1"/>
  <c r="CR12" i="19" s="1"/>
  <c r="CR13" i="19" s="1"/>
  <c r="CR14" i="19" s="1"/>
  <c r="CR15" i="19" s="1"/>
  <c r="CR16" i="19" s="1"/>
  <c r="CR17" i="19" s="1"/>
  <c r="CR18" i="19" s="1"/>
  <c r="CR19" i="19" s="1"/>
  <c r="CR20" i="19" s="1"/>
  <c r="CR21" i="19" s="1"/>
  <c r="CR22" i="19" s="1"/>
  <c r="CR23" i="19" s="1"/>
  <c r="CR24" i="19" s="1"/>
  <c r="CR25" i="19" s="1"/>
  <c r="CR26" i="19" s="1"/>
  <c r="CR27" i="19" s="1"/>
  <c r="CR28" i="19" s="1"/>
  <c r="CR29" i="19" s="1"/>
  <c r="CR30" i="19" s="1"/>
  <c r="CR31" i="19" s="1"/>
  <c r="CR32" i="19" s="1"/>
  <c r="CR33" i="19" s="1"/>
  <c r="CR34" i="19" s="1"/>
  <c r="CR35" i="19" s="1"/>
  <c r="CR36" i="19" s="1"/>
  <c r="CR37" i="19" s="1"/>
  <c r="CR38" i="19" s="1"/>
  <c r="CR39" i="19" s="1"/>
  <c r="CR40" i="19" s="1"/>
  <c r="CR41" i="19" s="1"/>
  <c r="CR42" i="19" s="1"/>
  <c r="CR43" i="19" s="1"/>
  <c r="CR44" i="19" s="1"/>
  <c r="CR45" i="19" s="1"/>
  <c r="CR46" i="19" s="1"/>
  <c r="CR47" i="19" s="1"/>
  <c r="CR48" i="19" s="1"/>
  <c r="CR49" i="19" s="1"/>
  <c r="CR50" i="19" s="1"/>
  <c r="CR51" i="19" s="1"/>
  <c r="CR52" i="19" s="1"/>
  <c r="CR53" i="19" s="1"/>
  <c r="CR54" i="19" s="1"/>
  <c r="CR55" i="19" s="1"/>
  <c r="CR56" i="19" s="1"/>
  <c r="CR57" i="19" s="1"/>
  <c r="CR58" i="19" s="1"/>
  <c r="CR59" i="19" s="1"/>
  <c r="CR60" i="19" s="1"/>
  <c r="CR61" i="19" s="1"/>
  <c r="CR62" i="19" s="1"/>
  <c r="CR63" i="19" s="1"/>
  <c r="CR64" i="19" s="1"/>
  <c r="CR65" i="19" s="1"/>
  <c r="CR66" i="19" s="1"/>
  <c r="CR67" i="19" s="1"/>
  <c r="CR68" i="19" s="1"/>
  <c r="CR69" i="19" s="1"/>
  <c r="CR70" i="19" s="1"/>
  <c r="CR71" i="19" s="1"/>
  <c r="CR72" i="19" s="1"/>
  <c r="CR73" i="19" s="1"/>
  <c r="CR74" i="19" s="1"/>
  <c r="CR75" i="19" s="1"/>
  <c r="CR76" i="19" s="1"/>
  <c r="CR77" i="19" s="1"/>
  <c r="CR78" i="19" s="1"/>
  <c r="CR79" i="19" s="1"/>
  <c r="CR80" i="19" s="1"/>
  <c r="CR81" i="19" s="1"/>
  <c r="CR82" i="19" s="1"/>
  <c r="CR83" i="19" s="1"/>
  <c r="CR84" i="19" s="1"/>
  <c r="CR85" i="19" s="1"/>
  <c r="CR86" i="19" s="1"/>
  <c r="CR87" i="19" s="1"/>
  <c r="CR88" i="19" s="1"/>
  <c r="CR89" i="19" s="1"/>
  <c r="CR90" i="19" s="1"/>
  <c r="CR91" i="19" s="1"/>
  <c r="CR92" i="19" s="1"/>
  <c r="CR93" i="19" s="1"/>
  <c r="CR94" i="19" s="1"/>
  <c r="CR95" i="19" s="1"/>
  <c r="CR96" i="19" s="1"/>
  <c r="CR97" i="19" s="1"/>
  <c r="CR98" i="19" s="1"/>
  <c r="CR99" i="19" s="1"/>
  <c r="CR100" i="19" s="1"/>
  <c r="CR101" i="19" s="1"/>
  <c r="CR102" i="19" s="1"/>
  <c r="CQ5" i="19"/>
  <c r="CQ6" i="19" s="1"/>
  <c r="CQ7" i="19" s="1"/>
  <c r="CQ8" i="19" s="1"/>
  <c r="CQ9" i="19" s="1"/>
  <c r="CQ10" i="19" s="1"/>
  <c r="CQ11" i="19" s="1"/>
  <c r="CQ12" i="19" s="1"/>
  <c r="CQ13" i="19" s="1"/>
  <c r="CQ14" i="19" s="1"/>
  <c r="CQ15" i="19" s="1"/>
  <c r="CQ16" i="19" s="1"/>
  <c r="CQ17" i="19" s="1"/>
  <c r="CQ18" i="19" s="1"/>
  <c r="CQ19" i="19" s="1"/>
  <c r="CQ20" i="19" s="1"/>
  <c r="CQ21" i="19" s="1"/>
  <c r="CQ22" i="19" s="1"/>
  <c r="CQ23" i="19" s="1"/>
  <c r="CQ24" i="19" s="1"/>
  <c r="CQ25" i="19" s="1"/>
  <c r="CQ26" i="19" s="1"/>
  <c r="CQ27" i="19" s="1"/>
  <c r="CQ28" i="19" s="1"/>
  <c r="CQ29" i="19" s="1"/>
  <c r="CQ30" i="19" s="1"/>
  <c r="CQ31" i="19" s="1"/>
  <c r="CQ32" i="19" s="1"/>
  <c r="CQ33" i="19" s="1"/>
  <c r="CQ34" i="19" s="1"/>
  <c r="CQ35" i="19" s="1"/>
  <c r="CQ36" i="19" s="1"/>
  <c r="CQ37" i="19" s="1"/>
  <c r="CQ38" i="19" s="1"/>
  <c r="CQ39" i="19" s="1"/>
  <c r="CQ40" i="19" s="1"/>
  <c r="CQ41" i="19" s="1"/>
  <c r="CQ42" i="19" s="1"/>
  <c r="CQ43" i="19" s="1"/>
  <c r="CQ44" i="19" s="1"/>
  <c r="CQ45" i="19" s="1"/>
  <c r="CQ46" i="19" s="1"/>
  <c r="CQ47" i="19" s="1"/>
  <c r="CQ48" i="19" s="1"/>
  <c r="CQ49" i="19" s="1"/>
  <c r="CQ50" i="19" s="1"/>
  <c r="CQ51" i="19" s="1"/>
  <c r="CQ52" i="19" s="1"/>
  <c r="CQ53" i="19" s="1"/>
  <c r="CQ54" i="19" s="1"/>
  <c r="CQ55" i="19" s="1"/>
  <c r="CQ56" i="19" s="1"/>
  <c r="CQ57" i="19" s="1"/>
  <c r="CQ58" i="19" s="1"/>
  <c r="CQ59" i="19" s="1"/>
  <c r="CQ60" i="19" s="1"/>
  <c r="CQ61" i="19" s="1"/>
  <c r="CQ62" i="19" s="1"/>
  <c r="CQ63" i="19" s="1"/>
  <c r="CQ64" i="19" s="1"/>
  <c r="CQ65" i="19" s="1"/>
  <c r="CQ66" i="19" s="1"/>
  <c r="CQ67" i="19" s="1"/>
  <c r="CQ68" i="19" s="1"/>
  <c r="CQ69" i="19" s="1"/>
  <c r="CQ70" i="19" s="1"/>
  <c r="CQ71" i="19" s="1"/>
  <c r="CQ72" i="19" s="1"/>
  <c r="CQ73" i="19" s="1"/>
  <c r="CQ74" i="19" s="1"/>
  <c r="CQ75" i="19" s="1"/>
  <c r="CQ76" i="19" s="1"/>
  <c r="CQ77" i="19" s="1"/>
  <c r="CQ78" i="19" s="1"/>
  <c r="CQ79" i="19" s="1"/>
  <c r="CQ80" i="19" s="1"/>
  <c r="CQ81" i="19" s="1"/>
  <c r="CQ82" i="19" s="1"/>
  <c r="CQ83" i="19" s="1"/>
  <c r="CQ84" i="19" s="1"/>
  <c r="CQ85" i="19" s="1"/>
  <c r="CQ86" i="19" s="1"/>
  <c r="CQ87" i="19" s="1"/>
  <c r="CQ88" i="19" s="1"/>
  <c r="CQ89" i="19" s="1"/>
  <c r="CQ90" i="19" s="1"/>
  <c r="CQ91" i="19" s="1"/>
  <c r="CQ92" i="19" s="1"/>
  <c r="CQ93" i="19" s="1"/>
  <c r="CQ94" i="19" s="1"/>
  <c r="CQ95" i="19" s="1"/>
  <c r="CQ96" i="19" s="1"/>
  <c r="CQ97" i="19" s="1"/>
  <c r="CQ98" i="19" s="1"/>
  <c r="CQ99" i="19" s="1"/>
  <c r="CQ100" i="19" s="1"/>
  <c r="CQ101" i="19" s="1"/>
  <c r="CQ102" i="19" s="1"/>
  <c r="CP5" i="19"/>
  <c r="CP6" i="19" s="1"/>
  <c r="CP7" i="19" s="1"/>
  <c r="CP8" i="19" s="1"/>
  <c r="CP9" i="19" s="1"/>
  <c r="CP10" i="19" s="1"/>
  <c r="CP11" i="19" s="1"/>
  <c r="CP12" i="19" s="1"/>
  <c r="CP13" i="19" s="1"/>
  <c r="CP14" i="19" s="1"/>
  <c r="CP15" i="19" s="1"/>
  <c r="CP16" i="19" s="1"/>
  <c r="CP17" i="19" s="1"/>
  <c r="CP18" i="19" s="1"/>
  <c r="CP19" i="19" s="1"/>
  <c r="CP20" i="19" s="1"/>
  <c r="CP21" i="19" s="1"/>
  <c r="CP22" i="19" s="1"/>
  <c r="CP23" i="19" s="1"/>
  <c r="CP24" i="19" s="1"/>
  <c r="CP25" i="19" s="1"/>
  <c r="CP26" i="19" s="1"/>
  <c r="CP27" i="19" s="1"/>
  <c r="CP28" i="19" s="1"/>
  <c r="CP29" i="19" s="1"/>
  <c r="CP30" i="19" s="1"/>
  <c r="CP31" i="19" s="1"/>
  <c r="CP32" i="19" s="1"/>
  <c r="CP33" i="19" s="1"/>
  <c r="CP34" i="19" s="1"/>
  <c r="CP35" i="19" s="1"/>
  <c r="CP36" i="19" s="1"/>
  <c r="CP37" i="19" s="1"/>
  <c r="CP38" i="19" s="1"/>
  <c r="CP39" i="19" s="1"/>
  <c r="CP40" i="19" s="1"/>
  <c r="CP41" i="19" s="1"/>
  <c r="CP42" i="19" s="1"/>
  <c r="CP43" i="19" s="1"/>
  <c r="CP44" i="19" s="1"/>
  <c r="CP45" i="19" s="1"/>
  <c r="CP46" i="19" s="1"/>
  <c r="CP47" i="19" s="1"/>
  <c r="CP48" i="19" s="1"/>
  <c r="CP49" i="19" s="1"/>
  <c r="CP50" i="19" s="1"/>
  <c r="CP51" i="19" s="1"/>
  <c r="CP52" i="19" s="1"/>
  <c r="CP53" i="19" s="1"/>
  <c r="CP54" i="19" s="1"/>
  <c r="CP55" i="19" s="1"/>
  <c r="CP56" i="19" s="1"/>
  <c r="CP57" i="19" s="1"/>
  <c r="CP58" i="19" s="1"/>
  <c r="CP59" i="19" s="1"/>
  <c r="CP60" i="19" s="1"/>
  <c r="CP61" i="19" s="1"/>
  <c r="CP62" i="19" s="1"/>
  <c r="CP63" i="19" s="1"/>
  <c r="CP64" i="19" s="1"/>
  <c r="CP65" i="19" s="1"/>
  <c r="CP66" i="19" s="1"/>
  <c r="CP67" i="19" s="1"/>
  <c r="CP68" i="19" s="1"/>
  <c r="CP69" i="19" s="1"/>
  <c r="CP70" i="19" s="1"/>
  <c r="CP71" i="19" s="1"/>
  <c r="CP72" i="19" s="1"/>
  <c r="CP73" i="19" s="1"/>
  <c r="CP74" i="19" s="1"/>
  <c r="CP75" i="19" s="1"/>
  <c r="CP76" i="19" s="1"/>
  <c r="CP77" i="19" s="1"/>
  <c r="CP78" i="19" s="1"/>
  <c r="CP79" i="19" s="1"/>
  <c r="CP80" i="19" s="1"/>
  <c r="CP81" i="19" s="1"/>
  <c r="CP82" i="19" s="1"/>
  <c r="CP83" i="19" s="1"/>
  <c r="CP84" i="19" s="1"/>
  <c r="CP85" i="19" s="1"/>
  <c r="CP86" i="19" s="1"/>
  <c r="CP87" i="19" s="1"/>
  <c r="CP88" i="19" s="1"/>
  <c r="CP89" i="19" s="1"/>
  <c r="CP90" i="19" s="1"/>
  <c r="CP91" i="19" s="1"/>
  <c r="CP92" i="19" s="1"/>
  <c r="CP93" i="19" s="1"/>
  <c r="CP94" i="19" s="1"/>
  <c r="CP95" i="19" s="1"/>
  <c r="CP96" i="19" s="1"/>
  <c r="CP97" i="19" s="1"/>
  <c r="CP98" i="19" s="1"/>
  <c r="CP99" i="19" s="1"/>
  <c r="CP100" i="19" s="1"/>
  <c r="CP101" i="19" s="1"/>
  <c r="CP102" i="19" s="1"/>
  <c r="CO5" i="19"/>
  <c r="CO6" i="19" s="1"/>
  <c r="CO7" i="19" s="1"/>
  <c r="CO8" i="19" s="1"/>
  <c r="CO9" i="19" s="1"/>
  <c r="CO10" i="19" s="1"/>
  <c r="CO11" i="19" s="1"/>
  <c r="CO12" i="19" s="1"/>
  <c r="CO13" i="19" s="1"/>
  <c r="CO14" i="19" s="1"/>
  <c r="CO15" i="19" s="1"/>
  <c r="CO16" i="19" s="1"/>
  <c r="CO17" i="19" s="1"/>
  <c r="CO18" i="19" s="1"/>
  <c r="CO19" i="19" s="1"/>
  <c r="CO20" i="19" s="1"/>
  <c r="CO21" i="19" s="1"/>
  <c r="CO22" i="19" s="1"/>
  <c r="CO23" i="19" s="1"/>
  <c r="CO24" i="19" s="1"/>
  <c r="CO25" i="19" s="1"/>
  <c r="CO26" i="19" s="1"/>
  <c r="CO27" i="19" s="1"/>
  <c r="CO28" i="19" s="1"/>
  <c r="CO29" i="19" s="1"/>
  <c r="CO30" i="19" s="1"/>
  <c r="CO31" i="19" s="1"/>
  <c r="CO32" i="19" s="1"/>
  <c r="CO33" i="19" s="1"/>
  <c r="CO34" i="19" s="1"/>
  <c r="CO35" i="19" s="1"/>
  <c r="CO36" i="19" s="1"/>
  <c r="CO37" i="19" s="1"/>
  <c r="CO38" i="19" s="1"/>
  <c r="CO39" i="19" s="1"/>
  <c r="CO40" i="19" s="1"/>
  <c r="CO41" i="19" s="1"/>
  <c r="CO42" i="19" s="1"/>
  <c r="CO43" i="19" s="1"/>
  <c r="CO44" i="19" s="1"/>
  <c r="CO45" i="19" s="1"/>
  <c r="CO46" i="19" s="1"/>
  <c r="CO47" i="19" s="1"/>
  <c r="CO48" i="19" s="1"/>
  <c r="CO49" i="19" s="1"/>
  <c r="CO50" i="19" s="1"/>
  <c r="CO51" i="19" s="1"/>
  <c r="CO52" i="19" s="1"/>
  <c r="CO53" i="19" s="1"/>
  <c r="CO54" i="19" s="1"/>
  <c r="CO55" i="19" s="1"/>
  <c r="CO56" i="19" s="1"/>
  <c r="CO57" i="19" s="1"/>
  <c r="CO58" i="19" s="1"/>
  <c r="CO59" i="19" s="1"/>
  <c r="CO60" i="19" s="1"/>
  <c r="CO61" i="19" s="1"/>
  <c r="CO62" i="19" s="1"/>
  <c r="CO63" i="19" s="1"/>
  <c r="CO64" i="19" s="1"/>
  <c r="CO65" i="19" s="1"/>
  <c r="CO66" i="19" s="1"/>
  <c r="CO67" i="19" s="1"/>
  <c r="CO68" i="19" s="1"/>
  <c r="CO69" i="19" s="1"/>
  <c r="CO70" i="19" s="1"/>
  <c r="CO71" i="19" s="1"/>
  <c r="CO72" i="19" s="1"/>
  <c r="CO73" i="19" s="1"/>
  <c r="CO74" i="19" s="1"/>
  <c r="CO75" i="19" s="1"/>
  <c r="CO76" i="19" s="1"/>
  <c r="CO77" i="19" s="1"/>
  <c r="CO78" i="19" s="1"/>
  <c r="CO79" i="19" s="1"/>
  <c r="CO80" i="19" s="1"/>
  <c r="CO81" i="19" s="1"/>
  <c r="CO82" i="19" s="1"/>
  <c r="CO83" i="19" s="1"/>
  <c r="CO84" i="19" s="1"/>
  <c r="CO85" i="19" s="1"/>
  <c r="CO86" i="19" s="1"/>
  <c r="CO87" i="19" s="1"/>
  <c r="CO88" i="19" s="1"/>
  <c r="CO89" i="19" s="1"/>
  <c r="CO90" i="19" s="1"/>
  <c r="CO91" i="19" s="1"/>
  <c r="CO92" i="19" s="1"/>
  <c r="CO93" i="19" s="1"/>
  <c r="CO94" i="19" s="1"/>
  <c r="CO95" i="19" s="1"/>
  <c r="CO96" i="19" s="1"/>
  <c r="CO97" i="19" s="1"/>
  <c r="CO98" i="19" s="1"/>
  <c r="CO99" i="19" s="1"/>
  <c r="CO100" i="19" s="1"/>
  <c r="CO101" i="19" s="1"/>
  <c r="CO102" i="19" s="1"/>
  <c r="CN5" i="19"/>
  <c r="CN6" i="19" s="1"/>
  <c r="CN7" i="19" s="1"/>
  <c r="CN8" i="19" s="1"/>
  <c r="CN9" i="19" s="1"/>
  <c r="CN10" i="19" s="1"/>
  <c r="CN11" i="19" s="1"/>
  <c r="CN12" i="19" s="1"/>
  <c r="CN13" i="19" s="1"/>
  <c r="CN14" i="19" s="1"/>
  <c r="CN15" i="19" s="1"/>
  <c r="CN16" i="19" s="1"/>
  <c r="CN17" i="19" s="1"/>
  <c r="CN18" i="19" s="1"/>
  <c r="CN19" i="19" s="1"/>
  <c r="CN20" i="19" s="1"/>
  <c r="CN21" i="19" s="1"/>
  <c r="CN22" i="19" s="1"/>
  <c r="CN23" i="19" s="1"/>
  <c r="CN24" i="19" s="1"/>
  <c r="CN25" i="19" s="1"/>
  <c r="CN26" i="19" s="1"/>
  <c r="CN27" i="19" s="1"/>
  <c r="CN28" i="19" s="1"/>
  <c r="CN29" i="19" s="1"/>
  <c r="CN30" i="19" s="1"/>
  <c r="CN31" i="19" s="1"/>
  <c r="CN32" i="19" s="1"/>
  <c r="CN33" i="19" s="1"/>
  <c r="CN34" i="19" s="1"/>
  <c r="CN35" i="19" s="1"/>
  <c r="CN36" i="19" s="1"/>
  <c r="CN37" i="19" s="1"/>
  <c r="CN38" i="19" s="1"/>
  <c r="CN39" i="19" s="1"/>
  <c r="CN40" i="19" s="1"/>
  <c r="CN41" i="19" s="1"/>
  <c r="CN42" i="19" s="1"/>
  <c r="CN43" i="19" s="1"/>
  <c r="CN44" i="19" s="1"/>
  <c r="CN45" i="19" s="1"/>
  <c r="CN46" i="19" s="1"/>
  <c r="CN47" i="19" s="1"/>
  <c r="CN48" i="19" s="1"/>
  <c r="CN49" i="19" s="1"/>
  <c r="CN50" i="19" s="1"/>
  <c r="CN51" i="19" s="1"/>
  <c r="CN52" i="19" s="1"/>
  <c r="CN53" i="19" s="1"/>
  <c r="CN54" i="19" s="1"/>
  <c r="CN55" i="19" s="1"/>
  <c r="CN56" i="19" s="1"/>
  <c r="CN57" i="19" s="1"/>
  <c r="CN58" i="19" s="1"/>
  <c r="CN59" i="19" s="1"/>
  <c r="CN60" i="19" s="1"/>
  <c r="CN61" i="19" s="1"/>
  <c r="CN62" i="19" s="1"/>
  <c r="CN63" i="19" s="1"/>
  <c r="CN64" i="19" s="1"/>
  <c r="CN65" i="19" s="1"/>
  <c r="CN66" i="19" s="1"/>
  <c r="CN67" i="19" s="1"/>
  <c r="CN68" i="19" s="1"/>
  <c r="CN69" i="19" s="1"/>
  <c r="CN70" i="19" s="1"/>
  <c r="CN71" i="19" s="1"/>
  <c r="CN72" i="19" s="1"/>
  <c r="CN73" i="19" s="1"/>
  <c r="CN74" i="19" s="1"/>
  <c r="CN75" i="19" s="1"/>
  <c r="CN76" i="19" s="1"/>
  <c r="CN77" i="19" s="1"/>
  <c r="CN78" i="19" s="1"/>
  <c r="CN79" i="19" s="1"/>
  <c r="CN80" i="19" s="1"/>
  <c r="CN81" i="19" s="1"/>
  <c r="CN82" i="19" s="1"/>
  <c r="CN83" i="19" s="1"/>
  <c r="CN84" i="19" s="1"/>
  <c r="CN85" i="19" s="1"/>
  <c r="CN86" i="19" s="1"/>
  <c r="CN87" i="19" s="1"/>
  <c r="CN88" i="19" s="1"/>
  <c r="CN89" i="19" s="1"/>
  <c r="CN90" i="19" s="1"/>
  <c r="CN91" i="19" s="1"/>
  <c r="CN92" i="19" s="1"/>
  <c r="CN93" i="19" s="1"/>
  <c r="CN94" i="19" s="1"/>
  <c r="CN95" i="19" s="1"/>
  <c r="CN96" i="19" s="1"/>
  <c r="CN97" i="19" s="1"/>
  <c r="CN98" i="19" s="1"/>
  <c r="CN99" i="19" s="1"/>
  <c r="CN100" i="19" s="1"/>
  <c r="CN101" i="19" s="1"/>
  <c r="CN102" i="19" s="1"/>
  <c r="CM5" i="19"/>
  <c r="CM6" i="19" s="1"/>
  <c r="CM7" i="19" s="1"/>
  <c r="CM8" i="19" s="1"/>
  <c r="CM9" i="19" s="1"/>
  <c r="CM10" i="19" s="1"/>
  <c r="CM11" i="19" s="1"/>
  <c r="CM12" i="19" s="1"/>
  <c r="CM13" i="19" s="1"/>
  <c r="CM14" i="19" s="1"/>
  <c r="CM15" i="19" s="1"/>
  <c r="CM16" i="19" s="1"/>
  <c r="CM17" i="19" s="1"/>
  <c r="CM18" i="19" s="1"/>
  <c r="CM19" i="19" s="1"/>
  <c r="CM20" i="19" s="1"/>
  <c r="CM21" i="19" s="1"/>
  <c r="CM22" i="19" s="1"/>
  <c r="CM23" i="19" s="1"/>
  <c r="CM24" i="19" s="1"/>
  <c r="CM25" i="19" s="1"/>
  <c r="CM26" i="19" s="1"/>
  <c r="CM27" i="19" s="1"/>
  <c r="CM28" i="19" s="1"/>
  <c r="CM29" i="19" s="1"/>
  <c r="CM30" i="19" s="1"/>
  <c r="CM31" i="19" s="1"/>
  <c r="CM32" i="19" s="1"/>
  <c r="CM33" i="19" s="1"/>
  <c r="CM34" i="19" s="1"/>
  <c r="CM35" i="19" s="1"/>
  <c r="CM36" i="19" s="1"/>
  <c r="CM37" i="19" s="1"/>
  <c r="CM38" i="19" s="1"/>
  <c r="CM39" i="19" s="1"/>
  <c r="CM40" i="19" s="1"/>
  <c r="CM41" i="19" s="1"/>
  <c r="CM42" i="19" s="1"/>
  <c r="CM43" i="19" s="1"/>
  <c r="CM44" i="19" s="1"/>
  <c r="CM45" i="19" s="1"/>
  <c r="CM46" i="19" s="1"/>
  <c r="CM47" i="19" s="1"/>
  <c r="CM48" i="19" s="1"/>
  <c r="CM49" i="19" s="1"/>
  <c r="CM50" i="19" s="1"/>
  <c r="CM51" i="19" s="1"/>
  <c r="CM52" i="19" s="1"/>
  <c r="CM53" i="19" s="1"/>
  <c r="CM54" i="19" s="1"/>
  <c r="CM55" i="19" s="1"/>
  <c r="CM56" i="19" s="1"/>
  <c r="CM57" i="19" s="1"/>
  <c r="CM58" i="19" s="1"/>
  <c r="CM59" i="19" s="1"/>
  <c r="CM60" i="19" s="1"/>
  <c r="CM61" i="19" s="1"/>
  <c r="CM62" i="19" s="1"/>
  <c r="CM63" i="19" s="1"/>
  <c r="CM64" i="19" s="1"/>
  <c r="CM65" i="19" s="1"/>
  <c r="CM66" i="19" s="1"/>
  <c r="CM67" i="19" s="1"/>
  <c r="CM68" i="19" s="1"/>
  <c r="CM69" i="19" s="1"/>
  <c r="CM70" i="19" s="1"/>
  <c r="CM71" i="19" s="1"/>
  <c r="CM72" i="19" s="1"/>
  <c r="CM73" i="19" s="1"/>
  <c r="CM74" i="19" s="1"/>
  <c r="CM75" i="19" s="1"/>
  <c r="CM76" i="19" s="1"/>
  <c r="CM77" i="19" s="1"/>
  <c r="CM78" i="19" s="1"/>
  <c r="CM79" i="19" s="1"/>
  <c r="CM80" i="19" s="1"/>
  <c r="CM81" i="19" s="1"/>
  <c r="CM82" i="19" s="1"/>
  <c r="CM83" i="19" s="1"/>
  <c r="CM84" i="19" s="1"/>
  <c r="CM85" i="19" s="1"/>
  <c r="CM86" i="19" s="1"/>
  <c r="CM87" i="19" s="1"/>
  <c r="CM88" i="19" s="1"/>
  <c r="CM89" i="19" s="1"/>
  <c r="CM90" i="19" s="1"/>
  <c r="CM91" i="19" s="1"/>
  <c r="CM92" i="19" s="1"/>
  <c r="CM93" i="19" s="1"/>
  <c r="CM94" i="19" s="1"/>
  <c r="CM95" i="19" s="1"/>
  <c r="CM96" i="19" s="1"/>
  <c r="CM97" i="19" s="1"/>
  <c r="CM98" i="19" s="1"/>
  <c r="CM99" i="19" s="1"/>
  <c r="CM100" i="19" s="1"/>
  <c r="CM101" i="19" s="1"/>
  <c r="CM102" i="19" s="1"/>
  <c r="CL5" i="19"/>
  <c r="CL6" i="19" s="1"/>
  <c r="CL7" i="19" s="1"/>
  <c r="CL8" i="19" s="1"/>
  <c r="CL9" i="19" s="1"/>
  <c r="CL10" i="19" s="1"/>
  <c r="CL11" i="19" s="1"/>
  <c r="CL12" i="19" s="1"/>
  <c r="CL13" i="19" s="1"/>
  <c r="CL14" i="19" s="1"/>
  <c r="CL15" i="19" s="1"/>
  <c r="CL16" i="19" s="1"/>
  <c r="CL17" i="19" s="1"/>
  <c r="CL18" i="19" s="1"/>
  <c r="CL19" i="19" s="1"/>
  <c r="CL20" i="19" s="1"/>
  <c r="CL21" i="19" s="1"/>
  <c r="CL22" i="19" s="1"/>
  <c r="CL23" i="19" s="1"/>
  <c r="CL24" i="19" s="1"/>
  <c r="CL25" i="19" s="1"/>
  <c r="CL26" i="19" s="1"/>
  <c r="CL27" i="19" s="1"/>
  <c r="CL28" i="19" s="1"/>
  <c r="CL29" i="19" s="1"/>
  <c r="CL30" i="19" s="1"/>
  <c r="CL31" i="19" s="1"/>
  <c r="CL32" i="19" s="1"/>
  <c r="CL33" i="19" s="1"/>
  <c r="CL34" i="19" s="1"/>
  <c r="CL35" i="19" s="1"/>
  <c r="CL36" i="19" s="1"/>
  <c r="CL37" i="19" s="1"/>
  <c r="CL38" i="19" s="1"/>
  <c r="CL39" i="19" s="1"/>
  <c r="CL40" i="19" s="1"/>
  <c r="CL41" i="19" s="1"/>
  <c r="CL42" i="19" s="1"/>
  <c r="CL43" i="19" s="1"/>
  <c r="CL44" i="19" s="1"/>
  <c r="CL45" i="19" s="1"/>
  <c r="CL46" i="19" s="1"/>
  <c r="CL47" i="19" s="1"/>
  <c r="CL48" i="19" s="1"/>
  <c r="CL49" i="19" s="1"/>
  <c r="CL50" i="19" s="1"/>
  <c r="CL51" i="19" s="1"/>
  <c r="CL52" i="19" s="1"/>
  <c r="CL53" i="19" s="1"/>
  <c r="CL54" i="19" s="1"/>
  <c r="CL55" i="19" s="1"/>
  <c r="CL56" i="19" s="1"/>
  <c r="CL57" i="19" s="1"/>
  <c r="CL58" i="19" s="1"/>
  <c r="CL59" i="19" s="1"/>
  <c r="CL60" i="19" s="1"/>
  <c r="CL61" i="19" s="1"/>
  <c r="CL62" i="19" s="1"/>
  <c r="CL63" i="19" s="1"/>
  <c r="CL64" i="19" s="1"/>
  <c r="CL65" i="19" s="1"/>
  <c r="CL66" i="19" s="1"/>
  <c r="CL67" i="19" s="1"/>
  <c r="CL68" i="19" s="1"/>
  <c r="CL69" i="19" s="1"/>
  <c r="CL70" i="19" s="1"/>
  <c r="CL71" i="19" s="1"/>
  <c r="CL72" i="19" s="1"/>
  <c r="CL73" i="19" s="1"/>
  <c r="CL74" i="19" s="1"/>
  <c r="CL75" i="19" s="1"/>
  <c r="CL76" i="19" s="1"/>
  <c r="CL77" i="19" s="1"/>
  <c r="CL78" i="19" s="1"/>
  <c r="CL79" i="19" s="1"/>
  <c r="CL80" i="19" s="1"/>
  <c r="CL81" i="19" s="1"/>
  <c r="CL82" i="19" s="1"/>
  <c r="CL83" i="19" s="1"/>
  <c r="CL84" i="19" s="1"/>
  <c r="CL85" i="19" s="1"/>
  <c r="CL86" i="19" s="1"/>
  <c r="CL87" i="19" s="1"/>
  <c r="CL88" i="19" s="1"/>
  <c r="CL89" i="19" s="1"/>
  <c r="CL90" i="19" s="1"/>
  <c r="CL91" i="19" s="1"/>
  <c r="CL92" i="19" s="1"/>
  <c r="CL93" i="19" s="1"/>
  <c r="CL94" i="19" s="1"/>
  <c r="CL95" i="19" s="1"/>
  <c r="CL96" i="19" s="1"/>
  <c r="CL97" i="19" s="1"/>
  <c r="CL98" i="19" s="1"/>
  <c r="CL99" i="19" s="1"/>
  <c r="CL100" i="19" s="1"/>
  <c r="CL101" i="19" s="1"/>
  <c r="CL102" i="19" s="1"/>
  <c r="CK5" i="19"/>
  <c r="CK6" i="19" s="1"/>
  <c r="CK7" i="19" s="1"/>
  <c r="CK8" i="19" s="1"/>
  <c r="CK9" i="19" s="1"/>
  <c r="CK10" i="19" s="1"/>
  <c r="CK11" i="19" s="1"/>
  <c r="CK12" i="19" s="1"/>
  <c r="CK13" i="19" s="1"/>
  <c r="CK14" i="19" s="1"/>
  <c r="CK15" i="19" s="1"/>
  <c r="CK16" i="19" s="1"/>
  <c r="CK17" i="19" s="1"/>
  <c r="CK18" i="19" s="1"/>
  <c r="CK19" i="19" s="1"/>
  <c r="CK20" i="19" s="1"/>
  <c r="CK21" i="19" s="1"/>
  <c r="CK22" i="19" s="1"/>
  <c r="CK23" i="19" s="1"/>
  <c r="CK24" i="19" s="1"/>
  <c r="CK25" i="19" s="1"/>
  <c r="CK26" i="19" s="1"/>
  <c r="CK27" i="19" s="1"/>
  <c r="CK28" i="19" s="1"/>
  <c r="CK29" i="19" s="1"/>
  <c r="CK30" i="19" s="1"/>
  <c r="CK31" i="19" s="1"/>
  <c r="CK32" i="19" s="1"/>
  <c r="CK33" i="19" s="1"/>
  <c r="CK34" i="19" s="1"/>
  <c r="CK35" i="19" s="1"/>
  <c r="CK36" i="19" s="1"/>
  <c r="CK37" i="19" s="1"/>
  <c r="CK38" i="19" s="1"/>
  <c r="CK39" i="19" s="1"/>
  <c r="CK40" i="19" s="1"/>
  <c r="CK41" i="19" s="1"/>
  <c r="CK42" i="19" s="1"/>
  <c r="CK43" i="19" s="1"/>
  <c r="CK44" i="19" s="1"/>
  <c r="CK45" i="19" s="1"/>
  <c r="CK46" i="19" s="1"/>
  <c r="CK47" i="19" s="1"/>
  <c r="CK48" i="19" s="1"/>
  <c r="CK49" i="19" s="1"/>
  <c r="CK50" i="19" s="1"/>
  <c r="CK51" i="19" s="1"/>
  <c r="CK52" i="19" s="1"/>
  <c r="CK53" i="19" s="1"/>
  <c r="CK54" i="19" s="1"/>
  <c r="CK55" i="19" s="1"/>
  <c r="CK56" i="19" s="1"/>
  <c r="CK57" i="19" s="1"/>
  <c r="CK58" i="19" s="1"/>
  <c r="CK59" i="19" s="1"/>
  <c r="CK60" i="19" s="1"/>
  <c r="CK61" i="19" s="1"/>
  <c r="CK62" i="19" s="1"/>
  <c r="CK63" i="19" s="1"/>
  <c r="CK64" i="19" s="1"/>
  <c r="CK65" i="19" s="1"/>
  <c r="CK66" i="19" s="1"/>
  <c r="CK67" i="19" s="1"/>
  <c r="CK68" i="19" s="1"/>
  <c r="CK69" i="19" s="1"/>
  <c r="CK70" i="19" s="1"/>
  <c r="CK71" i="19" s="1"/>
  <c r="CK72" i="19" s="1"/>
  <c r="CK73" i="19" s="1"/>
  <c r="CK74" i="19" s="1"/>
  <c r="CK75" i="19" s="1"/>
  <c r="CK76" i="19" s="1"/>
  <c r="CK77" i="19" s="1"/>
  <c r="CK78" i="19" s="1"/>
  <c r="CK79" i="19" s="1"/>
  <c r="CK80" i="19" s="1"/>
  <c r="CK81" i="19" s="1"/>
  <c r="CK82" i="19" s="1"/>
  <c r="CK83" i="19" s="1"/>
  <c r="CK84" i="19" s="1"/>
  <c r="CK85" i="19" s="1"/>
  <c r="CK86" i="19" s="1"/>
  <c r="CK87" i="19" s="1"/>
  <c r="CK88" i="19" s="1"/>
  <c r="CK89" i="19" s="1"/>
  <c r="CK90" i="19" s="1"/>
  <c r="CK91" i="19" s="1"/>
  <c r="CK92" i="19" s="1"/>
  <c r="CK93" i="19" s="1"/>
  <c r="CK94" i="19" s="1"/>
  <c r="CK95" i="19" s="1"/>
  <c r="CK96" i="19" s="1"/>
  <c r="CK97" i="19" s="1"/>
  <c r="CK98" i="19" s="1"/>
  <c r="CK99" i="19" s="1"/>
  <c r="CK100" i="19" s="1"/>
  <c r="CK101" i="19" s="1"/>
  <c r="CK102" i="19" s="1"/>
  <c r="CJ5" i="19"/>
  <c r="CJ6" i="19" s="1"/>
  <c r="CJ7" i="19" s="1"/>
  <c r="CJ8" i="19" s="1"/>
  <c r="CJ9" i="19" s="1"/>
  <c r="CJ10" i="19" s="1"/>
  <c r="CJ11" i="19" s="1"/>
  <c r="CJ12" i="19" s="1"/>
  <c r="CJ13" i="19" s="1"/>
  <c r="CJ14" i="19" s="1"/>
  <c r="CJ15" i="19" s="1"/>
  <c r="CJ16" i="19" s="1"/>
  <c r="CJ17" i="19" s="1"/>
  <c r="CJ18" i="19" s="1"/>
  <c r="CJ19" i="19" s="1"/>
  <c r="CJ20" i="19" s="1"/>
  <c r="CJ21" i="19" s="1"/>
  <c r="CJ22" i="19" s="1"/>
  <c r="CJ23" i="19" s="1"/>
  <c r="CJ24" i="19" s="1"/>
  <c r="CJ25" i="19" s="1"/>
  <c r="CJ26" i="19" s="1"/>
  <c r="CJ27" i="19" s="1"/>
  <c r="CJ28" i="19" s="1"/>
  <c r="CJ29" i="19" s="1"/>
  <c r="CJ30" i="19" s="1"/>
  <c r="CJ31" i="19" s="1"/>
  <c r="CJ32" i="19" s="1"/>
  <c r="CJ33" i="19" s="1"/>
  <c r="CJ34" i="19" s="1"/>
  <c r="CJ35" i="19" s="1"/>
  <c r="CJ36" i="19" s="1"/>
  <c r="CJ37" i="19" s="1"/>
  <c r="CJ38" i="19" s="1"/>
  <c r="CJ39" i="19" s="1"/>
  <c r="CJ40" i="19" s="1"/>
  <c r="CJ41" i="19" s="1"/>
  <c r="CJ42" i="19" s="1"/>
  <c r="CJ43" i="19" s="1"/>
  <c r="CJ44" i="19" s="1"/>
  <c r="CJ45" i="19" s="1"/>
  <c r="CJ46" i="19" s="1"/>
  <c r="CJ47" i="19" s="1"/>
  <c r="CJ48" i="19" s="1"/>
  <c r="CJ49" i="19" s="1"/>
  <c r="CJ50" i="19" s="1"/>
  <c r="CJ51" i="19" s="1"/>
  <c r="CJ52" i="19" s="1"/>
  <c r="CJ53" i="19" s="1"/>
  <c r="CJ54" i="19" s="1"/>
  <c r="CJ55" i="19" s="1"/>
  <c r="CJ56" i="19" s="1"/>
  <c r="CJ57" i="19" s="1"/>
  <c r="CJ58" i="19" s="1"/>
  <c r="CJ59" i="19" s="1"/>
  <c r="CJ60" i="19" s="1"/>
  <c r="CJ61" i="19" s="1"/>
  <c r="CJ62" i="19" s="1"/>
  <c r="CJ63" i="19" s="1"/>
  <c r="CJ64" i="19" s="1"/>
  <c r="CJ65" i="19" s="1"/>
  <c r="CJ66" i="19" s="1"/>
  <c r="CJ67" i="19" s="1"/>
  <c r="CJ68" i="19" s="1"/>
  <c r="CJ69" i="19" s="1"/>
  <c r="CJ70" i="19" s="1"/>
  <c r="CJ71" i="19" s="1"/>
  <c r="CJ72" i="19" s="1"/>
  <c r="CJ73" i="19" s="1"/>
  <c r="CJ74" i="19" s="1"/>
  <c r="CJ75" i="19" s="1"/>
  <c r="CJ76" i="19" s="1"/>
  <c r="CJ77" i="19" s="1"/>
  <c r="CJ78" i="19" s="1"/>
  <c r="CJ79" i="19" s="1"/>
  <c r="CJ80" i="19" s="1"/>
  <c r="CJ81" i="19" s="1"/>
  <c r="CJ82" i="19" s="1"/>
  <c r="CJ83" i="19" s="1"/>
  <c r="CJ84" i="19" s="1"/>
  <c r="CJ85" i="19" s="1"/>
  <c r="CJ86" i="19" s="1"/>
  <c r="CJ87" i="19" s="1"/>
  <c r="CJ88" i="19" s="1"/>
  <c r="CJ89" i="19" s="1"/>
  <c r="CJ90" i="19" s="1"/>
  <c r="CJ91" i="19" s="1"/>
  <c r="CJ92" i="19" s="1"/>
  <c r="CJ93" i="19" s="1"/>
  <c r="CJ94" i="19" s="1"/>
  <c r="CJ95" i="19" s="1"/>
  <c r="CJ96" i="19" s="1"/>
  <c r="CJ97" i="19" s="1"/>
  <c r="CJ98" i="19" s="1"/>
  <c r="CJ99" i="19" s="1"/>
  <c r="CJ100" i="19" s="1"/>
  <c r="CJ101" i="19" s="1"/>
  <c r="CJ102" i="19" s="1"/>
  <c r="CI5" i="19"/>
  <c r="CI6" i="19" s="1"/>
  <c r="CI7" i="19" s="1"/>
  <c r="CI8" i="19" s="1"/>
  <c r="CI9" i="19" s="1"/>
  <c r="CI10" i="19" s="1"/>
  <c r="CI11" i="19" s="1"/>
  <c r="CI12" i="19" s="1"/>
  <c r="CI13" i="19" s="1"/>
  <c r="CI14" i="19" s="1"/>
  <c r="CI15" i="19" s="1"/>
  <c r="CI16" i="19" s="1"/>
  <c r="CI17" i="19" s="1"/>
  <c r="CI18" i="19" s="1"/>
  <c r="CI19" i="19" s="1"/>
  <c r="CI20" i="19" s="1"/>
  <c r="CI21" i="19" s="1"/>
  <c r="CI22" i="19" s="1"/>
  <c r="CI23" i="19" s="1"/>
  <c r="CI24" i="19" s="1"/>
  <c r="CI25" i="19" s="1"/>
  <c r="CI26" i="19" s="1"/>
  <c r="CI27" i="19" s="1"/>
  <c r="CI28" i="19" s="1"/>
  <c r="CI29" i="19" s="1"/>
  <c r="CI30" i="19" s="1"/>
  <c r="CI31" i="19" s="1"/>
  <c r="CI32" i="19" s="1"/>
  <c r="CI33" i="19" s="1"/>
  <c r="CI34" i="19" s="1"/>
  <c r="CI35" i="19" s="1"/>
  <c r="CI36" i="19" s="1"/>
  <c r="CI37" i="19" s="1"/>
  <c r="CI38" i="19" s="1"/>
  <c r="CI39" i="19" s="1"/>
  <c r="CI40" i="19" s="1"/>
  <c r="CI41" i="19" s="1"/>
  <c r="CI42" i="19" s="1"/>
  <c r="CI43" i="19" s="1"/>
  <c r="CI44" i="19" s="1"/>
  <c r="CI45" i="19" s="1"/>
  <c r="CI46" i="19" s="1"/>
  <c r="CI47" i="19" s="1"/>
  <c r="CI48" i="19" s="1"/>
  <c r="CI49" i="19" s="1"/>
  <c r="CI50" i="19" s="1"/>
  <c r="CI51" i="19" s="1"/>
  <c r="CI52" i="19" s="1"/>
  <c r="CI53" i="19" s="1"/>
  <c r="CI54" i="19" s="1"/>
  <c r="CI55" i="19" s="1"/>
  <c r="CI56" i="19" s="1"/>
  <c r="CI57" i="19" s="1"/>
  <c r="CI58" i="19" s="1"/>
  <c r="CI59" i="19" s="1"/>
  <c r="CI60" i="19" s="1"/>
  <c r="CI61" i="19" s="1"/>
  <c r="CI62" i="19" s="1"/>
  <c r="CI63" i="19" s="1"/>
  <c r="CI64" i="19" s="1"/>
  <c r="CI65" i="19" s="1"/>
  <c r="CI66" i="19" s="1"/>
  <c r="CI67" i="19" s="1"/>
  <c r="CI68" i="19" s="1"/>
  <c r="CI69" i="19" s="1"/>
  <c r="CI70" i="19" s="1"/>
  <c r="CI71" i="19" s="1"/>
  <c r="CI72" i="19" s="1"/>
  <c r="CI73" i="19" s="1"/>
  <c r="CI74" i="19" s="1"/>
  <c r="CI75" i="19" s="1"/>
  <c r="CI76" i="19" s="1"/>
  <c r="CI77" i="19" s="1"/>
  <c r="CI78" i="19" s="1"/>
  <c r="CI79" i="19" s="1"/>
  <c r="CI80" i="19" s="1"/>
  <c r="CI81" i="19" s="1"/>
  <c r="CI82" i="19" s="1"/>
  <c r="CI83" i="19" s="1"/>
  <c r="CI84" i="19" s="1"/>
  <c r="CI85" i="19" s="1"/>
  <c r="CI86" i="19" s="1"/>
  <c r="CI87" i="19" s="1"/>
  <c r="CI88" i="19" s="1"/>
  <c r="CI89" i="19" s="1"/>
  <c r="CI90" i="19" s="1"/>
  <c r="CI91" i="19" s="1"/>
  <c r="CI92" i="19" s="1"/>
  <c r="CI93" i="19" s="1"/>
  <c r="CI94" i="19" s="1"/>
  <c r="CI95" i="19" s="1"/>
  <c r="CI96" i="19" s="1"/>
  <c r="CI97" i="19" s="1"/>
  <c r="CI98" i="19" s="1"/>
  <c r="CI99" i="19" s="1"/>
  <c r="CI100" i="19" s="1"/>
  <c r="CI101" i="19" s="1"/>
  <c r="CI102" i="19" s="1"/>
  <c r="CH5" i="19"/>
  <c r="CH6" i="19" s="1"/>
  <c r="CH7" i="19" s="1"/>
  <c r="CH8" i="19" s="1"/>
  <c r="CH9" i="19" s="1"/>
  <c r="CH10" i="19" s="1"/>
  <c r="CH11" i="19" s="1"/>
  <c r="CH12" i="19" s="1"/>
  <c r="CH13" i="19" s="1"/>
  <c r="CH14" i="19" s="1"/>
  <c r="CH15" i="19" s="1"/>
  <c r="CH16" i="19" s="1"/>
  <c r="CH17" i="19" s="1"/>
  <c r="CH18" i="19" s="1"/>
  <c r="CH19" i="19" s="1"/>
  <c r="CH20" i="19" s="1"/>
  <c r="CH21" i="19" s="1"/>
  <c r="CH22" i="19" s="1"/>
  <c r="CH23" i="19" s="1"/>
  <c r="CH24" i="19" s="1"/>
  <c r="CH25" i="19" s="1"/>
  <c r="CH26" i="19" s="1"/>
  <c r="CH27" i="19" s="1"/>
  <c r="CH28" i="19" s="1"/>
  <c r="CH29" i="19" s="1"/>
  <c r="CH30" i="19" s="1"/>
  <c r="CH31" i="19" s="1"/>
  <c r="CH32" i="19" s="1"/>
  <c r="CH33" i="19" s="1"/>
  <c r="CH34" i="19" s="1"/>
  <c r="CH35" i="19" s="1"/>
  <c r="CH36" i="19" s="1"/>
  <c r="CH37" i="19" s="1"/>
  <c r="CH38" i="19" s="1"/>
  <c r="CH39" i="19" s="1"/>
  <c r="CH40" i="19" s="1"/>
  <c r="CH41" i="19" s="1"/>
  <c r="CH42" i="19" s="1"/>
  <c r="CH43" i="19" s="1"/>
  <c r="CH44" i="19" s="1"/>
  <c r="CH45" i="19" s="1"/>
  <c r="CH46" i="19" s="1"/>
  <c r="CH47" i="19" s="1"/>
  <c r="CH48" i="19" s="1"/>
  <c r="CH49" i="19" s="1"/>
  <c r="CH50" i="19" s="1"/>
  <c r="CH51" i="19" s="1"/>
  <c r="CH52" i="19" s="1"/>
  <c r="CH53" i="19" s="1"/>
  <c r="CH54" i="19" s="1"/>
  <c r="CH55" i="19" s="1"/>
  <c r="CH56" i="19" s="1"/>
  <c r="CH57" i="19" s="1"/>
  <c r="CH58" i="19" s="1"/>
  <c r="CH59" i="19" s="1"/>
  <c r="CH60" i="19" s="1"/>
  <c r="CH61" i="19" s="1"/>
  <c r="CH62" i="19" s="1"/>
  <c r="CH63" i="19" s="1"/>
  <c r="CH64" i="19" s="1"/>
  <c r="CH65" i="19" s="1"/>
  <c r="CH66" i="19" s="1"/>
  <c r="CH67" i="19" s="1"/>
  <c r="CH68" i="19" s="1"/>
  <c r="CH69" i="19" s="1"/>
  <c r="CH70" i="19" s="1"/>
  <c r="CH71" i="19" s="1"/>
  <c r="CH72" i="19" s="1"/>
  <c r="CH73" i="19" s="1"/>
  <c r="CH74" i="19" s="1"/>
  <c r="CH75" i="19" s="1"/>
  <c r="CH76" i="19" s="1"/>
  <c r="CH77" i="19" s="1"/>
  <c r="CH78" i="19" s="1"/>
  <c r="CH79" i="19" s="1"/>
  <c r="CH80" i="19" s="1"/>
  <c r="CH81" i="19" s="1"/>
  <c r="CH82" i="19" s="1"/>
  <c r="CH83" i="19" s="1"/>
  <c r="CH84" i="19" s="1"/>
  <c r="CH85" i="19" s="1"/>
  <c r="CH86" i="19" s="1"/>
  <c r="CH87" i="19" s="1"/>
  <c r="CH88" i="19" s="1"/>
  <c r="CH89" i="19" s="1"/>
  <c r="CH90" i="19" s="1"/>
  <c r="CH91" i="19" s="1"/>
  <c r="CH92" i="19" s="1"/>
  <c r="CH93" i="19" s="1"/>
  <c r="CH94" i="19" s="1"/>
  <c r="CH95" i="19" s="1"/>
  <c r="CH96" i="19" s="1"/>
  <c r="CH97" i="19" s="1"/>
  <c r="CH98" i="19" s="1"/>
  <c r="CH99" i="19" s="1"/>
  <c r="CH100" i="19" s="1"/>
  <c r="CH101" i="19" s="1"/>
  <c r="CH102" i="19" s="1"/>
  <c r="CG5" i="19"/>
  <c r="CG6" i="19" s="1"/>
  <c r="CG7" i="19" s="1"/>
  <c r="CG8" i="19" s="1"/>
  <c r="CG9" i="19" s="1"/>
  <c r="CG10" i="19" s="1"/>
  <c r="CG11" i="19" s="1"/>
  <c r="CG12" i="19" s="1"/>
  <c r="CG13" i="19" s="1"/>
  <c r="CG14" i="19" s="1"/>
  <c r="CG15" i="19" s="1"/>
  <c r="CG16" i="19" s="1"/>
  <c r="CG17" i="19" s="1"/>
  <c r="CG18" i="19" s="1"/>
  <c r="CG19" i="19" s="1"/>
  <c r="CG20" i="19" s="1"/>
  <c r="CG21" i="19" s="1"/>
  <c r="CG22" i="19" s="1"/>
  <c r="CG23" i="19" s="1"/>
  <c r="CG24" i="19" s="1"/>
  <c r="CG25" i="19" s="1"/>
  <c r="CG26" i="19" s="1"/>
  <c r="CG27" i="19" s="1"/>
  <c r="CG28" i="19" s="1"/>
  <c r="CG29" i="19" s="1"/>
  <c r="CG30" i="19" s="1"/>
  <c r="CG31" i="19" s="1"/>
  <c r="CG32" i="19" s="1"/>
  <c r="CG33" i="19" s="1"/>
  <c r="CG34" i="19" s="1"/>
  <c r="CG35" i="19" s="1"/>
  <c r="CG36" i="19" s="1"/>
  <c r="CG37" i="19" s="1"/>
  <c r="CG38" i="19" s="1"/>
  <c r="CG39" i="19" s="1"/>
  <c r="CG40" i="19" s="1"/>
  <c r="CG41" i="19" s="1"/>
  <c r="CG42" i="19" s="1"/>
  <c r="CG43" i="19" s="1"/>
  <c r="CG44" i="19" s="1"/>
  <c r="CG45" i="19" s="1"/>
  <c r="CG46" i="19" s="1"/>
  <c r="CG47" i="19" s="1"/>
  <c r="CG48" i="19" s="1"/>
  <c r="CG49" i="19" s="1"/>
  <c r="CG50" i="19" s="1"/>
  <c r="CG51" i="19" s="1"/>
  <c r="CG52" i="19" s="1"/>
  <c r="CG53" i="19" s="1"/>
  <c r="CG54" i="19" s="1"/>
  <c r="CG55" i="19" s="1"/>
  <c r="CG56" i="19" s="1"/>
  <c r="CG57" i="19" s="1"/>
  <c r="CG58" i="19" s="1"/>
  <c r="CG59" i="19" s="1"/>
  <c r="CG60" i="19" s="1"/>
  <c r="CG61" i="19" s="1"/>
  <c r="CG62" i="19" s="1"/>
  <c r="CG63" i="19" s="1"/>
  <c r="CG64" i="19" s="1"/>
  <c r="CG65" i="19" s="1"/>
  <c r="CG66" i="19" s="1"/>
  <c r="CG67" i="19" s="1"/>
  <c r="CG68" i="19" s="1"/>
  <c r="CG69" i="19" s="1"/>
  <c r="CG70" i="19" s="1"/>
  <c r="CG71" i="19" s="1"/>
  <c r="CG72" i="19" s="1"/>
  <c r="CG73" i="19" s="1"/>
  <c r="CG74" i="19" s="1"/>
  <c r="CG75" i="19" s="1"/>
  <c r="CG76" i="19" s="1"/>
  <c r="CG77" i="19" s="1"/>
  <c r="CG78" i="19" s="1"/>
  <c r="CG79" i="19" s="1"/>
  <c r="CG80" i="19" s="1"/>
  <c r="CG81" i="19" s="1"/>
  <c r="CG82" i="19" s="1"/>
  <c r="CG83" i="19" s="1"/>
  <c r="CG84" i="19" s="1"/>
  <c r="CG85" i="19" s="1"/>
  <c r="CG86" i="19" s="1"/>
  <c r="CG87" i="19" s="1"/>
  <c r="CG88" i="19" s="1"/>
  <c r="CG89" i="19" s="1"/>
  <c r="CG90" i="19" s="1"/>
  <c r="CG91" i="19" s="1"/>
  <c r="CG92" i="19" s="1"/>
  <c r="CG93" i="19" s="1"/>
  <c r="CG94" i="19" s="1"/>
  <c r="CG95" i="19" s="1"/>
  <c r="CG96" i="19" s="1"/>
  <c r="CG97" i="19" s="1"/>
  <c r="CG98" i="19" s="1"/>
  <c r="CG99" i="19" s="1"/>
  <c r="CG100" i="19" s="1"/>
  <c r="CG101" i="19" s="1"/>
  <c r="CG102" i="19" s="1"/>
  <c r="CF5" i="19"/>
  <c r="CF6" i="19" s="1"/>
  <c r="CF7" i="19" s="1"/>
  <c r="CF8" i="19" s="1"/>
  <c r="CF9" i="19" s="1"/>
  <c r="CF10" i="19" s="1"/>
  <c r="CF11" i="19" s="1"/>
  <c r="CF12" i="19" s="1"/>
  <c r="CF13" i="19" s="1"/>
  <c r="CF14" i="19" s="1"/>
  <c r="CF15" i="19" s="1"/>
  <c r="CF16" i="19" s="1"/>
  <c r="CF17" i="19" s="1"/>
  <c r="CF18" i="19" s="1"/>
  <c r="CF19" i="19" s="1"/>
  <c r="CF20" i="19" s="1"/>
  <c r="CF21" i="19" s="1"/>
  <c r="CF22" i="19" s="1"/>
  <c r="CF23" i="19" s="1"/>
  <c r="CF24" i="19" s="1"/>
  <c r="CF25" i="19" s="1"/>
  <c r="CF26" i="19" s="1"/>
  <c r="CF27" i="19" s="1"/>
  <c r="CF28" i="19" s="1"/>
  <c r="CF29" i="19" s="1"/>
  <c r="CF30" i="19" s="1"/>
  <c r="CF31" i="19" s="1"/>
  <c r="CF32" i="19" s="1"/>
  <c r="CF33" i="19" s="1"/>
  <c r="CF34" i="19" s="1"/>
  <c r="CF35" i="19" s="1"/>
  <c r="CF36" i="19" s="1"/>
  <c r="CF37" i="19" s="1"/>
  <c r="CF38" i="19" s="1"/>
  <c r="CF39" i="19" s="1"/>
  <c r="CF40" i="19" s="1"/>
  <c r="CF41" i="19" s="1"/>
  <c r="CF42" i="19" s="1"/>
  <c r="CF43" i="19" s="1"/>
  <c r="CF44" i="19" s="1"/>
  <c r="CF45" i="19" s="1"/>
  <c r="CF46" i="19" s="1"/>
  <c r="CF47" i="19" s="1"/>
  <c r="CF48" i="19" s="1"/>
  <c r="CF49" i="19" s="1"/>
  <c r="CF50" i="19" s="1"/>
  <c r="CF51" i="19" s="1"/>
  <c r="CF52" i="19" s="1"/>
  <c r="CF53" i="19" s="1"/>
  <c r="CF54" i="19" s="1"/>
  <c r="CF55" i="19" s="1"/>
  <c r="CF56" i="19" s="1"/>
  <c r="CF57" i="19" s="1"/>
  <c r="CF58" i="19" s="1"/>
  <c r="CF59" i="19" s="1"/>
  <c r="CF60" i="19" s="1"/>
  <c r="CF61" i="19" s="1"/>
  <c r="CF62" i="19" s="1"/>
  <c r="CF63" i="19" s="1"/>
  <c r="CF64" i="19" s="1"/>
  <c r="CF65" i="19" s="1"/>
  <c r="CF66" i="19" s="1"/>
  <c r="CF67" i="19" s="1"/>
  <c r="CF68" i="19" s="1"/>
  <c r="CF69" i="19" s="1"/>
  <c r="CF70" i="19" s="1"/>
  <c r="CF71" i="19" s="1"/>
  <c r="CF72" i="19" s="1"/>
  <c r="CF73" i="19" s="1"/>
  <c r="CF74" i="19" s="1"/>
  <c r="CF75" i="19" s="1"/>
  <c r="CF76" i="19" s="1"/>
  <c r="CF77" i="19" s="1"/>
  <c r="CF78" i="19" s="1"/>
  <c r="CF79" i="19" s="1"/>
  <c r="CF80" i="19" s="1"/>
  <c r="CF81" i="19" s="1"/>
  <c r="CF82" i="19" s="1"/>
  <c r="CF83" i="19" s="1"/>
  <c r="CF84" i="19" s="1"/>
  <c r="CF85" i="19" s="1"/>
  <c r="CF86" i="19" s="1"/>
  <c r="CF87" i="19" s="1"/>
  <c r="CF88" i="19" s="1"/>
  <c r="CF89" i="19" s="1"/>
  <c r="CF90" i="19" s="1"/>
  <c r="CF91" i="19" s="1"/>
  <c r="CF92" i="19" s="1"/>
  <c r="CF93" i="19" s="1"/>
  <c r="CF94" i="19" s="1"/>
  <c r="CF95" i="19" s="1"/>
  <c r="CF96" i="19" s="1"/>
  <c r="CF97" i="19" s="1"/>
  <c r="CF98" i="19" s="1"/>
  <c r="CF99" i="19" s="1"/>
  <c r="CF100" i="19" s="1"/>
  <c r="CF101" i="19" s="1"/>
  <c r="CF102" i="19" s="1"/>
  <c r="CE5" i="19"/>
  <c r="CE6" i="19" s="1"/>
  <c r="CE7" i="19" s="1"/>
  <c r="CE8" i="19" s="1"/>
  <c r="CE9" i="19" s="1"/>
  <c r="CE10" i="19" s="1"/>
  <c r="CE11" i="19" s="1"/>
  <c r="CE12" i="19" s="1"/>
  <c r="CE13" i="19" s="1"/>
  <c r="CE14" i="19" s="1"/>
  <c r="CE15" i="19" s="1"/>
  <c r="CE16" i="19" s="1"/>
  <c r="CE17" i="19" s="1"/>
  <c r="CE18" i="19" s="1"/>
  <c r="CE19" i="19" s="1"/>
  <c r="CE20" i="19" s="1"/>
  <c r="CE21" i="19" s="1"/>
  <c r="CE22" i="19" s="1"/>
  <c r="CE23" i="19" s="1"/>
  <c r="CE24" i="19" s="1"/>
  <c r="CE25" i="19" s="1"/>
  <c r="CE26" i="19" s="1"/>
  <c r="CE27" i="19" s="1"/>
  <c r="CE28" i="19" s="1"/>
  <c r="CE29" i="19" s="1"/>
  <c r="CE30" i="19" s="1"/>
  <c r="CE31" i="19" s="1"/>
  <c r="CE32" i="19" s="1"/>
  <c r="CE33" i="19" s="1"/>
  <c r="CE34" i="19" s="1"/>
  <c r="CE35" i="19" s="1"/>
  <c r="CE36" i="19" s="1"/>
  <c r="CE37" i="19" s="1"/>
  <c r="CE38" i="19" s="1"/>
  <c r="CE39" i="19" s="1"/>
  <c r="CE40" i="19" s="1"/>
  <c r="CE41" i="19" s="1"/>
  <c r="CE42" i="19" s="1"/>
  <c r="CE43" i="19" s="1"/>
  <c r="CE44" i="19" s="1"/>
  <c r="CE45" i="19" s="1"/>
  <c r="CE46" i="19" s="1"/>
  <c r="CE47" i="19" s="1"/>
  <c r="CE48" i="19" s="1"/>
  <c r="CE49" i="19" s="1"/>
  <c r="CE50" i="19" s="1"/>
  <c r="CE51" i="19" s="1"/>
  <c r="CE52" i="19" s="1"/>
  <c r="CE53" i="19" s="1"/>
  <c r="CE54" i="19" s="1"/>
  <c r="CE55" i="19" s="1"/>
  <c r="CE56" i="19" s="1"/>
  <c r="CE57" i="19" s="1"/>
  <c r="CE58" i="19" s="1"/>
  <c r="CE59" i="19" s="1"/>
  <c r="CE60" i="19" s="1"/>
  <c r="CE61" i="19" s="1"/>
  <c r="CE62" i="19" s="1"/>
  <c r="CE63" i="19" s="1"/>
  <c r="CE64" i="19" s="1"/>
  <c r="CE65" i="19" s="1"/>
  <c r="CE66" i="19" s="1"/>
  <c r="CE67" i="19" s="1"/>
  <c r="CE68" i="19" s="1"/>
  <c r="CE69" i="19" s="1"/>
  <c r="CE70" i="19" s="1"/>
  <c r="CE71" i="19" s="1"/>
  <c r="CE72" i="19" s="1"/>
  <c r="CE73" i="19" s="1"/>
  <c r="CE74" i="19" s="1"/>
  <c r="CE75" i="19" s="1"/>
  <c r="CE76" i="19" s="1"/>
  <c r="CE77" i="19" s="1"/>
  <c r="CE78" i="19" s="1"/>
  <c r="CE79" i="19" s="1"/>
  <c r="CE80" i="19" s="1"/>
  <c r="CE81" i="19" s="1"/>
  <c r="CE82" i="19" s="1"/>
  <c r="CE83" i="19" s="1"/>
  <c r="CE84" i="19" s="1"/>
  <c r="CE85" i="19" s="1"/>
  <c r="CE86" i="19" s="1"/>
  <c r="CE87" i="19" s="1"/>
  <c r="CE88" i="19" s="1"/>
  <c r="CE89" i="19" s="1"/>
  <c r="CE90" i="19" s="1"/>
  <c r="CE91" i="19" s="1"/>
  <c r="CE92" i="19" s="1"/>
  <c r="CE93" i="19" s="1"/>
  <c r="CE94" i="19" s="1"/>
  <c r="CE95" i="19" s="1"/>
  <c r="CE96" i="19" s="1"/>
  <c r="CE97" i="19" s="1"/>
  <c r="CE98" i="19" s="1"/>
  <c r="CE99" i="19" s="1"/>
  <c r="CE100" i="19" s="1"/>
  <c r="CE101" i="19" s="1"/>
  <c r="CE102" i="19" s="1"/>
  <c r="CD5" i="19"/>
  <c r="CD6" i="19" s="1"/>
  <c r="CD7" i="19" s="1"/>
  <c r="CD8" i="19" s="1"/>
  <c r="CD9" i="19" s="1"/>
  <c r="CD10" i="19" s="1"/>
  <c r="CD11" i="19" s="1"/>
  <c r="CD12" i="19" s="1"/>
  <c r="CD13" i="19" s="1"/>
  <c r="CD14" i="19" s="1"/>
  <c r="CD15" i="19" s="1"/>
  <c r="CD16" i="19" s="1"/>
  <c r="CD17" i="19" s="1"/>
  <c r="CD18" i="19" s="1"/>
  <c r="CD19" i="19" s="1"/>
  <c r="CD20" i="19" s="1"/>
  <c r="CD21" i="19" s="1"/>
  <c r="CD22" i="19" s="1"/>
  <c r="CD23" i="19" s="1"/>
  <c r="CD24" i="19" s="1"/>
  <c r="CD25" i="19" s="1"/>
  <c r="CD26" i="19" s="1"/>
  <c r="CD27" i="19" s="1"/>
  <c r="CD28" i="19" s="1"/>
  <c r="CD29" i="19" s="1"/>
  <c r="CD30" i="19" s="1"/>
  <c r="CD31" i="19" s="1"/>
  <c r="CD32" i="19" s="1"/>
  <c r="CD33" i="19" s="1"/>
  <c r="CD34" i="19" s="1"/>
  <c r="CD35" i="19" s="1"/>
  <c r="CD36" i="19" s="1"/>
  <c r="CD37" i="19" s="1"/>
  <c r="CD38" i="19" s="1"/>
  <c r="CD39" i="19" s="1"/>
  <c r="CD40" i="19" s="1"/>
  <c r="CD41" i="19" s="1"/>
  <c r="CD42" i="19" s="1"/>
  <c r="CD43" i="19" s="1"/>
  <c r="CD44" i="19" s="1"/>
  <c r="CD45" i="19" s="1"/>
  <c r="CD46" i="19" s="1"/>
  <c r="CD47" i="19" s="1"/>
  <c r="CD48" i="19" s="1"/>
  <c r="CD49" i="19" s="1"/>
  <c r="CD50" i="19" s="1"/>
  <c r="CD51" i="19" s="1"/>
  <c r="CD52" i="19" s="1"/>
  <c r="CD53" i="19" s="1"/>
  <c r="CD54" i="19" s="1"/>
  <c r="CD55" i="19" s="1"/>
  <c r="CD56" i="19" s="1"/>
  <c r="CD57" i="19" s="1"/>
  <c r="CD58" i="19" s="1"/>
  <c r="CD59" i="19" s="1"/>
  <c r="CD60" i="19" s="1"/>
  <c r="CD61" i="19" s="1"/>
  <c r="CD62" i="19" s="1"/>
  <c r="CD63" i="19" s="1"/>
  <c r="CD64" i="19" s="1"/>
  <c r="CD65" i="19" s="1"/>
  <c r="CD66" i="19" s="1"/>
  <c r="CD67" i="19" s="1"/>
  <c r="CD68" i="19" s="1"/>
  <c r="CD69" i="19" s="1"/>
  <c r="CD70" i="19" s="1"/>
  <c r="CD71" i="19" s="1"/>
  <c r="CD72" i="19" s="1"/>
  <c r="CD73" i="19" s="1"/>
  <c r="CD74" i="19" s="1"/>
  <c r="CD75" i="19" s="1"/>
  <c r="CD76" i="19" s="1"/>
  <c r="CD77" i="19" s="1"/>
  <c r="CD78" i="19" s="1"/>
  <c r="CD79" i="19" s="1"/>
  <c r="CD80" i="19" s="1"/>
  <c r="CD81" i="19" s="1"/>
  <c r="CD82" i="19" s="1"/>
  <c r="CD83" i="19" s="1"/>
  <c r="CD84" i="19" s="1"/>
  <c r="CD85" i="19" s="1"/>
  <c r="CD86" i="19" s="1"/>
  <c r="CD87" i="19" s="1"/>
  <c r="CD88" i="19" s="1"/>
  <c r="CD89" i="19" s="1"/>
  <c r="CD90" i="19" s="1"/>
  <c r="CD91" i="19" s="1"/>
  <c r="CD92" i="19" s="1"/>
  <c r="CD93" i="19" s="1"/>
  <c r="CD94" i="19" s="1"/>
  <c r="CD95" i="19" s="1"/>
  <c r="CD96" i="19" s="1"/>
  <c r="CD97" i="19" s="1"/>
  <c r="CD98" i="19" s="1"/>
  <c r="CD99" i="19" s="1"/>
  <c r="CD100" i="19" s="1"/>
  <c r="CD101" i="19" s="1"/>
  <c r="CD102" i="19" s="1"/>
  <c r="CC5" i="19"/>
  <c r="CC6" i="19" s="1"/>
  <c r="CC7" i="19" s="1"/>
  <c r="CC8" i="19" s="1"/>
  <c r="CC9" i="19" s="1"/>
  <c r="CC10" i="19" s="1"/>
  <c r="CC11" i="19" s="1"/>
  <c r="CC12" i="19" s="1"/>
  <c r="CC13" i="19" s="1"/>
  <c r="CC14" i="19" s="1"/>
  <c r="CC15" i="19" s="1"/>
  <c r="CC16" i="19" s="1"/>
  <c r="CC17" i="19" s="1"/>
  <c r="CC18" i="19" s="1"/>
  <c r="CC19" i="19" s="1"/>
  <c r="CC20" i="19" s="1"/>
  <c r="CC21" i="19" s="1"/>
  <c r="CC22" i="19" s="1"/>
  <c r="CC23" i="19" s="1"/>
  <c r="CC24" i="19" s="1"/>
  <c r="CC25" i="19" s="1"/>
  <c r="CC26" i="19" s="1"/>
  <c r="CC27" i="19" s="1"/>
  <c r="CC28" i="19" s="1"/>
  <c r="CC29" i="19" s="1"/>
  <c r="CC30" i="19" s="1"/>
  <c r="CC31" i="19" s="1"/>
  <c r="CC32" i="19" s="1"/>
  <c r="CC33" i="19" s="1"/>
  <c r="CC34" i="19" s="1"/>
  <c r="CC35" i="19" s="1"/>
  <c r="CC36" i="19" s="1"/>
  <c r="CC37" i="19" s="1"/>
  <c r="CC38" i="19" s="1"/>
  <c r="CC39" i="19" s="1"/>
  <c r="CC40" i="19" s="1"/>
  <c r="CC41" i="19" s="1"/>
  <c r="CC42" i="19" s="1"/>
  <c r="CC43" i="19" s="1"/>
  <c r="CC44" i="19" s="1"/>
  <c r="CC45" i="19" s="1"/>
  <c r="CC46" i="19" s="1"/>
  <c r="CC47" i="19" s="1"/>
  <c r="CC48" i="19" s="1"/>
  <c r="CC49" i="19" s="1"/>
  <c r="CC50" i="19" s="1"/>
  <c r="CC51" i="19" s="1"/>
  <c r="CC52" i="19" s="1"/>
  <c r="CC53" i="19" s="1"/>
  <c r="CC54" i="19" s="1"/>
  <c r="CC55" i="19" s="1"/>
  <c r="CC56" i="19" s="1"/>
  <c r="CC57" i="19" s="1"/>
  <c r="CC58" i="19" s="1"/>
  <c r="CC59" i="19" s="1"/>
  <c r="CC60" i="19" s="1"/>
  <c r="CC61" i="19" s="1"/>
  <c r="CC62" i="19" s="1"/>
  <c r="CC63" i="19" s="1"/>
  <c r="CC64" i="19" s="1"/>
  <c r="CC65" i="19" s="1"/>
  <c r="CC66" i="19" s="1"/>
  <c r="CC67" i="19" s="1"/>
  <c r="CC68" i="19" s="1"/>
  <c r="CC69" i="19" s="1"/>
  <c r="CC70" i="19" s="1"/>
  <c r="CC71" i="19" s="1"/>
  <c r="CC72" i="19" s="1"/>
  <c r="CC73" i="19" s="1"/>
  <c r="CC74" i="19" s="1"/>
  <c r="CC75" i="19" s="1"/>
  <c r="CC76" i="19" s="1"/>
  <c r="CC77" i="19" s="1"/>
  <c r="CC78" i="19" s="1"/>
  <c r="CC79" i="19" s="1"/>
  <c r="CC80" i="19" s="1"/>
  <c r="CC81" i="19" s="1"/>
  <c r="CC82" i="19" s="1"/>
  <c r="CC83" i="19" s="1"/>
  <c r="CC84" i="19" s="1"/>
  <c r="CC85" i="19" s="1"/>
  <c r="CC86" i="19" s="1"/>
  <c r="CC87" i="19" s="1"/>
  <c r="CC88" i="19" s="1"/>
  <c r="CC89" i="19" s="1"/>
  <c r="CC90" i="19" s="1"/>
  <c r="CC91" i="19" s="1"/>
  <c r="CC92" i="19" s="1"/>
  <c r="CC93" i="19" s="1"/>
  <c r="CC94" i="19" s="1"/>
  <c r="CC95" i="19" s="1"/>
  <c r="CC96" i="19" s="1"/>
  <c r="CC97" i="19" s="1"/>
  <c r="CC98" i="19" s="1"/>
  <c r="CC99" i="19" s="1"/>
  <c r="CC100" i="19" s="1"/>
  <c r="CC101" i="19" s="1"/>
  <c r="CC102" i="19" s="1"/>
  <c r="CB5" i="19"/>
  <c r="CB6" i="19" s="1"/>
  <c r="CB7" i="19" s="1"/>
  <c r="CB8" i="19" s="1"/>
  <c r="CB9" i="19" s="1"/>
  <c r="CB10" i="19" s="1"/>
  <c r="CB11" i="19" s="1"/>
  <c r="CB12" i="19" s="1"/>
  <c r="CB13" i="19" s="1"/>
  <c r="CB14" i="19" s="1"/>
  <c r="CB15" i="19" s="1"/>
  <c r="CB16" i="19" s="1"/>
  <c r="CB17" i="19" s="1"/>
  <c r="CB18" i="19" s="1"/>
  <c r="CB19" i="19" s="1"/>
  <c r="CB20" i="19" s="1"/>
  <c r="CB21" i="19" s="1"/>
  <c r="CB22" i="19" s="1"/>
  <c r="CB23" i="19" s="1"/>
  <c r="CB24" i="19" s="1"/>
  <c r="CB25" i="19" s="1"/>
  <c r="CB26" i="19" s="1"/>
  <c r="CB27" i="19" s="1"/>
  <c r="CB28" i="19" s="1"/>
  <c r="CB29" i="19" s="1"/>
  <c r="CB30" i="19" s="1"/>
  <c r="CB31" i="19" s="1"/>
  <c r="CB32" i="19" s="1"/>
  <c r="CB33" i="19" s="1"/>
  <c r="CB34" i="19" s="1"/>
  <c r="CB35" i="19" s="1"/>
  <c r="CB36" i="19" s="1"/>
  <c r="CB37" i="19" s="1"/>
  <c r="CB38" i="19" s="1"/>
  <c r="CB39" i="19" s="1"/>
  <c r="CB40" i="19" s="1"/>
  <c r="CB41" i="19" s="1"/>
  <c r="CB42" i="19" s="1"/>
  <c r="CB43" i="19" s="1"/>
  <c r="CB44" i="19" s="1"/>
  <c r="CB45" i="19" s="1"/>
  <c r="CB46" i="19" s="1"/>
  <c r="CB47" i="19" s="1"/>
  <c r="CB48" i="19" s="1"/>
  <c r="CB49" i="19" s="1"/>
  <c r="CB50" i="19" s="1"/>
  <c r="CB51" i="19" s="1"/>
  <c r="CB52" i="19" s="1"/>
  <c r="CB53" i="19" s="1"/>
  <c r="CB54" i="19" s="1"/>
  <c r="CB55" i="19" s="1"/>
  <c r="CB56" i="19" s="1"/>
  <c r="CB57" i="19" s="1"/>
  <c r="CB58" i="19" s="1"/>
  <c r="CB59" i="19" s="1"/>
  <c r="CB60" i="19" s="1"/>
  <c r="CB61" i="19" s="1"/>
  <c r="CB62" i="19" s="1"/>
  <c r="CB63" i="19" s="1"/>
  <c r="CB64" i="19" s="1"/>
  <c r="CB65" i="19" s="1"/>
  <c r="CB66" i="19" s="1"/>
  <c r="CB67" i="19" s="1"/>
  <c r="CB68" i="19" s="1"/>
  <c r="CB69" i="19" s="1"/>
  <c r="CB70" i="19" s="1"/>
  <c r="CB71" i="19" s="1"/>
  <c r="CB72" i="19" s="1"/>
  <c r="CB73" i="19" s="1"/>
  <c r="CB74" i="19" s="1"/>
  <c r="CB75" i="19" s="1"/>
  <c r="CB76" i="19" s="1"/>
  <c r="CB77" i="19" s="1"/>
  <c r="CB78" i="19" s="1"/>
  <c r="CB79" i="19" s="1"/>
  <c r="CB80" i="19" s="1"/>
  <c r="CB81" i="19" s="1"/>
  <c r="CB82" i="19" s="1"/>
  <c r="CB83" i="19" s="1"/>
  <c r="CB84" i="19" s="1"/>
  <c r="CB85" i="19" s="1"/>
  <c r="CB86" i="19" s="1"/>
  <c r="CB87" i="19" s="1"/>
  <c r="CB88" i="19" s="1"/>
  <c r="CB89" i="19" s="1"/>
  <c r="CB90" i="19" s="1"/>
  <c r="CB91" i="19" s="1"/>
  <c r="CB92" i="19" s="1"/>
  <c r="CB93" i="19" s="1"/>
  <c r="CB94" i="19" s="1"/>
  <c r="CB95" i="19" s="1"/>
  <c r="CB96" i="19" s="1"/>
  <c r="CB97" i="19" s="1"/>
  <c r="CB98" i="19" s="1"/>
  <c r="CB99" i="19" s="1"/>
  <c r="CB100" i="19" s="1"/>
  <c r="CB101" i="19" s="1"/>
  <c r="CB102" i="19" s="1"/>
  <c r="CA5" i="19"/>
  <c r="CA6" i="19" s="1"/>
  <c r="CA7" i="19" s="1"/>
  <c r="CA8" i="19" s="1"/>
  <c r="CA9" i="19" s="1"/>
  <c r="CA10" i="19" s="1"/>
  <c r="CA11" i="19" s="1"/>
  <c r="CA12" i="19" s="1"/>
  <c r="CA13" i="19" s="1"/>
  <c r="CA14" i="19" s="1"/>
  <c r="CA15" i="19" s="1"/>
  <c r="CA16" i="19" s="1"/>
  <c r="CA17" i="19" s="1"/>
  <c r="CA18" i="19" s="1"/>
  <c r="CA19" i="19" s="1"/>
  <c r="CA20" i="19" s="1"/>
  <c r="CA21" i="19" s="1"/>
  <c r="CA22" i="19" s="1"/>
  <c r="CA23" i="19" s="1"/>
  <c r="CA24" i="19" s="1"/>
  <c r="CA25" i="19" s="1"/>
  <c r="CA26" i="19" s="1"/>
  <c r="CA27" i="19" s="1"/>
  <c r="CA28" i="19" s="1"/>
  <c r="CA29" i="19" s="1"/>
  <c r="CA30" i="19" s="1"/>
  <c r="CA31" i="19" s="1"/>
  <c r="CA32" i="19" s="1"/>
  <c r="CA33" i="19" s="1"/>
  <c r="CA34" i="19" s="1"/>
  <c r="CA35" i="19" s="1"/>
  <c r="CA36" i="19" s="1"/>
  <c r="CA37" i="19" s="1"/>
  <c r="CA38" i="19" s="1"/>
  <c r="CA39" i="19" s="1"/>
  <c r="CA40" i="19" s="1"/>
  <c r="CA41" i="19" s="1"/>
  <c r="CA42" i="19" s="1"/>
  <c r="CA43" i="19" s="1"/>
  <c r="CA44" i="19" s="1"/>
  <c r="CA45" i="19" s="1"/>
  <c r="CA46" i="19" s="1"/>
  <c r="CA47" i="19" s="1"/>
  <c r="CA48" i="19" s="1"/>
  <c r="CA49" i="19" s="1"/>
  <c r="CA50" i="19" s="1"/>
  <c r="CA51" i="19" s="1"/>
  <c r="CA52" i="19" s="1"/>
  <c r="CA53" i="19" s="1"/>
  <c r="CA54" i="19" s="1"/>
  <c r="CA55" i="19" s="1"/>
  <c r="CA56" i="19" s="1"/>
  <c r="CA57" i="19" s="1"/>
  <c r="CA58" i="19" s="1"/>
  <c r="CA59" i="19" s="1"/>
  <c r="CA60" i="19" s="1"/>
  <c r="CA61" i="19" s="1"/>
  <c r="CA62" i="19" s="1"/>
  <c r="CA63" i="19" s="1"/>
  <c r="CA64" i="19" s="1"/>
  <c r="CA65" i="19" s="1"/>
  <c r="CA66" i="19" s="1"/>
  <c r="CA67" i="19" s="1"/>
  <c r="CA68" i="19" s="1"/>
  <c r="CA69" i="19" s="1"/>
  <c r="CA70" i="19" s="1"/>
  <c r="CA71" i="19" s="1"/>
  <c r="CA72" i="19" s="1"/>
  <c r="CA73" i="19" s="1"/>
  <c r="CA74" i="19" s="1"/>
  <c r="CA75" i="19" s="1"/>
  <c r="CA76" i="19" s="1"/>
  <c r="CA77" i="19" s="1"/>
  <c r="CA78" i="19" s="1"/>
  <c r="CA79" i="19" s="1"/>
  <c r="CA80" i="19" s="1"/>
  <c r="CA81" i="19" s="1"/>
  <c r="CA82" i="19" s="1"/>
  <c r="CA83" i="19" s="1"/>
  <c r="CA84" i="19" s="1"/>
  <c r="CA85" i="19" s="1"/>
  <c r="CA86" i="19" s="1"/>
  <c r="CA87" i="19" s="1"/>
  <c r="CA88" i="19" s="1"/>
  <c r="CA89" i="19" s="1"/>
  <c r="CA90" i="19" s="1"/>
  <c r="CA91" i="19" s="1"/>
  <c r="CA92" i="19" s="1"/>
  <c r="CA93" i="19" s="1"/>
  <c r="CA94" i="19" s="1"/>
  <c r="CA95" i="19" s="1"/>
  <c r="CA96" i="19" s="1"/>
  <c r="CA97" i="19" s="1"/>
  <c r="CA98" i="19" s="1"/>
  <c r="CA99" i="19" s="1"/>
  <c r="CA100" i="19" s="1"/>
  <c r="CA101" i="19" s="1"/>
  <c r="CA102" i="19" s="1"/>
  <c r="BZ5" i="19"/>
  <c r="BZ6" i="19" s="1"/>
  <c r="BZ7" i="19" s="1"/>
  <c r="BZ8" i="19" s="1"/>
  <c r="BZ9" i="19" s="1"/>
  <c r="BZ10" i="19" s="1"/>
  <c r="BZ11" i="19" s="1"/>
  <c r="BZ12" i="19" s="1"/>
  <c r="BZ13" i="19" s="1"/>
  <c r="BZ14" i="19" s="1"/>
  <c r="BZ15" i="19" s="1"/>
  <c r="BZ16" i="19" s="1"/>
  <c r="BZ17" i="19" s="1"/>
  <c r="BZ18" i="19" s="1"/>
  <c r="BZ19" i="19" s="1"/>
  <c r="BZ20" i="19" s="1"/>
  <c r="BZ21" i="19" s="1"/>
  <c r="BZ22" i="19" s="1"/>
  <c r="BZ23" i="19" s="1"/>
  <c r="BZ24" i="19" s="1"/>
  <c r="BZ25" i="19" s="1"/>
  <c r="BZ26" i="19" s="1"/>
  <c r="BZ27" i="19" s="1"/>
  <c r="BZ28" i="19" s="1"/>
  <c r="BZ29" i="19" s="1"/>
  <c r="BZ30" i="19" s="1"/>
  <c r="BZ31" i="19" s="1"/>
  <c r="BZ32" i="19" s="1"/>
  <c r="BZ33" i="19" s="1"/>
  <c r="BZ34" i="19" s="1"/>
  <c r="BZ35" i="19" s="1"/>
  <c r="BZ36" i="19" s="1"/>
  <c r="BZ37" i="19" s="1"/>
  <c r="BZ38" i="19" s="1"/>
  <c r="BZ39" i="19" s="1"/>
  <c r="BZ40" i="19" s="1"/>
  <c r="BZ41" i="19" s="1"/>
  <c r="BZ42" i="19" s="1"/>
  <c r="BZ43" i="19" s="1"/>
  <c r="BZ44" i="19" s="1"/>
  <c r="BZ45" i="19" s="1"/>
  <c r="BZ46" i="19" s="1"/>
  <c r="BZ47" i="19" s="1"/>
  <c r="BZ48" i="19" s="1"/>
  <c r="BZ49" i="19" s="1"/>
  <c r="BZ50" i="19" s="1"/>
  <c r="BZ51" i="19" s="1"/>
  <c r="BZ52" i="19" s="1"/>
  <c r="BZ53" i="19" s="1"/>
  <c r="BZ54" i="19" s="1"/>
  <c r="BZ55" i="19" s="1"/>
  <c r="BZ56" i="19" s="1"/>
  <c r="BZ57" i="19" s="1"/>
  <c r="BZ58" i="19" s="1"/>
  <c r="BZ59" i="19" s="1"/>
  <c r="BZ60" i="19" s="1"/>
  <c r="BZ61" i="19" s="1"/>
  <c r="BZ62" i="19" s="1"/>
  <c r="BZ63" i="19" s="1"/>
  <c r="BZ64" i="19" s="1"/>
  <c r="BZ65" i="19" s="1"/>
  <c r="BZ66" i="19" s="1"/>
  <c r="BZ67" i="19" s="1"/>
  <c r="BZ68" i="19" s="1"/>
  <c r="BZ69" i="19" s="1"/>
  <c r="BZ70" i="19" s="1"/>
  <c r="BZ71" i="19" s="1"/>
  <c r="BZ72" i="19" s="1"/>
  <c r="BZ73" i="19" s="1"/>
  <c r="BZ74" i="19" s="1"/>
  <c r="BZ75" i="19" s="1"/>
  <c r="BZ76" i="19" s="1"/>
  <c r="BZ77" i="19" s="1"/>
  <c r="BZ78" i="19" s="1"/>
  <c r="BZ79" i="19" s="1"/>
  <c r="BZ80" i="19" s="1"/>
  <c r="BZ81" i="19" s="1"/>
  <c r="BZ82" i="19" s="1"/>
  <c r="BZ83" i="19" s="1"/>
  <c r="BZ84" i="19" s="1"/>
  <c r="BZ85" i="19" s="1"/>
  <c r="BZ86" i="19" s="1"/>
  <c r="BZ87" i="19" s="1"/>
  <c r="BZ88" i="19" s="1"/>
  <c r="BZ89" i="19" s="1"/>
  <c r="BZ90" i="19" s="1"/>
  <c r="BZ91" i="19" s="1"/>
  <c r="BZ92" i="19" s="1"/>
  <c r="BZ93" i="19" s="1"/>
  <c r="BZ94" i="19" s="1"/>
  <c r="BZ95" i="19" s="1"/>
  <c r="BZ96" i="19" s="1"/>
  <c r="BZ97" i="19" s="1"/>
  <c r="BZ98" i="19" s="1"/>
  <c r="BZ99" i="19" s="1"/>
  <c r="BZ100" i="19" s="1"/>
  <c r="BZ101" i="19" s="1"/>
  <c r="BZ102" i="19" s="1"/>
  <c r="BY5" i="19"/>
  <c r="BY6" i="19" s="1"/>
  <c r="BY7" i="19" s="1"/>
  <c r="BY8" i="19" s="1"/>
  <c r="BY9" i="19" s="1"/>
  <c r="BY10" i="19" s="1"/>
  <c r="BY11" i="19" s="1"/>
  <c r="BY12" i="19" s="1"/>
  <c r="BY13" i="19" s="1"/>
  <c r="BY14" i="19" s="1"/>
  <c r="BY15" i="19" s="1"/>
  <c r="BY16" i="19" s="1"/>
  <c r="BY17" i="19" s="1"/>
  <c r="BY18" i="19" s="1"/>
  <c r="BY19" i="19" s="1"/>
  <c r="BY20" i="19" s="1"/>
  <c r="BY21" i="19" s="1"/>
  <c r="BY22" i="19" s="1"/>
  <c r="BY23" i="19" s="1"/>
  <c r="BY24" i="19" s="1"/>
  <c r="BY25" i="19" s="1"/>
  <c r="BY26" i="19" s="1"/>
  <c r="BY27" i="19" s="1"/>
  <c r="BY28" i="19" s="1"/>
  <c r="BY29" i="19" s="1"/>
  <c r="BY30" i="19" s="1"/>
  <c r="BY31" i="19" s="1"/>
  <c r="BY32" i="19" s="1"/>
  <c r="BY33" i="19" s="1"/>
  <c r="BY34" i="19" s="1"/>
  <c r="BY35" i="19" s="1"/>
  <c r="BY36" i="19" s="1"/>
  <c r="BY37" i="19" s="1"/>
  <c r="BY38" i="19" s="1"/>
  <c r="BY39" i="19" s="1"/>
  <c r="BY40" i="19" s="1"/>
  <c r="BY41" i="19" s="1"/>
  <c r="BY42" i="19" s="1"/>
  <c r="BY43" i="19" s="1"/>
  <c r="BY44" i="19" s="1"/>
  <c r="BY45" i="19" s="1"/>
  <c r="BY46" i="19" s="1"/>
  <c r="BY47" i="19" s="1"/>
  <c r="BY48" i="19" s="1"/>
  <c r="BY49" i="19" s="1"/>
  <c r="BY50" i="19" s="1"/>
  <c r="BY51" i="19" s="1"/>
  <c r="BY52" i="19" s="1"/>
  <c r="BY53" i="19" s="1"/>
  <c r="BY54" i="19" s="1"/>
  <c r="BY55" i="19" s="1"/>
  <c r="BY56" i="19" s="1"/>
  <c r="BY57" i="19" s="1"/>
  <c r="BY58" i="19" s="1"/>
  <c r="BY59" i="19" s="1"/>
  <c r="BY60" i="19" s="1"/>
  <c r="BY61" i="19" s="1"/>
  <c r="BY62" i="19" s="1"/>
  <c r="BY63" i="19" s="1"/>
  <c r="BY64" i="19" s="1"/>
  <c r="BY65" i="19" s="1"/>
  <c r="BY66" i="19" s="1"/>
  <c r="BY67" i="19" s="1"/>
  <c r="BY68" i="19" s="1"/>
  <c r="BY69" i="19" s="1"/>
  <c r="BY70" i="19" s="1"/>
  <c r="BY71" i="19" s="1"/>
  <c r="BY72" i="19" s="1"/>
  <c r="BY73" i="19" s="1"/>
  <c r="BY74" i="19" s="1"/>
  <c r="BY75" i="19" s="1"/>
  <c r="BY76" i="19" s="1"/>
  <c r="BY77" i="19" s="1"/>
  <c r="BY78" i="19" s="1"/>
  <c r="BY79" i="19" s="1"/>
  <c r="BY80" i="19" s="1"/>
  <c r="BY81" i="19" s="1"/>
  <c r="BY82" i="19" s="1"/>
  <c r="BY83" i="19" s="1"/>
  <c r="BY84" i="19" s="1"/>
  <c r="BY85" i="19" s="1"/>
  <c r="BY86" i="19" s="1"/>
  <c r="BY87" i="19" s="1"/>
  <c r="BY88" i="19" s="1"/>
  <c r="BY89" i="19" s="1"/>
  <c r="BY90" i="19" s="1"/>
  <c r="BY91" i="19" s="1"/>
  <c r="BY92" i="19" s="1"/>
  <c r="BY93" i="19" s="1"/>
  <c r="BY94" i="19" s="1"/>
  <c r="BY95" i="19" s="1"/>
  <c r="BY96" i="19" s="1"/>
  <c r="BY97" i="19" s="1"/>
  <c r="BY98" i="19" s="1"/>
  <c r="BY99" i="19" s="1"/>
  <c r="BY100" i="19" s="1"/>
  <c r="BY101" i="19" s="1"/>
  <c r="BY102" i="19" s="1"/>
  <c r="BX5" i="19"/>
  <c r="BX6" i="19" s="1"/>
  <c r="BX7" i="19" s="1"/>
  <c r="BX8" i="19" s="1"/>
  <c r="BX9" i="19" s="1"/>
  <c r="BX10" i="19" s="1"/>
  <c r="BX11" i="19" s="1"/>
  <c r="BX12" i="19" s="1"/>
  <c r="BX13" i="19" s="1"/>
  <c r="BX14" i="19" s="1"/>
  <c r="BX15" i="19" s="1"/>
  <c r="BX16" i="19" s="1"/>
  <c r="BX17" i="19" s="1"/>
  <c r="BX18" i="19" s="1"/>
  <c r="BX19" i="19" s="1"/>
  <c r="BX20" i="19" s="1"/>
  <c r="BX21" i="19" s="1"/>
  <c r="BX22" i="19" s="1"/>
  <c r="BX23" i="19" s="1"/>
  <c r="BX24" i="19" s="1"/>
  <c r="BX25" i="19" s="1"/>
  <c r="BX26" i="19" s="1"/>
  <c r="BX27" i="19" s="1"/>
  <c r="BX28" i="19" s="1"/>
  <c r="BX29" i="19" s="1"/>
  <c r="BX30" i="19" s="1"/>
  <c r="BX31" i="19" s="1"/>
  <c r="BX32" i="19" s="1"/>
  <c r="BX33" i="19" s="1"/>
  <c r="BX34" i="19" s="1"/>
  <c r="BX35" i="19" s="1"/>
  <c r="BX36" i="19" s="1"/>
  <c r="BX37" i="19" s="1"/>
  <c r="BX38" i="19" s="1"/>
  <c r="BX39" i="19" s="1"/>
  <c r="BX40" i="19" s="1"/>
  <c r="BX41" i="19" s="1"/>
  <c r="BX42" i="19" s="1"/>
  <c r="BX43" i="19" s="1"/>
  <c r="BX44" i="19" s="1"/>
  <c r="BX45" i="19" s="1"/>
  <c r="BX46" i="19" s="1"/>
  <c r="BX47" i="19" s="1"/>
  <c r="BX48" i="19" s="1"/>
  <c r="BX49" i="19" s="1"/>
  <c r="BX50" i="19" s="1"/>
  <c r="BX51" i="19" s="1"/>
  <c r="BX52" i="19" s="1"/>
  <c r="BX53" i="19" s="1"/>
  <c r="BX54" i="19" s="1"/>
  <c r="BX55" i="19" s="1"/>
  <c r="BX56" i="19" s="1"/>
  <c r="BX57" i="19" s="1"/>
  <c r="BX58" i="19" s="1"/>
  <c r="BX59" i="19" s="1"/>
  <c r="BX60" i="19" s="1"/>
  <c r="BX61" i="19" s="1"/>
  <c r="BX62" i="19" s="1"/>
  <c r="BX63" i="19" s="1"/>
  <c r="BX64" i="19" s="1"/>
  <c r="BX65" i="19" s="1"/>
  <c r="BX66" i="19" s="1"/>
  <c r="BX67" i="19" s="1"/>
  <c r="BX68" i="19" s="1"/>
  <c r="BX69" i="19" s="1"/>
  <c r="BX70" i="19" s="1"/>
  <c r="BX71" i="19" s="1"/>
  <c r="BX72" i="19" s="1"/>
  <c r="BX73" i="19" s="1"/>
  <c r="BX74" i="19" s="1"/>
  <c r="BX75" i="19" s="1"/>
  <c r="BX76" i="19" s="1"/>
  <c r="BX77" i="19" s="1"/>
  <c r="BX78" i="19" s="1"/>
  <c r="BX79" i="19" s="1"/>
  <c r="BX80" i="19" s="1"/>
  <c r="BX81" i="19" s="1"/>
  <c r="BX82" i="19" s="1"/>
  <c r="BX83" i="19" s="1"/>
  <c r="BX84" i="19" s="1"/>
  <c r="BX85" i="19" s="1"/>
  <c r="BX86" i="19" s="1"/>
  <c r="BX87" i="19" s="1"/>
  <c r="BX88" i="19" s="1"/>
  <c r="BX89" i="19" s="1"/>
  <c r="BX90" i="19" s="1"/>
  <c r="BX91" i="19" s="1"/>
  <c r="BX92" i="19" s="1"/>
  <c r="BX93" i="19" s="1"/>
  <c r="BX94" i="19" s="1"/>
  <c r="BX95" i="19" s="1"/>
  <c r="BX96" i="19" s="1"/>
  <c r="BX97" i="19" s="1"/>
  <c r="BX98" i="19" s="1"/>
  <c r="BX99" i="19" s="1"/>
  <c r="BX100" i="19" s="1"/>
  <c r="BX101" i="19" s="1"/>
  <c r="BX102" i="19" s="1"/>
  <c r="BW5" i="19"/>
  <c r="BW6" i="19" s="1"/>
  <c r="BW7" i="19" s="1"/>
  <c r="BW8" i="19" s="1"/>
  <c r="BW9" i="19" s="1"/>
  <c r="BW10" i="19" s="1"/>
  <c r="BW11" i="19" s="1"/>
  <c r="BW12" i="19" s="1"/>
  <c r="BW13" i="19" s="1"/>
  <c r="BW14" i="19" s="1"/>
  <c r="BW15" i="19" s="1"/>
  <c r="BW16" i="19" s="1"/>
  <c r="BW17" i="19" s="1"/>
  <c r="BW18" i="19" s="1"/>
  <c r="BW19" i="19" s="1"/>
  <c r="BW20" i="19" s="1"/>
  <c r="BW21" i="19" s="1"/>
  <c r="BW22" i="19" s="1"/>
  <c r="BW23" i="19" s="1"/>
  <c r="BW24" i="19" s="1"/>
  <c r="BW25" i="19" s="1"/>
  <c r="BW26" i="19" s="1"/>
  <c r="BW27" i="19" s="1"/>
  <c r="BW28" i="19" s="1"/>
  <c r="BW29" i="19" s="1"/>
  <c r="BW30" i="19" s="1"/>
  <c r="BW31" i="19" s="1"/>
  <c r="BW32" i="19" s="1"/>
  <c r="BW33" i="19" s="1"/>
  <c r="BW34" i="19" s="1"/>
  <c r="BW35" i="19" s="1"/>
  <c r="BW36" i="19" s="1"/>
  <c r="BW37" i="19" s="1"/>
  <c r="BW38" i="19" s="1"/>
  <c r="BW39" i="19" s="1"/>
  <c r="BW40" i="19" s="1"/>
  <c r="BW41" i="19" s="1"/>
  <c r="BW42" i="19" s="1"/>
  <c r="BW43" i="19" s="1"/>
  <c r="BW44" i="19" s="1"/>
  <c r="BW45" i="19" s="1"/>
  <c r="BW46" i="19" s="1"/>
  <c r="BW47" i="19" s="1"/>
  <c r="BW48" i="19" s="1"/>
  <c r="BW49" i="19" s="1"/>
  <c r="BW50" i="19" s="1"/>
  <c r="BW51" i="19" s="1"/>
  <c r="BW52" i="19" s="1"/>
  <c r="BW53" i="19" s="1"/>
  <c r="BW54" i="19" s="1"/>
  <c r="BW55" i="19" s="1"/>
  <c r="BW56" i="19" s="1"/>
  <c r="BW57" i="19" s="1"/>
  <c r="BW58" i="19" s="1"/>
  <c r="BW59" i="19" s="1"/>
  <c r="BW60" i="19" s="1"/>
  <c r="BW61" i="19" s="1"/>
  <c r="BW62" i="19" s="1"/>
  <c r="BW63" i="19" s="1"/>
  <c r="BW64" i="19" s="1"/>
  <c r="BW65" i="19" s="1"/>
  <c r="BW66" i="19" s="1"/>
  <c r="BW67" i="19" s="1"/>
  <c r="BW68" i="19" s="1"/>
  <c r="BW69" i="19" s="1"/>
  <c r="BW70" i="19" s="1"/>
  <c r="BW71" i="19" s="1"/>
  <c r="BW72" i="19" s="1"/>
  <c r="BW73" i="19" s="1"/>
  <c r="BW74" i="19" s="1"/>
  <c r="BW75" i="19" s="1"/>
  <c r="BW76" i="19" s="1"/>
  <c r="BW77" i="19" s="1"/>
  <c r="BW78" i="19" s="1"/>
  <c r="BW79" i="19" s="1"/>
  <c r="BW80" i="19" s="1"/>
  <c r="BW81" i="19" s="1"/>
  <c r="BW82" i="19" s="1"/>
  <c r="BW83" i="19" s="1"/>
  <c r="BW84" i="19" s="1"/>
  <c r="BW85" i="19" s="1"/>
  <c r="BW86" i="19" s="1"/>
  <c r="BW87" i="19" s="1"/>
  <c r="BW88" i="19" s="1"/>
  <c r="BW89" i="19" s="1"/>
  <c r="BW90" i="19" s="1"/>
  <c r="BW91" i="19" s="1"/>
  <c r="BW92" i="19" s="1"/>
  <c r="BW93" i="19" s="1"/>
  <c r="BW94" i="19" s="1"/>
  <c r="BW95" i="19" s="1"/>
  <c r="BW96" i="19" s="1"/>
  <c r="BW97" i="19" s="1"/>
  <c r="BW98" i="19" s="1"/>
  <c r="BW99" i="19" s="1"/>
  <c r="BW100" i="19" s="1"/>
  <c r="BW101" i="19" s="1"/>
  <c r="BW102" i="19" s="1"/>
  <c r="BV5" i="19"/>
  <c r="BV6" i="19" s="1"/>
  <c r="BV7" i="19" s="1"/>
  <c r="BV8" i="19" s="1"/>
  <c r="BV9" i="19" s="1"/>
  <c r="BV10" i="19" s="1"/>
  <c r="BV11" i="19" s="1"/>
  <c r="BV12" i="19" s="1"/>
  <c r="BV13" i="19" s="1"/>
  <c r="BV14" i="19" s="1"/>
  <c r="BV15" i="19" s="1"/>
  <c r="BV16" i="19" s="1"/>
  <c r="BV17" i="19" s="1"/>
  <c r="BV18" i="19" s="1"/>
  <c r="BV19" i="19" s="1"/>
  <c r="BV20" i="19" s="1"/>
  <c r="BV21" i="19" s="1"/>
  <c r="BV22" i="19" s="1"/>
  <c r="BV23" i="19" s="1"/>
  <c r="BV24" i="19" s="1"/>
  <c r="BV25" i="19" s="1"/>
  <c r="BV26" i="19" s="1"/>
  <c r="BV27" i="19" s="1"/>
  <c r="BV28" i="19" s="1"/>
  <c r="BV29" i="19" s="1"/>
  <c r="BV30" i="19" s="1"/>
  <c r="BV31" i="19" s="1"/>
  <c r="BV32" i="19" s="1"/>
  <c r="BV33" i="19" s="1"/>
  <c r="BV34" i="19" s="1"/>
  <c r="BV35" i="19" s="1"/>
  <c r="BV36" i="19" s="1"/>
  <c r="BV37" i="19" s="1"/>
  <c r="BV38" i="19" s="1"/>
  <c r="BV39" i="19" s="1"/>
  <c r="BV40" i="19" s="1"/>
  <c r="BV41" i="19" s="1"/>
  <c r="BV42" i="19" s="1"/>
  <c r="BV43" i="19" s="1"/>
  <c r="BV44" i="19" s="1"/>
  <c r="BV45" i="19" s="1"/>
  <c r="BV46" i="19" s="1"/>
  <c r="BV47" i="19" s="1"/>
  <c r="BV48" i="19" s="1"/>
  <c r="BV49" i="19" s="1"/>
  <c r="BV50" i="19" s="1"/>
  <c r="BV51" i="19" s="1"/>
  <c r="BV52" i="19" s="1"/>
  <c r="BV53" i="19" s="1"/>
  <c r="BV54" i="19" s="1"/>
  <c r="BV55" i="19" s="1"/>
  <c r="BV56" i="19" s="1"/>
  <c r="BV57" i="19" s="1"/>
  <c r="BV58" i="19" s="1"/>
  <c r="BV59" i="19" s="1"/>
  <c r="BV60" i="19" s="1"/>
  <c r="BV61" i="19" s="1"/>
  <c r="BV62" i="19" s="1"/>
  <c r="BV63" i="19" s="1"/>
  <c r="BV64" i="19" s="1"/>
  <c r="BV65" i="19" s="1"/>
  <c r="BV66" i="19" s="1"/>
  <c r="BV67" i="19" s="1"/>
  <c r="BV68" i="19" s="1"/>
  <c r="BV69" i="19" s="1"/>
  <c r="BV70" i="19" s="1"/>
  <c r="BV71" i="19" s="1"/>
  <c r="BV72" i="19" s="1"/>
  <c r="BV73" i="19" s="1"/>
  <c r="BV74" i="19" s="1"/>
  <c r="BV75" i="19" s="1"/>
  <c r="BV76" i="19" s="1"/>
  <c r="BV77" i="19" s="1"/>
  <c r="BV78" i="19" s="1"/>
  <c r="BV79" i="19" s="1"/>
  <c r="BV80" i="19" s="1"/>
  <c r="BV81" i="19" s="1"/>
  <c r="BV82" i="19" s="1"/>
  <c r="BV83" i="19" s="1"/>
  <c r="BV84" i="19" s="1"/>
  <c r="BV85" i="19" s="1"/>
  <c r="BV86" i="19" s="1"/>
  <c r="BV87" i="19" s="1"/>
  <c r="BV88" i="19" s="1"/>
  <c r="BV89" i="19" s="1"/>
  <c r="BV90" i="19" s="1"/>
  <c r="BV91" i="19" s="1"/>
  <c r="BV92" i="19" s="1"/>
  <c r="BV93" i="19" s="1"/>
  <c r="BV94" i="19" s="1"/>
  <c r="BV95" i="19" s="1"/>
  <c r="BV96" i="19" s="1"/>
  <c r="BV97" i="19" s="1"/>
  <c r="BV98" i="19" s="1"/>
  <c r="BV99" i="19" s="1"/>
  <c r="BV100" i="19" s="1"/>
  <c r="BV101" i="19" s="1"/>
  <c r="BV102" i="19" s="1"/>
  <c r="BU5" i="19"/>
  <c r="BU6" i="19" s="1"/>
  <c r="BU7" i="19" s="1"/>
  <c r="BU8" i="19" s="1"/>
  <c r="BU9" i="19" s="1"/>
  <c r="BU10" i="19" s="1"/>
  <c r="BU11" i="19" s="1"/>
  <c r="BU12" i="19" s="1"/>
  <c r="BU13" i="19" s="1"/>
  <c r="BU14" i="19" s="1"/>
  <c r="BU15" i="19" s="1"/>
  <c r="BU16" i="19" s="1"/>
  <c r="BU17" i="19" s="1"/>
  <c r="BU18" i="19" s="1"/>
  <c r="BU19" i="19" s="1"/>
  <c r="BU20" i="19" s="1"/>
  <c r="BU21" i="19" s="1"/>
  <c r="BU22" i="19" s="1"/>
  <c r="BU23" i="19" s="1"/>
  <c r="BU24" i="19" s="1"/>
  <c r="BU25" i="19" s="1"/>
  <c r="BU26" i="19" s="1"/>
  <c r="BU27" i="19" s="1"/>
  <c r="BU28" i="19" s="1"/>
  <c r="BU29" i="19" s="1"/>
  <c r="BU30" i="19" s="1"/>
  <c r="BU31" i="19" s="1"/>
  <c r="BU32" i="19" s="1"/>
  <c r="BU33" i="19" s="1"/>
  <c r="BU34" i="19" s="1"/>
  <c r="BU35" i="19" s="1"/>
  <c r="BU36" i="19" s="1"/>
  <c r="BU37" i="19" s="1"/>
  <c r="BU38" i="19" s="1"/>
  <c r="BU39" i="19" s="1"/>
  <c r="BU40" i="19" s="1"/>
  <c r="BU41" i="19" s="1"/>
  <c r="BU42" i="19" s="1"/>
  <c r="BU43" i="19" s="1"/>
  <c r="BU44" i="19" s="1"/>
  <c r="BU45" i="19" s="1"/>
  <c r="BU46" i="19" s="1"/>
  <c r="BU47" i="19" s="1"/>
  <c r="BU48" i="19" s="1"/>
  <c r="BU49" i="19" s="1"/>
  <c r="BU50" i="19" s="1"/>
  <c r="BU51" i="19" s="1"/>
  <c r="BU52" i="19" s="1"/>
  <c r="BU53" i="19" s="1"/>
  <c r="BU54" i="19" s="1"/>
  <c r="BU55" i="19" s="1"/>
  <c r="BU56" i="19" s="1"/>
  <c r="BU57" i="19" s="1"/>
  <c r="BU58" i="19" s="1"/>
  <c r="BU59" i="19" s="1"/>
  <c r="BU60" i="19" s="1"/>
  <c r="BU61" i="19" s="1"/>
  <c r="BU62" i="19" s="1"/>
  <c r="BU63" i="19" s="1"/>
  <c r="BU64" i="19" s="1"/>
  <c r="BU65" i="19" s="1"/>
  <c r="BU66" i="19" s="1"/>
  <c r="BU67" i="19" s="1"/>
  <c r="BU68" i="19" s="1"/>
  <c r="BU69" i="19" s="1"/>
  <c r="BU70" i="19" s="1"/>
  <c r="BU71" i="19" s="1"/>
  <c r="BU72" i="19" s="1"/>
  <c r="BU73" i="19" s="1"/>
  <c r="BU74" i="19" s="1"/>
  <c r="BU75" i="19" s="1"/>
  <c r="BU76" i="19" s="1"/>
  <c r="BU77" i="19" s="1"/>
  <c r="BU78" i="19" s="1"/>
  <c r="BU79" i="19" s="1"/>
  <c r="BU80" i="19" s="1"/>
  <c r="BU81" i="19" s="1"/>
  <c r="BU82" i="19" s="1"/>
  <c r="BU83" i="19" s="1"/>
  <c r="BU84" i="19" s="1"/>
  <c r="BU85" i="19" s="1"/>
  <c r="BU86" i="19" s="1"/>
  <c r="BU87" i="19" s="1"/>
  <c r="BU88" i="19" s="1"/>
  <c r="BU89" i="19" s="1"/>
  <c r="BU90" i="19" s="1"/>
  <c r="BU91" i="19" s="1"/>
  <c r="BU92" i="19" s="1"/>
  <c r="BU93" i="19" s="1"/>
  <c r="BU94" i="19" s="1"/>
  <c r="BU95" i="19" s="1"/>
  <c r="BU96" i="19" s="1"/>
  <c r="BU97" i="19" s="1"/>
  <c r="BU98" i="19" s="1"/>
  <c r="BU99" i="19" s="1"/>
  <c r="BU100" i="19" s="1"/>
  <c r="BU101" i="19" s="1"/>
  <c r="BU102" i="19" s="1"/>
  <c r="BT5" i="19"/>
  <c r="BT6" i="19" s="1"/>
  <c r="BT7" i="19" s="1"/>
  <c r="BT8" i="19" s="1"/>
  <c r="BT9" i="19" s="1"/>
  <c r="BT10" i="19" s="1"/>
  <c r="BT11" i="19" s="1"/>
  <c r="BT12" i="19" s="1"/>
  <c r="BT13" i="19" s="1"/>
  <c r="BT14" i="19" s="1"/>
  <c r="BT15" i="19" s="1"/>
  <c r="BT16" i="19" s="1"/>
  <c r="BT17" i="19" s="1"/>
  <c r="BT18" i="19" s="1"/>
  <c r="BT19" i="19" s="1"/>
  <c r="BT20" i="19" s="1"/>
  <c r="BT21" i="19" s="1"/>
  <c r="BT22" i="19" s="1"/>
  <c r="BT23" i="19" s="1"/>
  <c r="BT24" i="19" s="1"/>
  <c r="BT25" i="19" s="1"/>
  <c r="BT26" i="19" s="1"/>
  <c r="BT27" i="19" s="1"/>
  <c r="BT28" i="19" s="1"/>
  <c r="BT29" i="19" s="1"/>
  <c r="BT30" i="19" s="1"/>
  <c r="BT31" i="19" s="1"/>
  <c r="BT32" i="19" s="1"/>
  <c r="BT33" i="19" s="1"/>
  <c r="BT34" i="19" s="1"/>
  <c r="BT35" i="19" s="1"/>
  <c r="BT36" i="19" s="1"/>
  <c r="BT37" i="19" s="1"/>
  <c r="BT38" i="19" s="1"/>
  <c r="BT39" i="19" s="1"/>
  <c r="BT40" i="19" s="1"/>
  <c r="BT41" i="19" s="1"/>
  <c r="BT42" i="19" s="1"/>
  <c r="BT43" i="19" s="1"/>
  <c r="BT44" i="19" s="1"/>
  <c r="BT45" i="19" s="1"/>
  <c r="BT46" i="19" s="1"/>
  <c r="BT47" i="19" s="1"/>
  <c r="BT48" i="19" s="1"/>
  <c r="BT49" i="19" s="1"/>
  <c r="BT50" i="19" s="1"/>
  <c r="BT51" i="19" s="1"/>
  <c r="BT52" i="19" s="1"/>
  <c r="BT53" i="19" s="1"/>
  <c r="BT54" i="19" s="1"/>
  <c r="BT55" i="19" s="1"/>
  <c r="BT56" i="19" s="1"/>
  <c r="BT57" i="19" s="1"/>
  <c r="BT58" i="19" s="1"/>
  <c r="BT59" i="19" s="1"/>
  <c r="BT60" i="19" s="1"/>
  <c r="BT61" i="19" s="1"/>
  <c r="BT62" i="19" s="1"/>
  <c r="BT63" i="19" s="1"/>
  <c r="BT64" i="19" s="1"/>
  <c r="BT65" i="19" s="1"/>
  <c r="BT66" i="19" s="1"/>
  <c r="BT67" i="19" s="1"/>
  <c r="BT68" i="19" s="1"/>
  <c r="BT69" i="19" s="1"/>
  <c r="BT70" i="19" s="1"/>
  <c r="BT71" i="19" s="1"/>
  <c r="BT72" i="19" s="1"/>
  <c r="BT73" i="19" s="1"/>
  <c r="BT74" i="19" s="1"/>
  <c r="BT75" i="19" s="1"/>
  <c r="BT76" i="19" s="1"/>
  <c r="BT77" i="19" s="1"/>
  <c r="BT78" i="19" s="1"/>
  <c r="BT79" i="19" s="1"/>
  <c r="BT80" i="19" s="1"/>
  <c r="BT81" i="19" s="1"/>
  <c r="BT82" i="19" s="1"/>
  <c r="BT83" i="19" s="1"/>
  <c r="BT84" i="19" s="1"/>
  <c r="BT85" i="19" s="1"/>
  <c r="BT86" i="19" s="1"/>
  <c r="BT87" i="19" s="1"/>
  <c r="BT88" i="19" s="1"/>
  <c r="BT89" i="19" s="1"/>
  <c r="BT90" i="19" s="1"/>
  <c r="BT91" i="19" s="1"/>
  <c r="BT92" i="19" s="1"/>
  <c r="BT93" i="19" s="1"/>
  <c r="BT94" i="19" s="1"/>
  <c r="BT95" i="19" s="1"/>
  <c r="BT96" i="19" s="1"/>
  <c r="BT97" i="19" s="1"/>
  <c r="BT98" i="19" s="1"/>
  <c r="BT99" i="19" s="1"/>
  <c r="BT100" i="19" s="1"/>
  <c r="BT101" i="19" s="1"/>
  <c r="BT102" i="19" s="1"/>
  <c r="BS5" i="19"/>
  <c r="BS6" i="19" s="1"/>
  <c r="BS7" i="19" s="1"/>
  <c r="BS8" i="19" s="1"/>
  <c r="BS9" i="19" s="1"/>
  <c r="BS10" i="19" s="1"/>
  <c r="BS11" i="19" s="1"/>
  <c r="BS12" i="19" s="1"/>
  <c r="BS13" i="19" s="1"/>
  <c r="BS14" i="19" s="1"/>
  <c r="BS15" i="19" s="1"/>
  <c r="BS16" i="19" s="1"/>
  <c r="BS17" i="19" s="1"/>
  <c r="BS18" i="19" s="1"/>
  <c r="BS19" i="19" s="1"/>
  <c r="BS20" i="19" s="1"/>
  <c r="BS21" i="19" s="1"/>
  <c r="BS22" i="19" s="1"/>
  <c r="BS23" i="19" s="1"/>
  <c r="BS24" i="19" s="1"/>
  <c r="BS25" i="19" s="1"/>
  <c r="BS26" i="19" s="1"/>
  <c r="BS27" i="19" s="1"/>
  <c r="BS28" i="19" s="1"/>
  <c r="BS29" i="19" s="1"/>
  <c r="BS30" i="19" s="1"/>
  <c r="BS31" i="19" s="1"/>
  <c r="BS32" i="19" s="1"/>
  <c r="BS33" i="19" s="1"/>
  <c r="BS34" i="19" s="1"/>
  <c r="BS35" i="19" s="1"/>
  <c r="BS36" i="19" s="1"/>
  <c r="BS37" i="19" s="1"/>
  <c r="BS38" i="19" s="1"/>
  <c r="BS39" i="19" s="1"/>
  <c r="BS40" i="19" s="1"/>
  <c r="BS41" i="19" s="1"/>
  <c r="BS42" i="19" s="1"/>
  <c r="BS43" i="19" s="1"/>
  <c r="BS44" i="19" s="1"/>
  <c r="BS45" i="19" s="1"/>
  <c r="BS46" i="19" s="1"/>
  <c r="BS47" i="19" s="1"/>
  <c r="BS48" i="19" s="1"/>
  <c r="BS49" i="19" s="1"/>
  <c r="BS50" i="19" s="1"/>
  <c r="BS51" i="19" s="1"/>
  <c r="BS52" i="19" s="1"/>
  <c r="BS53" i="19" s="1"/>
  <c r="BS54" i="19" s="1"/>
  <c r="BS55" i="19" s="1"/>
  <c r="BS56" i="19" s="1"/>
  <c r="BS57" i="19" s="1"/>
  <c r="BS58" i="19" s="1"/>
  <c r="BS59" i="19" s="1"/>
  <c r="BS60" i="19" s="1"/>
  <c r="BS61" i="19" s="1"/>
  <c r="BS62" i="19" s="1"/>
  <c r="BS63" i="19" s="1"/>
  <c r="BS64" i="19" s="1"/>
  <c r="BS65" i="19" s="1"/>
  <c r="BS66" i="19" s="1"/>
  <c r="BS67" i="19" s="1"/>
  <c r="BS68" i="19" s="1"/>
  <c r="BS69" i="19" s="1"/>
  <c r="BS70" i="19" s="1"/>
  <c r="BS71" i="19" s="1"/>
  <c r="BS72" i="19" s="1"/>
  <c r="BS73" i="19" s="1"/>
  <c r="BS74" i="19" s="1"/>
  <c r="BS75" i="19" s="1"/>
  <c r="BS76" i="19" s="1"/>
  <c r="BS77" i="19" s="1"/>
  <c r="BS78" i="19" s="1"/>
  <c r="BS79" i="19" s="1"/>
  <c r="BS80" i="19" s="1"/>
  <c r="BS81" i="19" s="1"/>
  <c r="BS82" i="19" s="1"/>
  <c r="BS83" i="19" s="1"/>
  <c r="BS84" i="19" s="1"/>
  <c r="BS85" i="19" s="1"/>
  <c r="BS86" i="19" s="1"/>
  <c r="BS87" i="19" s="1"/>
  <c r="BS88" i="19" s="1"/>
  <c r="BS89" i="19" s="1"/>
  <c r="BS90" i="19" s="1"/>
  <c r="BS91" i="19" s="1"/>
  <c r="BS92" i="19" s="1"/>
  <c r="BS93" i="19" s="1"/>
  <c r="BS94" i="19" s="1"/>
  <c r="BS95" i="19" s="1"/>
  <c r="BS96" i="19" s="1"/>
  <c r="BS97" i="19" s="1"/>
  <c r="BS98" i="19" s="1"/>
  <c r="BS99" i="19" s="1"/>
  <c r="BS100" i="19" s="1"/>
  <c r="BS101" i="19" s="1"/>
  <c r="BS102" i="19" s="1"/>
  <c r="BR5" i="19"/>
  <c r="BR6" i="19" s="1"/>
  <c r="BR7" i="19" s="1"/>
  <c r="BR8" i="19" s="1"/>
  <c r="BR9" i="19" s="1"/>
  <c r="BR10" i="19" s="1"/>
  <c r="BR11" i="19" s="1"/>
  <c r="BR12" i="19" s="1"/>
  <c r="BR13" i="19" s="1"/>
  <c r="BR14" i="19" s="1"/>
  <c r="BR15" i="19" s="1"/>
  <c r="BR16" i="19" s="1"/>
  <c r="BR17" i="19" s="1"/>
  <c r="BR18" i="19" s="1"/>
  <c r="BR19" i="19" s="1"/>
  <c r="BR20" i="19" s="1"/>
  <c r="BR21" i="19" s="1"/>
  <c r="BR22" i="19" s="1"/>
  <c r="BR23" i="19" s="1"/>
  <c r="BR24" i="19" s="1"/>
  <c r="BR25" i="19" s="1"/>
  <c r="BR26" i="19" s="1"/>
  <c r="BR27" i="19" s="1"/>
  <c r="BR28" i="19" s="1"/>
  <c r="BR29" i="19" s="1"/>
  <c r="BR30" i="19" s="1"/>
  <c r="BR31" i="19" s="1"/>
  <c r="BR32" i="19" s="1"/>
  <c r="BR33" i="19" s="1"/>
  <c r="BR34" i="19" s="1"/>
  <c r="BR35" i="19" s="1"/>
  <c r="BR36" i="19" s="1"/>
  <c r="BR37" i="19" s="1"/>
  <c r="BR38" i="19" s="1"/>
  <c r="BR39" i="19" s="1"/>
  <c r="BR40" i="19" s="1"/>
  <c r="BR41" i="19" s="1"/>
  <c r="BR42" i="19" s="1"/>
  <c r="BR43" i="19" s="1"/>
  <c r="BR44" i="19" s="1"/>
  <c r="BR45" i="19" s="1"/>
  <c r="BR46" i="19" s="1"/>
  <c r="BR47" i="19" s="1"/>
  <c r="BR48" i="19" s="1"/>
  <c r="BR49" i="19" s="1"/>
  <c r="BR50" i="19" s="1"/>
  <c r="BR51" i="19" s="1"/>
  <c r="BR52" i="19" s="1"/>
  <c r="BR53" i="19" s="1"/>
  <c r="BR54" i="19" s="1"/>
  <c r="BR55" i="19" s="1"/>
  <c r="BR56" i="19" s="1"/>
  <c r="BR57" i="19" s="1"/>
  <c r="BR58" i="19" s="1"/>
  <c r="BR59" i="19" s="1"/>
  <c r="BR60" i="19" s="1"/>
  <c r="BR61" i="19" s="1"/>
  <c r="BR62" i="19" s="1"/>
  <c r="BR63" i="19" s="1"/>
  <c r="BR64" i="19" s="1"/>
  <c r="BR65" i="19" s="1"/>
  <c r="BR66" i="19" s="1"/>
  <c r="BR67" i="19" s="1"/>
  <c r="BR68" i="19" s="1"/>
  <c r="BR69" i="19" s="1"/>
  <c r="BR70" i="19" s="1"/>
  <c r="BR71" i="19" s="1"/>
  <c r="BR72" i="19" s="1"/>
  <c r="BR73" i="19" s="1"/>
  <c r="BR74" i="19" s="1"/>
  <c r="BR75" i="19" s="1"/>
  <c r="BR76" i="19" s="1"/>
  <c r="BR77" i="19" s="1"/>
  <c r="BR78" i="19" s="1"/>
  <c r="BR79" i="19" s="1"/>
  <c r="BR80" i="19" s="1"/>
  <c r="BR81" i="19" s="1"/>
  <c r="BR82" i="19" s="1"/>
  <c r="BR83" i="19" s="1"/>
  <c r="BR84" i="19" s="1"/>
  <c r="BR85" i="19" s="1"/>
  <c r="BR86" i="19" s="1"/>
  <c r="BR87" i="19" s="1"/>
  <c r="BR88" i="19" s="1"/>
  <c r="BR89" i="19" s="1"/>
  <c r="BR90" i="19" s="1"/>
  <c r="BR91" i="19" s="1"/>
  <c r="BR92" i="19" s="1"/>
  <c r="BR93" i="19" s="1"/>
  <c r="BR94" i="19" s="1"/>
  <c r="BR95" i="19" s="1"/>
  <c r="BR96" i="19" s="1"/>
  <c r="BR97" i="19" s="1"/>
  <c r="BR98" i="19" s="1"/>
  <c r="BR99" i="19" s="1"/>
  <c r="BR100" i="19" s="1"/>
  <c r="BR101" i="19" s="1"/>
  <c r="BR102" i="19" s="1"/>
  <c r="BQ5" i="19"/>
  <c r="BQ6" i="19" s="1"/>
  <c r="BQ7" i="19" s="1"/>
  <c r="BQ8" i="19" s="1"/>
  <c r="BQ9" i="19" s="1"/>
  <c r="BQ10" i="19" s="1"/>
  <c r="BQ11" i="19" s="1"/>
  <c r="BQ12" i="19" s="1"/>
  <c r="BQ13" i="19" s="1"/>
  <c r="BQ14" i="19" s="1"/>
  <c r="BQ15" i="19" s="1"/>
  <c r="BQ16" i="19" s="1"/>
  <c r="BQ17" i="19" s="1"/>
  <c r="BQ18" i="19" s="1"/>
  <c r="BQ19" i="19" s="1"/>
  <c r="BQ20" i="19" s="1"/>
  <c r="BQ21" i="19" s="1"/>
  <c r="BQ22" i="19" s="1"/>
  <c r="BQ23" i="19" s="1"/>
  <c r="BQ24" i="19" s="1"/>
  <c r="BQ25" i="19" s="1"/>
  <c r="BQ26" i="19" s="1"/>
  <c r="BQ27" i="19" s="1"/>
  <c r="BQ28" i="19" s="1"/>
  <c r="BQ29" i="19" s="1"/>
  <c r="BQ30" i="19" s="1"/>
  <c r="BQ31" i="19" s="1"/>
  <c r="BQ32" i="19" s="1"/>
  <c r="BQ33" i="19" s="1"/>
  <c r="BQ34" i="19" s="1"/>
  <c r="BQ35" i="19" s="1"/>
  <c r="BQ36" i="19" s="1"/>
  <c r="BQ37" i="19" s="1"/>
  <c r="BQ38" i="19" s="1"/>
  <c r="BQ39" i="19" s="1"/>
  <c r="BQ40" i="19" s="1"/>
  <c r="BQ41" i="19" s="1"/>
  <c r="BQ42" i="19" s="1"/>
  <c r="BQ43" i="19" s="1"/>
  <c r="BQ44" i="19" s="1"/>
  <c r="BQ45" i="19" s="1"/>
  <c r="BQ46" i="19" s="1"/>
  <c r="BQ47" i="19" s="1"/>
  <c r="BQ48" i="19" s="1"/>
  <c r="BQ49" i="19" s="1"/>
  <c r="BQ50" i="19" s="1"/>
  <c r="BQ51" i="19" s="1"/>
  <c r="BQ52" i="19" s="1"/>
  <c r="BQ53" i="19" s="1"/>
  <c r="BQ54" i="19" s="1"/>
  <c r="BQ55" i="19" s="1"/>
  <c r="BQ56" i="19" s="1"/>
  <c r="BQ57" i="19" s="1"/>
  <c r="BQ58" i="19" s="1"/>
  <c r="BQ59" i="19" s="1"/>
  <c r="BQ60" i="19" s="1"/>
  <c r="BQ61" i="19" s="1"/>
  <c r="BQ62" i="19" s="1"/>
  <c r="BQ63" i="19" s="1"/>
  <c r="BQ64" i="19" s="1"/>
  <c r="BQ65" i="19" s="1"/>
  <c r="BQ66" i="19" s="1"/>
  <c r="BQ67" i="19" s="1"/>
  <c r="BQ68" i="19" s="1"/>
  <c r="BQ69" i="19" s="1"/>
  <c r="BQ70" i="19" s="1"/>
  <c r="BQ71" i="19" s="1"/>
  <c r="BQ72" i="19" s="1"/>
  <c r="BQ73" i="19" s="1"/>
  <c r="BQ74" i="19" s="1"/>
  <c r="BQ75" i="19" s="1"/>
  <c r="BQ76" i="19" s="1"/>
  <c r="BQ77" i="19" s="1"/>
  <c r="BQ78" i="19" s="1"/>
  <c r="BQ79" i="19" s="1"/>
  <c r="BQ80" i="19" s="1"/>
  <c r="BQ81" i="19" s="1"/>
  <c r="BQ82" i="19" s="1"/>
  <c r="BQ83" i="19" s="1"/>
  <c r="BQ84" i="19" s="1"/>
  <c r="BQ85" i="19" s="1"/>
  <c r="BQ86" i="19" s="1"/>
  <c r="BQ87" i="19" s="1"/>
  <c r="BQ88" i="19" s="1"/>
  <c r="BQ89" i="19" s="1"/>
  <c r="BQ90" i="19" s="1"/>
  <c r="BQ91" i="19" s="1"/>
  <c r="BQ92" i="19" s="1"/>
  <c r="BQ93" i="19" s="1"/>
  <c r="BQ94" i="19" s="1"/>
  <c r="BQ95" i="19" s="1"/>
  <c r="BQ96" i="19" s="1"/>
  <c r="BQ97" i="19" s="1"/>
  <c r="BQ98" i="19" s="1"/>
  <c r="BQ99" i="19" s="1"/>
  <c r="BQ100" i="19" s="1"/>
  <c r="BQ101" i="19" s="1"/>
  <c r="BQ102" i="19" s="1"/>
  <c r="BP5" i="19"/>
  <c r="BP6" i="19" s="1"/>
  <c r="BP7" i="19" s="1"/>
  <c r="BP8" i="19" s="1"/>
  <c r="BP9" i="19" s="1"/>
  <c r="BP10" i="19" s="1"/>
  <c r="BP11" i="19" s="1"/>
  <c r="BP12" i="19" s="1"/>
  <c r="BP13" i="19" s="1"/>
  <c r="BP14" i="19" s="1"/>
  <c r="BP15" i="19" s="1"/>
  <c r="BP16" i="19" s="1"/>
  <c r="BP17" i="19" s="1"/>
  <c r="BP18" i="19" s="1"/>
  <c r="BP19" i="19" s="1"/>
  <c r="BP20" i="19" s="1"/>
  <c r="BP21" i="19" s="1"/>
  <c r="BP22" i="19" s="1"/>
  <c r="BP23" i="19" s="1"/>
  <c r="BP24" i="19" s="1"/>
  <c r="BP25" i="19" s="1"/>
  <c r="BP26" i="19" s="1"/>
  <c r="BP27" i="19" s="1"/>
  <c r="BP28" i="19" s="1"/>
  <c r="BP29" i="19" s="1"/>
  <c r="BP30" i="19" s="1"/>
  <c r="BP31" i="19" s="1"/>
  <c r="BP32" i="19" s="1"/>
  <c r="BP33" i="19" s="1"/>
  <c r="BP34" i="19" s="1"/>
  <c r="BP35" i="19" s="1"/>
  <c r="BP36" i="19" s="1"/>
  <c r="BP37" i="19" s="1"/>
  <c r="BP38" i="19" s="1"/>
  <c r="BP39" i="19" s="1"/>
  <c r="BP40" i="19" s="1"/>
  <c r="BP41" i="19" s="1"/>
  <c r="BP42" i="19" s="1"/>
  <c r="BP43" i="19" s="1"/>
  <c r="BP44" i="19" s="1"/>
  <c r="BP45" i="19" s="1"/>
  <c r="BP46" i="19" s="1"/>
  <c r="BP47" i="19" s="1"/>
  <c r="BP48" i="19" s="1"/>
  <c r="BP49" i="19" s="1"/>
  <c r="BP50" i="19" s="1"/>
  <c r="BP51" i="19" s="1"/>
  <c r="BP52" i="19" s="1"/>
  <c r="BP53" i="19" s="1"/>
  <c r="BP54" i="19" s="1"/>
  <c r="BP55" i="19" s="1"/>
  <c r="BP56" i="19" s="1"/>
  <c r="BP57" i="19" s="1"/>
  <c r="BP58" i="19" s="1"/>
  <c r="BP59" i="19" s="1"/>
  <c r="BP60" i="19" s="1"/>
  <c r="BP61" i="19" s="1"/>
  <c r="BP62" i="19" s="1"/>
  <c r="BP63" i="19" s="1"/>
  <c r="BP64" i="19" s="1"/>
  <c r="BP65" i="19" s="1"/>
  <c r="BP66" i="19" s="1"/>
  <c r="BP67" i="19" s="1"/>
  <c r="BP68" i="19" s="1"/>
  <c r="BP69" i="19" s="1"/>
  <c r="BP70" i="19" s="1"/>
  <c r="BP71" i="19" s="1"/>
  <c r="BP72" i="19" s="1"/>
  <c r="BP73" i="19" s="1"/>
  <c r="BP74" i="19" s="1"/>
  <c r="BP75" i="19" s="1"/>
  <c r="BP76" i="19" s="1"/>
  <c r="BP77" i="19" s="1"/>
  <c r="BP78" i="19" s="1"/>
  <c r="BP79" i="19" s="1"/>
  <c r="BP80" i="19" s="1"/>
  <c r="BP81" i="19" s="1"/>
  <c r="BP82" i="19" s="1"/>
  <c r="BP83" i="19" s="1"/>
  <c r="BP84" i="19" s="1"/>
  <c r="BP85" i="19" s="1"/>
  <c r="BP86" i="19" s="1"/>
  <c r="BP87" i="19" s="1"/>
  <c r="BP88" i="19" s="1"/>
  <c r="BP89" i="19" s="1"/>
  <c r="BP90" i="19" s="1"/>
  <c r="BP91" i="19" s="1"/>
  <c r="BP92" i="19" s="1"/>
  <c r="BP93" i="19" s="1"/>
  <c r="BP94" i="19" s="1"/>
  <c r="BP95" i="19" s="1"/>
  <c r="BP96" i="19" s="1"/>
  <c r="BP97" i="19" s="1"/>
  <c r="BP98" i="19" s="1"/>
  <c r="BP99" i="19" s="1"/>
  <c r="BP100" i="19" s="1"/>
  <c r="BP101" i="19" s="1"/>
  <c r="BP102" i="19" s="1"/>
  <c r="BO5" i="19"/>
  <c r="BO6" i="19" s="1"/>
  <c r="BO7" i="19" s="1"/>
  <c r="BO8" i="19" s="1"/>
  <c r="BO9" i="19" s="1"/>
  <c r="BO10" i="19" s="1"/>
  <c r="BO11" i="19" s="1"/>
  <c r="BO12" i="19" s="1"/>
  <c r="BO13" i="19" s="1"/>
  <c r="BO14" i="19" s="1"/>
  <c r="BO15" i="19" s="1"/>
  <c r="BO16" i="19" s="1"/>
  <c r="BO17" i="19" s="1"/>
  <c r="BO18" i="19" s="1"/>
  <c r="BO19" i="19" s="1"/>
  <c r="BO20" i="19" s="1"/>
  <c r="BO21" i="19" s="1"/>
  <c r="BO22" i="19" s="1"/>
  <c r="BO23" i="19" s="1"/>
  <c r="BO24" i="19" s="1"/>
  <c r="BO25" i="19" s="1"/>
  <c r="BO26" i="19" s="1"/>
  <c r="BO27" i="19" s="1"/>
  <c r="BO28" i="19" s="1"/>
  <c r="BO29" i="19" s="1"/>
  <c r="BO30" i="19" s="1"/>
  <c r="BO31" i="19" s="1"/>
  <c r="BO32" i="19" s="1"/>
  <c r="BO33" i="19" s="1"/>
  <c r="BO34" i="19" s="1"/>
  <c r="BO35" i="19" s="1"/>
  <c r="BO36" i="19" s="1"/>
  <c r="BO37" i="19" s="1"/>
  <c r="BO38" i="19" s="1"/>
  <c r="BO39" i="19" s="1"/>
  <c r="BO40" i="19" s="1"/>
  <c r="BO41" i="19" s="1"/>
  <c r="BO42" i="19" s="1"/>
  <c r="BO43" i="19" s="1"/>
  <c r="BO44" i="19" s="1"/>
  <c r="BO45" i="19" s="1"/>
  <c r="BO46" i="19" s="1"/>
  <c r="BO47" i="19" s="1"/>
  <c r="BO48" i="19" s="1"/>
  <c r="BO49" i="19" s="1"/>
  <c r="BO50" i="19" s="1"/>
  <c r="BO51" i="19" s="1"/>
  <c r="BO52" i="19" s="1"/>
  <c r="BO53" i="19" s="1"/>
  <c r="BO54" i="19" s="1"/>
  <c r="BO55" i="19" s="1"/>
  <c r="BO56" i="19" s="1"/>
  <c r="BO57" i="19" s="1"/>
  <c r="BO58" i="19" s="1"/>
  <c r="BO59" i="19" s="1"/>
  <c r="BO60" i="19" s="1"/>
  <c r="BO61" i="19" s="1"/>
  <c r="BO62" i="19" s="1"/>
  <c r="BO63" i="19" s="1"/>
  <c r="BO64" i="19" s="1"/>
  <c r="BO65" i="19" s="1"/>
  <c r="BO66" i="19" s="1"/>
  <c r="BO67" i="19" s="1"/>
  <c r="BO68" i="19" s="1"/>
  <c r="BO69" i="19" s="1"/>
  <c r="BO70" i="19" s="1"/>
  <c r="BO71" i="19" s="1"/>
  <c r="BO72" i="19" s="1"/>
  <c r="BO73" i="19" s="1"/>
  <c r="BO74" i="19" s="1"/>
  <c r="BO75" i="19" s="1"/>
  <c r="BO76" i="19" s="1"/>
  <c r="BO77" i="19" s="1"/>
  <c r="BO78" i="19" s="1"/>
  <c r="BO79" i="19" s="1"/>
  <c r="BO80" i="19" s="1"/>
  <c r="BO81" i="19" s="1"/>
  <c r="BO82" i="19" s="1"/>
  <c r="BO83" i="19" s="1"/>
  <c r="BO84" i="19" s="1"/>
  <c r="BO85" i="19" s="1"/>
  <c r="BO86" i="19" s="1"/>
  <c r="BO87" i="19" s="1"/>
  <c r="BO88" i="19" s="1"/>
  <c r="BO89" i="19" s="1"/>
  <c r="BO90" i="19" s="1"/>
  <c r="BO91" i="19" s="1"/>
  <c r="BO92" i="19" s="1"/>
  <c r="BO93" i="19" s="1"/>
  <c r="BO94" i="19" s="1"/>
  <c r="BO95" i="19" s="1"/>
  <c r="BO96" i="19" s="1"/>
  <c r="BO97" i="19" s="1"/>
  <c r="BO98" i="19" s="1"/>
  <c r="BO99" i="19" s="1"/>
  <c r="BO100" i="19" s="1"/>
  <c r="BO101" i="19" s="1"/>
  <c r="BO102" i="19" s="1"/>
  <c r="BN5" i="19"/>
  <c r="BN6" i="19" s="1"/>
  <c r="BN7" i="19" s="1"/>
  <c r="BN8" i="19" s="1"/>
  <c r="BN9" i="19" s="1"/>
  <c r="BN10" i="19" s="1"/>
  <c r="BN11" i="19" s="1"/>
  <c r="BN12" i="19" s="1"/>
  <c r="BN13" i="19" s="1"/>
  <c r="BN14" i="19" s="1"/>
  <c r="BN15" i="19" s="1"/>
  <c r="BN16" i="19" s="1"/>
  <c r="BN17" i="19" s="1"/>
  <c r="BN18" i="19" s="1"/>
  <c r="BN19" i="19" s="1"/>
  <c r="BN20" i="19" s="1"/>
  <c r="BN21" i="19" s="1"/>
  <c r="BN22" i="19" s="1"/>
  <c r="BN23" i="19" s="1"/>
  <c r="BN24" i="19" s="1"/>
  <c r="BN25" i="19" s="1"/>
  <c r="BN26" i="19" s="1"/>
  <c r="BN27" i="19" s="1"/>
  <c r="BN28" i="19" s="1"/>
  <c r="BN29" i="19" s="1"/>
  <c r="BN30" i="19" s="1"/>
  <c r="BN31" i="19" s="1"/>
  <c r="BN32" i="19" s="1"/>
  <c r="BN33" i="19" s="1"/>
  <c r="BN34" i="19" s="1"/>
  <c r="BN35" i="19" s="1"/>
  <c r="BN36" i="19" s="1"/>
  <c r="BN37" i="19" s="1"/>
  <c r="BN38" i="19" s="1"/>
  <c r="BN39" i="19" s="1"/>
  <c r="BN40" i="19" s="1"/>
  <c r="BN41" i="19" s="1"/>
  <c r="BN42" i="19" s="1"/>
  <c r="BN43" i="19" s="1"/>
  <c r="BN44" i="19" s="1"/>
  <c r="BN45" i="19" s="1"/>
  <c r="BN46" i="19" s="1"/>
  <c r="BN47" i="19" s="1"/>
  <c r="BN48" i="19" s="1"/>
  <c r="BN49" i="19" s="1"/>
  <c r="BN50" i="19" s="1"/>
  <c r="BN51" i="19" s="1"/>
  <c r="BN52" i="19" s="1"/>
  <c r="BN53" i="19" s="1"/>
  <c r="BN54" i="19" s="1"/>
  <c r="BN55" i="19" s="1"/>
  <c r="BN56" i="19" s="1"/>
  <c r="BN57" i="19" s="1"/>
  <c r="BN58" i="19" s="1"/>
  <c r="BN59" i="19" s="1"/>
  <c r="BN60" i="19" s="1"/>
  <c r="BN61" i="19" s="1"/>
  <c r="BN62" i="19" s="1"/>
  <c r="BN63" i="19" s="1"/>
  <c r="BN64" i="19" s="1"/>
  <c r="BN65" i="19" s="1"/>
  <c r="BN66" i="19" s="1"/>
  <c r="BN67" i="19" s="1"/>
  <c r="BN68" i="19" s="1"/>
  <c r="BN69" i="19" s="1"/>
  <c r="BN70" i="19" s="1"/>
  <c r="BN71" i="19" s="1"/>
  <c r="BN72" i="19" s="1"/>
  <c r="BN73" i="19" s="1"/>
  <c r="BN74" i="19" s="1"/>
  <c r="BN75" i="19" s="1"/>
  <c r="BN76" i="19" s="1"/>
  <c r="BN77" i="19" s="1"/>
  <c r="BN78" i="19" s="1"/>
  <c r="BN79" i="19" s="1"/>
  <c r="BN80" i="19" s="1"/>
  <c r="BN81" i="19" s="1"/>
  <c r="BN82" i="19" s="1"/>
  <c r="BN83" i="19" s="1"/>
  <c r="BN84" i="19" s="1"/>
  <c r="BN85" i="19" s="1"/>
  <c r="BN86" i="19" s="1"/>
  <c r="BN87" i="19" s="1"/>
  <c r="BN88" i="19" s="1"/>
  <c r="BN89" i="19" s="1"/>
  <c r="BN90" i="19" s="1"/>
  <c r="BN91" i="19" s="1"/>
  <c r="BN92" i="19" s="1"/>
  <c r="BN93" i="19" s="1"/>
  <c r="BN94" i="19" s="1"/>
  <c r="BN95" i="19" s="1"/>
  <c r="BN96" i="19" s="1"/>
  <c r="BN97" i="19" s="1"/>
  <c r="BN98" i="19" s="1"/>
  <c r="BN99" i="19" s="1"/>
  <c r="BN100" i="19" s="1"/>
  <c r="BN101" i="19" s="1"/>
  <c r="BN102" i="19" s="1"/>
  <c r="BM5" i="19"/>
  <c r="BM6" i="19" s="1"/>
  <c r="BM7" i="19" s="1"/>
  <c r="BM8" i="19" s="1"/>
  <c r="BM9" i="19" s="1"/>
  <c r="BM10" i="19" s="1"/>
  <c r="BM11" i="19" s="1"/>
  <c r="BM12" i="19" s="1"/>
  <c r="BM13" i="19" s="1"/>
  <c r="BM14" i="19" s="1"/>
  <c r="BM15" i="19" s="1"/>
  <c r="BM16" i="19" s="1"/>
  <c r="BM17" i="19" s="1"/>
  <c r="BM18" i="19" s="1"/>
  <c r="BM19" i="19" s="1"/>
  <c r="BM20" i="19" s="1"/>
  <c r="BM21" i="19" s="1"/>
  <c r="BM22" i="19" s="1"/>
  <c r="BM23" i="19" s="1"/>
  <c r="BM24" i="19" s="1"/>
  <c r="BM25" i="19" s="1"/>
  <c r="BM26" i="19" s="1"/>
  <c r="BM27" i="19" s="1"/>
  <c r="BM28" i="19" s="1"/>
  <c r="BM29" i="19" s="1"/>
  <c r="BM30" i="19" s="1"/>
  <c r="BM31" i="19" s="1"/>
  <c r="BM32" i="19" s="1"/>
  <c r="BM33" i="19" s="1"/>
  <c r="BM34" i="19" s="1"/>
  <c r="BM35" i="19" s="1"/>
  <c r="BM36" i="19" s="1"/>
  <c r="BM37" i="19" s="1"/>
  <c r="BM38" i="19" s="1"/>
  <c r="BM39" i="19" s="1"/>
  <c r="BM40" i="19" s="1"/>
  <c r="BM41" i="19" s="1"/>
  <c r="BM42" i="19" s="1"/>
  <c r="BM43" i="19" s="1"/>
  <c r="BM44" i="19" s="1"/>
  <c r="BM45" i="19" s="1"/>
  <c r="BM46" i="19" s="1"/>
  <c r="BM47" i="19" s="1"/>
  <c r="BM48" i="19" s="1"/>
  <c r="BM49" i="19" s="1"/>
  <c r="BM50" i="19" s="1"/>
  <c r="BM51" i="19" s="1"/>
  <c r="BM52" i="19" s="1"/>
  <c r="BM53" i="19" s="1"/>
  <c r="BM54" i="19" s="1"/>
  <c r="BM55" i="19" s="1"/>
  <c r="BM56" i="19" s="1"/>
  <c r="BM57" i="19" s="1"/>
  <c r="BM58" i="19" s="1"/>
  <c r="BM59" i="19" s="1"/>
  <c r="BM60" i="19" s="1"/>
  <c r="BM61" i="19" s="1"/>
  <c r="BM62" i="19" s="1"/>
  <c r="BM63" i="19" s="1"/>
  <c r="BM64" i="19" s="1"/>
  <c r="BM65" i="19" s="1"/>
  <c r="BM66" i="19" s="1"/>
  <c r="BM67" i="19" s="1"/>
  <c r="BM68" i="19" s="1"/>
  <c r="BM69" i="19" s="1"/>
  <c r="BM70" i="19" s="1"/>
  <c r="BM71" i="19" s="1"/>
  <c r="BM72" i="19" s="1"/>
  <c r="BM73" i="19" s="1"/>
  <c r="BM74" i="19" s="1"/>
  <c r="BM75" i="19" s="1"/>
  <c r="BM76" i="19" s="1"/>
  <c r="BM77" i="19" s="1"/>
  <c r="BM78" i="19" s="1"/>
  <c r="BM79" i="19" s="1"/>
  <c r="BM80" i="19" s="1"/>
  <c r="BM81" i="19" s="1"/>
  <c r="BM82" i="19" s="1"/>
  <c r="BM83" i="19" s="1"/>
  <c r="BM84" i="19" s="1"/>
  <c r="BM85" i="19" s="1"/>
  <c r="BM86" i="19" s="1"/>
  <c r="BM87" i="19" s="1"/>
  <c r="BM88" i="19" s="1"/>
  <c r="BM89" i="19" s="1"/>
  <c r="BM90" i="19" s="1"/>
  <c r="BM91" i="19" s="1"/>
  <c r="BM92" i="19" s="1"/>
  <c r="BM93" i="19" s="1"/>
  <c r="BM94" i="19" s="1"/>
  <c r="BM95" i="19" s="1"/>
  <c r="BM96" i="19" s="1"/>
  <c r="BM97" i="19" s="1"/>
  <c r="BM98" i="19" s="1"/>
  <c r="BM99" i="19" s="1"/>
  <c r="BM100" i="19" s="1"/>
  <c r="BM101" i="19" s="1"/>
  <c r="BM102" i="19" s="1"/>
  <c r="BL5" i="19"/>
  <c r="BL6" i="19" s="1"/>
  <c r="BL7" i="19" s="1"/>
  <c r="BL8" i="19" s="1"/>
  <c r="BL9" i="19" s="1"/>
  <c r="BL10" i="19" s="1"/>
  <c r="BL11" i="19" s="1"/>
  <c r="BL12" i="19" s="1"/>
  <c r="BL13" i="19" s="1"/>
  <c r="BL14" i="19" s="1"/>
  <c r="BL15" i="19" s="1"/>
  <c r="BL16" i="19" s="1"/>
  <c r="BL17" i="19" s="1"/>
  <c r="BL18" i="19" s="1"/>
  <c r="BL19" i="19" s="1"/>
  <c r="BL20" i="19" s="1"/>
  <c r="BL21" i="19" s="1"/>
  <c r="BL22" i="19" s="1"/>
  <c r="BL23" i="19" s="1"/>
  <c r="BL24" i="19" s="1"/>
  <c r="BL25" i="19" s="1"/>
  <c r="BL26" i="19" s="1"/>
  <c r="BL27" i="19" s="1"/>
  <c r="BL28" i="19" s="1"/>
  <c r="BL29" i="19" s="1"/>
  <c r="BL30" i="19" s="1"/>
  <c r="BL31" i="19" s="1"/>
  <c r="BL32" i="19" s="1"/>
  <c r="BL33" i="19" s="1"/>
  <c r="BL34" i="19" s="1"/>
  <c r="BL35" i="19" s="1"/>
  <c r="BL36" i="19" s="1"/>
  <c r="BL37" i="19" s="1"/>
  <c r="BL38" i="19" s="1"/>
  <c r="BL39" i="19" s="1"/>
  <c r="BL40" i="19" s="1"/>
  <c r="BL41" i="19" s="1"/>
  <c r="BL42" i="19" s="1"/>
  <c r="BL43" i="19" s="1"/>
  <c r="BL44" i="19" s="1"/>
  <c r="BL45" i="19" s="1"/>
  <c r="BL46" i="19" s="1"/>
  <c r="BL47" i="19" s="1"/>
  <c r="BL48" i="19" s="1"/>
  <c r="BL49" i="19" s="1"/>
  <c r="BL50" i="19" s="1"/>
  <c r="BL51" i="19" s="1"/>
  <c r="BL52" i="19" s="1"/>
  <c r="BL53" i="19" s="1"/>
  <c r="BL54" i="19" s="1"/>
  <c r="BL55" i="19" s="1"/>
  <c r="BL56" i="19" s="1"/>
  <c r="BL57" i="19" s="1"/>
  <c r="BL58" i="19" s="1"/>
  <c r="BL59" i="19" s="1"/>
  <c r="BL60" i="19" s="1"/>
  <c r="BL61" i="19" s="1"/>
  <c r="BL62" i="19" s="1"/>
  <c r="BL63" i="19" s="1"/>
  <c r="BL64" i="19" s="1"/>
  <c r="BL65" i="19" s="1"/>
  <c r="BL66" i="19" s="1"/>
  <c r="BL67" i="19" s="1"/>
  <c r="BL68" i="19" s="1"/>
  <c r="BL69" i="19" s="1"/>
  <c r="BL70" i="19" s="1"/>
  <c r="BL71" i="19" s="1"/>
  <c r="BL72" i="19" s="1"/>
  <c r="BL73" i="19" s="1"/>
  <c r="BL74" i="19" s="1"/>
  <c r="BL75" i="19" s="1"/>
  <c r="BL76" i="19" s="1"/>
  <c r="BL77" i="19" s="1"/>
  <c r="BL78" i="19" s="1"/>
  <c r="BL79" i="19" s="1"/>
  <c r="BL80" i="19" s="1"/>
  <c r="BL81" i="19" s="1"/>
  <c r="BL82" i="19" s="1"/>
  <c r="BL83" i="19" s="1"/>
  <c r="BL84" i="19" s="1"/>
  <c r="BL85" i="19" s="1"/>
  <c r="BL86" i="19" s="1"/>
  <c r="BL87" i="19" s="1"/>
  <c r="BL88" i="19" s="1"/>
  <c r="BL89" i="19" s="1"/>
  <c r="BL90" i="19" s="1"/>
  <c r="BL91" i="19" s="1"/>
  <c r="BL92" i="19" s="1"/>
  <c r="BL93" i="19" s="1"/>
  <c r="BL94" i="19" s="1"/>
  <c r="BL95" i="19" s="1"/>
  <c r="BL96" i="19" s="1"/>
  <c r="BL97" i="19" s="1"/>
  <c r="BL98" i="19" s="1"/>
  <c r="BL99" i="19" s="1"/>
  <c r="BL100" i="19" s="1"/>
  <c r="BL101" i="19" s="1"/>
  <c r="BL102" i="19" s="1"/>
  <c r="BK5" i="19"/>
  <c r="BK6" i="19" s="1"/>
  <c r="BK7" i="19" s="1"/>
  <c r="BK8" i="19" s="1"/>
  <c r="BK9" i="19" s="1"/>
  <c r="BK10" i="19" s="1"/>
  <c r="BK11" i="19" s="1"/>
  <c r="BK12" i="19" s="1"/>
  <c r="BK13" i="19" s="1"/>
  <c r="BK14" i="19" s="1"/>
  <c r="BK15" i="19" s="1"/>
  <c r="BK16" i="19" s="1"/>
  <c r="BK17" i="19" s="1"/>
  <c r="BK18" i="19" s="1"/>
  <c r="BK19" i="19" s="1"/>
  <c r="BK20" i="19" s="1"/>
  <c r="BK21" i="19" s="1"/>
  <c r="BK22" i="19" s="1"/>
  <c r="BK23" i="19" s="1"/>
  <c r="BK24" i="19" s="1"/>
  <c r="BK25" i="19" s="1"/>
  <c r="BK26" i="19" s="1"/>
  <c r="BK27" i="19" s="1"/>
  <c r="BK28" i="19" s="1"/>
  <c r="BK29" i="19" s="1"/>
  <c r="BK30" i="19" s="1"/>
  <c r="BK31" i="19" s="1"/>
  <c r="BK32" i="19" s="1"/>
  <c r="BK33" i="19" s="1"/>
  <c r="BK34" i="19" s="1"/>
  <c r="BK35" i="19" s="1"/>
  <c r="BK36" i="19" s="1"/>
  <c r="BK37" i="19" s="1"/>
  <c r="BK38" i="19" s="1"/>
  <c r="BK39" i="19" s="1"/>
  <c r="BK40" i="19" s="1"/>
  <c r="BK41" i="19" s="1"/>
  <c r="BK42" i="19" s="1"/>
  <c r="BK43" i="19" s="1"/>
  <c r="BK44" i="19" s="1"/>
  <c r="BK45" i="19" s="1"/>
  <c r="BK46" i="19" s="1"/>
  <c r="BK47" i="19" s="1"/>
  <c r="BK48" i="19" s="1"/>
  <c r="BK49" i="19" s="1"/>
  <c r="BK50" i="19" s="1"/>
  <c r="BK51" i="19" s="1"/>
  <c r="BK52" i="19" s="1"/>
  <c r="BK53" i="19" s="1"/>
  <c r="BK54" i="19" s="1"/>
  <c r="BK55" i="19" s="1"/>
  <c r="BK56" i="19" s="1"/>
  <c r="BK57" i="19" s="1"/>
  <c r="BK58" i="19" s="1"/>
  <c r="BK59" i="19" s="1"/>
  <c r="BK60" i="19" s="1"/>
  <c r="BK61" i="19" s="1"/>
  <c r="BK62" i="19" s="1"/>
  <c r="BK63" i="19" s="1"/>
  <c r="BK64" i="19" s="1"/>
  <c r="BK65" i="19" s="1"/>
  <c r="BK66" i="19" s="1"/>
  <c r="BK67" i="19" s="1"/>
  <c r="BK68" i="19" s="1"/>
  <c r="BK69" i="19" s="1"/>
  <c r="BK70" i="19" s="1"/>
  <c r="BK71" i="19" s="1"/>
  <c r="BK72" i="19" s="1"/>
  <c r="BK73" i="19" s="1"/>
  <c r="BK74" i="19" s="1"/>
  <c r="BK75" i="19" s="1"/>
  <c r="BK76" i="19" s="1"/>
  <c r="BK77" i="19" s="1"/>
  <c r="BK78" i="19" s="1"/>
  <c r="BK79" i="19" s="1"/>
  <c r="BK80" i="19" s="1"/>
  <c r="BK81" i="19" s="1"/>
  <c r="BK82" i="19" s="1"/>
  <c r="BK83" i="19" s="1"/>
  <c r="BK84" i="19" s="1"/>
  <c r="BK85" i="19" s="1"/>
  <c r="BK86" i="19" s="1"/>
  <c r="BK87" i="19" s="1"/>
  <c r="BK88" i="19" s="1"/>
  <c r="BK89" i="19" s="1"/>
  <c r="BK90" i="19" s="1"/>
  <c r="BK91" i="19" s="1"/>
  <c r="BK92" i="19" s="1"/>
  <c r="BK93" i="19" s="1"/>
  <c r="BK94" i="19" s="1"/>
  <c r="BK95" i="19" s="1"/>
  <c r="BK96" i="19" s="1"/>
  <c r="BK97" i="19" s="1"/>
  <c r="BK98" i="19" s="1"/>
  <c r="BK99" i="19" s="1"/>
  <c r="BK100" i="19" s="1"/>
  <c r="BK101" i="19" s="1"/>
  <c r="BK102" i="19" s="1"/>
  <c r="BJ5" i="19"/>
  <c r="BJ6" i="19" s="1"/>
  <c r="BJ7" i="19" s="1"/>
  <c r="BJ8" i="19" s="1"/>
  <c r="BJ9" i="19" s="1"/>
  <c r="BJ10" i="19" s="1"/>
  <c r="BJ11" i="19" s="1"/>
  <c r="BJ12" i="19" s="1"/>
  <c r="BJ13" i="19" s="1"/>
  <c r="BJ14" i="19" s="1"/>
  <c r="BJ15" i="19" s="1"/>
  <c r="BJ16" i="19" s="1"/>
  <c r="BJ17" i="19" s="1"/>
  <c r="BJ18" i="19" s="1"/>
  <c r="BJ19" i="19" s="1"/>
  <c r="BJ20" i="19" s="1"/>
  <c r="BJ21" i="19" s="1"/>
  <c r="BJ22" i="19" s="1"/>
  <c r="BJ23" i="19" s="1"/>
  <c r="BJ24" i="19" s="1"/>
  <c r="BJ25" i="19" s="1"/>
  <c r="BJ26" i="19" s="1"/>
  <c r="BJ27" i="19" s="1"/>
  <c r="BJ28" i="19" s="1"/>
  <c r="BJ29" i="19" s="1"/>
  <c r="BJ30" i="19" s="1"/>
  <c r="BJ31" i="19" s="1"/>
  <c r="BJ32" i="19" s="1"/>
  <c r="BJ33" i="19" s="1"/>
  <c r="BJ34" i="19" s="1"/>
  <c r="BJ35" i="19" s="1"/>
  <c r="BJ36" i="19" s="1"/>
  <c r="BJ37" i="19" s="1"/>
  <c r="BJ38" i="19" s="1"/>
  <c r="BJ39" i="19" s="1"/>
  <c r="BJ40" i="19" s="1"/>
  <c r="BJ41" i="19" s="1"/>
  <c r="BJ42" i="19" s="1"/>
  <c r="BJ43" i="19" s="1"/>
  <c r="BJ44" i="19" s="1"/>
  <c r="BJ45" i="19" s="1"/>
  <c r="BJ46" i="19" s="1"/>
  <c r="BJ47" i="19" s="1"/>
  <c r="BJ48" i="19" s="1"/>
  <c r="BJ49" i="19" s="1"/>
  <c r="BJ50" i="19" s="1"/>
  <c r="BJ51" i="19" s="1"/>
  <c r="BJ52" i="19" s="1"/>
  <c r="BJ53" i="19" s="1"/>
  <c r="BJ54" i="19" s="1"/>
  <c r="BJ55" i="19" s="1"/>
  <c r="BJ56" i="19" s="1"/>
  <c r="BJ57" i="19" s="1"/>
  <c r="BJ58" i="19" s="1"/>
  <c r="BJ59" i="19" s="1"/>
  <c r="BJ60" i="19" s="1"/>
  <c r="BJ61" i="19" s="1"/>
  <c r="BJ62" i="19" s="1"/>
  <c r="BJ63" i="19" s="1"/>
  <c r="BJ64" i="19" s="1"/>
  <c r="BJ65" i="19" s="1"/>
  <c r="BJ66" i="19" s="1"/>
  <c r="BJ67" i="19" s="1"/>
  <c r="BJ68" i="19" s="1"/>
  <c r="BJ69" i="19" s="1"/>
  <c r="BJ70" i="19" s="1"/>
  <c r="BJ71" i="19" s="1"/>
  <c r="BJ72" i="19" s="1"/>
  <c r="BJ73" i="19" s="1"/>
  <c r="BJ74" i="19" s="1"/>
  <c r="BJ75" i="19" s="1"/>
  <c r="BJ76" i="19" s="1"/>
  <c r="BJ77" i="19" s="1"/>
  <c r="BJ78" i="19" s="1"/>
  <c r="BJ79" i="19" s="1"/>
  <c r="BJ80" i="19" s="1"/>
  <c r="BJ81" i="19" s="1"/>
  <c r="BJ82" i="19" s="1"/>
  <c r="BJ83" i="19" s="1"/>
  <c r="BJ84" i="19" s="1"/>
  <c r="BJ85" i="19" s="1"/>
  <c r="BJ86" i="19" s="1"/>
  <c r="BJ87" i="19" s="1"/>
  <c r="BJ88" i="19" s="1"/>
  <c r="BJ89" i="19" s="1"/>
  <c r="BJ90" i="19" s="1"/>
  <c r="BJ91" i="19" s="1"/>
  <c r="BJ92" i="19" s="1"/>
  <c r="BJ93" i="19" s="1"/>
  <c r="BJ94" i="19" s="1"/>
  <c r="BJ95" i="19" s="1"/>
  <c r="BJ96" i="19" s="1"/>
  <c r="BJ97" i="19" s="1"/>
  <c r="BJ98" i="19" s="1"/>
  <c r="BJ99" i="19" s="1"/>
  <c r="BJ100" i="19" s="1"/>
  <c r="BJ101" i="19" s="1"/>
  <c r="BJ102" i="19" s="1"/>
  <c r="BI5" i="19"/>
  <c r="BI6" i="19" s="1"/>
  <c r="BI7" i="19" s="1"/>
  <c r="BI8" i="19" s="1"/>
  <c r="BI9" i="19" s="1"/>
  <c r="BI10" i="19" s="1"/>
  <c r="BI11" i="19" s="1"/>
  <c r="BI12" i="19" s="1"/>
  <c r="BI13" i="19" s="1"/>
  <c r="BI14" i="19" s="1"/>
  <c r="BI15" i="19" s="1"/>
  <c r="BI16" i="19" s="1"/>
  <c r="BI17" i="19" s="1"/>
  <c r="BI18" i="19" s="1"/>
  <c r="BI19" i="19" s="1"/>
  <c r="BI20" i="19" s="1"/>
  <c r="BI21" i="19" s="1"/>
  <c r="BI22" i="19" s="1"/>
  <c r="BI23" i="19" s="1"/>
  <c r="BI24" i="19" s="1"/>
  <c r="BI25" i="19" s="1"/>
  <c r="BI26" i="19" s="1"/>
  <c r="BI27" i="19" s="1"/>
  <c r="BI28" i="19" s="1"/>
  <c r="BI29" i="19" s="1"/>
  <c r="BI30" i="19" s="1"/>
  <c r="BI31" i="19" s="1"/>
  <c r="BI32" i="19" s="1"/>
  <c r="BI33" i="19" s="1"/>
  <c r="BI34" i="19" s="1"/>
  <c r="BI35" i="19" s="1"/>
  <c r="BI36" i="19" s="1"/>
  <c r="BI37" i="19" s="1"/>
  <c r="BI38" i="19" s="1"/>
  <c r="BI39" i="19" s="1"/>
  <c r="BI40" i="19" s="1"/>
  <c r="BI41" i="19" s="1"/>
  <c r="BI42" i="19" s="1"/>
  <c r="BI43" i="19" s="1"/>
  <c r="BI44" i="19" s="1"/>
  <c r="BI45" i="19" s="1"/>
  <c r="BI46" i="19" s="1"/>
  <c r="BI47" i="19" s="1"/>
  <c r="BI48" i="19" s="1"/>
  <c r="BI49" i="19" s="1"/>
  <c r="BI50" i="19" s="1"/>
  <c r="BI51" i="19" s="1"/>
  <c r="BI52" i="19" s="1"/>
  <c r="BI53" i="19" s="1"/>
  <c r="BI54" i="19" s="1"/>
  <c r="BI55" i="19" s="1"/>
  <c r="BI56" i="19" s="1"/>
  <c r="BI57" i="19" s="1"/>
  <c r="BI58" i="19" s="1"/>
  <c r="BI59" i="19" s="1"/>
  <c r="BI60" i="19" s="1"/>
  <c r="BI61" i="19" s="1"/>
  <c r="BI62" i="19" s="1"/>
  <c r="BI63" i="19" s="1"/>
  <c r="BI64" i="19" s="1"/>
  <c r="BI65" i="19" s="1"/>
  <c r="BI66" i="19" s="1"/>
  <c r="BI67" i="19" s="1"/>
  <c r="BI68" i="19" s="1"/>
  <c r="BI69" i="19" s="1"/>
  <c r="BI70" i="19" s="1"/>
  <c r="BI71" i="19" s="1"/>
  <c r="BI72" i="19" s="1"/>
  <c r="BI73" i="19" s="1"/>
  <c r="BI74" i="19" s="1"/>
  <c r="BI75" i="19" s="1"/>
  <c r="BI76" i="19" s="1"/>
  <c r="BI77" i="19" s="1"/>
  <c r="BI78" i="19" s="1"/>
  <c r="BI79" i="19" s="1"/>
  <c r="BI80" i="19" s="1"/>
  <c r="BI81" i="19" s="1"/>
  <c r="BI82" i="19" s="1"/>
  <c r="BI83" i="19" s="1"/>
  <c r="BI84" i="19" s="1"/>
  <c r="BI85" i="19" s="1"/>
  <c r="BI86" i="19" s="1"/>
  <c r="BI87" i="19" s="1"/>
  <c r="BI88" i="19" s="1"/>
  <c r="BI89" i="19" s="1"/>
  <c r="BI90" i="19" s="1"/>
  <c r="BI91" i="19" s="1"/>
  <c r="BI92" i="19" s="1"/>
  <c r="BI93" i="19" s="1"/>
  <c r="BI94" i="19" s="1"/>
  <c r="BI95" i="19" s="1"/>
  <c r="BI96" i="19" s="1"/>
  <c r="BI97" i="19" s="1"/>
  <c r="BI98" i="19" s="1"/>
  <c r="BI99" i="19" s="1"/>
  <c r="BI100" i="19" s="1"/>
  <c r="BI101" i="19" s="1"/>
  <c r="BI102" i="19" s="1"/>
  <c r="BH5" i="19"/>
  <c r="BH6" i="19" s="1"/>
  <c r="BH7" i="19" s="1"/>
  <c r="BH8" i="19" s="1"/>
  <c r="BH9" i="19" s="1"/>
  <c r="BH10" i="19" s="1"/>
  <c r="BH11" i="19" s="1"/>
  <c r="BH12" i="19" s="1"/>
  <c r="BH13" i="19" s="1"/>
  <c r="BH14" i="19" s="1"/>
  <c r="BH15" i="19" s="1"/>
  <c r="BH16" i="19" s="1"/>
  <c r="BH17" i="19" s="1"/>
  <c r="BH18" i="19" s="1"/>
  <c r="BH19" i="19" s="1"/>
  <c r="BH20" i="19" s="1"/>
  <c r="BH21" i="19" s="1"/>
  <c r="BH22" i="19" s="1"/>
  <c r="BH23" i="19" s="1"/>
  <c r="BH24" i="19" s="1"/>
  <c r="BH25" i="19" s="1"/>
  <c r="BH26" i="19" s="1"/>
  <c r="BH27" i="19" s="1"/>
  <c r="BH28" i="19" s="1"/>
  <c r="BH29" i="19" s="1"/>
  <c r="BH30" i="19" s="1"/>
  <c r="BH31" i="19" s="1"/>
  <c r="BH32" i="19" s="1"/>
  <c r="BH33" i="19" s="1"/>
  <c r="BH34" i="19" s="1"/>
  <c r="BH35" i="19" s="1"/>
  <c r="BH36" i="19" s="1"/>
  <c r="BH37" i="19" s="1"/>
  <c r="BH38" i="19" s="1"/>
  <c r="BH39" i="19" s="1"/>
  <c r="BH40" i="19" s="1"/>
  <c r="BH41" i="19" s="1"/>
  <c r="BH42" i="19" s="1"/>
  <c r="BH43" i="19" s="1"/>
  <c r="BH44" i="19" s="1"/>
  <c r="BH45" i="19" s="1"/>
  <c r="BH46" i="19" s="1"/>
  <c r="BH47" i="19" s="1"/>
  <c r="BH48" i="19" s="1"/>
  <c r="BH49" i="19" s="1"/>
  <c r="BH50" i="19" s="1"/>
  <c r="BH51" i="19" s="1"/>
  <c r="BH52" i="19" s="1"/>
  <c r="BH53" i="19" s="1"/>
  <c r="BH54" i="19" s="1"/>
  <c r="BH55" i="19" s="1"/>
  <c r="BH56" i="19" s="1"/>
  <c r="BH57" i="19" s="1"/>
  <c r="BH58" i="19" s="1"/>
  <c r="BH59" i="19" s="1"/>
  <c r="BH60" i="19" s="1"/>
  <c r="BH61" i="19" s="1"/>
  <c r="BH62" i="19" s="1"/>
  <c r="BH63" i="19" s="1"/>
  <c r="BH64" i="19" s="1"/>
  <c r="BH65" i="19" s="1"/>
  <c r="BH66" i="19" s="1"/>
  <c r="BH67" i="19" s="1"/>
  <c r="BH68" i="19" s="1"/>
  <c r="BH69" i="19" s="1"/>
  <c r="BH70" i="19" s="1"/>
  <c r="BH71" i="19" s="1"/>
  <c r="BH72" i="19" s="1"/>
  <c r="BH73" i="19" s="1"/>
  <c r="BH74" i="19" s="1"/>
  <c r="BH75" i="19" s="1"/>
  <c r="BH76" i="19" s="1"/>
  <c r="BH77" i="19" s="1"/>
  <c r="BH78" i="19" s="1"/>
  <c r="BH79" i="19" s="1"/>
  <c r="BH80" i="19" s="1"/>
  <c r="BH81" i="19" s="1"/>
  <c r="BH82" i="19" s="1"/>
  <c r="BH83" i="19" s="1"/>
  <c r="BH84" i="19" s="1"/>
  <c r="BH85" i="19" s="1"/>
  <c r="BH86" i="19" s="1"/>
  <c r="BH87" i="19" s="1"/>
  <c r="BH88" i="19" s="1"/>
  <c r="BH89" i="19" s="1"/>
  <c r="BH90" i="19" s="1"/>
  <c r="BH91" i="19" s="1"/>
  <c r="BH92" i="19" s="1"/>
  <c r="BH93" i="19" s="1"/>
  <c r="BH94" i="19" s="1"/>
  <c r="BH95" i="19" s="1"/>
  <c r="BH96" i="19" s="1"/>
  <c r="BH97" i="19" s="1"/>
  <c r="BH98" i="19" s="1"/>
  <c r="BH99" i="19" s="1"/>
  <c r="BH100" i="19" s="1"/>
  <c r="BH101" i="19" s="1"/>
  <c r="BH102" i="19" s="1"/>
  <c r="BG5" i="19"/>
  <c r="BG6" i="19" s="1"/>
  <c r="BG7" i="19" s="1"/>
  <c r="BG8" i="19" s="1"/>
  <c r="BG9" i="19" s="1"/>
  <c r="BG10" i="19" s="1"/>
  <c r="BG11" i="19" s="1"/>
  <c r="BG12" i="19" s="1"/>
  <c r="BG13" i="19" s="1"/>
  <c r="BG14" i="19" s="1"/>
  <c r="BG15" i="19" s="1"/>
  <c r="BG16" i="19" s="1"/>
  <c r="BG17" i="19" s="1"/>
  <c r="BG18" i="19" s="1"/>
  <c r="BG19" i="19" s="1"/>
  <c r="BG20" i="19" s="1"/>
  <c r="BG21" i="19" s="1"/>
  <c r="BG22" i="19" s="1"/>
  <c r="BG23" i="19" s="1"/>
  <c r="BG24" i="19" s="1"/>
  <c r="BG25" i="19" s="1"/>
  <c r="BG26" i="19" s="1"/>
  <c r="BG27" i="19" s="1"/>
  <c r="BG28" i="19" s="1"/>
  <c r="BG29" i="19" s="1"/>
  <c r="BG30" i="19" s="1"/>
  <c r="BG31" i="19" s="1"/>
  <c r="BG32" i="19" s="1"/>
  <c r="BG33" i="19" s="1"/>
  <c r="BG34" i="19" s="1"/>
  <c r="BG35" i="19" s="1"/>
  <c r="BG36" i="19" s="1"/>
  <c r="BG37" i="19" s="1"/>
  <c r="BG38" i="19" s="1"/>
  <c r="BG39" i="19" s="1"/>
  <c r="BG40" i="19" s="1"/>
  <c r="BG41" i="19" s="1"/>
  <c r="BG42" i="19" s="1"/>
  <c r="BG43" i="19" s="1"/>
  <c r="BG44" i="19" s="1"/>
  <c r="BG45" i="19" s="1"/>
  <c r="BG46" i="19" s="1"/>
  <c r="BG47" i="19" s="1"/>
  <c r="BG48" i="19" s="1"/>
  <c r="BG49" i="19" s="1"/>
  <c r="BG50" i="19" s="1"/>
  <c r="BG51" i="19" s="1"/>
  <c r="BG52" i="19" s="1"/>
  <c r="BG53" i="19" s="1"/>
  <c r="BG54" i="19" s="1"/>
  <c r="BG55" i="19" s="1"/>
  <c r="BG56" i="19" s="1"/>
  <c r="BG57" i="19" s="1"/>
  <c r="BG58" i="19" s="1"/>
  <c r="BG59" i="19" s="1"/>
  <c r="BG60" i="19" s="1"/>
  <c r="BG61" i="19" s="1"/>
  <c r="BG62" i="19" s="1"/>
  <c r="BG63" i="19" s="1"/>
  <c r="BG64" i="19" s="1"/>
  <c r="BG65" i="19" s="1"/>
  <c r="BG66" i="19" s="1"/>
  <c r="BG67" i="19" s="1"/>
  <c r="BG68" i="19" s="1"/>
  <c r="BG69" i="19" s="1"/>
  <c r="BG70" i="19" s="1"/>
  <c r="BG71" i="19" s="1"/>
  <c r="BG72" i="19" s="1"/>
  <c r="BG73" i="19" s="1"/>
  <c r="BG74" i="19" s="1"/>
  <c r="BG75" i="19" s="1"/>
  <c r="BG76" i="19" s="1"/>
  <c r="BG77" i="19" s="1"/>
  <c r="BG78" i="19" s="1"/>
  <c r="BG79" i="19" s="1"/>
  <c r="BG80" i="19" s="1"/>
  <c r="BG81" i="19" s="1"/>
  <c r="BG82" i="19" s="1"/>
  <c r="BG83" i="19" s="1"/>
  <c r="BG84" i="19" s="1"/>
  <c r="BG85" i="19" s="1"/>
  <c r="BG86" i="19" s="1"/>
  <c r="BG87" i="19" s="1"/>
  <c r="BG88" i="19" s="1"/>
  <c r="BG89" i="19" s="1"/>
  <c r="BG90" i="19" s="1"/>
  <c r="BG91" i="19" s="1"/>
  <c r="BG92" i="19" s="1"/>
  <c r="BG93" i="19" s="1"/>
  <c r="BG94" i="19" s="1"/>
  <c r="BG95" i="19" s="1"/>
  <c r="BG96" i="19" s="1"/>
  <c r="BG97" i="19" s="1"/>
  <c r="BG98" i="19" s="1"/>
  <c r="BG99" i="19" s="1"/>
  <c r="BG100" i="19" s="1"/>
  <c r="BG101" i="19" s="1"/>
  <c r="BG102" i="19" s="1"/>
  <c r="BF5" i="19"/>
  <c r="BF6" i="19" s="1"/>
  <c r="BF7" i="19" s="1"/>
  <c r="BF8" i="19" s="1"/>
  <c r="BF9" i="19" s="1"/>
  <c r="BF10" i="19" s="1"/>
  <c r="BF11" i="19" s="1"/>
  <c r="BF12" i="19" s="1"/>
  <c r="BF13" i="19" s="1"/>
  <c r="BF14" i="19" s="1"/>
  <c r="BF15" i="19" s="1"/>
  <c r="BF16" i="19" s="1"/>
  <c r="BF17" i="19" s="1"/>
  <c r="BF18" i="19" s="1"/>
  <c r="BF19" i="19" s="1"/>
  <c r="BF20" i="19" s="1"/>
  <c r="BF21" i="19" s="1"/>
  <c r="BF22" i="19" s="1"/>
  <c r="BF23" i="19" s="1"/>
  <c r="BF24" i="19" s="1"/>
  <c r="BF25" i="19" s="1"/>
  <c r="BF26" i="19" s="1"/>
  <c r="BF27" i="19" s="1"/>
  <c r="BF28" i="19" s="1"/>
  <c r="BF29" i="19" s="1"/>
  <c r="BF30" i="19" s="1"/>
  <c r="BF31" i="19" s="1"/>
  <c r="BF32" i="19" s="1"/>
  <c r="BF33" i="19" s="1"/>
  <c r="BF34" i="19" s="1"/>
  <c r="BF35" i="19" s="1"/>
  <c r="BF36" i="19" s="1"/>
  <c r="BF37" i="19" s="1"/>
  <c r="BF38" i="19" s="1"/>
  <c r="BF39" i="19" s="1"/>
  <c r="BF40" i="19" s="1"/>
  <c r="BF41" i="19" s="1"/>
  <c r="BF42" i="19" s="1"/>
  <c r="BF43" i="19" s="1"/>
  <c r="BF44" i="19" s="1"/>
  <c r="BF45" i="19" s="1"/>
  <c r="BF46" i="19" s="1"/>
  <c r="BF47" i="19" s="1"/>
  <c r="BF48" i="19" s="1"/>
  <c r="BF49" i="19" s="1"/>
  <c r="BF50" i="19" s="1"/>
  <c r="BF51" i="19" s="1"/>
  <c r="BF52" i="19" s="1"/>
  <c r="BF53" i="19" s="1"/>
  <c r="BF54" i="19" s="1"/>
  <c r="BF55" i="19" s="1"/>
  <c r="BF56" i="19" s="1"/>
  <c r="BF57" i="19" s="1"/>
  <c r="BF58" i="19" s="1"/>
  <c r="BF59" i="19" s="1"/>
  <c r="BF60" i="19" s="1"/>
  <c r="BF61" i="19" s="1"/>
  <c r="BF62" i="19" s="1"/>
  <c r="BF63" i="19" s="1"/>
  <c r="BF64" i="19" s="1"/>
  <c r="BF65" i="19" s="1"/>
  <c r="BF66" i="19" s="1"/>
  <c r="BF67" i="19" s="1"/>
  <c r="BF68" i="19" s="1"/>
  <c r="BF69" i="19" s="1"/>
  <c r="BF70" i="19" s="1"/>
  <c r="BF71" i="19" s="1"/>
  <c r="BF72" i="19" s="1"/>
  <c r="BF73" i="19" s="1"/>
  <c r="BF74" i="19" s="1"/>
  <c r="BF75" i="19" s="1"/>
  <c r="BF76" i="19" s="1"/>
  <c r="BF77" i="19" s="1"/>
  <c r="BF78" i="19" s="1"/>
  <c r="BF79" i="19" s="1"/>
  <c r="BF80" i="19" s="1"/>
  <c r="BF81" i="19" s="1"/>
  <c r="BF82" i="19" s="1"/>
  <c r="BF83" i="19" s="1"/>
  <c r="BF84" i="19" s="1"/>
  <c r="BF85" i="19" s="1"/>
  <c r="BF86" i="19" s="1"/>
  <c r="BF87" i="19" s="1"/>
  <c r="BF88" i="19" s="1"/>
  <c r="BF89" i="19" s="1"/>
  <c r="BF90" i="19" s="1"/>
  <c r="BF91" i="19" s="1"/>
  <c r="BF92" i="19" s="1"/>
  <c r="BF93" i="19" s="1"/>
  <c r="BF94" i="19" s="1"/>
  <c r="BF95" i="19" s="1"/>
  <c r="BF96" i="19" s="1"/>
  <c r="BF97" i="19" s="1"/>
  <c r="BF98" i="19" s="1"/>
  <c r="BF99" i="19" s="1"/>
  <c r="BF100" i="19" s="1"/>
  <c r="BF101" i="19" s="1"/>
  <c r="BF102" i="19" s="1"/>
  <c r="BE5" i="19"/>
  <c r="BE6" i="19" s="1"/>
  <c r="BE7" i="19" s="1"/>
  <c r="BE8" i="19" s="1"/>
  <c r="BE9" i="19" s="1"/>
  <c r="BE10" i="19" s="1"/>
  <c r="BE11" i="19" s="1"/>
  <c r="BE12" i="19" s="1"/>
  <c r="BE13" i="19" s="1"/>
  <c r="BE14" i="19" s="1"/>
  <c r="BE15" i="19" s="1"/>
  <c r="BE16" i="19" s="1"/>
  <c r="BE17" i="19" s="1"/>
  <c r="BE18" i="19" s="1"/>
  <c r="BE19" i="19" s="1"/>
  <c r="BE20" i="19" s="1"/>
  <c r="BE21" i="19" s="1"/>
  <c r="BE22" i="19" s="1"/>
  <c r="BE23" i="19" s="1"/>
  <c r="BE24" i="19" s="1"/>
  <c r="BE25" i="19" s="1"/>
  <c r="BE26" i="19" s="1"/>
  <c r="BE27" i="19" s="1"/>
  <c r="BE28" i="19" s="1"/>
  <c r="BE29" i="19" s="1"/>
  <c r="BE30" i="19" s="1"/>
  <c r="BE31" i="19" s="1"/>
  <c r="BE32" i="19" s="1"/>
  <c r="BE33" i="19" s="1"/>
  <c r="BE34" i="19" s="1"/>
  <c r="BE35" i="19" s="1"/>
  <c r="BE36" i="19" s="1"/>
  <c r="BE37" i="19" s="1"/>
  <c r="BE38" i="19" s="1"/>
  <c r="BE39" i="19" s="1"/>
  <c r="BE40" i="19" s="1"/>
  <c r="BE41" i="19" s="1"/>
  <c r="BE42" i="19" s="1"/>
  <c r="BE43" i="19" s="1"/>
  <c r="BE44" i="19" s="1"/>
  <c r="BE45" i="19" s="1"/>
  <c r="BE46" i="19" s="1"/>
  <c r="BE47" i="19" s="1"/>
  <c r="BE48" i="19" s="1"/>
  <c r="BE49" i="19" s="1"/>
  <c r="BE50" i="19" s="1"/>
  <c r="BE51" i="19" s="1"/>
  <c r="BE52" i="19" s="1"/>
  <c r="BE53" i="19" s="1"/>
  <c r="BE54" i="19" s="1"/>
  <c r="BE55" i="19" s="1"/>
  <c r="BE56" i="19" s="1"/>
  <c r="BE57" i="19" s="1"/>
  <c r="BE58" i="19" s="1"/>
  <c r="BE59" i="19" s="1"/>
  <c r="BE60" i="19" s="1"/>
  <c r="BE61" i="19" s="1"/>
  <c r="BE62" i="19" s="1"/>
  <c r="BE63" i="19" s="1"/>
  <c r="BE64" i="19" s="1"/>
  <c r="BE65" i="19" s="1"/>
  <c r="BE66" i="19" s="1"/>
  <c r="BE67" i="19" s="1"/>
  <c r="BE68" i="19" s="1"/>
  <c r="BE69" i="19" s="1"/>
  <c r="BE70" i="19" s="1"/>
  <c r="BE71" i="19" s="1"/>
  <c r="BE72" i="19" s="1"/>
  <c r="BE73" i="19" s="1"/>
  <c r="BE74" i="19" s="1"/>
  <c r="BE75" i="19" s="1"/>
  <c r="BE76" i="19" s="1"/>
  <c r="BE77" i="19" s="1"/>
  <c r="BE78" i="19" s="1"/>
  <c r="BE79" i="19" s="1"/>
  <c r="BE80" i="19" s="1"/>
  <c r="BE81" i="19" s="1"/>
  <c r="BE82" i="19" s="1"/>
  <c r="BE83" i="19" s="1"/>
  <c r="BE84" i="19" s="1"/>
  <c r="BE85" i="19" s="1"/>
  <c r="BE86" i="19" s="1"/>
  <c r="BE87" i="19" s="1"/>
  <c r="BE88" i="19" s="1"/>
  <c r="BE89" i="19" s="1"/>
  <c r="BE90" i="19" s="1"/>
  <c r="BE91" i="19" s="1"/>
  <c r="BE92" i="19" s="1"/>
  <c r="BE93" i="19" s="1"/>
  <c r="BE94" i="19" s="1"/>
  <c r="BE95" i="19" s="1"/>
  <c r="BE96" i="19" s="1"/>
  <c r="BE97" i="19" s="1"/>
  <c r="BE98" i="19" s="1"/>
  <c r="BE99" i="19" s="1"/>
  <c r="BE100" i="19" s="1"/>
  <c r="BE101" i="19" s="1"/>
  <c r="BE102" i="19" s="1"/>
  <c r="BD5" i="19"/>
  <c r="BD6" i="19" s="1"/>
  <c r="BD7" i="19" s="1"/>
  <c r="BD8" i="19" s="1"/>
  <c r="BD9" i="19" s="1"/>
  <c r="BD10" i="19" s="1"/>
  <c r="BD11" i="19" s="1"/>
  <c r="BD12" i="19" s="1"/>
  <c r="BD13" i="19" s="1"/>
  <c r="BD14" i="19" s="1"/>
  <c r="BD15" i="19" s="1"/>
  <c r="BD16" i="19" s="1"/>
  <c r="BD17" i="19" s="1"/>
  <c r="BD18" i="19" s="1"/>
  <c r="BD19" i="19" s="1"/>
  <c r="BD20" i="19" s="1"/>
  <c r="BD21" i="19" s="1"/>
  <c r="BD22" i="19" s="1"/>
  <c r="BD23" i="19" s="1"/>
  <c r="BD24" i="19" s="1"/>
  <c r="BD25" i="19" s="1"/>
  <c r="BD26" i="19" s="1"/>
  <c r="BD27" i="19" s="1"/>
  <c r="BD28" i="19" s="1"/>
  <c r="BD29" i="19" s="1"/>
  <c r="BD30" i="19" s="1"/>
  <c r="BD31" i="19" s="1"/>
  <c r="BD32" i="19" s="1"/>
  <c r="BD33" i="19" s="1"/>
  <c r="BD34" i="19" s="1"/>
  <c r="BD35" i="19" s="1"/>
  <c r="BD36" i="19" s="1"/>
  <c r="BD37" i="19" s="1"/>
  <c r="BD38" i="19" s="1"/>
  <c r="BD39" i="19" s="1"/>
  <c r="BD40" i="19" s="1"/>
  <c r="BD41" i="19" s="1"/>
  <c r="BD42" i="19" s="1"/>
  <c r="BD43" i="19" s="1"/>
  <c r="BD44" i="19" s="1"/>
  <c r="BD45" i="19" s="1"/>
  <c r="BD46" i="19" s="1"/>
  <c r="BD47" i="19" s="1"/>
  <c r="BD48" i="19" s="1"/>
  <c r="BD49" i="19" s="1"/>
  <c r="BD50" i="19" s="1"/>
  <c r="BD51" i="19" s="1"/>
  <c r="BD52" i="19" s="1"/>
  <c r="BD53" i="19" s="1"/>
  <c r="BD54" i="19" s="1"/>
  <c r="BD55" i="19" s="1"/>
  <c r="BD56" i="19" s="1"/>
  <c r="BD57" i="19" s="1"/>
  <c r="BD58" i="19" s="1"/>
  <c r="BD59" i="19" s="1"/>
  <c r="BD60" i="19" s="1"/>
  <c r="BD61" i="19" s="1"/>
  <c r="BD62" i="19" s="1"/>
  <c r="BD63" i="19" s="1"/>
  <c r="BD64" i="19" s="1"/>
  <c r="BD65" i="19" s="1"/>
  <c r="BD66" i="19" s="1"/>
  <c r="BD67" i="19" s="1"/>
  <c r="BD68" i="19" s="1"/>
  <c r="BD69" i="19" s="1"/>
  <c r="BD70" i="19" s="1"/>
  <c r="BD71" i="19" s="1"/>
  <c r="BD72" i="19" s="1"/>
  <c r="BD73" i="19" s="1"/>
  <c r="BD74" i="19" s="1"/>
  <c r="BD75" i="19" s="1"/>
  <c r="BD76" i="19" s="1"/>
  <c r="BD77" i="19" s="1"/>
  <c r="BD78" i="19" s="1"/>
  <c r="BD79" i="19" s="1"/>
  <c r="BD80" i="19" s="1"/>
  <c r="BD81" i="19" s="1"/>
  <c r="BD82" i="19" s="1"/>
  <c r="BD83" i="19" s="1"/>
  <c r="BD84" i="19" s="1"/>
  <c r="BD85" i="19" s="1"/>
  <c r="BD86" i="19" s="1"/>
  <c r="BD87" i="19" s="1"/>
  <c r="BD88" i="19" s="1"/>
  <c r="BD89" i="19" s="1"/>
  <c r="BD90" i="19" s="1"/>
  <c r="BD91" i="19" s="1"/>
  <c r="BD92" i="19" s="1"/>
  <c r="BD93" i="19" s="1"/>
  <c r="BD94" i="19" s="1"/>
  <c r="BD95" i="19" s="1"/>
  <c r="BD96" i="19" s="1"/>
  <c r="BD97" i="19" s="1"/>
  <c r="BD98" i="19" s="1"/>
  <c r="BD99" i="19" s="1"/>
  <c r="BD100" i="19" s="1"/>
  <c r="BD101" i="19" s="1"/>
  <c r="BD102" i="19" s="1"/>
  <c r="BC5" i="19"/>
  <c r="BC6" i="19" s="1"/>
  <c r="BC7" i="19" s="1"/>
  <c r="BC8" i="19" s="1"/>
  <c r="BC9" i="19" s="1"/>
  <c r="BC10" i="19" s="1"/>
  <c r="BC11" i="19" s="1"/>
  <c r="BC12" i="19" s="1"/>
  <c r="BC13" i="19" s="1"/>
  <c r="BC14" i="19" s="1"/>
  <c r="BC15" i="19" s="1"/>
  <c r="BC16" i="19" s="1"/>
  <c r="BC17" i="19" s="1"/>
  <c r="BC18" i="19" s="1"/>
  <c r="BC19" i="19" s="1"/>
  <c r="BC20" i="19" s="1"/>
  <c r="BC21" i="19" s="1"/>
  <c r="BC22" i="19" s="1"/>
  <c r="BC23" i="19" s="1"/>
  <c r="BC24" i="19" s="1"/>
  <c r="BC25" i="19" s="1"/>
  <c r="BC26" i="19" s="1"/>
  <c r="BC27" i="19" s="1"/>
  <c r="BC28" i="19" s="1"/>
  <c r="BC29" i="19" s="1"/>
  <c r="BC30" i="19" s="1"/>
  <c r="BC31" i="19" s="1"/>
  <c r="BC32" i="19" s="1"/>
  <c r="BC33" i="19" s="1"/>
  <c r="BC34" i="19" s="1"/>
  <c r="BC35" i="19" s="1"/>
  <c r="BC36" i="19" s="1"/>
  <c r="BC37" i="19" s="1"/>
  <c r="BC38" i="19" s="1"/>
  <c r="BC39" i="19" s="1"/>
  <c r="BC40" i="19" s="1"/>
  <c r="BC41" i="19" s="1"/>
  <c r="BC42" i="19" s="1"/>
  <c r="BC43" i="19" s="1"/>
  <c r="BC44" i="19" s="1"/>
  <c r="BC45" i="19" s="1"/>
  <c r="BC46" i="19" s="1"/>
  <c r="BC47" i="19" s="1"/>
  <c r="BC48" i="19" s="1"/>
  <c r="BC49" i="19" s="1"/>
  <c r="BC50" i="19" s="1"/>
  <c r="BC51" i="19" s="1"/>
  <c r="BC52" i="19" s="1"/>
  <c r="BC53" i="19" s="1"/>
  <c r="BC54" i="19" s="1"/>
  <c r="BC55" i="19" s="1"/>
  <c r="BC56" i="19" s="1"/>
  <c r="BC57" i="19" s="1"/>
  <c r="BC58" i="19" s="1"/>
  <c r="BC59" i="19" s="1"/>
  <c r="BC60" i="19" s="1"/>
  <c r="BC61" i="19" s="1"/>
  <c r="BC62" i="19" s="1"/>
  <c r="BC63" i="19" s="1"/>
  <c r="BC64" i="19" s="1"/>
  <c r="BC65" i="19" s="1"/>
  <c r="BC66" i="19" s="1"/>
  <c r="BC67" i="19" s="1"/>
  <c r="BC68" i="19" s="1"/>
  <c r="BC69" i="19" s="1"/>
  <c r="BC70" i="19" s="1"/>
  <c r="BC71" i="19" s="1"/>
  <c r="BC72" i="19" s="1"/>
  <c r="BC73" i="19" s="1"/>
  <c r="BC74" i="19" s="1"/>
  <c r="BC75" i="19" s="1"/>
  <c r="BC76" i="19" s="1"/>
  <c r="BC77" i="19" s="1"/>
  <c r="BC78" i="19" s="1"/>
  <c r="BC79" i="19" s="1"/>
  <c r="BC80" i="19" s="1"/>
  <c r="BC81" i="19" s="1"/>
  <c r="BC82" i="19" s="1"/>
  <c r="BC83" i="19" s="1"/>
  <c r="BC84" i="19" s="1"/>
  <c r="BC85" i="19" s="1"/>
  <c r="BC86" i="19" s="1"/>
  <c r="BC87" i="19" s="1"/>
  <c r="BC88" i="19" s="1"/>
  <c r="BC89" i="19" s="1"/>
  <c r="BC90" i="19" s="1"/>
  <c r="BC91" i="19" s="1"/>
  <c r="BC92" i="19" s="1"/>
  <c r="BC93" i="19" s="1"/>
  <c r="BC94" i="19" s="1"/>
  <c r="BC95" i="19" s="1"/>
  <c r="BC96" i="19" s="1"/>
  <c r="BC97" i="19" s="1"/>
  <c r="BC98" i="19" s="1"/>
  <c r="BC99" i="19" s="1"/>
  <c r="BC100" i="19" s="1"/>
  <c r="BC101" i="19" s="1"/>
  <c r="BC102" i="19" s="1"/>
  <c r="BB5" i="19"/>
  <c r="BB6" i="19" s="1"/>
  <c r="BB7" i="19" s="1"/>
  <c r="BB8" i="19" s="1"/>
  <c r="BB9" i="19" s="1"/>
  <c r="BB10" i="19" s="1"/>
  <c r="BB11" i="19" s="1"/>
  <c r="BB12" i="19" s="1"/>
  <c r="BB13" i="19" s="1"/>
  <c r="BB14" i="19" s="1"/>
  <c r="BB15" i="19" s="1"/>
  <c r="BB16" i="19" s="1"/>
  <c r="BB17" i="19" s="1"/>
  <c r="BB18" i="19" s="1"/>
  <c r="BB19" i="19" s="1"/>
  <c r="BB20" i="19" s="1"/>
  <c r="BB21" i="19" s="1"/>
  <c r="BB22" i="19" s="1"/>
  <c r="BB23" i="19" s="1"/>
  <c r="BB24" i="19" s="1"/>
  <c r="BB25" i="19" s="1"/>
  <c r="BB26" i="19" s="1"/>
  <c r="BB27" i="19" s="1"/>
  <c r="BB28" i="19" s="1"/>
  <c r="BB29" i="19" s="1"/>
  <c r="BB30" i="19" s="1"/>
  <c r="BB31" i="19" s="1"/>
  <c r="BB32" i="19" s="1"/>
  <c r="BB33" i="19" s="1"/>
  <c r="BB34" i="19" s="1"/>
  <c r="BB35" i="19" s="1"/>
  <c r="BB36" i="19" s="1"/>
  <c r="BB37" i="19" s="1"/>
  <c r="BB38" i="19" s="1"/>
  <c r="BB39" i="19" s="1"/>
  <c r="BB40" i="19" s="1"/>
  <c r="BB41" i="19" s="1"/>
  <c r="BB42" i="19" s="1"/>
  <c r="BB43" i="19" s="1"/>
  <c r="BB44" i="19" s="1"/>
  <c r="BB45" i="19" s="1"/>
  <c r="BB46" i="19" s="1"/>
  <c r="BB47" i="19" s="1"/>
  <c r="BB48" i="19" s="1"/>
  <c r="BB49" i="19" s="1"/>
  <c r="BB50" i="19" s="1"/>
  <c r="BB51" i="19" s="1"/>
  <c r="BB52" i="19" s="1"/>
  <c r="BB53" i="19" s="1"/>
  <c r="BB54" i="19" s="1"/>
  <c r="BB55" i="19" s="1"/>
  <c r="BB56" i="19" s="1"/>
  <c r="BB57" i="19" s="1"/>
  <c r="BB58" i="19" s="1"/>
  <c r="BB59" i="19" s="1"/>
  <c r="BB60" i="19" s="1"/>
  <c r="BB61" i="19" s="1"/>
  <c r="BB62" i="19" s="1"/>
  <c r="BB63" i="19" s="1"/>
  <c r="BB64" i="19" s="1"/>
  <c r="BB65" i="19" s="1"/>
  <c r="BB66" i="19" s="1"/>
  <c r="BB67" i="19" s="1"/>
  <c r="BB68" i="19" s="1"/>
  <c r="BB69" i="19" s="1"/>
  <c r="BB70" i="19" s="1"/>
  <c r="BB71" i="19" s="1"/>
  <c r="BB72" i="19" s="1"/>
  <c r="BB73" i="19" s="1"/>
  <c r="BB74" i="19" s="1"/>
  <c r="BB75" i="19" s="1"/>
  <c r="BB76" i="19" s="1"/>
  <c r="BB77" i="19" s="1"/>
  <c r="BB78" i="19" s="1"/>
  <c r="BB79" i="19" s="1"/>
  <c r="BB80" i="19" s="1"/>
  <c r="BB81" i="19" s="1"/>
  <c r="BB82" i="19" s="1"/>
  <c r="BB83" i="19" s="1"/>
  <c r="BB84" i="19" s="1"/>
  <c r="BB85" i="19" s="1"/>
  <c r="BB86" i="19" s="1"/>
  <c r="BB87" i="19" s="1"/>
  <c r="BB88" i="19" s="1"/>
  <c r="BB89" i="19" s="1"/>
  <c r="BB90" i="19" s="1"/>
  <c r="BB91" i="19" s="1"/>
  <c r="BB92" i="19" s="1"/>
  <c r="BB93" i="19" s="1"/>
  <c r="BB94" i="19" s="1"/>
  <c r="BB95" i="19" s="1"/>
  <c r="BB96" i="19" s="1"/>
  <c r="BB97" i="19" s="1"/>
  <c r="BB98" i="19" s="1"/>
  <c r="BB99" i="19" s="1"/>
  <c r="BB100" i="19" s="1"/>
  <c r="BB101" i="19" s="1"/>
  <c r="BB102" i="19" s="1"/>
  <c r="BA5" i="19"/>
  <c r="BA6" i="19" s="1"/>
  <c r="BA7" i="19" s="1"/>
  <c r="BA8" i="19" s="1"/>
  <c r="BA9" i="19" s="1"/>
  <c r="BA10" i="19" s="1"/>
  <c r="BA11" i="19" s="1"/>
  <c r="BA12" i="19" s="1"/>
  <c r="BA13" i="19" s="1"/>
  <c r="BA14" i="19" s="1"/>
  <c r="BA15" i="19" s="1"/>
  <c r="BA16" i="19" s="1"/>
  <c r="BA17" i="19" s="1"/>
  <c r="BA18" i="19" s="1"/>
  <c r="BA19" i="19" s="1"/>
  <c r="BA20" i="19" s="1"/>
  <c r="BA21" i="19" s="1"/>
  <c r="BA22" i="19" s="1"/>
  <c r="BA23" i="19" s="1"/>
  <c r="BA24" i="19" s="1"/>
  <c r="BA25" i="19" s="1"/>
  <c r="BA26" i="19" s="1"/>
  <c r="BA27" i="19" s="1"/>
  <c r="BA28" i="19" s="1"/>
  <c r="BA29" i="19" s="1"/>
  <c r="BA30" i="19" s="1"/>
  <c r="BA31" i="19" s="1"/>
  <c r="BA32" i="19" s="1"/>
  <c r="BA33" i="19" s="1"/>
  <c r="BA34" i="19" s="1"/>
  <c r="BA35" i="19" s="1"/>
  <c r="BA36" i="19" s="1"/>
  <c r="BA37" i="19" s="1"/>
  <c r="BA38" i="19" s="1"/>
  <c r="BA39" i="19" s="1"/>
  <c r="BA40" i="19" s="1"/>
  <c r="BA41" i="19" s="1"/>
  <c r="BA42" i="19" s="1"/>
  <c r="BA43" i="19" s="1"/>
  <c r="BA44" i="19" s="1"/>
  <c r="BA45" i="19" s="1"/>
  <c r="BA46" i="19" s="1"/>
  <c r="BA47" i="19" s="1"/>
  <c r="BA48" i="19" s="1"/>
  <c r="BA49" i="19" s="1"/>
  <c r="BA50" i="19" s="1"/>
  <c r="BA51" i="19" s="1"/>
  <c r="BA52" i="19" s="1"/>
  <c r="BA53" i="19" s="1"/>
  <c r="BA54" i="19" s="1"/>
  <c r="BA55" i="19" s="1"/>
  <c r="BA56" i="19" s="1"/>
  <c r="BA57" i="19" s="1"/>
  <c r="BA58" i="19" s="1"/>
  <c r="BA59" i="19" s="1"/>
  <c r="BA60" i="19" s="1"/>
  <c r="BA61" i="19" s="1"/>
  <c r="BA62" i="19" s="1"/>
  <c r="BA63" i="19" s="1"/>
  <c r="BA64" i="19" s="1"/>
  <c r="BA65" i="19" s="1"/>
  <c r="BA66" i="19" s="1"/>
  <c r="BA67" i="19" s="1"/>
  <c r="BA68" i="19" s="1"/>
  <c r="BA69" i="19" s="1"/>
  <c r="BA70" i="19" s="1"/>
  <c r="BA71" i="19" s="1"/>
  <c r="BA72" i="19" s="1"/>
  <c r="BA73" i="19" s="1"/>
  <c r="BA74" i="19" s="1"/>
  <c r="BA75" i="19" s="1"/>
  <c r="BA76" i="19" s="1"/>
  <c r="BA77" i="19" s="1"/>
  <c r="BA78" i="19" s="1"/>
  <c r="BA79" i="19" s="1"/>
  <c r="BA80" i="19" s="1"/>
  <c r="BA81" i="19" s="1"/>
  <c r="BA82" i="19" s="1"/>
  <c r="BA83" i="19" s="1"/>
  <c r="BA84" i="19" s="1"/>
  <c r="BA85" i="19" s="1"/>
  <c r="BA86" i="19" s="1"/>
  <c r="BA87" i="19" s="1"/>
  <c r="BA88" i="19" s="1"/>
  <c r="BA89" i="19" s="1"/>
  <c r="BA90" i="19" s="1"/>
  <c r="BA91" i="19" s="1"/>
  <c r="BA92" i="19" s="1"/>
  <c r="BA93" i="19" s="1"/>
  <c r="BA94" i="19" s="1"/>
  <c r="BA95" i="19" s="1"/>
  <c r="BA96" i="19" s="1"/>
  <c r="BA97" i="19" s="1"/>
  <c r="BA98" i="19" s="1"/>
  <c r="BA99" i="19" s="1"/>
  <c r="BA100" i="19" s="1"/>
  <c r="BA101" i="19" s="1"/>
  <c r="BA102" i="19" s="1"/>
  <c r="AZ5" i="19"/>
  <c r="AZ6" i="19" s="1"/>
  <c r="AZ7" i="19" s="1"/>
  <c r="AZ8" i="19" s="1"/>
  <c r="AZ9" i="19" s="1"/>
  <c r="AZ10" i="19" s="1"/>
  <c r="AZ11" i="19" s="1"/>
  <c r="AZ12" i="19" s="1"/>
  <c r="AZ13" i="19" s="1"/>
  <c r="AZ14" i="19" s="1"/>
  <c r="AZ15" i="19" s="1"/>
  <c r="AZ16" i="19" s="1"/>
  <c r="AZ17" i="19" s="1"/>
  <c r="AZ18" i="19" s="1"/>
  <c r="AZ19" i="19" s="1"/>
  <c r="AZ20" i="19" s="1"/>
  <c r="AZ21" i="19" s="1"/>
  <c r="AZ22" i="19" s="1"/>
  <c r="AZ23" i="19" s="1"/>
  <c r="AZ24" i="19" s="1"/>
  <c r="AZ25" i="19" s="1"/>
  <c r="AZ26" i="19" s="1"/>
  <c r="AZ27" i="19" s="1"/>
  <c r="AZ28" i="19" s="1"/>
  <c r="AZ29" i="19" s="1"/>
  <c r="AZ30" i="19" s="1"/>
  <c r="AZ31" i="19" s="1"/>
  <c r="AZ32" i="19" s="1"/>
  <c r="AZ33" i="19" s="1"/>
  <c r="AZ34" i="19" s="1"/>
  <c r="AZ35" i="19" s="1"/>
  <c r="AZ36" i="19" s="1"/>
  <c r="AZ37" i="19" s="1"/>
  <c r="AZ38" i="19" s="1"/>
  <c r="AZ39" i="19" s="1"/>
  <c r="AZ40" i="19" s="1"/>
  <c r="AZ41" i="19" s="1"/>
  <c r="AZ42" i="19" s="1"/>
  <c r="AZ43" i="19" s="1"/>
  <c r="AZ44" i="19" s="1"/>
  <c r="AZ45" i="19" s="1"/>
  <c r="AZ46" i="19" s="1"/>
  <c r="AZ47" i="19" s="1"/>
  <c r="AZ48" i="19" s="1"/>
  <c r="AZ49" i="19" s="1"/>
  <c r="AZ50" i="19" s="1"/>
  <c r="AZ51" i="19" s="1"/>
  <c r="AZ52" i="19" s="1"/>
  <c r="AZ53" i="19" s="1"/>
  <c r="AZ54" i="19" s="1"/>
  <c r="AZ55" i="19" s="1"/>
  <c r="AZ56" i="19" s="1"/>
  <c r="AZ57" i="19" s="1"/>
  <c r="AZ58" i="19" s="1"/>
  <c r="AZ59" i="19" s="1"/>
  <c r="AZ60" i="19" s="1"/>
  <c r="AZ61" i="19" s="1"/>
  <c r="AZ62" i="19" s="1"/>
  <c r="AZ63" i="19" s="1"/>
  <c r="AZ64" i="19" s="1"/>
  <c r="AZ65" i="19" s="1"/>
  <c r="AZ66" i="19" s="1"/>
  <c r="AZ67" i="19" s="1"/>
  <c r="AZ68" i="19" s="1"/>
  <c r="AZ69" i="19" s="1"/>
  <c r="AZ70" i="19" s="1"/>
  <c r="AZ71" i="19" s="1"/>
  <c r="AZ72" i="19" s="1"/>
  <c r="AZ73" i="19" s="1"/>
  <c r="AZ74" i="19" s="1"/>
  <c r="AZ75" i="19" s="1"/>
  <c r="AZ76" i="19" s="1"/>
  <c r="AZ77" i="19" s="1"/>
  <c r="AZ78" i="19" s="1"/>
  <c r="AZ79" i="19" s="1"/>
  <c r="AZ80" i="19" s="1"/>
  <c r="AZ81" i="19" s="1"/>
  <c r="AZ82" i="19" s="1"/>
  <c r="AZ83" i="19" s="1"/>
  <c r="AZ84" i="19" s="1"/>
  <c r="AZ85" i="19" s="1"/>
  <c r="AZ86" i="19" s="1"/>
  <c r="AZ87" i="19" s="1"/>
  <c r="AZ88" i="19" s="1"/>
  <c r="AZ89" i="19" s="1"/>
  <c r="AZ90" i="19" s="1"/>
  <c r="AZ91" i="19" s="1"/>
  <c r="AZ92" i="19" s="1"/>
  <c r="AZ93" i="19" s="1"/>
  <c r="AZ94" i="19" s="1"/>
  <c r="AZ95" i="19" s="1"/>
  <c r="AZ96" i="19" s="1"/>
  <c r="AZ97" i="19" s="1"/>
  <c r="AZ98" i="19" s="1"/>
  <c r="AZ99" i="19" s="1"/>
  <c r="AZ100" i="19" s="1"/>
  <c r="AZ101" i="19" s="1"/>
  <c r="AZ102" i="19" s="1"/>
  <c r="AY5" i="19"/>
  <c r="AY6" i="19" s="1"/>
  <c r="AY7" i="19" s="1"/>
  <c r="AY8" i="19" s="1"/>
  <c r="AY9" i="19" s="1"/>
  <c r="AY10" i="19" s="1"/>
  <c r="AY11" i="19" s="1"/>
  <c r="AY12" i="19" s="1"/>
  <c r="AY13" i="19" s="1"/>
  <c r="AY14" i="19" s="1"/>
  <c r="AY15" i="19" s="1"/>
  <c r="AY16" i="19" s="1"/>
  <c r="AY17" i="19" s="1"/>
  <c r="AY18" i="19" s="1"/>
  <c r="AY19" i="19" s="1"/>
  <c r="AY20" i="19" s="1"/>
  <c r="AY21" i="19" s="1"/>
  <c r="AY22" i="19" s="1"/>
  <c r="AY23" i="19" s="1"/>
  <c r="AY24" i="19" s="1"/>
  <c r="AY25" i="19" s="1"/>
  <c r="AY26" i="19" s="1"/>
  <c r="AY27" i="19" s="1"/>
  <c r="AY28" i="19" s="1"/>
  <c r="AY29" i="19" s="1"/>
  <c r="AY30" i="19" s="1"/>
  <c r="AY31" i="19" s="1"/>
  <c r="AY32" i="19" s="1"/>
  <c r="AY33" i="19" s="1"/>
  <c r="AY34" i="19" s="1"/>
  <c r="AY35" i="19" s="1"/>
  <c r="AY36" i="19" s="1"/>
  <c r="AY37" i="19" s="1"/>
  <c r="AY38" i="19" s="1"/>
  <c r="AY39" i="19" s="1"/>
  <c r="AY40" i="19" s="1"/>
  <c r="AY41" i="19" s="1"/>
  <c r="AY42" i="19" s="1"/>
  <c r="AY43" i="19" s="1"/>
  <c r="AY44" i="19" s="1"/>
  <c r="AY45" i="19" s="1"/>
  <c r="AY46" i="19" s="1"/>
  <c r="AY47" i="19" s="1"/>
  <c r="AY48" i="19" s="1"/>
  <c r="AY49" i="19" s="1"/>
  <c r="AY50" i="19" s="1"/>
  <c r="AY51" i="19" s="1"/>
  <c r="AY52" i="19" s="1"/>
  <c r="AY53" i="19" s="1"/>
  <c r="AY54" i="19" s="1"/>
  <c r="AY55" i="19" s="1"/>
  <c r="AY56" i="19" s="1"/>
  <c r="AY57" i="19" s="1"/>
  <c r="AY58" i="19" s="1"/>
  <c r="AY59" i="19" s="1"/>
  <c r="AY60" i="19" s="1"/>
  <c r="AY61" i="19" s="1"/>
  <c r="AY62" i="19" s="1"/>
  <c r="AY63" i="19" s="1"/>
  <c r="AY64" i="19" s="1"/>
  <c r="AY65" i="19" s="1"/>
  <c r="AY66" i="19" s="1"/>
  <c r="AY67" i="19" s="1"/>
  <c r="AY68" i="19" s="1"/>
  <c r="AY69" i="19" s="1"/>
  <c r="AY70" i="19" s="1"/>
  <c r="AY71" i="19" s="1"/>
  <c r="AY72" i="19" s="1"/>
  <c r="AY73" i="19" s="1"/>
  <c r="AY74" i="19" s="1"/>
  <c r="AY75" i="19" s="1"/>
  <c r="AY76" i="19" s="1"/>
  <c r="AY77" i="19" s="1"/>
  <c r="AY78" i="19" s="1"/>
  <c r="AY79" i="19" s="1"/>
  <c r="AY80" i="19" s="1"/>
  <c r="AY81" i="19" s="1"/>
  <c r="AY82" i="19" s="1"/>
  <c r="AY83" i="19" s="1"/>
  <c r="AY84" i="19" s="1"/>
  <c r="AY85" i="19" s="1"/>
  <c r="AY86" i="19" s="1"/>
  <c r="AY87" i="19" s="1"/>
  <c r="AY88" i="19" s="1"/>
  <c r="AY89" i="19" s="1"/>
  <c r="AY90" i="19" s="1"/>
  <c r="AY91" i="19" s="1"/>
  <c r="AY92" i="19" s="1"/>
  <c r="AY93" i="19" s="1"/>
  <c r="AY94" i="19" s="1"/>
  <c r="AY95" i="19" s="1"/>
  <c r="AY96" i="19" s="1"/>
  <c r="AY97" i="19" s="1"/>
  <c r="AY98" i="19" s="1"/>
  <c r="AY99" i="19" s="1"/>
  <c r="AY100" i="19" s="1"/>
  <c r="AY101" i="19" s="1"/>
  <c r="AY102" i="19" s="1"/>
  <c r="AX5" i="19"/>
  <c r="AX6" i="19" s="1"/>
  <c r="AX7" i="19" s="1"/>
  <c r="AX8" i="19" s="1"/>
  <c r="AX9" i="19" s="1"/>
  <c r="AX10" i="19" s="1"/>
  <c r="AX11" i="19" s="1"/>
  <c r="AX12" i="19" s="1"/>
  <c r="AX13" i="19" s="1"/>
  <c r="AX14" i="19" s="1"/>
  <c r="AX15" i="19" s="1"/>
  <c r="AX16" i="19" s="1"/>
  <c r="AX17" i="19" s="1"/>
  <c r="AX18" i="19" s="1"/>
  <c r="AX19" i="19" s="1"/>
  <c r="AX20" i="19" s="1"/>
  <c r="AX21" i="19" s="1"/>
  <c r="AX22" i="19" s="1"/>
  <c r="AX23" i="19" s="1"/>
  <c r="AX24" i="19" s="1"/>
  <c r="AX25" i="19" s="1"/>
  <c r="AX26" i="19" s="1"/>
  <c r="AX27" i="19" s="1"/>
  <c r="AX28" i="19" s="1"/>
  <c r="AX29" i="19" s="1"/>
  <c r="AX30" i="19" s="1"/>
  <c r="AX31" i="19" s="1"/>
  <c r="AX32" i="19" s="1"/>
  <c r="AX33" i="19" s="1"/>
  <c r="AX34" i="19" s="1"/>
  <c r="AX35" i="19" s="1"/>
  <c r="AX36" i="19" s="1"/>
  <c r="AX37" i="19" s="1"/>
  <c r="AX38" i="19" s="1"/>
  <c r="AX39" i="19" s="1"/>
  <c r="AX40" i="19" s="1"/>
  <c r="AX41" i="19" s="1"/>
  <c r="AX42" i="19" s="1"/>
  <c r="AX43" i="19" s="1"/>
  <c r="AX44" i="19" s="1"/>
  <c r="AX45" i="19" s="1"/>
  <c r="AX46" i="19" s="1"/>
  <c r="AX47" i="19" s="1"/>
  <c r="AX48" i="19" s="1"/>
  <c r="AX49" i="19" s="1"/>
  <c r="AX50" i="19" s="1"/>
  <c r="AX51" i="19" s="1"/>
  <c r="AX52" i="19" s="1"/>
  <c r="AX53" i="19" s="1"/>
  <c r="AX54" i="19" s="1"/>
  <c r="AX55" i="19" s="1"/>
  <c r="AX56" i="19" s="1"/>
  <c r="AX57" i="19" s="1"/>
  <c r="AX58" i="19" s="1"/>
  <c r="AX59" i="19" s="1"/>
  <c r="AX60" i="19" s="1"/>
  <c r="AX61" i="19" s="1"/>
  <c r="AX62" i="19" s="1"/>
  <c r="AX63" i="19" s="1"/>
  <c r="AX64" i="19" s="1"/>
  <c r="AX65" i="19" s="1"/>
  <c r="AX66" i="19" s="1"/>
  <c r="AX67" i="19" s="1"/>
  <c r="AX68" i="19" s="1"/>
  <c r="AX69" i="19" s="1"/>
  <c r="AX70" i="19" s="1"/>
  <c r="AX71" i="19" s="1"/>
  <c r="AX72" i="19" s="1"/>
  <c r="AX73" i="19" s="1"/>
  <c r="AX74" i="19" s="1"/>
  <c r="AX75" i="19" s="1"/>
  <c r="AX76" i="19" s="1"/>
  <c r="AX77" i="19" s="1"/>
  <c r="AX78" i="19" s="1"/>
  <c r="AX79" i="19" s="1"/>
  <c r="AX80" i="19" s="1"/>
  <c r="AX81" i="19" s="1"/>
  <c r="AX82" i="19" s="1"/>
  <c r="AX83" i="19" s="1"/>
  <c r="AX84" i="19" s="1"/>
  <c r="AX85" i="19" s="1"/>
  <c r="AX86" i="19" s="1"/>
  <c r="AX87" i="19" s="1"/>
  <c r="AX88" i="19" s="1"/>
  <c r="AX89" i="19" s="1"/>
  <c r="AX90" i="19" s="1"/>
  <c r="AX91" i="19" s="1"/>
  <c r="AX92" i="19" s="1"/>
  <c r="AX93" i="19" s="1"/>
  <c r="AX94" i="19" s="1"/>
  <c r="AX95" i="19" s="1"/>
  <c r="AX96" i="19" s="1"/>
  <c r="AX97" i="19" s="1"/>
  <c r="AX98" i="19" s="1"/>
  <c r="AX99" i="19" s="1"/>
  <c r="AX100" i="19" s="1"/>
  <c r="AX101" i="19" s="1"/>
  <c r="AX102" i="19" s="1"/>
  <c r="AW5" i="19"/>
  <c r="AW6" i="19" s="1"/>
  <c r="AW7" i="19" s="1"/>
  <c r="AW8" i="19" s="1"/>
  <c r="AW9" i="19" s="1"/>
  <c r="AW10" i="19" s="1"/>
  <c r="AW11" i="19" s="1"/>
  <c r="AW12" i="19" s="1"/>
  <c r="AW13" i="19" s="1"/>
  <c r="AW14" i="19" s="1"/>
  <c r="AW15" i="19" s="1"/>
  <c r="AW16" i="19" s="1"/>
  <c r="AW17" i="19" s="1"/>
  <c r="AW18" i="19" s="1"/>
  <c r="AW19" i="19" s="1"/>
  <c r="AW20" i="19" s="1"/>
  <c r="AW21" i="19" s="1"/>
  <c r="AW22" i="19" s="1"/>
  <c r="AW23" i="19" s="1"/>
  <c r="AW24" i="19" s="1"/>
  <c r="AW25" i="19" s="1"/>
  <c r="AW26" i="19" s="1"/>
  <c r="AW27" i="19" s="1"/>
  <c r="AW28" i="19" s="1"/>
  <c r="AW29" i="19" s="1"/>
  <c r="AW30" i="19" s="1"/>
  <c r="AW31" i="19" s="1"/>
  <c r="AW32" i="19" s="1"/>
  <c r="AW33" i="19" s="1"/>
  <c r="AW34" i="19" s="1"/>
  <c r="AW35" i="19" s="1"/>
  <c r="AW36" i="19" s="1"/>
  <c r="AW37" i="19" s="1"/>
  <c r="AW38" i="19" s="1"/>
  <c r="AW39" i="19" s="1"/>
  <c r="AW40" i="19" s="1"/>
  <c r="AW41" i="19" s="1"/>
  <c r="AW42" i="19" s="1"/>
  <c r="AW43" i="19" s="1"/>
  <c r="AW44" i="19" s="1"/>
  <c r="AW45" i="19" s="1"/>
  <c r="AW46" i="19" s="1"/>
  <c r="AW47" i="19" s="1"/>
  <c r="AW48" i="19" s="1"/>
  <c r="AW49" i="19" s="1"/>
  <c r="AW50" i="19" s="1"/>
  <c r="AW51" i="19" s="1"/>
  <c r="AW52" i="19" s="1"/>
  <c r="AW53" i="19" s="1"/>
  <c r="AW54" i="19" s="1"/>
  <c r="AW55" i="19" s="1"/>
  <c r="AW56" i="19" s="1"/>
  <c r="AW57" i="19" s="1"/>
  <c r="AW58" i="19" s="1"/>
  <c r="AW59" i="19" s="1"/>
  <c r="AW60" i="19" s="1"/>
  <c r="AW61" i="19" s="1"/>
  <c r="AW62" i="19" s="1"/>
  <c r="AW63" i="19" s="1"/>
  <c r="AW64" i="19" s="1"/>
  <c r="AW65" i="19" s="1"/>
  <c r="AW66" i="19" s="1"/>
  <c r="AW67" i="19" s="1"/>
  <c r="AW68" i="19" s="1"/>
  <c r="AW69" i="19" s="1"/>
  <c r="AW70" i="19" s="1"/>
  <c r="AW71" i="19" s="1"/>
  <c r="AW72" i="19" s="1"/>
  <c r="AW73" i="19" s="1"/>
  <c r="AW74" i="19" s="1"/>
  <c r="AW75" i="19" s="1"/>
  <c r="AW76" i="19" s="1"/>
  <c r="AW77" i="19" s="1"/>
  <c r="AW78" i="19" s="1"/>
  <c r="AW79" i="19" s="1"/>
  <c r="AW80" i="19" s="1"/>
  <c r="AW81" i="19" s="1"/>
  <c r="AW82" i="19" s="1"/>
  <c r="AW83" i="19" s="1"/>
  <c r="AW84" i="19" s="1"/>
  <c r="AW85" i="19" s="1"/>
  <c r="AW86" i="19" s="1"/>
  <c r="AW87" i="19" s="1"/>
  <c r="AW88" i="19" s="1"/>
  <c r="AW89" i="19" s="1"/>
  <c r="AW90" i="19" s="1"/>
  <c r="AW91" i="19" s="1"/>
  <c r="AW92" i="19" s="1"/>
  <c r="AW93" i="19" s="1"/>
  <c r="AW94" i="19" s="1"/>
  <c r="AW95" i="19" s="1"/>
  <c r="AW96" i="19" s="1"/>
  <c r="AW97" i="19" s="1"/>
  <c r="AW98" i="19" s="1"/>
  <c r="AW99" i="19" s="1"/>
  <c r="AW100" i="19" s="1"/>
  <c r="AW101" i="19" s="1"/>
  <c r="AW102" i="19" s="1"/>
  <c r="AV5" i="19"/>
  <c r="AV6" i="19" s="1"/>
  <c r="AV7" i="19" s="1"/>
  <c r="AV8" i="19" s="1"/>
  <c r="AV9" i="19" s="1"/>
  <c r="AV10" i="19" s="1"/>
  <c r="AV11" i="19" s="1"/>
  <c r="AV12" i="19" s="1"/>
  <c r="AV13" i="19" s="1"/>
  <c r="AV14" i="19" s="1"/>
  <c r="AV15" i="19" s="1"/>
  <c r="AV16" i="19" s="1"/>
  <c r="AV17" i="19" s="1"/>
  <c r="AV18" i="19" s="1"/>
  <c r="AV19" i="19" s="1"/>
  <c r="AV20" i="19" s="1"/>
  <c r="AV21" i="19" s="1"/>
  <c r="AV22" i="19" s="1"/>
  <c r="AV23" i="19" s="1"/>
  <c r="AV24" i="19" s="1"/>
  <c r="AV25" i="19" s="1"/>
  <c r="AV26" i="19" s="1"/>
  <c r="AV27" i="19" s="1"/>
  <c r="AV28" i="19" s="1"/>
  <c r="AV29" i="19" s="1"/>
  <c r="AV30" i="19" s="1"/>
  <c r="AV31" i="19" s="1"/>
  <c r="AV32" i="19" s="1"/>
  <c r="AV33" i="19" s="1"/>
  <c r="AV34" i="19" s="1"/>
  <c r="AV35" i="19" s="1"/>
  <c r="AV36" i="19" s="1"/>
  <c r="AV37" i="19" s="1"/>
  <c r="AV38" i="19" s="1"/>
  <c r="AV39" i="19" s="1"/>
  <c r="AV40" i="19" s="1"/>
  <c r="AV41" i="19" s="1"/>
  <c r="AV42" i="19" s="1"/>
  <c r="AV43" i="19" s="1"/>
  <c r="AV44" i="19" s="1"/>
  <c r="AV45" i="19" s="1"/>
  <c r="AV46" i="19" s="1"/>
  <c r="AV47" i="19" s="1"/>
  <c r="AV48" i="19" s="1"/>
  <c r="AV49" i="19" s="1"/>
  <c r="AV50" i="19" s="1"/>
  <c r="AV51" i="19" s="1"/>
  <c r="AV52" i="19" s="1"/>
  <c r="AV53" i="19" s="1"/>
  <c r="AV54" i="19" s="1"/>
  <c r="AV55" i="19" s="1"/>
  <c r="AV56" i="19" s="1"/>
  <c r="AV57" i="19" s="1"/>
  <c r="AV58" i="19" s="1"/>
  <c r="AV59" i="19" s="1"/>
  <c r="AV60" i="19" s="1"/>
  <c r="AV61" i="19" s="1"/>
  <c r="AV62" i="19" s="1"/>
  <c r="AV63" i="19" s="1"/>
  <c r="AV64" i="19" s="1"/>
  <c r="AV65" i="19" s="1"/>
  <c r="AV66" i="19" s="1"/>
  <c r="AV67" i="19" s="1"/>
  <c r="AV68" i="19" s="1"/>
  <c r="AV69" i="19" s="1"/>
  <c r="AV70" i="19" s="1"/>
  <c r="AV71" i="19" s="1"/>
  <c r="AV72" i="19" s="1"/>
  <c r="AV73" i="19" s="1"/>
  <c r="AV74" i="19" s="1"/>
  <c r="AV75" i="19" s="1"/>
  <c r="AV76" i="19" s="1"/>
  <c r="AV77" i="19" s="1"/>
  <c r="AV78" i="19" s="1"/>
  <c r="AV79" i="19" s="1"/>
  <c r="AV80" i="19" s="1"/>
  <c r="AV81" i="19" s="1"/>
  <c r="AV82" i="19" s="1"/>
  <c r="AV83" i="19" s="1"/>
  <c r="AV84" i="19" s="1"/>
  <c r="AV85" i="19" s="1"/>
  <c r="AV86" i="19" s="1"/>
  <c r="AV87" i="19" s="1"/>
  <c r="AV88" i="19" s="1"/>
  <c r="AV89" i="19" s="1"/>
  <c r="AV90" i="19" s="1"/>
  <c r="AV91" i="19" s="1"/>
  <c r="AV92" i="19" s="1"/>
  <c r="AV93" i="19" s="1"/>
  <c r="AV94" i="19" s="1"/>
  <c r="AV95" i="19" s="1"/>
  <c r="AV96" i="19" s="1"/>
  <c r="AV97" i="19" s="1"/>
  <c r="AV98" i="19" s="1"/>
  <c r="AV99" i="19" s="1"/>
  <c r="AV100" i="19" s="1"/>
  <c r="AV101" i="19" s="1"/>
  <c r="AV102" i="19" s="1"/>
  <c r="AU5" i="19"/>
  <c r="AU6" i="19" s="1"/>
  <c r="AU7" i="19" s="1"/>
  <c r="AU8" i="19" s="1"/>
  <c r="AU9" i="19" s="1"/>
  <c r="AU10" i="19" s="1"/>
  <c r="AU11" i="19" s="1"/>
  <c r="AU12" i="19" s="1"/>
  <c r="AU13" i="19" s="1"/>
  <c r="AU14" i="19" s="1"/>
  <c r="AU15" i="19" s="1"/>
  <c r="AU16" i="19" s="1"/>
  <c r="AU17" i="19" s="1"/>
  <c r="AU18" i="19" s="1"/>
  <c r="AU19" i="19" s="1"/>
  <c r="AU20" i="19" s="1"/>
  <c r="AU21" i="19" s="1"/>
  <c r="AU22" i="19" s="1"/>
  <c r="AU23" i="19" s="1"/>
  <c r="AU24" i="19" s="1"/>
  <c r="AU25" i="19" s="1"/>
  <c r="AU26" i="19" s="1"/>
  <c r="AU27" i="19" s="1"/>
  <c r="AU28" i="19" s="1"/>
  <c r="AU29" i="19" s="1"/>
  <c r="AU30" i="19" s="1"/>
  <c r="AU31" i="19" s="1"/>
  <c r="AU32" i="19" s="1"/>
  <c r="AU33" i="19" s="1"/>
  <c r="AU34" i="19" s="1"/>
  <c r="AU35" i="19" s="1"/>
  <c r="AU36" i="19" s="1"/>
  <c r="AU37" i="19" s="1"/>
  <c r="AU38" i="19" s="1"/>
  <c r="AU39" i="19" s="1"/>
  <c r="AU40" i="19" s="1"/>
  <c r="AU41" i="19" s="1"/>
  <c r="AU42" i="19" s="1"/>
  <c r="AU43" i="19" s="1"/>
  <c r="AU44" i="19" s="1"/>
  <c r="AU45" i="19" s="1"/>
  <c r="AU46" i="19" s="1"/>
  <c r="AU47" i="19" s="1"/>
  <c r="AU48" i="19" s="1"/>
  <c r="AU49" i="19" s="1"/>
  <c r="AU50" i="19" s="1"/>
  <c r="AU51" i="19" s="1"/>
  <c r="AU52" i="19" s="1"/>
  <c r="AU53" i="19" s="1"/>
  <c r="AU54" i="19" s="1"/>
  <c r="AU55" i="19" s="1"/>
  <c r="AU56" i="19" s="1"/>
  <c r="AU57" i="19" s="1"/>
  <c r="AU58" i="19" s="1"/>
  <c r="AU59" i="19" s="1"/>
  <c r="AU60" i="19" s="1"/>
  <c r="AU61" i="19" s="1"/>
  <c r="AU62" i="19" s="1"/>
  <c r="AU63" i="19" s="1"/>
  <c r="AU64" i="19" s="1"/>
  <c r="AU65" i="19" s="1"/>
  <c r="AU66" i="19" s="1"/>
  <c r="AU67" i="19" s="1"/>
  <c r="AU68" i="19" s="1"/>
  <c r="AU69" i="19" s="1"/>
  <c r="AU70" i="19" s="1"/>
  <c r="AU71" i="19" s="1"/>
  <c r="AU72" i="19" s="1"/>
  <c r="AU73" i="19" s="1"/>
  <c r="AU74" i="19" s="1"/>
  <c r="AU75" i="19" s="1"/>
  <c r="AU76" i="19" s="1"/>
  <c r="AU77" i="19" s="1"/>
  <c r="AU78" i="19" s="1"/>
  <c r="AU79" i="19" s="1"/>
  <c r="AU80" i="19" s="1"/>
  <c r="AU81" i="19" s="1"/>
  <c r="AU82" i="19" s="1"/>
  <c r="AU83" i="19" s="1"/>
  <c r="AU84" i="19" s="1"/>
  <c r="AU85" i="19" s="1"/>
  <c r="AU86" i="19" s="1"/>
  <c r="AU87" i="19" s="1"/>
  <c r="AU88" i="19" s="1"/>
  <c r="AU89" i="19" s="1"/>
  <c r="AU90" i="19" s="1"/>
  <c r="AU91" i="19" s="1"/>
  <c r="AU92" i="19" s="1"/>
  <c r="AU93" i="19" s="1"/>
  <c r="AU94" i="19" s="1"/>
  <c r="AU95" i="19" s="1"/>
  <c r="AU96" i="19" s="1"/>
  <c r="AU97" i="19" s="1"/>
  <c r="AU98" i="19" s="1"/>
  <c r="AU99" i="19" s="1"/>
  <c r="AU100" i="19" s="1"/>
  <c r="AU101" i="19" s="1"/>
  <c r="AU102" i="19" s="1"/>
  <c r="AT5" i="19"/>
  <c r="AT6" i="19" s="1"/>
  <c r="AT7" i="19" s="1"/>
  <c r="AT8" i="19" s="1"/>
  <c r="AT9" i="19" s="1"/>
  <c r="AT10" i="19" s="1"/>
  <c r="AT11" i="19" s="1"/>
  <c r="AT12" i="19" s="1"/>
  <c r="AT13" i="19" s="1"/>
  <c r="AT14" i="19" s="1"/>
  <c r="AT15" i="19" s="1"/>
  <c r="AT16" i="19" s="1"/>
  <c r="AT17" i="19" s="1"/>
  <c r="AT18" i="19" s="1"/>
  <c r="AT19" i="19" s="1"/>
  <c r="AT20" i="19" s="1"/>
  <c r="AT21" i="19" s="1"/>
  <c r="AT22" i="19" s="1"/>
  <c r="AT23" i="19" s="1"/>
  <c r="AT24" i="19" s="1"/>
  <c r="AT25" i="19" s="1"/>
  <c r="AT26" i="19" s="1"/>
  <c r="AT27" i="19" s="1"/>
  <c r="AT28" i="19" s="1"/>
  <c r="AT29" i="19" s="1"/>
  <c r="AT30" i="19" s="1"/>
  <c r="AT31" i="19" s="1"/>
  <c r="AT32" i="19" s="1"/>
  <c r="AT33" i="19" s="1"/>
  <c r="AT34" i="19" s="1"/>
  <c r="AT35" i="19" s="1"/>
  <c r="AT36" i="19" s="1"/>
  <c r="AT37" i="19" s="1"/>
  <c r="AT38" i="19" s="1"/>
  <c r="AT39" i="19" s="1"/>
  <c r="AT40" i="19" s="1"/>
  <c r="AT41" i="19" s="1"/>
  <c r="AT42" i="19" s="1"/>
  <c r="AT43" i="19" s="1"/>
  <c r="AT44" i="19" s="1"/>
  <c r="AT45" i="19" s="1"/>
  <c r="AT46" i="19" s="1"/>
  <c r="AT47" i="19" s="1"/>
  <c r="AT48" i="19" s="1"/>
  <c r="AT49" i="19" s="1"/>
  <c r="AT50" i="19" s="1"/>
  <c r="AT51" i="19" s="1"/>
  <c r="AT52" i="19" s="1"/>
  <c r="AT53" i="19" s="1"/>
  <c r="AT54" i="19" s="1"/>
  <c r="AT55" i="19" s="1"/>
  <c r="AT56" i="19" s="1"/>
  <c r="AT57" i="19" s="1"/>
  <c r="AT58" i="19" s="1"/>
  <c r="AT59" i="19" s="1"/>
  <c r="AT60" i="19" s="1"/>
  <c r="AT61" i="19" s="1"/>
  <c r="AT62" i="19" s="1"/>
  <c r="AT63" i="19" s="1"/>
  <c r="AT64" i="19" s="1"/>
  <c r="AT65" i="19" s="1"/>
  <c r="AT66" i="19" s="1"/>
  <c r="AT67" i="19" s="1"/>
  <c r="AT68" i="19" s="1"/>
  <c r="AT69" i="19" s="1"/>
  <c r="AT70" i="19" s="1"/>
  <c r="AT71" i="19" s="1"/>
  <c r="AT72" i="19" s="1"/>
  <c r="AT73" i="19" s="1"/>
  <c r="AT74" i="19" s="1"/>
  <c r="AT75" i="19" s="1"/>
  <c r="AT76" i="19" s="1"/>
  <c r="AT77" i="19" s="1"/>
  <c r="AT78" i="19" s="1"/>
  <c r="AT79" i="19" s="1"/>
  <c r="AT80" i="19" s="1"/>
  <c r="AT81" i="19" s="1"/>
  <c r="AT82" i="19" s="1"/>
  <c r="AT83" i="19" s="1"/>
  <c r="AT84" i="19" s="1"/>
  <c r="AT85" i="19" s="1"/>
  <c r="AT86" i="19" s="1"/>
  <c r="AT87" i="19" s="1"/>
  <c r="AT88" i="19" s="1"/>
  <c r="AT89" i="19" s="1"/>
  <c r="AT90" i="19" s="1"/>
  <c r="AT91" i="19" s="1"/>
  <c r="AT92" i="19" s="1"/>
  <c r="AT93" i="19" s="1"/>
  <c r="AT94" i="19" s="1"/>
  <c r="AT95" i="19" s="1"/>
  <c r="AT96" i="19" s="1"/>
  <c r="AT97" i="19" s="1"/>
  <c r="AT98" i="19" s="1"/>
  <c r="AT99" i="19" s="1"/>
  <c r="AT100" i="19" s="1"/>
  <c r="AT101" i="19" s="1"/>
  <c r="AT102" i="19" s="1"/>
  <c r="AS5" i="19"/>
  <c r="AS6" i="19" s="1"/>
  <c r="AS7" i="19" s="1"/>
  <c r="AS8" i="19" s="1"/>
  <c r="AS9" i="19" s="1"/>
  <c r="AS10" i="19" s="1"/>
  <c r="AS11" i="19" s="1"/>
  <c r="AS12" i="19" s="1"/>
  <c r="AS13" i="19" s="1"/>
  <c r="AS14" i="19" s="1"/>
  <c r="AS15" i="19" s="1"/>
  <c r="AS16" i="19" s="1"/>
  <c r="AS17" i="19" s="1"/>
  <c r="AS18" i="19" s="1"/>
  <c r="AS19" i="19" s="1"/>
  <c r="AS20" i="19" s="1"/>
  <c r="AS21" i="19" s="1"/>
  <c r="AS22" i="19" s="1"/>
  <c r="AS23" i="19" s="1"/>
  <c r="AS24" i="19" s="1"/>
  <c r="AS25" i="19" s="1"/>
  <c r="AS26" i="19" s="1"/>
  <c r="AS27" i="19" s="1"/>
  <c r="AS28" i="19" s="1"/>
  <c r="AS29" i="19" s="1"/>
  <c r="AS30" i="19" s="1"/>
  <c r="AS31" i="19" s="1"/>
  <c r="AS32" i="19" s="1"/>
  <c r="AS33" i="19" s="1"/>
  <c r="AS34" i="19" s="1"/>
  <c r="AS35" i="19" s="1"/>
  <c r="AS36" i="19" s="1"/>
  <c r="AS37" i="19" s="1"/>
  <c r="AS38" i="19" s="1"/>
  <c r="AS39" i="19" s="1"/>
  <c r="AS40" i="19" s="1"/>
  <c r="AS41" i="19" s="1"/>
  <c r="AS42" i="19" s="1"/>
  <c r="AS43" i="19" s="1"/>
  <c r="AS44" i="19" s="1"/>
  <c r="AS45" i="19" s="1"/>
  <c r="AS46" i="19" s="1"/>
  <c r="AS47" i="19" s="1"/>
  <c r="AS48" i="19" s="1"/>
  <c r="AS49" i="19" s="1"/>
  <c r="AS50" i="19" s="1"/>
  <c r="AS51" i="19" s="1"/>
  <c r="AS52" i="19" s="1"/>
  <c r="AS53" i="19" s="1"/>
  <c r="AS54" i="19" s="1"/>
  <c r="AS55" i="19" s="1"/>
  <c r="AS56" i="19" s="1"/>
  <c r="AS57" i="19" s="1"/>
  <c r="AS58" i="19" s="1"/>
  <c r="AS59" i="19" s="1"/>
  <c r="AS60" i="19" s="1"/>
  <c r="AS61" i="19" s="1"/>
  <c r="AS62" i="19" s="1"/>
  <c r="AS63" i="19" s="1"/>
  <c r="AS64" i="19" s="1"/>
  <c r="AS65" i="19" s="1"/>
  <c r="AS66" i="19" s="1"/>
  <c r="AS67" i="19" s="1"/>
  <c r="AS68" i="19" s="1"/>
  <c r="AS69" i="19" s="1"/>
  <c r="AS70" i="19" s="1"/>
  <c r="AS71" i="19" s="1"/>
  <c r="AS72" i="19" s="1"/>
  <c r="AS73" i="19" s="1"/>
  <c r="AS74" i="19" s="1"/>
  <c r="AS75" i="19" s="1"/>
  <c r="AS76" i="19" s="1"/>
  <c r="AS77" i="19" s="1"/>
  <c r="AS78" i="19" s="1"/>
  <c r="AS79" i="19" s="1"/>
  <c r="AS80" i="19" s="1"/>
  <c r="AS81" i="19" s="1"/>
  <c r="AS82" i="19" s="1"/>
  <c r="AS83" i="19" s="1"/>
  <c r="AS84" i="19" s="1"/>
  <c r="AS85" i="19" s="1"/>
  <c r="AS86" i="19" s="1"/>
  <c r="AS87" i="19" s="1"/>
  <c r="AS88" i="19" s="1"/>
  <c r="AS89" i="19" s="1"/>
  <c r="AS90" i="19" s="1"/>
  <c r="AS91" i="19" s="1"/>
  <c r="AS92" i="19" s="1"/>
  <c r="AS93" i="19" s="1"/>
  <c r="AS94" i="19" s="1"/>
  <c r="AS95" i="19" s="1"/>
  <c r="AS96" i="19" s="1"/>
  <c r="AS97" i="19" s="1"/>
  <c r="AS98" i="19" s="1"/>
  <c r="AS99" i="19" s="1"/>
  <c r="AS100" i="19" s="1"/>
  <c r="AS101" i="19" s="1"/>
  <c r="AS102" i="19" s="1"/>
  <c r="AR5" i="19"/>
  <c r="AR6" i="19" s="1"/>
  <c r="AR7" i="19" s="1"/>
  <c r="AR8" i="19" s="1"/>
  <c r="AR9" i="19" s="1"/>
  <c r="AR10" i="19" s="1"/>
  <c r="AR11" i="19" s="1"/>
  <c r="AR12" i="19" s="1"/>
  <c r="AR13" i="19" s="1"/>
  <c r="AR14" i="19" s="1"/>
  <c r="AR15" i="19" s="1"/>
  <c r="AR16" i="19" s="1"/>
  <c r="AR17" i="19" s="1"/>
  <c r="AR18" i="19" s="1"/>
  <c r="AR19" i="19" s="1"/>
  <c r="AR20" i="19" s="1"/>
  <c r="AR21" i="19" s="1"/>
  <c r="AR22" i="19" s="1"/>
  <c r="AR23" i="19" s="1"/>
  <c r="AR24" i="19" s="1"/>
  <c r="AR25" i="19" s="1"/>
  <c r="AR26" i="19" s="1"/>
  <c r="AR27" i="19" s="1"/>
  <c r="AR28" i="19" s="1"/>
  <c r="AR29" i="19" s="1"/>
  <c r="AR30" i="19" s="1"/>
  <c r="AR31" i="19" s="1"/>
  <c r="AR32" i="19" s="1"/>
  <c r="AR33" i="19" s="1"/>
  <c r="AR34" i="19" s="1"/>
  <c r="AR35" i="19" s="1"/>
  <c r="AR36" i="19" s="1"/>
  <c r="AR37" i="19" s="1"/>
  <c r="AR38" i="19" s="1"/>
  <c r="AR39" i="19" s="1"/>
  <c r="AR40" i="19" s="1"/>
  <c r="AR41" i="19" s="1"/>
  <c r="AR42" i="19" s="1"/>
  <c r="AR43" i="19" s="1"/>
  <c r="AR44" i="19" s="1"/>
  <c r="AR45" i="19" s="1"/>
  <c r="AR46" i="19" s="1"/>
  <c r="AR47" i="19" s="1"/>
  <c r="AR48" i="19" s="1"/>
  <c r="AR49" i="19" s="1"/>
  <c r="AR50" i="19" s="1"/>
  <c r="AR51" i="19" s="1"/>
  <c r="AR52" i="19" s="1"/>
  <c r="AR53" i="19" s="1"/>
  <c r="AR54" i="19" s="1"/>
  <c r="AR55" i="19" s="1"/>
  <c r="AR56" i="19" s="1"/>
  <c r="AR57" i="19" s="1"/>
  <c r="AR58" i="19" s="1"/>
  <c r="AR59" i="19" s="1"/>
  <c r="AR60" i="19" s="1"/>
  <c r="AR61" i="19" s="1"/>
  <c r="AR62" i="19" s="1"/>
  <c r="AR63" i="19" s="1"/>
  <c r="AR64" i="19" s="1"/>
  <c r="AR65" i="19" s="1"/>
  <c r="AR66" i="19" s="1"/>
  <c r="AR67" i="19" s="1"/>
  <c r="AR68" i="19" s="1"/>
  <c r="AR69" i="19" s="1"/>
  <c r="AR70" i="19" s="1"/>
  <c r="AR71" i="19" s="1"/>
  <c r="AR72" i="19" s="1"/>
  <c r="AR73" i="19" s="1"/>
  <c r="AR74" i="19" s="1"/>
  <c r="AR75" i="19" s="1"/>
  <c r="AR76" i="19" s="1"/>
  <c r="AR77" i="19" s="1"/>
  <c r="AR78" i="19" s="1"/>
  <c r="AR79" i="19" s="1"/>
  <c r="AR80" i="19" s="1"/>
  <c r="AR81" i="19" s="1"/>
  <c r="AR82" i="19" s="1"/>
  <c r="AR83" i="19" s="1"/>
  <c r="AR84" i="19" s="1"/>
  <c r="AR85" i="19" s="1"/>
  <c r="AR86" i="19" s="1"/>
  <c r="AR87" i="19" s="1"/>
  <c r="AR88" i="19" s="1"/>
  <c r="AR89" i="19" s="1"/>
  <c r="AR90" i="19" s="1"/>
  <c r="AR91" i="19" s="1"/>
  <c r="AR92" i="19" s="1"/>
  <c r="AR93" i="19" s="1"/>
  <c r="AR94" i="19" s="1"/>
  <c r="AR95" i="19" s="1"/>
  <c r="AR96" i="19" s="1"/>
  <c r="AR97" i="19" s="1"/>
  <c r="AR98" i="19" s="1"/>
  <c r="AR99" i="19" s="1"/>
  <c r="AR100" i="19" s="1"/>
  <c r="AR101" i="19" s="1"/>
  <c r="AR102" i="19" s="1"/>
  <c r="AQ5" i="19"/>
  <c r="AQ6" i="19" s="1"/>
  <c r="AQ7" i="19" s="1"/>
  <c r="AQ8" i="19" s="1"/>
  <c r="AQ9" i="19" s="1"/>
  <c r="AQ10" i="19" s="1"/>
  <c r="AQ11" i="19" s="1"/>
  <c r="AQ12" i="19" s="1"/>
  <c r="AQ13" i="19" s="1"/>
  <c r="AQ14" i="19" s="1"/>
  <c r="AQ15" i="19" s="1"/>
  <c r="AQ16" i="19" s="1"/>
  <c r="AQ17" i="19" s="1"/>
  <c r="AQ18" i="19" s="1"/>
  <c r="AQ19" i="19" s="1"/>
  <c r="AQ20" i="19" s="1"/>
  <c r="AQ21" i="19" s="1"/>
  <c r="AQ22" i="19" s="1"/>
  <c r="AQ23" i="19" s="1"/>
  <c r="AQ24" i="19" s="1"/>
  <c r="AQ25" i="19" s="1"/>
  <c r="AQ26" i="19" s="1"/>
  <c r="AQ27" i="19" s="1"/>
  <c r="AQ28" i="19" s="1"/>
  <c r="AQ29" i="19" s="1"/>
  <c r="AQ30" i="19" s="1"/>
  <c r="AQ31" i="19" s="1"/>
  <c r="AQ32" i="19" s="1"/>
  <c r="AQ33" i="19" s="1"/>
  <c r="AQ34" i="19" s="1"/>
  <c r="AQ35" i="19" s="1"/>
  <c r="AQ36" i="19" s="1"/>
  <c r="AQ37" i="19" s="1"/>
  <c r="AQ38" i="19" s="1"/>
  <c r="AQ39" i="19" s="1"/>
  <c r="AQ40" i="19" s="1"/>
  <c r="AQ41" i="19" s="1"/>
  <c r="AQ42" i="19" s="1"/>
  <c r="AQ43" i="19" s="1"/>
  <c r="AQ44" i="19" s="1"/>
  <c r="AQ45" i="19" s="1"/>
  <c r="AQ46" i="19" s="1"/>
  <c r="AQ47" i="19" s="1"/>
  <c r="AQ48" i="19" s="1"/>
  <c r="AQ49" i="19" s="1"/>
  <c r="AQ50" i="19" s="1"/>
  <c r="AQ51" i="19" s="1"/>
  <c r="AQ52" i="19" s="1"/>
  <c r="AQ53" i="19" s="1"/>
  <c r="AQ54" i="19" s="1"/>
  <c r="AQ55" i="19" s="1"/>
  <c r="AQ56" i="19" s="1"/>
  <c r="AQ57" i="19" s="1"/>
  <c r="AQ58" i="19" s="1"/>
  <c r="AQ59" i="19" s="1"/>
  <c r="AQ60" i="19" s="1"/>
  <c r="AQ61" i="19" s="1"/>
  <c r="AQ62" i="19" s="1"/>
  <c r="AQ63" i="19" s="1"/>
  <c r="AQ64" i="19" s="1"/>
  <c r="AQ65" i="19" s="1"/>
  <c r="AQ66" i="19" s="1"/>
  <c r="AQ67" i="19" s="1"/>
  <c r="AQ68" i="19" s="1"/>
  <c r="AQ69" i="19" s="1"/>
  <c r="AQ70" i="19" s="1"/>
  <c r="AQ71" i="19" s="1"/>
  <c r="AQ72" i="19" s="1"/>
  <c r="AQ73" i="19" s="1"/>
  <c r="AQ74" i="19" s="1"/>
  <c r="AQ75" i="19" s="1"/>
  <c r="AQ76" i="19" s="1"/>
  <c r="AQ77" i="19" s="1"/>
  <c r="AQ78" i="19" s="1"/>
  <c r="AQ79" i="19" s="1"/>
  <c r="AQ80" i="19" s="1"/>
  <c r="AQ81" i="19" s="1"/>
  <c r="AQ82" i="19" s="1"/>
  <c r="AQ83" i="19" s="1"/>
  <c r="AQ84" i="19" s="1"/>
  <c r="AQ85" i="19" s="1"/>
  <c r="AQ86" i="19" s="1"/>
  <c r="AQ87" i="19" s="1"/>
  <c r="AQ88" i="19" s="1"/>
  <c r="AQ89" i="19" s="1"/>
  <c r="AQ90" i="19" s="1"/>
  <c r="AQ91" i="19" s="1"/>
  <c r="AQ92" i="19" s="1"/>
  <c r="AQ93" i="19" s="1"/>
  <c r="AQ94" i="19" s="1"/>
  <c r="AQ95" i="19" s="1"/>
  <c r="AQ96" i="19" s="1"/>
  <c r="AQ97" i="19" s="1"/>
  <c r="AQ98" i="19" s="1"/>
  <c r="AQ99" i="19" s="1"/>
  <c r="AQ100" i="19" s="1"/>
  <c r="AQ101" i="19" s="1"/>
  <c r="AQ102" i="19" s="1"/>
  <c r="AP5" i="19"/>
  <c r="AP6" i="19" s="1"/>
  <c r="AP7" i="19" s="1"/>
  <c r="AP8" i="19" s="1"/>
  <c r="AP9" i="19" s="1"/>
  <c r="AP10" i="19" s="1"/>
  <c r="AP11" i="19" s="1"/>
  <c r="AP12" i="19" s="1"/>
  <c r="AP13" i="19" s="1"/>
  <c r="AP14" i="19" s="1"/>
  <c r="AP15" i="19" s="1"/>
  <c r="AP16" i="19" s="1"/>
  <c r="AP17" i="19" s="1"/>
  <c r="AP18" i="19" s="1"/>
  <c r="AP19" i="19" s="1"/>
  <c r="AP20" i="19" s="1"/>
  <c r="AP21" i="19" s="1"/>
  <c r="AP22" i="19" s="1"/>
  <c r="AP23" i="19" s="1"/>
  <c r="AP24" i="19" s="1"/>
  <c r="AP25" i="19" s="1"/>
  <c r="AP26" i="19" s="1"/>
  <c r="AP27" i="19" s="1"/>
  <c r="AP28" i="19" s="1"/>
  <c r="AP29" i="19" s="1"/>
  <c r="AP30" i="19" s="1"/>
  <c r="AP31" i="19" s="1"/>
  <c r="AP32" i="19" s="1"/>
  <c r="AP33" i="19" s="1"/>
  <c r="AP34" i="19" s="1"/>
  <c r="AP35" i="19" s="1"/>
  <c r="AP36" i="19" s="1"/>
  <c r="AP37" i="19" s="1"/>
  <c r="AP38" i="19" s="1"/>
  <c r="AP39" i="19" s="1"/>
  <c r="AP40" i="19" s="1"/>
  <c r="AP41" i="19" s="1"/>
  <c r="AP42" i="19" s="1"/>
  <c r="AP43" i="19" s="1"/>
  <c r="AP44" i="19" s="1"/>
  <c r="AP45" i="19" s="1"/>
  <c r="AP46" i="19" s="1"/>
  <c r="AP47" i="19" s="1"/>
  <c r="AP48" i="19" s="1"/>
  <c r="AP49" i="19" s="1"/>
  <c r="AP50" i="19" s="1"/>
  <c r="AP51" i="19" s="1"/>
  <c r="AP52" i="19" s="1"/>
  <c r="AP53" i="19" s="1"/>
  <c r="AP54" i="19" s="1"/>
  <c r="AP55" i="19" s="1"/>
  <c r="AP56" i="19" s="1"/>
  <c r="AP57" i="19" s="1"/>
  <c r="AP58" i="19" s="1"/>
  <c r="AP59" i="19" s="1"/>
  <c r="AP60" i="19" s="1"/>
  <c r="AP61" i="19" s="1"/>
  <c r="AP62" i="19" s="1"/>
  <c r="AP63" i="19" s="1"/>
  <c r="AP64" i="19" s="1"/>
  <c r="AP65" i="19" s="1"/>
  <c r="AP66" i="19" s="1"/>
  <c r="AP67" i="19" s="1"/>
  <c r="AP68" i="19" s="1"/>
  <c r="AP69" i="19" s="1"/>
  <c r="AP70" i="19" s="1"/>
  <c r="AP71" i="19" s="1"/>
  <c r="AP72" i="19" s="1"/>
  <c r="AP73" i="19" s="1"/>
  <c r="AP74" i="19" s="1"/>
  <c r="AP75" i="19" s="1"/>
  <c r="AP76" i="19" s="1"/>
  <c r="AP77" i="19" s="1"/>
  <c r="AP78" i="19" s="1"/>
  <c r="AP79" i="19" s="1"/>
  <c r="AP80" i="19" s="1"/>
  <c r="AP81" i="19" s="1"/>
  <c r="AP82" i="19" s="1"/>
  <c r="AP83" i="19" s="1"/>
  <c r="AP84" i="19" s="1"/>
  <c r="AP85" i="19" s="1"/>
  <c r="AP86" i="19" s="1"/>
  <c r="AP87" i="19" s="1"/>
  <c r="AP88" i="19" s="1"/>
  <c r="AP89" i="19" s="1"/>
  <c r="AP90" i="19" s="1"/>
  <c r="AP91" i="19" s="1"/>
  <c r="AP92" i="19" s="1"/>
  <c r="AP93" i="19" s="1"/>
  <c r="AP94" i="19" s="1"/>
  <c r="AP95" i="19" s="1"/>
  <c r="AP96" i="19" s="1"/>
  <c r="AP97" i="19" s="1"/>
  <c r="AP98" i="19" s="1"/>
  <c r="AP99" i="19" s="1"/>
  <c r="AP100" i="19" s="1"/>
  <c r="AP101" i="19" s="1"/>
  <c r="AP102" i="19" s="1"/>
  <c r="AO5" i="19"/>
  <c r="AO6" i="19" s="1"/>
  <c r="AO7" i="19" s="1"/>
  <c r="AO8" i="19" s="1"/>
  <c r="AO9" i="19" s="1"/>
  <c r="AO10" i="19" s="1"/>
  <c r="AO11" i="19" s="1"/>
  <c r="AO12" i="19" s="1"/>
  <c r="AO13" i="19" s="1"/>
  <c r="AO14" i="19" s="1"/>
  <c r="AO15" i="19" s="1"/>
  <c r="AO16" i="19" s="1"/>
  <c r="AO17" i="19" s="1"/>
  <c r="AO18" i="19" s="1"/>
  <c r="AO19" i="19" s="1"/>
  <c r="AO20" i="19" s="1"/>
  <c r="AO21" i="19" s="1"/>
  <c r="AO22" i="19" s="1"/>
  <c r="AO23" i="19" s="1"/>
  <c r="AO24" i="19" s="1"/>
  <c r="AO25" i="19" s="1"/>
  <c r="AO26" i="19" s="1"/>
  <c r="AO27" i="19" s="1"/>
  <c r="AO28" i="19" s="1"/>
  <c r="AO29" i="19" s="1"/>
  <c r="AO30" i="19" s="1"/>
  <c r="AO31" i="19" s="1"/>
  <c r="AO32" i="19" s="1"/>
  <c r="AO33" i="19" s="1"/>
  <c r="AO34" i="19" s="1"/>
  <c r="AO35" i="19" s="1"/>
  <c r="AO36" i="19" s="1"/>
  <c r="AO37" i="19" s="1"/>
  <c r="AO38" i="19" s="1"/>
  <c r="AO39" i="19" s="1"/>
  <c r="AO40" i="19" s="1"/>
  <c r="AO41" i="19" s="1"/>
  <c r="AO42" i="19" s="1"/>
  <c r="AO43" i="19" s="1"/>
  <c r="AO44" i="19" s="1"/>
  <c r="AO45" i="19" s="1"/>
  <c r="AO46" i="19" s="1"/>
  <c r="AO47" i="19" s="1"/>
  <c r="AO48" i="19" s="1"/>
  <c r="AO49" i="19" s="1"/>
  <c r="AO50" i="19" s="1"/>
  <c r="AO51" i="19" s="1"/>
  <c r="AO52" i="19" s="1"/>
  <c r="AO53" i="19" s="1"/>
  <c r="AO54" i="19" s="1"/>
  <c r="AO55" i="19" s="1"/>
  <c r="AO56" i="19" s="1"/>
  <c r="AO57" i="19" s="1"/>
  <c r="AO58" i="19" s="1"/>
  <c r="AO59" i="19" s="1"/>
  <c r="AO60" i="19" s="1"/>
  <c r="AO61" i="19" s="1"/>
  <c r="AO62" i="19" s="1"/>
  <c r="AO63" i="19" s="1"/>
  <c r="AO64" i="19" s="1"/>
  <c r="AO65" i="19" s="1"/>
  <c r="AO66" i="19" s="1"/>
  <c r="AO67" i="19" s="1"/>
  <c r="AO68" i="19" s="1"/>
  <c r="AO69" i="19" s="1"/>
  <c r="AO70" i="19" s="1"/>
  <c r="AO71" i="19" s="1"/>
  <c r="AO72" i="19" s="1"/>
  <c r="AO73" i="19" s="1"/>
  <c r="AO74" i="19" s="1"/>
  <c r="AO75" i="19" s="1"/>
  <c r="AO76" i="19" s="1"/>
  <c r="AO77" i="19" s="1"/>
  <c r="AO78" i="19" s="1"/>
  <c r="AO79" i="19" s="1"/>
  <c r="AO80" i="19" s="1"/>
  <c r="AO81" i="19" s="1"/>
  <c r="AO82" i="19" s="1"/>
  <c r="AO83" i="19" s="1"/>
  <c r="AO84" i="19" s="1"/>
  <c r="AO85" i="19" s="1"/>
  <c r="AO86" i="19" s="1"/>
  <c r="AO87" i="19" s="1"/>
  <c r="AO88" i="19" s="1"/>
  <c r="AO89" i="19" s="1"/>
  <c r="AO90" i="19" s="1"/>
  <c r="AO91" i="19" s="1"/>
  <c r="AO92" i="19" s="1"/>
  <c r="AO93" i="19" s="1"/>
  <c r="AO94" i="19" s="1"/>
  <c r="AO95" i="19" s="1"/>
  <c r="AO96" i="19" s="1"/>
  <c r="AO97" i="19" s="1"/>
  <c r="AO98" i="19" s="1"/>
  <c r="AO99" i="19" s="1"/>
  <c r="AO100" i="19" s="1"/>
  <c r="AO101" i="19" s="1"/>
  <c r="AO102" i="19" s="1"/>
  <c r="AN5" i="19"/>
  <c r="AN6" i="19" s="1"/>
  <c r="AN7" i="19" s="1"/>
  <c r="AN8" i="19" s="1"/>
  <c r="AN9" i="19" s="1"/>
  <c r="AN10" i="19" s="1"/>
  <c r="AN11" i="19" s="1"/>
  <c r="AN12" i="19" s="1"/>
  <c r="AN13" i="19" s="1"/>
  <c r="AN14" i="19" s="1"/>
  <c r="AN15" i="19" s="1"/>
  <c r="AN16" i="19" s="1"/>
  <c r="AN17" i="19" s="1"/>
  <c r="AN18" i="19" s="1"/>
  <c r="AN19" i="19" s="1"/>
  <c r="AN20" i="19" s="1"/>
  <c r="AN21" i="19" s="1"/>
  <c r="AN22" i="19" s="1"/>
  <c r="AN23" i="19" s="1"/>
  <c r="AN24" i="19" s="1"/>
  <c r="AN25" i="19" s="1"/>
  <c r="AN26" i="19" s="1"/>
  <c r="AN27" i="19" s="1"/>
  <c r="AN28" i="19" s="1"/>
  <c r="AN29" i="19" s="1"/>
  <c r="AN30" i="19" s="1"/>
  <c r="AN31" i="19" s="1"/>
  <c r="AN32" i="19" s="1"/>
  <c r="AN33" i="19" s="1"/>
  <c r="AN34" i="19" s="1"/>
  <c r="AN35" i="19" s="1"/>
  <c r="AN36" i="19" s="1"/>
  <c r="AN37" i="19" s="1"/>
  <c r="AN38" i="19" s="1"/>
  <c r="AN39" i="19" s="1"/>
  <c r="AN40" i="19" s="1"/>
  <c r="AN41" i="19" s="1"/>
  <c r="AN42" i="19" s="1"/>
  <c r="AN43" i="19" s="1"/>
  <c r="AN44" i="19" s="1"/>
  <c r="AN45" i="19" s="1"/>
  <c r="AN46" i="19" s="1"/>
  <c r="AN47" i="19" s="1"/>
  <c r="AN48" i="19" s="1"/>
  <c r="AN49" i="19" s="1"/>
  <c r="AN50" i="19" s="1"/>
  <c r="AN51" i="19" s="1"/>
  <c r="AN52" i="19" s="1"/>
  <c r="AN53" i="19" s="1"/>
  <c r="AN54" i="19" s="1"/>
  <c r="AN55" i="19" s="1"/>
  <c r="AN56" i="19" s="1"/>
  <c r="AN57" i="19" s="1"/>
  <c r="AN58" i="19" s="1"/>
  <c r="AN59" i="19" s="1"/>
  <c r="AN60" i="19" s="1"/>
  <c r="AN61" i="19" s="1"/>
  <c r="AN62" i="19" s="1"/>
  <c r="AN63" i="19" s="1"/>
  <c r="AN64" i="19" s="1"/>
  <c r="AN65" i="19" s="1"/>
  <c r="AN66" i="19" s="1"/>
  <c r="AN67" i="19" s="1"/>
  <c r="AN68" i="19" s="1"/>
  <c r="AN69" i="19" s="1"/>
  <c r="AN70" i="19" s="1"/>
  <c r="AN71" i="19" s="1"/>
  <c r="AN72" i="19" s="1"/>
  <c r="AN73" i="19" s="1"/>
  <c r="AN74" i="19" s="1"/>
  <c r="AN75" i="19" s="1"/>
  <c r="AN76" i="19" s="1"/>
  <c r="AN77" i="19" s="1"/>
  <c r="AN78" i="19" s="1"/>
  <c r="AN79" i="19" s="1"/>
  <c r="AN80" i="19" s="1"/>
  <c r="AN81" i="19" s="1"/>
  <c r="AN82" i="19" s="1"/>
  <c r="AN83" i="19" s="1"/>
  <c r="AN84" i="19" s="1"/>
  <c r="AN85" i="19" s="1"/>
  <c r="AN86" i="19" s="1"/>
  <c r="AN87" i="19" s="1"/>
  <c r="AN88" i="19" s="1"/>
  <c r="AN89" i="19" s="1"/>
  <c r="AN90" i="19" s="1"/>
  <c r="AN91" i="19" s="1"/>
  <c r="AN92" i="19" s="1"/>
  <c r="AN93" i="19" s="1"/>
  <c r="AN94" i="19" s="1"/>
  <c r="AN95" i="19" s="1"/>
  <c r="AN96" i="19" s="1"/>
  <c r="AN97" i="19" s="1"/>
  <c r="AN98" i="19" s="1"/>
  <c r="AN99" i="19" s="1"/>
  <c r="AN100" i="19" s="1"/>
  <c r="AN101" i="19" s="1"/>
  <c r="AN102" i="19" s="1"/>
  <c r="AM5" i="19"/>
  <c r="AM6" i="19" s="1"/>
  <c r="AM7" i="19" s="1"/>
  <c r="AM8" i="19" s="1"/>
  <c r="AM9" i="19" s="1"/>
  <c r="AM10" i="19" s="1"/>
  <c r="AM11" i="19" s="1"/>
  <c r="AM12" i="19" s="1"/>
  <c r="AM13" i="19" s="1"/>
  <c r="AM14" i="19" s="1"/>
  <c r="AM15" i="19" s="1"/>
  <c r="AM16" i="19" s="1"/>
  <c r="AM17" i="19" s="1"/>
  <c r="AM18" i="19" s="1"/>
  <c r="AM19" i="19" s="1"/>
  <c r="AM20" i="19" s="1"/>
  <c r="AM21" i="19" s="1"/>
  <c r="AM22" i="19" s="1"/>
  <c r="AM23" i="19" s="1"/>
  <c r="AM24" i="19" s="1"/>
  <c r="AM25" i="19" s="1"/>
  <c r="AM26" i="19" s="1"/>
  <c r="AM27" i="19" s="1"/>
  <c r="AM28" i="19" s="1"/>
  <c r="AM29" i="19" s="1"/>
  <c r="AM30" i="19" s="1"/>
  <c r="AM31" i="19" s="1"/>
  <c r="AM32" i="19" s="1"/>
  <c r="AM33" i="19" s="1"/>
  <c r="AM34" i="19" s="1"/>
  <c r="AM35" i="19" s="1"/>
  <c r="AM36" i="19" s="1"/>
  <c r="AM37" i="19" s="1"/>
  <c r="AM38" i="19" s="1"/>
  <c r="AM39" i="19" s="1"/>
  <c r="AM40" i="19" s="1"/>
  <c r="AM41" i="19" s="1"/>
  <c r="AM42" i="19" s="1"/>
  <c r="AM43" i="19" s="1"/>
  <c r="AM44" i="19" s="1"/>
  <c r="AM45" i="19" s="1"/>
  <c r="AM46" i="19" s="1"/>
  <c r="AM47" i="19" s="1"/>
  <c r="AM48" i="19" s="1"/>
  <c r="AM49" i="19" s="1"/>
  <c r="AM50" i="19" s="1"/>
  <c r="AM51" i="19" s="1"/>
  <c r="AM52" i="19" s="1"/>
  <c r="AM53" i="19" s="1"/>
  <c r="AM54" i="19" s="1"/>
  <c r="AM55" i="19" s="1"/>
  <c r="AM56" i="19" s="1"/>
  <c r="AM57" i="19" s="1"/>
  <c r="AM58" i="19" s="1"/>
  <c r="AM59" i="19" s="1"/>
  <c r="AM60" i="19" s="1"/>
  <c r="AM61" i="19" s="1"/>
  <c r="AM62" i="19" s="1"/>
  <c r="AM63" i="19" s="1"/>
  <c r="AM64" i="19" s="1"/>
  <c r="AM65" i="19" s="1"/>
  <c r="AM66" i="19" s="1"/>
  <c r="AM67" i="19" s="1"/>
  <c r="AM68" i="19" s="1"/>
  <c r="AM69" i="19" s="1"/>
  <c r="AM70" i="19" s="1"/>
  <c r="AM71" i="19" s="1"/>
  <c r="AM72" i="19" s="1"/>
  <c r="AM73" i="19" s="1"/>
  <c r="AM74" i="19" s="1"/>
  <c r="AM75" i="19" s="1"/>
  <c r="AM76" i="19" s="1"/>
  <c r="AM77" i="19" s="1"/>
  <c r="AM78" i="19" s="1"/>
  <c r="AM79" i="19" s="1"/>
  <c r="AM80" i="19" s="1"/>
  <c r="AM81" i="19" s="1"/>
  <c r="AM82" i="19" s="1"/>
  <c r="AM83" i="19" s="1"/>
  <c r="AM84" i="19" s="1"/>
  <c r="AM85" i="19" s="1"/>
  <c r="AM86" i="19" s="1"/>
  <c r="AM87" i="19" s="1"/>
  <c r="AM88" i="19" s="1"/>
  <c r="AM89" i="19" s="1"/>
  <c r="AM90" i="19" s="1"/>
  <c r="AM91" i="19" s="1"/>
  <c r="AM92" i="19" s="1"/>
  <c r="AM93" i="19" s="1"/>
  <c r="AM94" i="19" s="1"/>
  <c r="AM95" i="19" s="1"/>
  <c r="AM96" i="19" s="1"/>
  <c r="AM97" i="19" s="1"/>
  <c r="AM98" i="19" s="1"/>
  <c r="AM99" i="19" s="1"/>
  <c r="AM100" i="19" s="1"/>
  <c r="AM101" i="19" s="1"/>
  <c r="AM102" i="19" s="1"/>
  <c r="AL5" i="19"/>
  <c r="AL6" i="19" s="1"/>
  <c r="AL7" i="19" s="1"/>
  <c r="AL8" i="19" s="1"/>
  <c r="AL9" i="19" s="1"/>
  <c r="AL10" i="19" s="1"/>
  <c r="AL11" i="19" s="1"/>
  <c r="AL12" i="19" s="1"/>
  <c r="AL13" i="19" s="1"/>
  <c r="AL14" i="19" s="1"/>
  <c r="AL15" i="19" s="1"/>
  <c r="AL16" i="19" s="1"/>
  <c r="AL17" i="19" s="1"/>
  <c r="AL18" i="19" s="1"/>
  <c r="AL19" i="19" s="1"/>
  <c r="AL20" i="19" s="1"/>
  <c r="AL21" i="19" s="1"/>
  <c r="AL22" i="19" s="1"/>
  <c r="AL23" i="19" s="1"/>
  <c r="AL24" i="19" s="1"/>
  <c r="AL25" i="19" s="1"/>
  <c r="AL26" i="19" s="1"/>
  <c r="AL27" i="19" s="1"/>
  <c r="AL28" i="19" s="1"/>
  <c r="AL29" i="19" s="1"/>
  <c r="AL30" i="19" s="1"/>
  <c r="AL31" i="19" s="1"/>
  <c r="AL32" i="19" s="1"/>
  <c r="AL33" i="19" s="1"/>
  <c r="AL34" i="19" s="1"/>
  <c r="AL35" i="19" s="1"/>
  <c r="AL36" i="19" s="1"/>
  <c r="AL37" i="19" s="1"/>
  <c r="AL38" i="19" s="1"/>
  <c r="AL39" i="19" s="1"/>
  <c r="AL40" i="19" s="1"/>
  <c r="AL41" i="19" s="1"/>
  <c r="AL42" i="19" s="1"/>
  <c r="AL43" i="19" s="1"/>
  <c r="AL44" i="19" s="1"/>
  <c r="AL45" i="19" s="1"/>
  <c r="AL46" i="19" s="1"/>
  <c r="AL47" i="19" s="1"/>
  <c r="AL48" i="19" s="1"/>
  <c r="AL49" i="19" s="1"/>
  <c r="AL50" i="19" s="1"/>
  <c r="AL51" i="19" s="1"/>
  <c r="AL52" i="19" s="1"/>
  <c r="AL53" i="19" s="1"/>
  <c r="AL54" i="19" s="1"/>
  <c r="AL55" i="19" s="1"/>
  <c r="AL56" i="19" s="1"/>
  <c r="AL57" i="19" s="1"/>
  <c r="AL58" i="19" s="1"/>
  <c r="AL59" i="19" s="1"/>
  <c r="AL60" i="19" s="1"/>
  <c r="AL61" i="19" s="1"/>
  <c r="AL62" i="19" s="1"/>
  <c r="AL63" i="19" s="1"/>
  <c r="AL64" i="19" s="1"/>
  <c r="AL65" i="19" s="1"/>
  <c r="AL66" i="19" s="1"/>
  <c r="AL67" i="19" s="1"/>
  <c r="AL68" i="19" s="1"/>
  <c r="AL69" i="19" s="1"/>
  <c r="AL70" i="19" s="1"/>
  <c r="AL71" i="19" s="1"/>
  <c r="AL72" i="19" s="1"/>
  <c r="AL73" i="19" s="1"/>
  <c r="AL74" i="19" s="1"/>
  <c r="AL75" i="19" s="1"/>
  <c r="AL76" i="19" s="1"/>
  <c r="AL77" i="19" s="1"/>
  <c r="AL78" i="19" s="1"/>
  <c r="AL79" i="19" s="1"/>
  <c r="AL80" i="19" s="1"/>
  <c r="AL81" i="19" s="1"/>
  <c r="AL82" i="19" s="1"/>
  <c r="AL83" i="19" s="1"/>
  <c r="AL84" i="19" s="1"/>
  <c r="AL85" i="19" s="1"/>
  <c r="AL86" i="19" s="1"/>
  <c r="AL87" i="19" s="1"/>
  <c r="AL88" i="19" s="1"/>
  <c r="AL89" i="19" s="1"/>
  <c r="AL90" i="19" s="1"/>
  <c r="AL91" i="19" s="1"/>
  <c r="AL92" i="19" s="1"/>
  <c r="AL93" i="19" s="1"/>
  <c r="AL94" i="19" s="1"/>
  <c r="AL95" i="19" s="1"/>
  <c r="AL96" i="19" s="1"/>
  <c r="AL97" i="19" s="1"/>
  <c r="AL98" i="19" s="1"/>
  <c r="AL99" i="19" s="1"/>
  <c r="AL100" i="19" s="1"/>
  <c r="AL101" i="19" s="1"/>
  <c r="AL102" i="19" s="1"/>
  <c r="AK5" i="19"/>
  <c r="AK6" i="19" s="1"/>
  <c r="AK7" i="19" s="1"/>
  <c r="AK8" i="19" s="1"/>
  <c r="AK9" i="19" s="1"/>
  <c r="AK10" i="19" s="1"/>
  <c r="AK11" i="19" s="1"/>
  <c r="AK12" i="19" s="1"/>
  <c r="AK13" i="19" s="1"/>
  <c r="AK14" i="19" s="1"/>
  <c r="AK15" i="19" s="1"/>
  <c r="AK16" i="19" s="1"/>
  <c r="AK17" i="19" s="1"/>
  <c r="AK18" i="19" s="1"/>
  <c r="AK19" i="19" s="1"/>
  <c r="AK20" i="19" s="1"/>
  <c r="AK21" i="19" s="1"/>
  <c r="AK22" i="19" s="1"/>
  <c r="AK23" i="19" s="1"/>
  <c r="AK24" i="19" s="1"/>
  <c r="AK25" i="19" s="1"/>
  <c r="AK26" i="19" s="1"/>
  <c r="AK27" i="19" s="1"/>
  <c r="AK28" i="19" s="1"/>
  <c r="AK29" i="19" s="1"/>
  <c r="AK30" i="19" s="1"/>
  <c r="AK31" i="19" s="1"/>
  <c r="AK32" i="19" s="1"/>
  <c r="AK33" i="19" s="1"/>
  <c r="AK34" i="19" s="1"/>
  <c r="AK35" i="19" s="1"/>
  <c r="AK36" i="19" s="1"/>
  <c r="AK37" i="19" s="1"/>
  <c r="AK38" i="19" s="1"/>
  <c r="AK39" i="19" s="1"/>
  <c r="AK40" i="19" s="1"/>
  <c r="AK41" i="19" s="1"/>
  <c r="AK42" i="19" s="1"/>
  <c r="AK43" i="19" s="1"/>
  <c r="AK44" i="19" s="1"/>
  <c r="AK45" i="19" s="1"/>
  <c r="AK46" i="19" s="1"/>
  <c r="AK47" i="19" s="1"/>
  <c r="AK48" i="19" s="1"/>
  <c r="AK49" i="19" s="1"/>
  <c r="AK50" i="19" s="1"/>
  <c r="AK51" i="19" s="1"/>
  <c r="AK52" i="19" s="1"/>
  <c r="AK53" i="19" s="1"/>
  <c r="AK54" i="19" s="1"/>
  <c r="AK55" i="19" s="1"/>
  <c r="AK56" i="19" s="1"/>
  <c r="AK57" i="19" s="1"/>
  <c r="AK58" i="19" s="1"/>
  <c r="AK59" i="19" s="1"/>
  <c r="AK60" i="19" s="1"/>
  <c r="AK61" i="19" s="1"/>
  <c r="AK62" i="19" s="1"/>
  <c r="AK63" i="19" s="1"/>
  <c r="AK64" i="19" s="1"/>
  <c r="AK65" i="19" s="1"/>
  <c r="AK66" i="19" s="1"/>
  <c r="AK67" i="19" s="1"/>
  <c r="AK68" i="19" s="1"/>
  <c r="AK69" i="19" s="1"/>
  <c r="AK70" i="19" s="1"/>
  <c r="AK71" i="19" s="1"/>
  <c r="AK72" i="19" s="1"/>
  <c r="AK73" i="19" s="1"/>
  <c r="AK74" i="19" s="1"/>
  <c r="AK75" i="19" s="1"/>
  <c r="AK76" i="19" s="1"/>
  <c r="AK77" i="19" s="1"/>
  <c r="AK78" i="19" s="1"/>
  <c r="AK79" i="19" s="1"/>
  <c r="AK80" i="19" s="1"/>
  <c r="AK81" i="19" s="1"/>
  <c r="AK82" i="19" s="1"/>
  <c r="AK83" i="19" s="1"/>
  <c r="AK84" i="19" s="1"/>
  <c r="AK85" i="19" s="1"/>
  <c r="AK86" i="19" s="1"/>
  <c r="AK87" i="19" s="1"/>
  <c r="AK88" i="19" s="1"/>
  <c r="AK89" i="19" s="1"/>
  <c r="AK90" i="19" s="1"/>
  <c r="AK91" i="19" s="1"/>
  <c r="AK92" i="19" s="1"/>
  <c r="AK93" i="19" s="1"/>
  <c r="AK94" i="19" s="1"/>
  <c r="AK95" i="19" s="1"/>
  <c r="AK96" i="19" s="1"/>
  <c r="AK97" i="19" s="1"/>
  <c r="AK98" i="19" s="1"/>
  <c r="AK99" i="19" s="1"/>
  <c r="AK100" i="19" s="1"/>
  <c r="AK101" i="19" s="1"/>
  <c r="AK102" i="19" s="1"/>
  <c r="AJ5" i="19"/>
  <c r="AJ6" i="19" s="1"/>
  <c r="AJ7" i="19" s="1"/>
  <c r="AJ8" i="19" s="1"/>
  <c r="AJ9" i="19" s="1"/>
  <c r="AJ10" i="19" s="1"/>
  <c r="AJ11" i="19" s="1"/>
  <c r="AJ12" i="19" s="1"/>
  <c r="AJ13" i="19" s="1"/>
  <c r="AJ14" i="19" s="1"/>
  <c r="AJ15" i="19" s="1"/>
  <c r="AJ16" i="19" s="1"/>
  <c r="AJ17" i="19" s="1"/>
  <c r="AJ18" i="19" s="1"/>
  <c r="AJ19" i="19" s="1"/>
  <c r="AJ20" i="19" s="1"/>
  <c r="AJ21" i="19" s="1"/>
  <c r="AJ22" i="19" s="1"/>
  <c r="AJ23" i="19" s="1"/>
  <c r="AJ24" i="19" s="1"/>
  <c r="AJ25" i="19" s="1"/>
  <c r="AJ26" i="19" s="1"/>
  <c r="AJ27" i="19" s="1"/>
  <c r="AJ28" i="19" s="1"/>
  <c r="AJ29" i="19" s="1"/>
  <c r="AJ30" i="19" s="1"/>
  <c r="AJ31" i="19" s="1"/>
  <c r="AJ32" i="19" s="1"/>
  <c r="AJ33" i="19" s="1"/>
  <c r="AJ34" i="19" s="1"/>
  <c r="AJ35" i="19" s="1"/>
  <c r="AJ36" i="19" s="1"/>
  <c r="AJ37" i="19" s="1"/>
  <c r="AJ38" i="19" s="1"/>
  <c r="AJ39" i="19" s="1"/>
  <c r="AJ40" i="19" s="1"/>
  <c r="AJ41" i="19" s="1"/>
  <c r="AJ42" i="19" s="1"/>
  <c r="AJ43" i="19" s="1"/>
  <c r="AJ44" i="19" s="1"/>
  <c r="AJ45" i="19" s="1"/>
  <c r="AJ46" i="19" s="1"/>
  <c r="AJ47" i="19" s="1"/>
  <c r="AJ48" i="19" s="1"/>
  <c r="AJ49" i="19" s="1"/>
  <c r="AJ50" i="19" s="1"/>
  <c r="AJ51" i="19" s="1"/>
  <c r="AJ52" i="19" s="1"/>
  <c r="AJ53" i="19" s="1"/>
  <c r="AJ54" i="19" s="1"/>
  <c r="AJ55" i="19" s="1"/>
  <c r="AJ56" i="19" s="1"/>
  <c r="AJ57" i="19" s="1"/>
  <c r="AJ58" i="19" s="1"/>
  <c r="AJ59" i="19" s="1"/>
  <c r="AJ60" i="19" s="1"/>
  <c r="AJ61" i="19" s="1"/>
  <c r="AJ62" i="19" s="1"/>
  <c r="AJ63" i="19" s="1"/>
  <c r="AJ64" i="19" s="1"/>
  <c r="AJ65" i="19" s="1"/>
  <c r="AJ66" i="19" s="1"/>
  <c r="AJ67" i="19" s="1"/>
  <c r="AJ68" i="19" s="1"/>
  <c r="AJ69" i="19" s="1"/>
  <c r="AJ70" i="19" s="1"/>
  <c r="AJ71" i="19" s="1"/>
  <c r="AJ72" i="19" s="1"/>
  <c r="AJ73" i="19" s="1"/>
  <c r="AJ74" i="19" s="1"/>
  <c r="AJ75" i="19" s="1"/>
  <c r="AJ76" i="19" s="1"/>
  <c r="AJ77" i="19" s="1"/>
  <c r="AJ78" i="19" s="1"/>
  <c r="AJ79" i="19" s="1"/>
  <c r="AJ80" i="19" s="1"/>
  <c r="AJ81" i="19" s="1"/>
  <c r="AJ82" i="19" s="1"/>
  <c r="AJ83" i="19" s="1"/>
  <c r="AJ84" i="19" s="1"/>
  <c r="AJ85" i="19" s="1"/>
  <c r="AJ86" i="19" s="1"/>
  <c r="AJ87" i="19" s="1"/>
  <c r="AJ88" i="19" s="1"/>
  <c r="AJ89" i="19" s="1"/>
  <c r="AJ90" i="19" s="1"/>
  <c r="AJ91" i="19" s="1"/>
  <c r="AJ92" i="19" s="1"/>
  <c r="AJ93" i="19" s="1"/>
  <c r="AJ94" i="19" s="1"/>
  <c r="AJ95" i="19" s="1"/>
  <c r="AJ96" i="19" s="1"/>
  <c r="AJ97" i="19" s="1"/>
  <c r="AJ98" i="19" s="1"/>
  <c r="AJ99" i="19" s="1"/>
  <c r="AJ100" i="19" s="1"/>
  <c r="AJ101" i="19" s="1"/>
  <c r="AJ102" i="19" s="1"/>
  <c r="AI5" i="19"/>
  <c r="AI6" i="19" s="1"/>
  <c r="AI7" i="19" s="1"/>
  <c r="AI8" i="19" s="1"/>
  <c r="AI9" i="19" s="1"/>
  <c r="AI10" i="19" s="1"/>
  <c r="AI11" i="19" s="1"/>
  <c r="AI12" i="19" s="1"/>
  <c r="AI13" i="19" s="1"/>
  <c r="AI14" i="19" s="1"/>
  <c r="AI15" i="19" s="1"/>
  <c r="AI16" i="19" s="1"/>
  <c r="AI17" i="19" s="1"/>
  <c r="AI18" i="19" s="1"/>
  <c r="AI19" i="19" s="1"/>
  <c r="AI20" i="19" s="1"/>
  <c r="AI21" i="19" s="1"/>
  <c r="AI22" i="19" s="1"/>
  <c r="AI23" i="19" s="1"/>
  <c r="AI24" i="19" s="1"/>
  <c r="AI25" i="19" s="1"/>
  <c r="AI26" i="19" s="1"/>
  <c r="AI27" i="19" s="1"/>
  <c r="AI28" i="19" s="1"/>
  <c r="AI29" i="19" s="1"/>
  <c r="AI30" i="19" s="1"/>
  <c r="AI31" i="19" s="1"/>
  <c r="AI32" i="19" s="1"/>
  <c r="AI33" i="19" s="1"/>
  <c r="AI34" i="19" s="1"/>
  <c r="AI35" i="19" s="1"/>
  <c r="AI36" i="19" s="1"/>
  <c r="AI37" i="19" s="1"/>
  <c r="AI38" i="19" s="1"/>
  <c r="AI39" i="19" s="1"/>
  <c r="AI40" i="19" s="1"/>
  <c r="AI41" i="19" s="1"/>
  <c r="AI42" i="19" s="1"/>
  <c r="AI43" i="19" s="1"/>
  <c r="AI44" i="19" s="1"/>
  <c r="AI45" i="19" s="1"/>
  <c r="AI46" i="19" s="1"/>
  <c r="AI47" i="19" s="1"/>
  <c r="AI48" i="19" s="1"/>
  <c r="AI49" i="19" s="1"/>
  <c r="AI50" i="19" s="1"/>
  <c r="AI51" i="19" s="1"/>
  <c r="AI52" i="19" s="1"/>
  <c r="AI53" i="19" s="1"/>
  <c r="AI54" i="19" s="1"/>
  <c r="AI55" i="19" s="1"/>
  <c r="AI56" i="19" s="1"/>
  <c r="AI57" i="19" s="1"/>
  <c r="AI58" i="19" s="1"/>
  <c r="AI59" i="19" s="1"/>
  <c r="AI60" i="19" s="1"/>
  <c r="AI61" i="19" s="1"/>
  <c r="AI62" i="19" s="1"/>
  <c r="AI63" i="19" s="1"/>
  <c r="AI64" i="19" s="1"/>
  <c r="AI65" i="19" s="1"/>
  <c r="AI66" i="19" s="1"/>
  <c r="AI67" i="19" s="1"/>
  <c r="AI68" i="19" s="1"/>
  <c r="AI69" i="19" s="1"/>
  <c r="AI70" i="19" s="1"/>
  <c r="AI71" i="19" s="1"/>
  <c r="AI72" i="19" s="1"/>
  <c r="AI73" i="19" s="1"/>
  <c r="AI74" i="19" s="1"/>
  <c r="AI75" i="19" s="1"/>
  <c r="AI76" i="19" s="1"/>
  <c r="AI77" i="19" s="1"/>
  <c r="AI78" i="19" s="1"/>
  <c r="AI79" i="19" s="1"/>
  <c r="AI80" i="19" s="1"/>
  <c r="AI81" i="19" s="1"/>
  <c r="AI82" i="19" s="1"/>
  <c r="AI83" i="19" s="1"/>
  <c r="AI84" i="19" s="1"/>
  <c r="AI85" i="19" s="1"/>
  <c r="AI86" i="19" s="1"/>
  <c r="AI87" i="19" s="1"/>
  <c r="AI88" i="19" s="1"/>
  <c r="AI89" i="19" s="1"/>
  <c r="AI90" i="19" s="1"/>
  <c r="AI91" i="19" s="1"/>
  <c r="AI92" i="19" s="1"/>
  <c r="AI93" i="19" s="1"/>
  <c r="AI94" i="19" s="1"/>
  <c r="AI95" i="19" s="1"/>
  <c r="AI96" i="19" s="1"/>
  <c r="AI97" i="19" s="1"/>
  <c r="AI98" i="19" s="1"/>
  <c r="AI99" i="19" s="1"/>
  <c r="AI100" i="19" s="1"/>
  <c r="AI101" i="19" s="1"/>
  <c r="AI102" i="19" s="1"/>
  <c r="AH5" i="19"/>
  <c r="AH6" i="19" s="1"/>
  <c r="AH7" i="19" s="1"/>
  <c r="AH8" i="19" s="1"/>
  <c r="AH9" i="19" s="1"/>
  <c r="AH10" i="19" s="1"/>
  <c r="AH11" i="19" s="1"/>
  <c r="AH12" i="19" s="1"/>
  <c r="AH13" i="19" s="1"/>
  <c r="AH14" i="19" s="1"/>
  <c r="AH15" i="19" s="1"/>
  <c r="AH16" i="19" s="1"/>
  <c r="AH17" i="19" s="1"/>
  <c r="AH18" i="19" s="1"/>
  <c r="AH19" i="19" s="1"/>
  <c r="AH20" i="19" s="1"/>
  <c r="AH21" i="19" s="1"/>
  <c r="AH22" i="19" s="1"/>
  <c r="AH23" i="19" s="1"/>
  <c r="AH24" i="19" s="1"/>
  <c r="AH25" i="19" s="1"/>
  <c r="AH26" i="19" s="1"/>
  <c r="AH27" i="19" s="1"/>
  <c r="AH28" i="19" s="1"/>
  <c r="AH29" i="19" s="1"/>
  <c r="AH30" i="19" s="1"/>
  <c r="AH31" i="19" s="1"/>
  <c r="AH32" i="19" s="1"/>
  <c r="AH33" i="19" s="1"/>
  <c r="AH34" i="19" s="1"/>
  <c r="AH35" i="19" s="1"/>
  <c r="AH36" i="19" s="1"/>
  <c r="AH37" i="19" s="1"/>
  <c r="AH38" i="19" s="1"/>
  <c r="AH39" i="19" s="1"/>
  <c r="AH40" i="19" s="1"/>
  <c r="AH41" i="19" s="1"/>
  <c r="AH42" i="19" s="1"/>
  <c r="AH43" i="19" s="1"/>
  <c r="AH44" i="19" s="1"/>
  <c r="AH45" i="19" s="1"/>
  <c r="AH46" i="19" s="1"/>
  <c r="AH47" i="19" s="1"/>
  <c r="AH48" i="19" s="1"/>
  <c r="AH49" i="19" s="1"/>
  <c r="AH50" i="19" s="1"/>
  <c r="AH51" i="19" s="1"/>
  <c r="AH52" i="19" s="1"/>
  <c r="AH53" i="19" s="1"/>
  <c r="AH54" i="19" s="1"/>
  <c r="AH55" i="19" s="1"/>
  <c r="AH56" i="19" s="1"/>
  <c r="AH57" i="19" s="1"/>
  <c r="AH58" i="19" s="1"/>
  <c r="AH59" i="19" s="1"/>
  <c r="AH60" i="19" s="1"/>
  <c r="AH61" i="19" s="1"/>
  <c r="AH62" i="19" s="1"/>
  <c r="AH63" i="19" s="1"/>
  <c r="AH64" i="19" s="1"/>
  <c r="AH65" i="19" s="1"/>
  <c r="AH66" i="19" s="1"/>
  <c r="AH67" i="19" s="1"/>
  <c r="AH68" i="19" s="1"/>
  <c r="AH69" i="19" s="1"/>
  <c r="AH70" i="19" s="1"/>
  <c r="AH71" i="19" s="1"/>
  <c r="AH72" i="19" s="1"/>
  <c r="AH73" i="19" s="1"/>
  <c r="AH74" i="19" s="1"/>
  <c r="AH75" i="19" s="1"/>
  <c r="AH76" i="19" s="1"/>
  <c r="AH77" i="19" s="1"/>
  <c r="AH78" i="19" s="1"/>
  <c r="AH79" i="19" s="1"/>
  <c r="AH80" i="19" s="1"/>
  <c r="AH81" i="19" s="1"/>
  <c r="AH82" i="19" s="1"/>
  <c r="AH83" i="19" s="1"/>
  <c r="AH84" i="19" s="1"/>
  <c r="AH85" i="19" s="1"/>
  <c r="AH86" i="19" s="1"/>
  <c r="AH87" i="19" s="1"/>
  <c r="AH88" i="19" s="1"/>
  <c r="AH89" i="19" s="1"/>
  <c r="AH90" i="19" s="1"/>
  <c r="AH91" i="19" s="1"/>
  <c r="AH92" i="19" s="1"/>
  <c r="AH93" i="19" s="1"/>
  <c r="AH94" i="19" s="1"/>
  <c r="AH95" i="19" s="1"/>
  <c r="AH96" i="19" s="1"/>
  <c r="AH97" i="19" s="1"/>
  <c r="AH98" i="19" s="1"/>
  <c r="AH99" i="19" s="1"/>
  <c r="AH100" i="19" s="1"/>
  <c r="AH101" i="19" s="1"/>
  <c r="AH102" i="19" s="1"/>
  <c r="AG5" i="19"/>
  <c r="AG6" i="19" s="1"/>
  <c r="AG7" i="19" s="1"/>
  <c r="AG8" i="19" s="1"/>
  <c r="AG9" i="19" s="1"/>
  <c r="AG10" i="19" s="1"/>
  <c r="AG11" i="19" s="1"/>
  <c r="AG12" i="19" s="1"/>
  <c r="AG13" i="19" s="1"/>
  <c r="AG14" i="19" s="1"/>
  <c r="AG15" i="19" s="1"/>
  <c r="AG16" i="19" s="1"/>
  <c r="AG17" i="19" s="1"/>
  <c r="AG18" i="19" s="1"/>
  <c r="AG19" i="19" s="1"/>
  <c r="AG20" i="19" s="1"/>
  <c r="AG21" i="19" s="1"/>
  <c r="AG22" i="19" s="1"/>
  <c r="AG23" i="19" s="1"/>
  <c r="AG24" i="19" s="1"/>
  <c r="AG25" i="19" s="1"/>
  <c r="AG26" i="19" s="1"/>
  <c r="AG27" i="19" s="1"/>
  <c r="AG28" i="19" s="1"/>
  <c r="AG29" i="19" s="1"/>
  <c r="AG30" i="19" s="1"/>
  <c r="AG31" i="19" s="1"/>
  <c r="AG32" i="19" s="1"/>
  <c r="AG33" i="19" s="1"/>
  <c r="AG34" i="19" s="1"/>
  <c r="AG35" i="19" s="1"/>
  <c r="AG36" i="19" s="1"/>
  <c r="AG37" i="19" s="1"/>
  <c r="AG38" i="19" s="1"/>
  <c r="AG39" i="19" s="1"/>
  <c r="AG40" i="19" s="1"/>
  <c r="AG41" i="19" s="1"/>
  <c r="AG42" i="19" s="1"/>
  <c r="AG43" i="19" s="1"/>
  <c r="AG44" i="19" s="1"/>
  <c r="AG45" i="19" s="1"/>
  <c r="AG46" i="19" s="1"/>
  <c r="AG47" i="19" s="1"/>
  <c r="AG48" i="19" s="1"/>
  <c r="AG49" i="19" s="1"/>
  <c r="AG50" i="19" s="1"/>
  <c r="AG51" i="19" s="1"/>
  <c r="AG52" i="19" s="1"/>
  <c r="AG53" i="19" s="1"/>
  <c r="AG54" i="19" s="1"/>
  <c r="AG55" i="19" s="1"/>
  <c r="AG56" i="19" s="1"/>
  <c r="AG57" i="19" s="1"/>
  <c r="AG58" i="19" s="1"/>
  <c r="AG59" i="19" s="1"/>
  <c r="AG60" i="19" s="1"/>
  <c r="AG61" i="19" s="1"/>
  <c r="AG62" i="19" s="1"/>
  <c r="AG63" i="19" s="1"/>
  <c r="AG64" i="19" s="1"/>
  <c r="AG65" i="19" s="1"/>
  <c r="AG66" i="19" s="1"/>
  <c r="AG67" i="19" s="1"/>
  <c r="AG68" i="19" s="1"/>
  <c r="AG69" i="19" s="1"/>
  <c r="AG70" i="19" s="1"/>
  <c r="AG71" i="19" s="1"/>
  <c r="AG72" i="19" s="1"/>
  <c r="AG73" i="19" s="1"/>
  <c r="AG74" i="19" s="1"/>
  <c r="AG75" i="19" s="1"/>
  <c r="AG76" i="19" s="1"/>
  <c r="AG77" i="19" s="1"/>
  <c r="AG78" i="19" s="1"/>
  <c r="AG79" i="19" s="1"/>
  <c r="AG80" i="19" s="1"/>
  <c r="AG81" i="19" s="1"/>
  <c r="AG82" i="19" s="1"/>
  <c r="AG83" i="19" s="1"/>
  <c r="AG84" i="19" s="1"/>
  <c r="AG85" i="19" s="1"/>
  <c r="AG86" i="19" s="1"/>
  <c r="AG87" i="19" s="1"/>
  <c r="AG88" i="19" s="1"/>
  <c r="AG89" i="19" s="1"/>
  <c r="AG90" i="19" s="1"/>
  <c r="AG91" i="19" s="1"/>
  <c r="AG92" i="19" s="1"/>
  <c r="AG93" i="19" s="1"/>
  <c r="AG94" i="19" s="1"/>
  <c r="AG95" i="19" s="1"/>
  <c r="AG96" i="19" s="1"/>
  <c r="AG97" i="19" s="1"/>
  <c r="AG98" i="19" s="1"/>
  <c r="AG99" i="19" s="1"/>
  <c r="AG100" i="19" s="1"/>
  <c r="AG101" i="19" s="1"/>
  <c r="AG102" i="19" s="1"/>
  <c r="AF5" i="19"/>
  <c r="AF6" i="19" s="1"/>
  <c r="AF7" i="19" s="1"/>
  <c r="AF8" i="19" s="1"/>
  <c r="AF9" i="19" s="1"/>
  <c r="AF10" i="19" s="1"/>
  <c r="AF11" i="19" s="1"/>
  <c r="AF12" i="19" s="1"/>
  <c r="AF13" i="19" s="1"/>
  <c r="AF14" i="19" s="1"/>
  <c r="AF15" i="19" s="1"/>
  <c r="AF16" i="19" s="1"/>
  <c r="AF17" i="19" s="1"/>
  <c r="AF18" i="19" s="1"/>
  <c r="AF19" i="19" s="1"/>
  <c r="AF20" i="19" s="1"/>
  <c r="AF21" i="19" s="1"/>
  <c r="AF22" i="19" s="1"/>
  <c r="AF23" i="19" s="1"/>
  <c r="AF24" i="19" s="1"/>
  <c r="AF25" i="19" s="1"/>
  <c r="AF26" i="19" s="1"/>
  <c r="AF27" i="19" s="1"/>
  <c r="AF28" i="19" s="1"/>
  <c r="AF29" i="19" s="1"/>
  <c r="AF30" i="19" s="1"/>
  <c r="AF31" i="19" s="1"/>
  <c r="AF32" i="19" s="1"/>
  <c r="AF33" i="19" s="1"/>
  <c r="AF34" i="19" s="1"/>
  <c r="AF35" i="19" s="1"/>
  <c r="AF36" i="19" s="1"/>
  <c r="AF37" i="19" s="1"/>
  <c r="AF38" i="19" s="1"/>
  <c r="AF39" i="19" s="1"/>
  <c r="AF40" i="19" s="1"/>
  <c r="AF41" i="19" s="1"/>
  <c r="AF42" i="19" s="1"/>
  <c r="AF43" i="19" s="1"/>
  <c r="AF44" i="19" s="1"/>
  <c r="AF45" i="19" s="1"/>
  <c r="AF46" i="19" s="1"/>
  <c r="AF47" i="19" s="1"/>
  <c r="AF48" i="19" s="1"/>
  <c r="AF49" i="19" s="1"/>
  <c r="AF50" i="19" s="1"/>
  <c r="AF51" i="19" s="1"/>
  <c r="AF52" i="19" s="1"/>
  <c r="AF53" i="19" s="1"/>
  <c r="AF54" i="19" s="1"/>
  <c r="AF55" i="19" s="1"/>
  <c r="AF56" i="19" s="1"/>
  <c r="AF57" i="19" s="1"/>
  <c r="AF58" i="19" s="1"/>
  <c r="AF59" i="19" s="1"/>
  <c r="AF60" i="19" s="1"/>
  <c r="AF61" i="19" s="1"/>
  <c r="AF62" i="19" s="1"/>
  <c r="AF63" i="19" s="1"/>
  <c r="AF64" i="19" s="1"/>
  <c r="AF65" i="19" s="1"/>
  <c r="AF66" i="19" s="1"/>
  <c r="AF67" i="19" s="1"/>
  <c r="AF68" i="19" s="1"/>
  <c r="AF69" i="19" s="1"/>
  <c r="AF70" i="19" s="1"/>
  <c r="AF71" i="19" s="1"/>
  <c r="AF72" i="19" s="1"/>
  <c r="AF73" i="19" s="1"/>
  <c r="AF74" i="19" s="1"/>
  <c r="AF75" i="19" s="1"/>
  <c r="AF76" i="19" s="1"/>
  <c r="AF77" i="19" s="1"/>
  <c r="AF78" i="19" s="1"/>
  <c r="AF79" i="19" s="1"/>
  <c r="AF80" i="19" s="1"/>
  <c r="AF81" i="19" s="1"/>
  <c r="AF82" i="19" s="1"/>
  <c r="AF83" i="19" s="1"/>
  <c r="AF84" i="19" s="1"/>
  <c r="AF85" i="19" s="1"/>
  <c r="AF86" i="19" s="1"/>
  <c r="AF87" i="19" s="1"/>
  <c r="AF88" i="19" s="1"/>
  <c r="AF89" i="19" s="1"/>
  <c r="AF90" i="19" s="1"/>
  <c r="AF91" i="19" s="1"/>
  <c r="AF92" i="19" s="1"/>
  <c r="AF93" i="19" s="1"/>
  <c r="AF94" i="19" s="1"/>
  <c r="AF95" i="19" s="1"/>
  <c r="AF96" i="19" s="1"/>
  <c r="AF97" i="19" s="1"/>
  <c r="AF98" i="19" s="1"/>
  <c r="AF99" i="19" s="1"/>
  <c r="AF100" i="19" s="1"/>
  <c r="AF101" i="19" s="1"/>
  <c r="AF102" i="19" s="1"/>
  <c r="AE5" i="19"/>
  <c r="AE6" i="19" s="1"/>
  <c r="AE7" i="19" s="1"/>
  <c r="AE8" i="19" s="1"/>
  <c r="AE9" i="19" s="1"/>
  <c r="AE10" i="19" s="1"/>
  <c r="AE11" i="19" s="1"/>
  <c r="AE12" i="19" s="1"/>
  <c r="AE13" i="19" s="1"/>
  <c r="AE14" i="19" s="1"/>
  <c r="AE15" i="19" s="1"/>
  <c r="AE16" i="19" s="1"/>
  <c r="AE17" i="19" s="1"/>
  <c r="AE18" i="19" s="1"/>
  <c r="AE19" i="19" s="1"/>
  <c r="AE20" i="19" s="1"/>
  <c r="AE21" i="19" s="1"/>
  <c r="AE22" i="19" s="1"/>
  <c r="AE23" i="19" s="1"/>
  <c r="AE24" i="19" s="1"/>
  <c r="AE25" i="19" s="1"/>
  <c r="AE26" i="19" s="1"/>
  <c r="AE27" i="19" s="1"/>
  <c r="AE28" i="19" s="1"/>
  <c r="AE29" i="19" s="1"/>
  <c r="AE30" i="19" s="1"/>
  <c r="AE31" i="19" s="1"/>
  <c r="AE32" i="19" s="1"/>
  <c r="AE33" i="19" s="1"/>
  <c r="AE34" i="19" s="1"/>
  <c r="AE35" i="19" s="1"/>
  <c r="AE36" i="19" s="1"/>
  <c r="AE37" i="19" s="1"/>
  <c r="AE38" i="19" s="1"/>
  <c r="AE39" i="19" s="1"/>
  <c r="AE40" i="19" s="1"/>
  <c r="AE41" i="19" s="1"/>
  <c r="AE42" i="19" s="1"/>
  <c r="AE43" i="19" s="1"/>
  <c r="AE44" i="19" s="1"/>
  <c r="AE45" i="19" s="1"/>
  <c r="AE46" i="19" s="1"/>
  <c r="AE47" i="19" s="1"/>
  <c r="AE48" i="19" s="1"/>
  <c r="AE49" i="19" s="1"/>
  <c r="AE50" i="19" s="1"/>
  <c r="AE51" i="19" s="1"/>
  <c r="AE52" i="19" s="1"/>
  <c r="AE53" i="19" s="1"/>
  <c r="AE54" i="19" s="1"/>
  <c r="AE55" i="19" s="1"/>
  <c r="AE56" i="19" s="1"/>
  <c r="AE57" i="19" s="1"/>
  <c r="AE58" i="19" s="1"/>
  <c r="AE59" i="19" s="1"/>
  <c r="AE60" i="19" s="1"/>
  <c r="AE61" i="19" s="1"/>
  <c r="AE62" i="19" s="1"/>
  <c r="AE63" i="19" s="1"/>
  <c r="AE64" i="19" s="1"/>
  <c r="AE65" i="19" s="1"/>
  <c r="AE66" i="19" s="1"/>
  <c r="AE67" i="19" s="1"/>
  <c r="AE68" i="19" s="1"/>
  <c r="AE69" i="19" s="1"/>
  <c r="AE70" i="19" s="1"/>
  <c r="AE71" i="19" s="1"/>
  <c r="AE72" i="19" s="1"/>
  <c r="AE73" i="19" s="1"/>
  <c r="AE74" i="19" s="1"/>
  <c r="AE75" i="19" s="1"/>
  <c r="AE76" i="19" s="1"/>
  <c r="AE77" i="19" s="1"/>
  <c r="AE78" i="19" s="1"/>
  <c r="AE79" i="19" s="1"/>
  <c r="AE80" i="19" s="1"/>
  <c r="AE81" i="19" s="1"/>
  <c r="AE82" i="19" s="1"/>
  <c r="AE83" i="19" s="1"/>
  <c r="AE84" i="19" s="1"/>
  <c r="AE85" i="19" s="1"/>
  <c r="AE86" i="19" s="1"/>
  <c r="AE87" i="19" s="1"/>
  <c r="AE88" i="19" s="1"/>
  <c r="AE89" i="19" s="1"/>
  <c r="AE90" i="19" s="1"/>
  <c r="AE91" i="19" s="1"/>
  <c r="AE92" i="19" s="1"/>
  <c r="AE93" i="19" s="1"/>
  <c r="AE94" i="19" s="1"/>
  <c r="AE95" i="19" s="1"/>
  <c r="AE96" i="19" s="1"/>
  <c r="AE97" i="19" s="1"/>
  <c r="AE98" i="19" s="1"/>
  <c r="AE99" i="19" s="1"/>
  <c r="AE100" i="19" s="1"/>
  <c r="AE101" i="19" s="1"/>
  <c r="AE102" i="19" s="1"/>
  <c r="AD5" i="19"/>
  <c r="AD6" i="19" s="1"/>
  <c r="AD7" i="19" s="1"/>
  <c r="AD8" i="19" s="1"/>
  <c r="AD9" i="19" s="1"/>
  <c r="AD10" i="19" s="1"/>
  <c r="AD11" i="19" s="1"/>
  <c r="AD12" i="19" s="1"/>
  <c r="AD13" i="19" s="1"/>
  <c r="AD14" i="19" s="1"/>
  <c r="AD15" i="19" s="1"/>
  <c r="AD16" i="19" s="1"/>
  <c r="AD17" i="19" s="1"/>
  <c r="AD18" i="19" s="1"/>
  <c r="AD19" i="19" s="1"/>
  <c r="AD20" i="19" s="1"/>
  <c r="AD21" i="19" s="1"/>
  <c r="AD22" i="19" s="1"/>
  <c r="AD23" i="19" s="1"/>
  <c r="AD24" i="19" s="1"/>
  <c r="AD25" i="19" s="1"/>
  <c r="AD26" i="19" s="1"/>
  <c r="AD27" i="19" s="1"/>
  <c r="AD28" i="19" s="1"/>
  <c r="AD29" i="19" s="1"/>
  <c r="AD30" i="19" s="1"/>
  <c r="AD31" i="19" s="1"/>
  <c r="AD32" i="19" s="1"/>
  <c r="AD33" i="19" s="1"/>
  <c r="AD34" i="19" s="1"/>
  <c r="AD35" i="19" s="1"/>
  <c r="AD36" i="19" s="1"/>
  <c r="AD37" i="19" s="1"/>
  <c r="AD38" i="19" s="1"/>
  <c r="AD39" i="19" s="1"/>
  <c r="AD40" i="19" s="1"/>
  <c r="AD41" i="19" s="1"/>
  <c r="AD42" i="19" s="1"/>
  <c r="AD43" i="19" s="1"/>
  <c r="AD44" i="19" s="1"/>
  <c r="AD45" i="19" s="1"/>
  <c r="AD46" i="19" s="1"/>
  <c r="AD47" i="19" s="1"/>
  <c r="AD48" i="19" s="1"/>
  <c r="AD49" i="19" s="1"/>
  <c r="AD50" i="19" s="1"/>
  <c r="AD51" i="19" s="1"/>
  <c r="AD52" i="19" s="1"/>
  <c r="AD53" i="19" s="1"/>
  <c r="AD54" i="19" s="1"/>
  <c r="AD55" i="19" s="1"/>
  <c r="AD56" i="19" s="1"/>
  <c r="AD57" i="19" s="1"/>
  <c r="AD58" i="19" s="1"/>
  <c r="AD59" i="19" s="1"/>
  <c r="AD60" i="19" s="1"/>
  <c r="AD61" i="19" s="1"/>
  <c r="AD62" i="19" s="1"/>
  <c r="AD63" i="19" s="1"/>
  <c r="AD64" i="19" s="1"/>
  <c r="AD65" i="19" s="1"/>
  <c r="AD66" i="19" s="1"/>
  <c r="AD67" i="19" s="1"/>
  <c r="AD68" i="19" s="1"/>
  <c r="AD69" i="19" s="1"/>
  <c r="AD70" i="19" s="1"/>
  <c r="AD71" i="19" s="1"/>
  <c r="AD72" i="19" s="1"/>
  <c r="AD73" i="19" s="1"/>
  <c r="AD74" i="19" s="1"/>
  <c r="AD75" i="19" s="1"/>
  <c r="AD76" i="19" s="1"/>
  <c r="AD77" i="19" s="1"/>
  <c r="AD78" i="19" s="1"/>
  <c r="AD79" i="19" s="1"/>
  <c r="AD80" i="19" s="1"/>
  <c r="AD81" i="19" s="1"/>
  <c r="AD82" i="19" s="1"/>
  <c r="AD83" i="19" s="1"/>
  <c r="AD84" i="19" s="1"/>
  <c r="AD85" i="19" s="1"/>
  <c r="AD86" i="19" s="1"/>
  <c r="AD87" i="19" s="1"/>
  <c r="AD88" i="19" s="1"/>
  <c r="AD89" i="19" s="1"/>
  <c r="AD90" i="19" s="1"/>
  <c r="AD91" i="19" s="1"/>
  <c r="AD92" i="19" s="1"/>
  <c r="AD93" i="19" s="1"/>
  <c r="AD94" i="19" s="1"/>
  <c r="AD95" i="19" s="1"/>
  <c r="AD96" i="19" s="1"/>
  <c r="AD97" i="19" s="1"/>
  <c r="AD98" i="19" s="1"/>
  <c r="AD99" i="19" s="1"/>
  <c r="AD100" i="19" s="1"/>
  <c r="AD101" i="19" s="1"/>
  <c r="AD102" i="19" s="1"/>
  <c r="AC5" i="19"/>
  <c r="AC6" i="19" s="1"/>
  <c r="AC7" i="19" s="1"/>
  <c r="AC8" i="19" s="1"/>
  <c r="AC9" i="19" s="1"/>
  <c r="AC10" i="19" s="1"/>
  <c r="AC11" i="19" s="1"/>
  <c r="AC12" i="19" s="1"/>
  <c r="AC13" i="19" s="1"/>
  <c r="AC14" i="19" s="1"/>
  <c r="AC15" i="19" s="1"/>
  <c r="AC16" i="19" s="1"/>
  <c r="AC17" i="19" s="1"/>
  <c r="AC18" i="19" s="1"/>
  <c r="AC19" i="19" s="1"/>
  <c r="AC20" i="19" s="1"/>
  <c r="AC21" i="19" s="1"/>
  <c r="AC22" i="19" s="1"/>
  <c r="AC23" i="19" s="1"/>
  <c r="AC24" i="19" s="1"/>
  <c r="AC25" i="19" s="1"/>
  <c r="AC26" i="19" s="1"/>
  <c r="AC27" i="19" s="1"/>
  <c r="AC28" i="19" s="1"/>
  <c r="AC29" i="19" s="1"/>
  <c r="AC30" i="19" s="1"/>
  <c r="AC31" i="19" s="1"/>
  <c r="AC32" i="19" s="1"/>
  <c r="AC33" i="19" s="1"/>
  <c r="AC34" i="19" s="1"/>
  <c r="AC35" i="19" s="1"/>
  <c r="AC36" i="19" s="1"/>
  <c r="AC37" i="19" s="1"/>
  <c r="AC38" i="19" s="1"/>
  <c r="AC39" i="19" s="1"/>
  <c r="AC40" i="19" s="1"/>
  <c r="AC41" i="19" s="1"/>
  <c r="AC42" i="19" s="1"/>
  <c r="AC43" i="19" s="1"/>
  <c r="AC44" i="19" s="1"/>
  <c r="AC45" i="19" s="1"/>
  <c r="AC46" i="19" s="1"/>
  <c r="AC47" i="19" s="1"/>
  <c r="AC48" i="19" s="1"/>
  <c r="AC49" i="19" s="1"/>
  <c r="AC50" i="19" s="1"/>
  <c r="AC51" i="19" s="1"/>
  <c r="AC52" i="19" s="1"/>
  <c r="AC53" i="19" s="1"/>
  <c r="AC54" i="19" s="1"/>
  <c r="AC55" i="19" s="1"/>
  <c r="AC56" i="19" s="1"/>
  <c r="AC57" i="19" s="1"/>
  <c r="AC58" i="19" s="1"/>
  <c r="AC59" i="19" s="1"/>
  <c r="AC60" i="19" s="1"/>
  <c r="AC61" i="19" s="1"/>
  <c r="AC62" i="19" s="1"/>
  <c r="AC63" i="19" s="1"/>
  <c r="AC64" i="19" s="1"/>
  <c r="AC65" i="19" s="1"/>
  <c r="AC66" i="19" s="1"/>
  <c r="AC67" i="19" s="1"/>
  <c r="AC68" i="19" s="1"/>
  <c r="AC69" i="19" s="1"/>
  <c r="AC70" i="19" s="1"/>
  <c r="AC71" i="19" s="1"/>
  <c r="AC72" i="19" s="1"/>
  <c r="AC73" i="19" s="1"/>
  <c r="AC74" i="19" s="1"/>
  <c r="AC75" i="19" s="1"/>
  <c r="AC76" i="19" s="1"/>
  <c r="AC77" i="19" s="1"/>
  <c r="AC78" i="19" s="1"/>
  <c r="AC79" i="19" s="1"/>
  <c r="AC80" i="19" s="1"/>
  <c r="AC81" i="19" s="1"/>
  <c r="AC82" i="19" s="1"/>
  <c r="AC83" i="19" s="1"/>
  <c r="AC84" i="19" s="1"/>
  <c r="AC85" i="19" s="1"/>
  <c r="AC86" i="19" s="1"/>
  <c r="AC87" i="19" s="1"/>
  <c r="AC88" i="19" s="1"/>
  <c r="AC89" i="19" s="1"/>
  <c r="AC90" i="19" s="1"/>
  <c r="AC91" i="19" s="1"/>
  <c r="AC92" i="19" s="1"/>
  <c r="AC93" i="19" s="1"/>
  <c r="AC94" i="19" s="1"/>
  <c r="AC95" i="19" s="1"/>
  <c r="AC96" i="19" s="1"/>
  <c r="AC97" i="19" s="1"/>
  <c r="AC98" i="19" s="1"/>
  <c r="AC99" i="19" s="1"/>
  <c r="AC100" i="19" s="1"/>
  <c r="AC101" i="19" s="1"/>
  <c r="AC102" i="19" s="1"/>
  <c r="AB5" i="19"/>
  <c r="AB6" i="19" s="1"/>
  <c r="AB7" i="19" s="1"/>
  <c r="AB8" i="19" s="1"/>
  <c r="AB9" i="19" s="1"/>
  <c r="AB10" i="19" s="1"/>
  <c r="AB11" i="19" s="1"/>
  <c r="AB12" i="19" s="1"/>
  <c r="AB13" i="19" s="1"/>
  <c r="AB14" i="19" s="1"/>
  <c r="AB15" i="19" s="1"/>
  <c r="AB16" i="19" s="1"/>
  <c r="AB17" i="19" s="1"/>
  <c r="AB18" i="19" s="1"/>
  <c r="AB19" i="19" s="1"/>
  <c r="AB20" i="19" s="1"/>
  <c r="AB21" i="19" s="1"/>
  <c r="AB22" i="19" s="1"/>
  <c r="AB23" i="19" s="1"/>
  <c r="AB24" i="19" s="1"/>
  <c r="AB25" i="19" s="1"/>
  <c r="AB26" i="19" s="1"/>
  <c r="AB27" i="19" s="1"/>
  <c r="AB28" i="19" s="1"/>
  <c r="AB29" i="19" s="1"/>
  <c r="AB30" i="19" s="1"/>
  <c r="AB31" i="19" s="1"/>
  <c r="AB32" i="19" s="1"/>
  <c r="AB33" i="19" s="1"/>
  <c r="AB34" i="19" s="1"/>
  <c r="AB35" i="19" s="1"/>
  <c r="AB36" i="19" s="1"/>
  <c r="AB37" i="19" s="1"/>
  <c r="AB38" i="19" s="1"/>
  <c r="AB39" i="19" s="1"/>
  <c r="AB40" i="19" s="1"/>
  <c r="AB41" i="19" s="1"/>
  <c r="AB42" i="19" s="1"/>
  <c r="AB43" i="19" s="1"/>
  <c r="AB44" i="19" s="1"/>
  <c r="AB45" i="19" s="1"/>
  <c r="AB46" i="19" s="1"/>
  <c r="AB47" i="19" s="1"/>
  <c r="AB48" i="19" s="1"/>
  <c r="AB49" i="19" s="1"/>
  <c r="AB50" i="19" s="1"/>
  <c r="AB51" i="19" s="1"/>
  <c r="AB52" i="19" s="1"/>
  <c r="AB53" i="19" s="1"/>
  <c r="AB54" i="19" s="1"/>
  <c r="AB55" i="19" s="1"/>
  <c r="AB56" i="19" s="1"/>
  <c r="AB57" i="19" s="1"/>
  <c r="AB58" i="19" s="1"/>
  <c r="AB59" i="19" s="1"/>
  <c r="AB60" i="19" s="1"/>
  <c r="AB61" i="19" s="1"/>
  <c r="AB62" i="19" s="1"/>
  <c r="AB63" i="19" s="1"/>
  <c r="AB64" i="19" s="1"/>
  <c r="AB65" i="19" s="1"/>
  <c r="AB66" i="19" s="1"/>
  <c r="AB67" i="19" s="1"/>
  <c r="AB68" i="19" s="1"/>
  <c r="AB69" i="19" s="1"/>
  <c r="AB70" i="19" s="1"/>
  <c r="AB71" i="19" s="1"/>
  <c r="AB72" i="19" s="1"/>
  <c r="AB73" i="19" s="1"/>
  <c r="AB74" i="19" s="1"/>
  <c r="AB75" i="19" s="1"/>
  <c r="AB76" i="19" s="1"/>
  <c r="AB77" i="19" s="1"/>
  <c r="AB78" i="19" s="1"/>
  <c r="AB79" i="19" s="1"/>
  <c r="AB80" i="19" s="1"/>
  <c r="AB81" i="19" s="1"/>
  <c r="AB82" i="19" s="1"/>
  <c r="AB83" i="19" s="1"/>
  <c r="AB84" i="19" s="1"/>
  <c r="AB85" i="19" s="1"/>
  <c r="AB86" i="19" s="1"/>
  <c r="AB87" i="19" s="1"/>
  <c r="AB88" i="19" s="1"/>
  <c r="AB89" i="19" s="1"/>
  <c r="AB90" i="19" s="1"/>
  <c r="AB91" i="19" s="1"/>
  <c r="AB92" i="19" s="1"/>
  <c r="AB93" i="19" s="1"/>
  <c r="AB94" i="19" s="1"/>
  <c r="AB95" i="19" s="1"/>
  <c r="AB96" i="19" s="1"/>
  <c r="AB97" i="19" s="1"/>
  <c r="AB98" i="19" s="1"/>
  <c r="AB99" i="19" s="1"/>
  <c r="AB100" i="19" s="1"/>
  <c r="AB101" i="19" s="1"/>
  <c r="AB102" i="19" s="1"/>
  <c r="AA5" i="19"/>
  <c r="AA6" i="19" s="1"/>
  <c r="AA7" i="19" s="1"/>
  <c r="AA8" i="19" s="1"/>
  <c r="AA9" i="19" s="1"/>
  <c r="AA10" i="19" s="1"/>
  <c r="AA11" i="19" s="1"/>
  <c r="AA12" i="19" s="1"/>
  <c r="AA13" i="19" s="1"/>
  <c r="AA14" i="19" s="1"/>
  <c r="AA15" i="19" s="1"/>
  <c r="AA16" i="19" s="1"/>
  <c r="AA17" i="19" s="1"/>
  <c r="AA18" i="19" s="1"/>
  <c r="AA19" i="19" s="1"/>
  <c r="AA20" i="19" s="1"/>
  <c r="AA21" i="19" s="1"/>
  <c r="AA22" i="19" s="1"/>
  <c r="AA23" i="19" s="1"/>
  <c r="AA24" i="19" s="1"/>
  <c r="AA25" i="19" s="1"/>
  <c r="AA26" i="19" s="1"/>
  <c r="AA27" i="19" s="1"/>
  <c r="AA28" i="19" s="1"/>
  <c r="AA29" i="19" s="1"/>
  <c r="AA30" i="19" s="1"/>
  <c r="AA31" i="19" s="1"/>
  <c r="AA32" i="19" s="1"/>
  <c r="AA33" i="19" s="1"/>
  <c r="AA34" i="19" s="1"/>
  <c r="AA35" i="19" s="1"/>
  <c r="AA36" i="19" s="1"/>
  <c r="AA37" i="19" s="1"/>
  <c r="AA38" i="19" s="1"/>
  <c r="AA39" i="19" s="1"/>
  <c r="AA40" i="19" s="1"/>
  <c r="AA41" i="19" s="1"/>
  <c r="AA42" i="19" s="1"/>
  <c r="AA43" i="19" s="1"/>
  <c r="AA44" i="19" s="1"/>
  <c r="AA45" i="19" s="1"/>
  <c r="AA46" i="19" s="1"/>
  <c r="AA47" i="19" s="1"/>
  <c r="AA48" i="19" s="1"/>
  <c r="AA49" i="19" s="1"/>
  <c r="AA50" i="19" s="1"/>
  <c r="AA51" i="19" s="1"/>
  <c r="AA52" i="19" s="1"/>
  <c r="AA53" i="19" s="1"/>
  <c r="AA54" i="19" s="1"/>
  <c r="AA55" i="19" s="1"/>
  <c r="AA56" i="19" s="1"/>
  <c r="AA57" i="19" s="1"/>
  <c r="AA58" i="19" s="1"/>
  <c r="AA59" i="19" s="1"/>
  <c r="AA60" i="19" s="1"/>
  <c r="AA61" i="19" s="1"/>
  <c r="AA62" i="19" s="1"/>
  <c r="AA63" i="19" s="1"/>
  <c r="AA64" i="19" s="1"/>
  <c r="AA65" i="19" s="1"/>
  <c r="AA66" i="19" s="1"/>
  <c r="AA67" i="19" s="1"/>
  <c r="AA68" i="19" s="1"/>
  <c r="AA69" i="19" s="1"/>
  <c r="AA70" i="19" s="1"/>
  <c r="AA71" i="19" s="1"/>
  <c r="AA72" i="19" s="1"/>
  <c r="AA73" i="19" s="1"/>
  <c r="AA74" i="19" s="1"/>
  <c r="AA75" i="19" s="1"/>
  <c r="AA76" i="19" s="1"/>
  <c r="AA77" i="19" s="1"/>
  <c r="AA78" i="19" s="1"/>
  <c r="AA79" i="19" s="1"/>
  <c r="AA80" i="19" s="1"/>
  <c r="AA81" i="19" s="1"/>
  <c r="AA82" i="19" s="1"/>
  <c r="AA83" i="19" s="1"/>
  <c r="AA84" i="19" s="1"/>
  <c r="AA85" i="19" s="1"/>
  <c r="AA86" i="19" s="1"/>
  <c r="AA87" i="19" s="1"/>
  <c r="AA88" i="19" s="1"/>
  <c r="AA89" i="19" s="1"/>
  <c r="AA90" i="19" s="1"/>
  <c r="AA91" i="19" s="1"/>
  <c r="AA92" i="19" s="1"/>
  <c r="AA93" i="19" s="1"/>
  <c r="AA94" i="19" s="1"/>
  <c r="AA95" i="19" s="1"/>
  <c r="AA96" i="19" s="1"/>
  <c r="AA97" i="19" s="1"/>
  <c r="AA98" i="19" s="1"/>
  <c r="AA99" i="19" s="1"/>
  <c r="AA100" i="19" s="1"/>
  <c r="AA101" i="19" s="1"/>
  <c r="AA102" i="19" s="1"/>
  <c r="Z5" i="19"/>
  <c r="Z6" i="19" s="1"/>
  <c r="Z7" i="19" s="1"/>
  <c r="Z8" i="19" s="1"/>
  <c r="Z9" i="19" s="1"/>
  <c r="Z10" i="19" s="1"/>
  <c r="Z11" i="19" s="1"/>
  <c r="Z12" i="19" s="1"/>
  <c r="Z13" i="19" s="1"/>
  <c r="Z14" i="19" s="1"/>
  <c r="Z15" i="19" s="1"/>
  <c r="Z16" i="19" s="1"/>
  <c r="Z17" i="19" s="1"/>
  <c r="Z18" i="19" s="1"/>
  <c r="Z19" i="19" s="1"/>
  <c r="Z20" i="19" s="1"/>
  <c r="Z21" i="19" s="1"/>
  <c r="Z22" i="19" s="1"/>
  <c r="Z23" i="19" s="1"/>
  <c r="Z24" i="19" s="1"/>
  <c r="Z25" i="19" s="1"/>
  <c r="Z26" i="19" s="1"/>
  <c r="Z27" i="19" s="1"/>
  <c r="Z28" i="19" s="1"/>
  <c r="Z29" i="19" s="1"/>
  <c r="Z30" i="19" s="1"/>
  <c r="Z31" i="19" s="1"/>
  <c r="Z32" i="19" s="1"/>
  <c r="Z33" i="19" s="1"/>
  <c r="Z34" i="19" s="1"/>
  <c r="Z35" i="19" s="1"/>
  <c r="Z36" i="19" s="1"/>
  <c r="Z37" i="19" s="1"/>
  <c r="Z38" i="19" s="1"/>
  <c r="Z39" i="19" s="1"/>
  <c r="Z40" i="19" s="1"/>
  <c r="Z41" i="19" s="1"/>
  <c r="Z42" i="19" s="1"/>
  <c r="Z43" i="19" s="1"/>
  <c r="Z44" i="19" s="1"/>
  <c r="Z45" i="19" s="1"/>
  <c r="Z46" i="19" s="1"/>
  <c r="Z47" i="19" s="1"/>
  <c r="Z48" i="19" s="1"/>
  <c r="Z49" i="19" s="1"/>
  <c r="Z50" i="19" s="1"/>
  <c r="Z51" i="19" s="1"/>
  <c r="Z52" i="19" s="1"/>
  <c r="Z53" i="19" s="1"/>
  <c r="Z54" i="19" s="1"/>
  <c r="Z55" i="19" s="1"/>
  <c r="Z56" i="19" s="1"/>
  <c r="Z57" i="19" s="1"/>
  <c r="Z58" i="19" s="1"/>
  <c r="Z59" i="19" s="1"/>
  <c r="Z60" i="19" s="1"/>
  <c r="Z61" i="19" s="1"/>
  <c r="Z62" i="19" s="1"/>
  <c r="Z63" i="19" s="1"/>
  <c r="Z64" i="19" s="1"/>
  <c r="Z65" i="19" s="1"/>
  <c r="Z66" i="19" s="1"/>
  <c r="Z67" i="19" s="1"/>
  <c r="Z68" i="19" s="1"/>
  <c r="Z69" i="19" s="1"/>
  <c r="Z70" i="19" s="1"/>
  <c r="Z71" i="19" s="1"/>
  <c r="Z72" i="19" s="1"/>
  <c r="Z73" i="19" s="1"/>
  <c r="Z74" i="19" s="1"/>
  <c r="Z75" i="19" s="1"/>
  <c r="Z76" i="19" s="1"/>
  <c r="Z77" i="19" s="1"/>
  <c r="Z78" i="19" s="1"/>
  <c r="Z79" i="19" s="1"/>
  <c r="Z80" i="19" s="1"/>
  <c r="Z81" i="19" s="1"/>
  <c r="Z82" i="19" s="1"/>
  <c r="Z83" i="19" s="1"/>
  <c r="Z84" i="19" s="1"/>
  <c r="Z85" i="19" s="1"/>
  <c r="Z86" i="19" s="1"/>
  <c r="Z87" i="19" s="1"/>
  <c r="Z88" i="19" s="1"/>
  <c r="Z89" i="19" s="1"/>
  <c r="Z90" i="19" s="1"/>
  <c r="Z91" i="19" s="1"/>
  <c r="Z92" i="19" s="1"/>
  <c r="Z93" i="19" s="1"/>
  <c r="Z94" i="19" s="1"/>
  <c r="Z95" i="19" s="1"/>
  <c r="Z96" i="19" s="1"/>
  <c r="Z97" i="19" s="1"/>
  <c r="Z98" i="19" s="1"/>
  <c r="Z99" i="19" s="1"/>
  <c r="Z100" i="19" s="1"/>
  <c r="Z101" i="19" s="1"/>
  <c r="Z102" i="19" s="1"/>
  <c r="Y5" i="19"/>
  <c r="Y6" i="19" s="1"/>
  <c r="Y7" i="19" s="1"/>
  <c r="Y8" i="19" s="1"/>
  <c r="Y9" i="19" s="1"/>
  <c r="Y10" i="19" s="1"/>
  <c r="Y11" i="19" s="1"/>
  <c r="Y12" i="19" s="1"/>
  <c r="Y13" i="19" s="1"/>
  <c r="Y14" i="19" s="1"/>
  <c r="Y15" i="19" s="1"/>
  <c r="Y16" i="19" s="1"/>
  <c r="Y17" i="19" s="1"/>
  <c r="Y18" i="19" s="1"/>
  <c r="Y19" i="19" s="1"/>
  <c r="Y20" i="19" s="1"/>
  <c r="Y21" i="19" s="1"/>
  <c r="Y22" i="19" s="1"/>
  <c r="Y23" i="19" s="1"/>
  <c r="Y24" i="19" s="1"/>
  <c r="Y25" i="19" s="1"/>
  <c r="Y26" i="19" s="1"/>
  <c r="Y27" i="19" s="1"/>
  <c r="Y28" i="19" s="1"/>
  <c r="Y29" i="19" s="1"/>
  <c r="Y30" i="19" s="1"/>
  <c r="Y31" i="19" s="1"/>
  <c r="Y32" i="19" s="1"/>
  <c r="Y33" i="19" s="1"/>
  <c r="Y34" i="19" s="1"/>
  <c r="Y35" i="19" s="1"/>
  <c r="Y36" i="19" s="1"/>
  <c r="Y37" i="19" s="1"/>
  <c r="Y38" i="19" s="1"/>
  <c r="Y39" i="19" s="1"/>
  <c r="Y40" i="19" s="1"/>
  <c r="Y41" i="19" s="1"/>
  <c r="Y42" i="19" s="1"/>
  <c r="Y43" i="19" s="1"/>
  <c r="Y44" i="19" s="1"/>
  <c r="Y45" i="19" s="1"/>
  <c r="Y46" i="19" s="1"/>
  <c r="Y47" i="19" s="1"/>
  <c r="Y48" i="19" s="1"/>
  <c r="Y49" i="19" s="1"/>
  <c r="Y50" i="19" s="1"/>
  <c r="Y51" i="19" s="1"/>
  <c r="Y52" i="19" s="1"/>
  <c r="Y53" i="19" s="1"/>
  <c r="Y54" i="19" s="1"/>
  <c r="Y55" i="19" s="1"/>
  <c r="Y56" i="19" s="1"/>
  <c r="Y57" i="19" s="1"/>
  <c r="Y58" i="19" s="1"/>
  <c r="Y59" i="19" s="1"/>
  <c r="Y60" i="19" s="1"/>
  <c r="Y61" i="19" s="1"/>
  <c r="Y62" i="19" s="1"/>
  <c r="Y63" i="19" s="1"/>
  <c r="Y64" i="19" s="1"/>
  <c r="Y65" i="19" s="1"/>
  <c r="Y66" i="19" s="1"/>
  <c r="Y67" i="19" s="1"/>
  <c r="Y68" i="19" s="1"/>
  <c r="Y69" i="19" s="1"/>
  <c r="Y70" i="19" s="1"/>
  <c r="Y71" i="19" s="1"/>
  <c r="Y72" i="19" s="1"/>
  <c r="Y73" i="19" s="1"/>
  <c r="Y74" i="19" s="1"/>
  <c r="Y75" i="19" s="1"/>
  <c r="Y76" i="19" s="1"/>
  <c r="Y77" i="19" s="1"/>
  <c r="Y78" i="19" s="1"/>
  <c r="Y79" i="19" s="1"/>
  <c r="Y80" i="19" s="1"/>
  <c r="Y81" i="19" s="1"/>
  <c r="Y82" i="19" s="1"/>
  <c r="Y83" i="19" s="1"/>
  <c r="Y84" i="19" s="1"/>
  <c r="Y85" i="19" s="1"/>
  <c r="Y86" i="19" s="1"/>
  <c r="Y87" i="19" s="1"/>
  <c r="Y88" i="19" s="1"/>
  <c r="Y89" i="19" s="1"/>
  <c r="Y90" i="19" s="1"/>
  <c r="Y91" i="19" s="1"/>
  <c r="Y92" i="19" s="1"/>
  <c r="Y93" i="19" s="1"/>
  <c r="Y94" i="19" s="1"/>
  <c r="Y95" i="19" s="1"/>
  <c r="Y96" i="19" s="1"/>
  <c r="Y97" i="19" s="1"/>
  <c r="Y98" i="19" s="1"/>
  <c r="Y99" i="19" s="1"/>
  <c r="Y100" i="19" s="1"/>
  <c r="Y101" i="19" s="1"/>
  <c r="Y102" i="19" s="1"/>
  <c r="X5" i="19"/>
  <c r="X6" i="19" s="1"/>
  <c r="X7" i="19" s="1"/>
  <c r="X8" i="19" s="1"/>
  <c r="X9" i="19" s="1"/>
  <c r="X10" i="19" s="1"/>
  <c r="X11" i="19" s="1"/>
  <c r="X12" i="19" s="1"/>
  <c r="X13" i="19" s="1"/>
  <c r="X14" i="19" s="1"/>
  <c r="X15" i="19" s="1"/>
  <c r="X16" i="19" s="1"/>
  <c r="X17" i="19" s="1"/>
  <c r="X18" i="19" s="1"/>
  <c r="X19" i="19" s="1"/>
  <c r="X20" i="19" s="1"/>
  <c r="X21" i="19" s="1"/>
  <c r="X22" i="19" s="1"/>
  <c r="X23" i="19" s="1"/>
  <c r="X24" i="19" s="1"/>
  <c r="X25" i="19" s="1"/>
  <c r="X26" i="19" s="1"/>
  <c r="X27" i="19" s="1"/>
  <c r="X28" i="19" s="1"/>
  <c r="X29" i="19" s="1"/>
  <c r="X30" i="19" s="1"/>
  <c r="X31" i="19" s="1"/>
  <c r="X32" i="19" s="1"/>
  <c r="X33" i="19" s="1"/>
  <c r="X34" i="19" s="1"/>
  <c r="X35" i="19" s="1"/>
  <c r="X36" i="19" s="1"/>
  <c r="X37" i="19" s="1"/>
  <c r="X38" i="19" s="1"/>
  <c r="X39" i="19" s="1"/>
  <c r="X40" i="19" s="1"/>
  <c r="X41" i="19" s="1"/>
  <c r="X42" i="19" s="1"/>
  <c r="X43" i="19" s="1"/>
  <c r="X44" i="19" s="1"/>
  <c r="X45" i="19" s="1"/>
  <c r="X46" i="19" s="1"/>
  <c r="X47" i="19" s="1"/>
  <c r="X48" i="19" s="1"/>
  <c r="X49" i="19" s="1"/>
  <c r="X50" i="19" s="1"/>
  <c r="X51" i="19" s="1"/>
  <c r="X52" i="19" s="1"/>
  <c r="X53" i="19" s="1"/>
  <c r="X54" i="19" s="1"/>
  <c r="X55" i="19" s="1"/>
  <c r="X56" i="19" s="1"/>
  <c r="X57" i="19" s="1"/>
  <c r="X58" i="19" s="1"/>
  <c r="X59" i="19" s="1"/>
  <c r="X60" i="19" s="1"/>
  <c r="X61" i="19" s="1"/>
  <c r="X62" i="19" s="1"/>
  <c r="X63" i="19" s="1"/>
  <c r="X64" i="19" s="1"/>
  <c r="X65" i="19" s="1"/>
  <c r="X66" i="19" s="1"/>
  <c r="X67" i="19" s="1"/>
  <c r="X68" i="19" s="1"/>
  <c r="X69" i="19" s="1"/>
  <c r="X70" i="19" s="1"/>
  <c r="X71" i="19" s="1"/>
  <c r="X72" i="19" s="1"/>
  <c r="X73" i="19" s="1"/>
  <c r="X74" i="19" s="1"/>
  <c r="X75" i="19" s="1"/>
  <c r="X76" i="19" s="1"/>
  <c r="X77" i="19" s="1"/>
  <c r="X78" i="19" s="1"/>
  <c r="X79" i="19" s="1"/>
  <c r="X80" i="19" s="1"/>
  <c r="X81" i="19" s="1"/>
  <c r="X82" i="19" s="1"/>
  <c r="X83" i="19" s="1"/>
  <c r="X84" i="19" s="1"/>
  <c r="X85" i="19" s="1"/>
  <c r="X86" i="19" s="1"/>
  <c r="X87" i="19" s="1"/>
  <c r="X88" i="19" s="1"/>
  <c r="X89" i="19" s="1"/>
  <c r="X90" i="19" s="1"/>
  <c r="X91" i="19" s="1"/>
  <c r="X92" i="19" s="1"/>
  <c r="X93" i="19" s="1"/>
  <c r="X94" i="19" s="1"/>
  <c r="X95" i="19" s="1"/>
  <c r="X96" i="19" s="1"/>
  <c r="X97" i="19" s="1"/>
  <c r="X98" i="19" s="1"/>
  <c r="X99" i="19" s="1"/>
  <c r="X100" i="19" s="1"/>
  <c r="X101" i="19" s="1"/>
  <c r="X102" i="19" s="1"/>
  <c r="W5" i="19"/>
  <c r="W6" i="19" s="1"/>
  <c r="W7" i="19" s="1"/>
  <c r="W8" i="19" s="1"/>
  <c r="W9" i="19" s="1"/>
  <c r="W10" i="19" s="1"/>
  <c r="W11" i="19" s="1"/>
  <c r="W12" i="19" s="1"/>
  <c r="W13" i="19" s="1"/>
  <c r="W14" i="19" s="1"/>
  <c r="W15" i="19" s="1"/>
  <c r="W16" i="19" s="1"/>
  <c r="W17" i="19" s="1"/>
  <c r="W18" i="19" s="1"/>
  <c r="W19" i="19" s="1"/>
  <c r="W20" i="19" s="1"/>
  <c r="W21" i="19" s="1"/>
  <c r="W22" i="19" s="1"/>
  <c r="W23" i="19" s="1"/>
  <c r="W24" i="19" s="1"/>
  <c r="W25" i="19" s="1"/>
  <c r="W26" i="19" s="1"/>
  <c r="W27" i="19" s="1"/>
  <c r="W28" i="19" s="1"/>
  <c r="W29" i="19" s="1"/>
  <c r="W30" i="19" s="1"/>
  <c r="W31" i="19" s="1"/>
  <c r="W32" i="19" s="1"/>
  <c r="W33" i="19" s="1"/>
  <c r="W34" i="19" s="1"/>
  <c r="W35" i="19" s="1"/>
  <c r="W36" i="19" s="1"/>
  <c r="W37" i="19" s="1"/>
  <c r="W38" i="19" s="1"/>
  <c r="W39" i="19" s="1"/>
  <c r="W40" i="19" s="1"/>
  <c r="W41" i="19" s="1"/>
  <c r="W42" i="19" s="1"/>
  <c r="W43" i="19" s="1"/>
  <c r="W44" i="19" s="1"/>
  <c r="W45" i="19" s="1"/>
  <c r="W46" i="19" s="1"/>
  <c r="W47" i="19" s="1"/>
  <c r="W48" i="19" s="1"/>
  <c r="W49" i="19" s="1"/>
  <c r="W50" i="19" s="1"/>
  <c r="W51" i="19" s="1"/>
  <c r="W52" i="19" s="1"/>
  <c r="W53" i="19" s="1"/>
  <c r="W54" i="19" s="1"/>
  <c r="W55" i="19" s="1"/>
  <c r="W56" i="19" s="1"/>
  <c r="W57" i="19" s="1"/>
  <c r="W58" i="19" s="1"/>
  <c r="W59" i="19" s="1"/>
  <c r="W60" i="19" s="1"/>
  <c r="W61" i="19" s="1"/>
  <c r="W62" i="19" s="1"/>
  <c r="W63" i="19" s="1"/>
  <c r="W64" i="19" s="1"/>
  <c r="W65" i="19" s="1"/>
  <c r="W66" i="19" s="1"/>
  <c r="W67" i="19" s="1"/>
  <c r="W68" i="19" s="1"/>
  <c r="W69" i="19" s="1"/>
  <c r="W70" i="19" s="1"/>
  <c r="W71" i="19" s="1"/>
  <c r="W72" i="19" s="1"/>
  <c r="W73" i="19" s="1"/>
  <c r="W74" i="19" s="1"/>
  <c r="W75" i="19" s="1"/>
  <c r="W76" i="19" s="1"/>
  <c r="W77" i="19" s="1"/>
  <c r="W78" i="19" s="1"/>
  <c r="W79" i="19" s="1"/>
  <c r="W80" i="19" s="1"/>
  <c r="W81" i="19" s="1"/>
  <c r="W82" i="19" s="1"/>
  <c r="W83" i="19" s="1"/>
  <c r="W84" i="19" s="1"/>
  <c r="W85" i="19" s="1"/>
  <c r="W86" i="19" s="1"/>
  <c r="W87" i="19" s="1"/>
  <c r="W88" i="19" s="1"/>
  <c r="W89" i="19" s="1"/>
  <c r="W90" i="19" s="1"/>
  <c r="W91" i="19" s="1"/>
  <c r="W92" i="19" s="1"/>
  <c r="W93" i="19" s="1"/>
  <c r="W94" i="19" s="1"/>
  <c r="W95" i="19" s="1"/>
  <c r="W96" i="19" s="1"/>
  <c r="W97" i="19" s="1"/>
  <c r="W98" i="19" s="1"/>
  <c r="W99" i="19" s="1"/>
  <c r="W100" i="19" s="1"/>
  <c r="W101" i="19" s="1"/>
  <c r="W102" i="19" s="1"/>
  <c r="V5" i="19"/>
  <c r="V6" i="19" s="1"/>
  <c r="V7" i="19" s="1"/>
  <c r="V8" i="19" s="1"/>
  <c r="V9" i="19" s="1"/>
  <c r="V10" i="19" s="1"/>
  <c r="V11" i="19" s="1"/>
  <c r="V12" i="19" s="1"/>
  <c r="V13" i="19" s="1"/>
  <c r="V14" i="19" s="1"/>
  <c r="V15" i="19" s="1"/>
  <c r="V16" i="19" s="1"/>
  <c r="V17" i="19" s="1"/>
  <c r="V18" i="19" s="1"/>
  <c r="V19" i="19" s="1"/>
  <c r="V20" i="19" s="1"/>
  <c r="V21" i="19" s="1"/>
  <c r="V22" i="19" s="1"/>
  <c r="V23" i="19" s="1"/>
  <c r="V24" i="19" s="1"/>
  <c r="V25" i="19" s="1"/>
  <c r="V26" i="19" s="1"/>
  <c r="V27" i="19" s="1"/>
  <c r="V28" i="19" s="1"/>
  <c r="V29" i="19" s="1"/>
  <c r="V30" i="19" s="1"/>
  <c r="V31" i="19" s="1"/>
  <c r="V32" i="19" s="1"/>
  <c r="V33" i="19" s="1"/>
  <c r="V34" i="19" s="1"/>
  <c r="V35" i="19" s="1"/>
  <c r="V36" i="19" s="1"/>
  <c r="V37" i="19" s="1"/>
  <c r="V38" i="19" s="1"/>
  <c r="V39" i="19" s="1"/>
  <c r="V40" i="19" s="1"/>
  <c r="V41" i="19" s="1"/>
  <c r="V42" i="19" s="1"/>
  <c r="V43" i="19" s="1"/>
  <c r="V44" i="19" s="1"/>
  <c r="V45" i="19" s="1"/>
  <c r="V46" i="19" s="1"/>
  <c r="V47" i="19" s="1"/>
  <c r="V48" i="19" s="1"/>
  <c r="V49" i="19" s="1"/>
  <c r="V50" i="19" s="1"/>
  <c r="V51" i="19" s="1"/>
  <c r="V52" i="19" s="1"/>
  <c r="V53" i="19" s="1"/>
  <c r="V54" i="19" s="1"/>
  <c r="V55" i="19" s="1"/>
  <c r="V56" i="19" s="1"/>
  <c r="V57" i="19" s="1"/>
  <c r="V58" i="19" s="1"/>
  <c r="V59" i="19" s="1"/>
  <c r="V60" i="19" s="1"/>
  <c r="V61" i="19" s="1"/>
  <c r="V62" i="19" s="1"/>
  <c r="V63" i="19" s="1"/>
  <c r="V64" i="19" s="1"/>
  <c r="V65" i="19" s="1"/>
  <c r="V66" i="19" s="1"/>
  <c r="V67" i="19" s="1"/>
  <c r="V68" i="19" s="1"/>
  <c r="V69" i="19" s="1"/>
  <c r="V70" i="19" s="1"/>
  <c r="V71" i="19" s="1"/>
  <c r="V72" i="19" s="1"/>
  <c r="V73" i="19" s="1"/>
  <c r="V74" i="19" s="1"/>
  <c r="V75" i="19" s="1"/>
  <c r="V76" i="19" s="1"/>
  <c r="V77" i="19" s="1"/>
  <c r="V78" i="19" s="1"/>
  <c r="V79" i="19" s="1"/>
  <c r="V80" i="19" s="1"/>
  <c r="V81" i="19" s="1"/>
  <c r="V82" i="19" s="1"/>
  <c r="V83" i="19" s="1"/>
  <c r="V84" i="19" s="1"/>
  <c r="V85" i="19" s="1"/>
  <c r="V86" i="19" s="1"/>
  <c r="V87" i="19" s="1"/>
  <c r="V88" i="19" s="1"/>
  <c r="V89" i="19" s="1"/>
  <c r="V90" i="19" s="1"/>
  <c r="V91" i="19" s="1"/>
  <c r="V92" i="19" s="1"/>
  <c r="V93" i="19" s="1"/>
  <c r="V94" i="19" s="1"/>
  <c r="V95" i="19" s="1"/>
  <c r="V96" i="19" s="1"/>
  <c r="V97" i="19" s="1"/>
  <c r="V98" i="19" s="1"/>
  <c r="V99" i="19" s="1"/>
  <c r="V100" i="19" s="1"/>
  <c r="V101" i="19" s="1"/>
  <c r="V102" i="19" s="1"/>
  <c r="U5" i="19"/>
  <c r="U6" i="19" s="1"/>
  <c r="U7" i="19" s="1"/>
  <c r="U8" i="19" s="1"/>
  <c r="U9" i="19" s="1"/>
  <c r="U10" i="19" s="1"/>
  <c r="U11" i="19" s="1"/>
  <c r="U12" i="19" s="1"/>
  <c r="U13" i="19" s="1"/>
  <c r="U14" i="19" s="1"/>
  <c r="U15" i="19" s="1"/>
  <c r="U16" i="19" s="1"/>
  <c r="U17" i="19" s="1"/>
  <c r="U18" i="19" s="1"/>
  <c r="U19" i="19" s="1"/>
  <c r="U20" i="19" s="1"/>
  <c r="U21" i="19" s="1"/>
  <c r="U22" i="19" s="1"/>
  <c r="U23" i="19" s="1"/>
  <c r="U24" i="19" s="1"/>
  <c r="U25" i="19" s="1"/>
  <c r="U26" i="19" s="1"/>
  <c r="U27" i="19" s="1"/>
  <c r="U28" i="19" s="1"/>
  <c r="U29" i="19" s="1"/>
  <c r="U30" i="19" s="1"/>
  <c r="U31" i="19" s="1"/>
  <c r="U32" i="19" s="1"/>
  <c r="U33" i="19" s="1"/>
  <c r="U34" i="19" s="1"/>
  <c r="U35" i="19" s="1"/>
  <c r="U36" i="19" s="1"/>
  <c r="U37" i="19" s="1"/>
  <c r="U38" i="19" s="1"/>
  <c r="U39" i="19" s="1"/>
  <c r="U40" i="19" s="1"/>
  <c r="U41" i="19" s="1"/>
  <c r="U42" i="19" s="1"/>
  <c r="U43" i="19" s="1"/>
  <c r="U44" i="19" s="1"/>
  <c r="U45" i="19" s="1"/>
  <c r="U46" i="19" s="1"/>
  <c r="U47" i="19" s="1"/>
  <c r="U48" i="19" s="1"/>
  <c r="U49" i="19" s="1"/>
  <c r="U50" i="19" s="1"/>
  <c r="U51" i="19" s="1"/>
  <c r="U52" i="19" s="1"/>
  <c r="U53" i="19" s="1"/>
  <c r="U54" i="19" s="1"/>
  <c r="U55" i="19" s="1"/>
  <c r="U56" i="19" s="1"/>
  <c r="U57" i="19" s="1"/>
  <c r="U58" i="19" s="1"/>
  <c r="U59" i="19" s="1"/>
  <c r="U60" i="19" s="1"/>
  <c r="U61" i="19" s="1"/>
  <c r="U62" i="19" s="1"/>
  <c r="U63" i="19" s="1"/>
  <c r="U64" i="19" s="1"/>
  <c r="U65" i="19" s="1"/>
  <c r="U66" i="19" s="1"/>
  <c r="U67" i="19" s="1"/>
  <c r="U68" i="19" s="1"/>
  <c r="U69" i="19" s="1"/>
  <c r="U70" i="19" s="1"/>
  <c r="U71" i="19" s="1"/>
  <c r="U72" i="19" s="1"/>
  <c r="U73" i="19" s="1"/>
  <c r="U74" i="19" s="1"/>
  <c r="U75" i="19" s="1"/>
  <c r="U76" i="19" s="1"/>
  <c r="U77" i="19" s="1"/>
  <c r="U78" i="19" s="1"/>
  <c r="U79" i="19" s="1"/>
  <c r="U80" i="19" s="1"/>
  <c r="U81" i="19" s="1"/>
  <c r="U82" i="19" s="1"/>
  <c r="U83" i="19" s="1"/>
  <c r="U84" i="19" s="1"/>
  <c r="U85" i="19" s="1"/>
  <c r="U86" i="19" s="1"/>
  <c r="U87" i="19" s="1"/>
  <c r="U88" i="19" s="1"/>
  <c r="U89" i="19" s="1"/>
  <c r="U90" i="19" s="1"/>
  <c r="U91" i="19" s="1"/>
  <c r="U92" i="19" s="1"/>
  <c r="U93" i="19" s="1"/>
  <c r="U94" i="19" s="1"/>
  <c r="U95" i="19" s="1"/>
  <c r="U96" i="19" s="1"/>
  <c r="U97" i="19" s="1"/>
  <c r="U98" i="19" s="1"/>
  <c r="U99" i="19" s="1"/>
  <c r="U100" i="19" s="1"/>
  <c r="U101" i="19" s="1"/>
  <c r="U102" i="19" s="1"/>
  <c r="T5" i="19"/>
  <c r="T6" i="19" s="1"/>
  <c r="T7" i="19" s="1"/>
  <c r="T8" i="19" s="1"/>
  <c r="T9" i="19" s="1"/>
  <c r="T10" i="19" s="1"/>
  <c r="T11" i="19" s="1"/>
  <c r="T12" i="19" s="1"/>
  <c r="T13" i="19" s="1"/>
  <c r="T14" i="19" s="1"/>
  <c r="T15" i="19" s="1"/>
  <c r="T16" i="19" s="1"/>
  <c r="T17" i="19" s="1"/>
  <c r="T18" i="19" s="1"/>
  <c r="T19" i="19" s="1"/>
  <c r="T20" i="19" s="1"/>
  <c r="T21" i="19" s="1"/>
  <c r="T22" i="19" s="1"/>
  <c r="T23" i="19" s="1"/>
  <c r="T24" i="19" s="1"/>
  <c r="T25" i="19" s="1"/>
  <c r="T26" i="19" s="1"/>
  <c r="T27" i="19" s="1"/>
  <c r="T28" i="19" s="1"/>
  <c r="T29" i="19" s="1"/>
  <c r="T30" i="19" s="1"/>
  <c r="T31" i="19" s="1"/>
  <c r="T32" i="19" s="1"/>
  <c r="T33" i="19" s="1"/>
  <c r="T34" i="19" s="1"/>
  <c r="T35" i="19" s="1"/>
  <c r="T36" i="19" s="1"/>
  <c r="T37" i="19" s="1"/>
  <c r="T38" i="19" s="1"/>
  <c r="T39" i="19" s="1"/>
  <c r="T40" i="19" s="1"/>
  <c r="T41" i="19" s="1"/>
  <c r="T42" i="19" s="1"/>
  <c r="T43" i="19" s="1"/>
  <c r="T44" i="19" s="1"/>
  <c r="T45" i="19" s="1"/>
  <c r="T46" i="19" s="1"/>
  <c r="T47" i="19" s="1"/>
  <c r="T48" i="19" s="1"/>
  <c r="T49" i="19" s="1"/>
  <c r="T50" i="19" s="1"/>
  <c r="T51" i="19" s="1"/>
  <c r="T52" i="19" s="1"/>
  <c r="T53" i="19" s="1"/>
  <c r="T54" i="19" s="1"/>
  <c r="T55" i="19" s="1"/>
  <c r="T56" i="19" s="1"/>
  <c r="T57" i="19" s="1"/>
  <c r="T58" i="19" s="1"/>
  <c r="T59" i="19" s="1"/>
  <c r="T60" i="19" s="1"/>
  <c r="T61" i="19" s="1"/>
  <c r="T62" i="19" s="1"/>
  <c r="T63" i="19" s="1"/>
  <c r="T64" i="19" s="1"/>
  <c r="T65" i="19" s="1"/>
  <c r="T66" i="19" s="1"/>
  <c r="T67" i="19" s="1"/>
  <c r="T68" i="19" s="1"/>
  <c r="T69" i="19" s="1"/>
  <c r="T70" i="19" s="1"/>
  <c r="T71" i="19" s="1"/>
  <c r="T72" i="19" s="1"/>
  <c r="T73" i="19" s="1"/>
  <c r="T74" i="19" s="1"/>
  <c r="T75" i="19" s="1"/>
  <c r="T76" i="19" s="1"/>
  <c r="T77" i="19" s="1"/>
  <c r="T78" i="19" s="1"/>
  <c r="T79" i="19" s="1"/>
  <c r="T80" i="19" s="1"/>
  <c r="T81" i="19" s="1"/>
  <c r="T82" i="19" s="1"/>
  <c r="T83" i="19" s="1"/>
  <c r="T84" i="19" s="1"/>
  <c r="T85" i="19" s="1"/>
  <c r="T86" i="19" s="1"/>
  <c r="T87" i="19" s="1"/>
  <c r="T88" i="19" s="1"/>
  <c r="T89" i="19" s="1"/>
  <c r="T90" i="19" s="1"/>
  <c r="T91" i="19" s="1"/>
  <c r="T92" i="19" s="1"/>
  <c r="T93" i="19" s="1"/>
  <c r="T94" i="19" s="1"/>
  <c r="T95" i="19" s="1"/>
  <c r="T96" i="19" s="1"/>
  <c r="T97" i="19" s="1"/>
  <c r="T98" i="19" s="1"/>
  <c r="T99" i="19" s="1"/>
  <c r="T100" i="19" s="1"/>
  <c r="T101" i="19" s="1"/>
  <c r="T102" i="19" s="1"/>
  <c r="S5" i="19"/>
  <c r="S6" i="19" s="1"/>
  <c r="S7" i="19" s="1"/>
  <c r="S8" i="19" s="1"/>
  <c r="S9" i="19" s="1"/>
  <c r="S10" i="19" s="1"/>
  <c r="S11" i="19" s="1"/>
  <c r="S12" i="19" s="1"/>
  <c r="S13" i="19" s="1"/>
  <c r="S14" i="19" s="1"/>
  <c r="S15" i="19" s="1"/>
  <c r="S16" i="19" s="1"/>
  <c r="S17" i="19" s="1"/>
  <c r="S18" i="19" s="1"/>
  <c r="S19" i="19" s="1"/>
  <c r="S20" i="19" s="1"/>
  <c r="S21" i="19" s="1"/>
  <c r="S22" i="19" s="1"/>
  <c r="S23" i="19" s="1"/>
  <c r="S24" i="19" s="1"/>
  <c r="S25" i="19" s="1"/>
  <c r="S26" i="19" s="1"/>
  <c r="S27" i="19" s="1"/>
  <c r="S28" i="19" s="1"/>
  <c r="S29" i="19" s="1"/>
  <c r="S30" i="19" s="1"/>
  <c r="S31" i="19" s="1"/>
  <c r="S32" i="19" s="1"/>
  <c r="S33" i="19" s="1"/>
  <c r="S34" i="19" s="1"/>
  <c r="S35" i="19" s="1"/>
  <c r="S36" i="19" s="1"/>
  <c r="S37" i="19" s="1"/>
  <c r="S38" i="19" s="1"/>
  <c r="S39" i="19" s="1"/>
  <c r="S40" i="19" s="1"/>
  <c r="S41" i="19" s="1"/>
  <c r="S42" i="19" s="1"/>
  <c r="S43" i="19" s="1"/>
  <c r="S44" i="19" s="1"/>
  <c r="S45" i="19" s="1"/>
  <c r="S46" i="19" s="1"/>
  <c r="S47" i="19" s="1"/>
  <c r="S48" i="19" s="1"/>
  <c r="S49" i="19" s="1"/>
  <c r="S50" i="19" s="1"/>
  <c r="S51" i="19" s="1"/>
  <c r="S52" i="19" s="1"/>
  <c r="S53" i="19" s="1"/>
  <c r="S54" i="19" s="1"/>
  <c r="S55" i="19" s="1"/>
  <c r="S56" i="19" s="1"/>
  <c r="S57" i="19" s="1"/>
  <c r="S58" i="19" s="1"/>
  <c r="S59" i="19" s="1"/>
  <c r="S60" i="19" s="1"/>
  <c r="S61" i="19" s="1"/>
  <c r="S62" i="19" s="1"/>
  <c r="S63" i="19" s="1"/>
  <c r="S64" i="19" s="1"/>
  <c r="S65" i="19" s="1"/>
  <c r="S66" i="19" s="1"/>
  <c r="S67" i="19" s="1"/>
  <c r="S68" i="19" s="1"/>
  <c r="S69" i="19" s="1"/>
  <c r="S70" i="19" s="1"/>
  <c r="S71" i="19" s="1"/>
  <c r="S72" i="19" s="1"/>
  <c r="S73" i="19" s="1"/>
  <c r="S74" i="19" s="1"/>
  <c r="S75" i="19" s="1"/>
  <c r="S76" i="19" s="1"/>
  <c r="S77" i="19" s="1"/>
  <c r="S78" i="19" s="1"/>
  <c r="S79" i="19" s="1"/>
  <c r="S80" i="19" s="1"/>
  <c r="S81" i="19" s="1"/>
  <c r="S82" i="19" s="1"/>
  <c r="S83" i="19" s="1"/>
  <c r="S84" i="19" s="1"/>
  <c r="S85" i="19" s="1"/>
  <c r="S86" i="19" s="1"/>
  <c r="S87" i="19" s="1"/>
  <c r="S88" i="19" s="1"/>
  <c r="S89" i="19" s="1"/>
  <c r="S90" i="19" s="1"/>
  <c r="S91" i="19" s="1"/>
  <c r="S92" i="19" s="1"/>
  <c r="S93" i="19" s="1"/>
  <c r="S94" i="19" s="1"/>
  <c r="S95" i="19" s="1"/>
  <c r="S96" i="19" s="1"/>
  <c r="S97" i="19" s="1"/>
  <c r="S98" i="19" s="1"/>
  <c r="S99" i="19" s="1"/>
  <c r="S100" i="19" s="1"/>
  <c r="S101" i="19" s="1"/>
  <c r="S102" i="19" s="1"/>
  <c r="R5" i="19"/>
  <c r="R6" i="19" s="1"/>
  <c r="R7" i="19" s="1"/>
  <c r="R8" i="19" s="1"/>
  <c r="R9" i="19" s="1"/>
  <c r="R10" i="19" s="1"/>
  <c r="R11" i="19" s="1"/>
  <c r="R12" i="19" s="1"/>
  <c r="R13" i="19" s="1"/>
  <c r="R14" i="19" s="1"/>
  <c r="R15" i="19" s="1"/>
  <c r="R16" i="19" s="1"/>
  <c r="R17" i="19" s="1"/>
  <c r="R18" i="19" s="1"/>
  <c r="R19" i="19" s="1"/>
  <c r="R20" i="19" s="1"/>
  <c r="R21" i="19" s="1"/>
  <c r="R22" i="19" s="1"/>
  <c r="R23" i="19" s="1"/>
  <c r="R24" i="19" s="1"/>
  <c r="R25" i="19" s="1"/>
  <c r="R26" i="19" s="1"/>
  <c r="R27" i="19" s="1"/>
  <c r="R28" i="19" s="1"/>
  <c r="R29" i="19" s="1"/>
  <c r="R30" i="19" s="1"/>
  <c r="R31" i="19" s="1"/>
  <c r="R32" i="19" s="1"/>
  <c r="R33" i="19" s="1"/>
  <c r="R34" i="19" s="1"/>
  <c r="R35" i="19" s="1"/>
  <c r="R36" i="19" s="1"/>
  <c r="R37" i="19" s="1"/>
  <c r="R38" i="19" s="1"/>
  <c r="R39" i="19" s="1"/>
  <c r="R40" i="19" s="1"/>
  <c r="R41" i="19" s="1"/>
  <c r="R42" i="19" s="1"/>
  <c r="R43" i="19" s="1"/>
  <c r="R44" i="19" s="1"/>
  <c r="R45" i="19" s="1"/>
  <c r="R46" i="19" s="1"/>
  <c r="R47" i="19" s="1"/>
  <c r="R48" i="19" s="1"/>
  <c r="R49" i="19" s="1"/>
  <c r="R50" i="19" s="1"/>
  <c r="R51" i="19" s="1"/>
  <c r="R52" i="19" s="1"/>
  <c r="R53" i="19" s="1"/>
  <c r="R54" i="19" s="1"/>
  <c r="R55" i="19" s="1"/>
  <c r="R56" i="19" s="1"/>
  <c r="R57" i="19" s="1"/>
  <c r="R58" i="19" s="1"/>
  <c r="R59" i="19" s="1"/>
  <c r="R60" i="19" s="1"/>
  <c r="R61" i="19" s="1"/>
  <c r="R62" i="19" s="1"/>
  <c r="R63" i="19" s="1"/>
  <c r="R64" i="19" s="1"/>
  <c r="R65" i="19" s="1"/>
  <c r="R66" i="19" s="1"/>
  <c r="R67" i="19" s="1"/>
  <c r="R68" i="19" s="1"/>
  <c r="R69" i="19" s="1"/>
  <c r="R70" i="19" s="1"/>
  <c r="R71" i="19" s="1"/>
  <c r="R72" i="19" s="1"/>
  <c r="R73" i="19" s="1"/>
  <c r="R74" i="19" s="1"/>
  <c r="R75" i="19" s="1"/>
  <c r="R76" i="19" s="1"/>
  <c r="R77" i="19" s="1"/>
  <c r="R78" i="19" s="1"/>
  <c r="R79" i="19" s="1"/>
  <c r="R80" i="19" s="1"/>
  <c r="R81" i="19" s="1"/>
  <c r="R82" i="19" s="1"/>
  <c r="R83" i="19" s="1"/>
  <c r="R84" i="19" s="1"/>
  <c r="R85" i="19" s="1"/>
  <c r="R86" i="19" s="1"/>
  <c r="R87" i="19" s="1"/>
  <c r="R88" i="19" s="1"/>
  <c r="R89" i="19" s="1"/>
  <c r="R90" i="19" s="1"/>
  <c r="R91" i="19" s="1"/>
  <c r="R92" i="19" s="1"/>
  <c r="R93" i="19" s="1"/>
  <c r="R94" i="19" s="1"/>
  <c r="R95" i="19" s="1"/>
  <c r="R96" i="19" s="1"/>
  <c r="R97" i="19" s="1"/>
  <c r="R98" i="19" s="1"/>
  <c r="R99" i="19" s="1"/>
  <c r="R100" i="19" s="1"/>
  <c r="R101" i="19" s="1"/>
  <c r="R102" i="19" s="1"/>
  <c r="Q5" i="19"/>
  <c r="Q6" i="19" s="1"/>
  <c r="Q7" i="19" s="1"/>
  <c r="Q8" i="19" s="1"/>
  <c r="Q9" i="19" s="1"/>
  <c r="Q10" i="19" s="1"/>
  <c r="Q11" i="19" s="1"/>
  <c r="Q12" i="19" s="1"/>
  <c r="Q13" i="19" s="1"/>
  <c r="Q14" i="19" s="1"/>
  <c r="Q15" i="19" s="1"/>
  <c r="Q16" i="19" s="1"/>
  <c r="Q17" i="19" s="1"/>
  <c r="Q18" i="19" s="1"/>
  <c r="Q19" i="19" s="1"/>
  <c r="Q20" i="19" s="1"/>
  <c r="Q21" i="19" s="1"/>
  <c r="Q22" i="19" s="1"/>
  <c r="Q23" i="19" s="1"/>
  <c r="Q24" i="19" s="1"/>
  <c r="Q25" i="19" s="1"/>
  <c r="Q26" i="19" s="1"/>
  <c r="Q27" i="19" s="1"/>
  <c r="Q28" i="19" s="1"/>
  <c r="Q29" i="19" s="1"/>
  <c r="Q30" i="19" s="1"/>
  <c r="Q31" i="19" s="1"/>
  <c r="Q32" i="19" s="1"/>
  <c r="Q33" i="19" s="1"/>
  <c r="Q34" i="19" s="1"/>
  <c r="Q35" i="19" s="1"/>
  <c r="Q36" i="19" s="1"/>
  <c r="Q37" i="19" s="1"/>
  <c r="Q38" i="19" s="1"/>
  <c r="Q39" i="19" s="1"/>
  <c r="Q40" i="19" s="1"/>
  <c r="Q41" i="19" s="1"/>
  <c r="Q42" i="19" s="1"/>
  <c r="Q43" i="19" s="1"/>
  <c r="Q44" i="19" s="1"/>
  <c r="Q45" i="19" s="1"/>
  <c r="Q46" i="19" s="1"/>
  <c r="Q47" i="19" s="1"/>
  <c r="Q48" i="19" s="1"/>
  <c r="Q49" i="19" s="1"/>
  <c r="Q50" i="19" s="1"/>
  <c r="Q51" i="19" s="1"/>
  <c r="Q52" i="19" s="1"/>
  <c r="Q53" i="19" s="1"/>
  <c r="Q54" i="19" s="1"/>
  <c r="Q55" i="19" s="1"/>
  <c r="Q56" i="19" s="1"/>
  <c r="Q57" i="19" s="1"/>
  <c r="Q58" i="19" s="1"/>
  <c r="Q59" i="19" s="1"/>
  <c r="Q60" i="19" s="1"/>
  <c r="Q61" i="19" s="1"/>
  <c r="Q62" i="19" s="1"/>
  <c r="Q63" i="19" s="1"/>
  <c r="Q64" i="19" s="1"/>
  <c r="Q65" i="19" s="1"/>
  <c r="Q66" i="19" s="1"/>
  <c r="Q67" i="19" s="1"/>
  <c r="Q68" i="19" s="1"/>
  <c r="Q69" i="19" s="1"/>
  <c r="Q70" i="19" s="1"/>
  <c r="Q71" i="19" s="1"/>
  <c r="Q72" i="19" s="1"/>
  <c r="Q73" i="19" s="1"/>
  <c r="Q74" i="19" s="1"/>
  <c r="Q75" i="19" s="1"/>
  <c r="Q76" i="19" s="1"/>
  <c r="Q77" i="19" s="1"/>
  <c r="Q78" i="19" s="1"/>
  <c r="Q79" i="19" s="1"/>
  <c r="Q80" i="19" s="1"/>
  <c r="Q81" i="19" s="1"/>
  <c r="Q82" i="19" s="1"/>
  <c r="Q83" i="19" s="1"/>
  <c r="Q84" i="19" s="1"/>
  <c r="Q85" i="19" s="1"/>
  <c r="Q86" i="19" s="1"/>
  <c r="Q87" i="19" s="1"/>
  <c r="Q88" i="19" s="1"/>
  <c r="Q89" i="19" s="1"/>
  <c r="Q90" i="19" s="1"/>
  <c r="Q91" i="19" s="1"/>
  <c r="Q92" i="19" s="1"/>
  <c r="Q93" i="19" s="1"/>
  <c r="Q94" i="19" s="1"/>
  <c r="Q95" i="19" s="1"/>
  <c r="Q96" i="19" s="1"/>
  <c r="Q97" i="19" s="1"/>
  <c r="Q98" i="19" s="1"/>
  <c r="Q99" i="19" s="1"/>
  <c r="Q100" i="19" s="1"/>
  <c r="Q101" i="19" s="1"/>
  <c r="Q102" i="19" s="1"/>
  <c r="P5" i="19"/>
  <c r="P6" i="19" s="1"/>
  <c r="P7" i="19" s="1"/>
  <c r="P8" i="19" s="1"/>
  <c r="P9" i="19" s="1"/>
  <c r="P10" i="19" s="1"/>
  <c r="P11" i="19" s="1"/>
  <c r="P12" i="19" s="1"/>
  <c r="P13" i="19" s="1"/>
  <c r="P14" i="19" s="1"/>
  <c r="P15" i="19" s="1"/>
  <c r="P16" i="19" s="1"/>
  <c r="P17" i="19" s="1"/>
  <c r="P18" i="19" s="1"/>
  <c r="P19" i="19" s="1"/>
  <c r="P20" i="19" s="1"/>
  <c r="P21" i="19" s="1"/>
  <c r="P22" i="19" s="1"/>
  <c r="P23" i="19" s="1"/>
  <c r="P24" i="19" s="1"/>
  <c r="P25" i="19" s="1"/>
  <c r="P26" i="19" s="1"/>
  <c r="P27" i="19" s="1"/>
  <c r="P28" i="19" s="1"/>
  <c r="P29" i="19" s="1"/>
  <c r="P30" i="19" s="1"/>
  <c r="P31" i="19" s="1"/>
  <c r="P32" i="19" s="1"/>
  <c r="P33" i="19" s="1"/>
  <c r="P34" i="19" s="1"/>
  <c r="P35" i="19" s="1"/>
  <c r="P36" i="19" s="1"/>
  <c r="P37" i="19" s="1"/>
  <c r="P38" i="19" s="1"/>
  <c r="P39" i="19" s="1"/>
  <c r="P40" i="19" s="1"/>
  <c r="P41" i="19" s="1"/>
  <c r="P42" i="19" s="1"/>
  <c r="P43" i="19" s="1"/>
  <c r="P44" i="19" s="1"/>
  <c r="P45" i="19" s="1"/>
  <c r="P46" i="19" s="1"/>
  <c r="P47" i="19" s="1"/>
  <c r="P48" i="19" s="1"/>
  <c r="P49" i="19" s="1"/>
  <c r="P50" i="19" s="1"/>
  <c r="P51" i="19" s="1"/>
  <c r="P52" i="19" s="1"/>
  <c r="P53" i="19" s="1"/>
  <c r="P54" i="19" s="1"/>
  <c r="P55" i="19" s="1"/>
  <c r="P56" i="19" s="1"/>
  <c r="P57" i="19" s="1"/>
  <c r="P58" i="19" s="1"/>
  <c r="P59" i="19" s="1"/>
  <c r="P60" i="19" s="1"/>
  <c r="P61" i="19" s="1"/>
  <c r="P62" i="19" s="1"/>
  <c r="P63" i="19" s="1"/>
  <c r="P64" i="19" s="1"/>
  <c r="P65" i="19" s="1"/>
  <c r="P66" i="19" s="1"/>
  <c r="P67" i="19" s="1"/>
  <c r="P68" i="19" s="1"/>
  <c r="P69" i="19" s="1"/>
  <c r="P70" i="19" s="1"/>
  <c r="P71" i="19" s="1"/>
  <c r="P72" i="19" s="1"/>
  <c r="P73" i="19" s="1"/>
  <c r="P74" i="19" s="1"/>
  <c r="P75" i="19" s="1"/>
  <c r="P76" i="19" s="1"/>
  <c r="P77" i="19" s="1"/>
  <c r="P78" i="19" s="1"/>
  <c r="P79" i="19" s="1"/>
  <c r="P80" i="19" s="1"/>
  <c r="P81" i="19" s="1"/>
  <c r="P82" i="19" s="1"/>
  <c r="P83" i="19" s="1"/>
  <c r="P84" i="19" s="1"/>
  <c r="P85" i="19" s="1"/>
  <c r="P86" i="19" s="1"/>
  <c r="P87" i="19" s="1"/>
  <c r="P88" i="19" s="1"/>
  <c r="P89" i="19" s="1"/>
  <c r="P90" i="19" s="1"/>
  <c r="P91" i="19" s="1"/>
  <c r="P92" i="19" s="1"/>
  <c r="P93" i="19" s="1"/>
  <c r="P94" i="19" s="1"/>
  <c r="P95" i="19" s="1"/>
  <c r="P96" i="19" s="1"/>
  <c r="P97" i="19" s="1"/>
  <c r="P98" i="19" s="1"/>
  <c r="P99" i="19" s="1"/>
  <c r="P100" i="19" s="1"/>
  <c r="P101" i="19" s="1"/>
  <c r="P102" i="19" s="1"/>
  <c r="O5" i="19"/>
  <c r="O6" i="19" s="1"/>
  <c r="O7" i="19" s="1"/>
  <c r="O8" i="19" s="1"/>
  <c r="O9" i="19" s="1"/>
  <c r="O10" i="19" s="1"/>
  <c r="O11" i="19" s="1"/>
  <c r="O12" i="19" s="1"/>
  <c r="O13" i="19" s="1"/>
  <c r="O14" i="19" s="1"/>
  <c r="O15" i="19" s="1"/>
  <c r="O16" i="19" s="1"/>
  <c r="O17" i="19" s="1"/>
  <c r="O18" i="19" s="1"/>
  <c r="O19" i="19" s="1"/>
  <c r="O20" i="19" s="1"/>
  <c r="O21" i="19" s="1"/>
  <c r="O22" i="19" s="1"/>
  <c r="O23" i="19" s="1"/>
  <c r="O24" i="19" s="1"/>
  <c r="O25" i="19" s="1"/>
  <c r="O26" i="19" s="1"/>
  <c r="O27" i="19" s="1"/>
  <c r="O28" i="19" s="1"/>
  <c r="O29" i="19" s="1"/>
  <c r="O30" i="19" s="1"/>
  <c r="O31" i="19" s="1"/>
  <c r="O32" i="19" s="1"/>
  <c r="O33" i="19" s="1"/>
  <c r="O34" i="19" s="1"/>
  <c r="O35" i="19" s="1"/>
  <c r="O36" i="19" s="1"/>
  <c r="O37" i="19" s="1"/>
  <c r="O38" i="19" s="1"/>
  <c r="O39" i="19" s="1"/>
  <c r="O40" i="19" s="1"/>
  <c r="O41" i="19" s="1"/>
  <c r="O42" i="19" s="1"/>
  <c r="O43" i="19" s="1"/>
  <c r="O44" i="19" s="1"/>
  <c r="O45" i="19" s="1"/>
  <c r="O46" i="19" s="1"/>
  <c r="O47" i="19" s="1"/>
  <c r="O48" i="19" s="1"/>
  <c r="O49" i="19" s="1"/>
  <c r="O50" i="19" s="1"/>
  <c r="O51" i="19" s="1"/>
  <c r="O52" i="19" s="1"/>
  <c r="O53" i="19" s="1"/>
  <c r="O54" i="19" s="1"/>
  <c r="O55" i="19" s="1"/>
  <c r="O56" i="19" s="1"/>
  <c r="O57" i="19" s="1"/>
  <c r="O58" i="19" s="1"/>
  <c r="O59" i="19" s="1"/>
  <c r="O60" i="19" s="1"/>
  <c r="O61" i="19" s="1"/>
  <c r="O62" i="19" s="1"/>
  <c r="O63" i="19" s="1"/>
  <c r="O64" i="19" s="1"/>
  <c r="O65" i="19" s="1"/>
  <c r="O66" i="19" s="1"/>
  <c r="O67" i="19" s="1"/>
  <c r="O68" i="19" s="1"/>
  <c r="O69" i="19" s="1"/>
  <c r="O70" i="19" s="1"/>
  <c r="O71" i="19" s="1"/>
  <c r="O72" i="19" s="1"/>
  <c r="O73" i="19" s="1"/>
  <c r="O74" i="19" s="1"/>
  <c r="O75" i="19" s="1"/>
  <c r="O76" i="19" s="1"/>
  <c r="O77" i="19" s="1"/>
  <c r="O78" i="19" s="1"/>
  <c r="O79" i="19" s="1"/>
  <c r="O80" i="19" s="1"/>
  <c r="O81" i="19" s="1"/>
  <c r="O82" i="19" s="1"/>
  <c r="O83" i="19" s="1"/>
  <c r="O84" i="19" s="1"/>
  <c r="O85" i="19" s="1"/>
  <c r="O86" i="19" s="1"/>
  <c r="O87" i="19" s="1"/>
  <c r="O88" i="19" s="1"/>
  <c r="O89" i="19" s="1"/>
  <c r="O90" i="19" s="1"/>
  <c r="O91" i="19" s="1"/>
  <c r="O92" i="19" s="1"/>
  <c r="O93" i="19" s="1"/>
  <c r="O94" i="19" s="1"/>
  <c r="O95" i="19" s="1"/>
  <c r="O96" i="19" s="1"/>
  <c r="O97" i="19" s="1"/>
  <c r="O98" i="19" s="1"/>
  <c r="O99" i="19" s="1"/>
  <c r="O100" i="19" s="1"/>
  <c r="O101" i="19" s="1"/>
  <c r="O102" i="19" s="1"/>
  <c r="N5" i="19"/>
  <c r="N6" i="19" s="1"/>
  <c r="N7" i="19" s="1"/>
  <c r="N8" i="19" s="1"/>
  <c r="N9" i="19" s="1"/>
  <c r="N10" i="19" s="1"/>
  <c r="N11" i="19" s="1"/>
  <c r="N12" i="19" s="1"/>
  <c r="N13" i="19" s="1"/>
  <c r="N14" i="19" s="1"/>
  <c r="N15" i="19" s="1"/>
  <c r="N16" i="19" s="1"/>
  <c r="N17" i="19" s="1"/>
  <c r="N18" i="19" s="1"/>
  <c r="N19" i="19" s="1"/>
  <c r="N20" i="19" s="1"/>
  <c r="N21" i="19" s="1"/>
  <c r="N22" i="19" s="1"/>
  <c r="N23" i="19" s="1"/>
  <c r="N24" i="19" s="1"/>
  <c r="N25" i="19" s="1"/>
  <c r="N26" i="19" s="1"/>
  <c r="N27" i="19" s="1"/>
  <c r="N28" i="19" s="1"/>
  <c r="N29" i="19" s="1"/>
  <c r="N30" i="19" s="1"/>
  <c r="N31" i="19" s="1"/>
  <c r="N32" i="19" s="1"/>
  <c r="N33" i="19" s="1"/>
  <c r="N34" i="19" s="1"/>
  <c r="N35" i="19" s="1"/>
  <c r="N36" i="19" s="1"/>
  <c r="N37" i="19" s="1"/>
  <c r="N38" i="19" s="1"/>
  <c r="N39" i="19" s="1"/>
  <c r="N40" i="19" s="1"/>
  <c r="N41" i="19" s="1"/>
  <c r="N42" i="19" s="1"/>
  <c r="N43" i="19" s="1"/>
  <c r="N44" i="19" s="1"/>
  <c r="N45" i="19" s="1"/>
  <c r="N46" i="19" s="1"/>
  <c r="N47" i="19" s="1"/>
  <c r="N48" i="19" s="1"/>
  <c r="N49" i="19" s="1"/>
  <c r="N50" i="19" s="1"/>
  <c r="N51" i="19" s="1"/>
  <c r="N52" i="19" s="1"/>
  <c r="N53" i="19" s="1"/>
  <c r="N54" i="19" s="1"/>
  <c r="N55" i="19" s="1"/>
  <c r="N56" i="19" s="1"/>
  <c r="N57" i="19" s="1"/>
  <c r="N58" i="19" s="1"/>
  <c r="N59" i="19" s="1"/>
  <c r="N60" i="19" s="1"/>
  <c r="N61" i="19" s="1"/>
  <c r="N62" i="19" s="1"/>
  <c r="N63" i="19" s="1"/>
  <c r="N64" i="19" s="1"/>
  <c r="N65" i="19" s="1"/>
  <c r="N66" i="19" s="1"/>
  <c r="N67" i="19" s="1"/>
  <c r="N68" i="19" s="1"/>
  <c r="N69" i="19" s="1"/>
  <c r="N70" i="19" s="1"/>
  <c r="N71" i="19" s="1"/>
  <c r="N72" i="19" s="1"/>
  <c r="N73" i="19" s="1"/>
  <c r="N74" i="19" s="1"/>
  <c r="N75" i="19" s="1"/>
  <c r="N76" i="19" s="1"/>
  <c r="N77" i="19" s="1"/>
  <c r="N78" i="19" s="1"/>
  <c r="N79" i="19" s="1"/>
  <c r="N80" i="19" s="1"/>
  <c r="N81" i="19" s="1"/>
  <c r="N82" i="19" s="1"/>
  <c r="N83" i="19" s="1"/>
  <c r="N84" i="19" s="1"/>
  <c r="N85" i="19" s="1"/>
  <c r="N86" i="19" s="1"/>
  <c r="N87" i="19" s="1"/>
  <c r="N88" i="19" s="1"/>
  <c r="N89" i="19" s="1"/>
  <c r="N90" i="19" s="1"/>
  <c r="N91" i="19" s="1"/>
  <c r="N92" i="19" s="1"/>
  <c r="N93" i="19" s="1"/>
  <c r="N94" i="19" s="1"/>
  <c r="N95" i="19" s="1"/>
  <c r="N96" i="19" s="1"/>
  <c r="N97" i="19" s="1"/>
  <c r="N98" i="19" s="1"/>
  <c r="N99" i="19" s="1"/>
  <c r="N100" i="19" s="1"/>
  <c r="N101" i="19" s="1"/>
  <c r="N102" i="19" s="1"/>
  <c r="M5" i="19"/>
  <c r="M6" i="19" s="1"/>
  <c r="M7" i="19" s="1"/>
  <c r="M8" i="19" s="1"/>
  <c r="M9" i="19" s="1"/>
  <c r="M10" i="19" s="1"/>
  <c r="M11" i="19" s="1"/>
  <c r="M12" i="19" s="1"/>
  <c r="M13" i="19" s="1"/>
  <c r="M14" i="19" s="1"/>
  <c r="M15" i="19" s="1"/>
  <c r="M16" i="19" s="1"/>
  <c r="M17" i="19" s="1"/>
  <c r="M18" i="19" s="1"/>
  <c r="M19" i="19" s="1"/>
  <c r="M20" i="19" s="1"/>
  <c r="M21" i="19" s="1"/>
  <c r="M22" i="19" s="1"/>
  <c r="M23" i="19" s="1"/>
  <c r="M24" i="19" s="1"/>
  <c r="M25" i="19" s="1"/>
  <c r="M26" i="19" s="1"/>
  <c r="M27" i="19" s="1"/>
  <c r="M28" i="19" s="1"/>
  <c r="M29" i="19" s="1"/>
  <c r="M30" i="19" s="1"/>
  <c r="M31" i="19" s="1"/>
  <c r="M32" i="19" s="1"/>
  <c r="M33" i="19" s="1"/>
  <c r="M34" i="19" s="1"/>
  <c r="M35" i="19" s="1"/>
  <c r="M36" i="19" s="1"/>
  <c r="M37" i="19" s="1"/>
  <c r="M38" i="19" s="1"/>
  <c r="M39" i="19" s="1"/>
  <c r="M40" i="19" s="1"/>
  <c r="M41" i="19" s="1"/>
  <c r="M42" i="19" s="1"/>
  <c r="M43" i="19" s="1"/>
  <c r="M44" i="19" s="1"/>
  <c r="M45" i="19" s="1"/>
  <c r="M46" i="19" s="1"/>
  <c r="M47" i="19" s="1"/>
  <c r="M48" i="19" s="1"/>
  <c r="M49" i="19" s="1"/>
  <c r="M50" i="19" s="1"/>
  <c r="M51" i="19" s="1"/>
  <c r="M52" i="19" s="1"/>
  <c r="M53" i="19" s="1"/>
  <c r="M54" i="19" s="1"/>
  <c r="M55" i="19" s="1"/>
  <c r="M56" i="19" s="1"/>
  <c r="M57" i="19" s="1"/>
  <c r="M58" i="19" s="1"/>
  <c r="M59" i="19" s="1"/>
  <c r="M60" i="19" s="1"/>
  <c r="M61" i="19" s="1"/>
  <c r="M62" i="19" s="1"/>
  <c r="M63" i="19" s="1"/>
  <c r="M64" i="19" s="1"/>
  <c r="M65" i="19" s="1"/>
  <c r="M66" i="19" s="1"/>
  <c r="M67" i="19" s="1"/>
  <c r="M68" i="19" s="1"/>
  <c r="M69" i="19" s="1"/>
  <c r="M70" i="19" s="1"/>
  <c r="M71" i="19" s="1"/>
  <c r="M72" i="19" s="1"/>
  <c r="M73" i="19" s="1"/>
  <c r="M74" i="19" s="1"/>
  <c r="M75" i="19" s="1"/>
  <c r="M76" i="19" s="1"/>
  <c r="M77" i="19" s="1"/>
  <c r="M78" i="19" s="1"/>
  <c r="M79" i="19" s="1"/>
  <c r="M80" i="19" s="1"/>
  <c r="M81" i="19" s="1"/>
  <c r="M82" i="19" s="1"/>
  <c r="M83" i="19" s="1"/>
  <c r="M84" i="19" s="1"/>
  <c r="M85" i="19" s="1"/>
  <c r="M86" i="19" s="1"/>
  <c r="M87" i="19" s="1"/>
  <c r="M88" i="19" s="1"/>
  <c r="M89" i="19" s="1"/>
  <c r="M90" i="19" s="1"/>
  <c r="M91" i="19" s="1"/>
  <c r="M92" i="19" s="1"/>
  <c r="M93" i="19" s="1"/>
  <c r="M94" i="19" s="1"/>
  <c r="M95" i="19" s="1"/>
  <c r="M96" i="19" s="1"/>
  <c r="M97" i="19" s="1"/>
  <c r="M98" i="19" s="1"/>
  <c r="M99" i="19" s="1"/>
  <c r="M100" i="19" s="1"/>
  <c r="M101" i="19" s="1"/>
  <c r="M102" i="19" s="1"/>
  <c r="L5" i="19"/>
  <c r="L6" i="19" s="1"/>
  <c r="L7" i="19" s="1"/>
  <c r="L8" i="19" s="1"/>
  <c r="L9" i="19" s="1"/>
  <c r="L10" i="19" s="1"/>
  <c r="L11" i="19" s="1"/>
  <c r="L12" i="19" s="1"/>
  <c r="L13" i="19" s="1"/>
  <c r="L14" i="19" s="1"/>
  <c r="L15" i="19" s="1"/>
  <c r="L16" i="19" s="1"/>
  <c r="L17" i="19" s="1"/>
  <c r="L18" i="19" s="1"/>
  <c r="L19" i="19" s="1"/>
  <c r="L20" i="19" s="1"/>
  <c r="L21" i="19" s="1"/>
  <c r="L22" i="19" s="1"/>
  <c r="L23" i="19" s="1"/>
  <c r="L24" i="19" s="1"/>
  <c r="L25" i="19" s="1"/>
  <c r="L26" i="19" s="1"/>
  <c r="L27" i="19" s="1"/>
  <c r="L28" i="19" s="1"/>
  <c r="L29" i="19" s="1"/>
  <c r="L30" i="19" s="1"/>
  <c r="L31" i="19" s="1"/>
  <c r="L32" i="19" s="1"/>
  <c r="L33" i="19" s="1"/>
  <c r="L34" i="19" s="1"/>
  <c r="L35" i="19" s="1"/>
  <c r="L36" i="19" s="1"/>
  <c r="L37" i="19" s="1"/>
  <c r="L38" i="19" s="1"/>
  <c r="L39" i="19" s="1"/>
  <c r="L40" i="19" s="1"/>
  <c r="L41" i="19" s="1"/>
  <c r="L42" i="19" s="1"/>
  <c r="L43" i="19" s="1"/>
  <c r="L44" i="19" s="1"/>
  <c r="L45" i="19" s="1"/>
  <c r="L46" i="19" s="1"/>
  <c r="L47" i="19" s="1"/>
  <c r="L48" i="19" s="1"/>
  <c r="L49" i="19" s="1"/>
  <c r="L50" i="19" s="1"/>
  <c r="L51" i="19" s="1"/>
  <c r="L52" i="19" s="1"/>
  <c r="L53" i="19" s="1"/>
  <c r="L54" i="19" s="1"/>
  <c r="L55" i="19" s="1"/>
  <c r="L56" i="19" s="1"/>
  <c r="L57" i="19" s="1"/>
  <c r="L58" i="19" s="1"/>
  <c r="L59" i="19" s="1"/>
  <c r="L60" i="19" s="1"/>
  <c r="L61" i="19" s="1"/>
  <c r="L62" i="19" s="1"/>
  <c r="L63" i="19" s="1"/>
  <c r="L64" i="19" s="1"/>
  <c r="L65" i="19" s="1"/>
  <c r="L66" i="19" s="1"/>
  <c r="L67" i="19" s="1"/>
  <c r="L68" i="19" s="1"/>
  <c r="L69" i="19" s="1"/>
  <c r="L70" i="19" s="1"/>
  <c r="L71" i="19" s="1"/>
  <c r="L72" i="19" s="1"/>
  <c r="L73" i="19" s="1"/>
  <c r="L74" i="19" s="1"/>
  <c r="L75" i="19" s="1"/>
  <c r="L76" i="19" s="1"/>
  <c r="L77" i="19" s="1"/>
  <c r="L78" i="19" s="1"/>
  <c r="L79" i="19" s="1"/>
  <c r="L80" i="19" s="1"/>
  <c r="L81" i="19" s="1"/>
  <c r="L82" i="19" s="1"/>
  <c r="L83" i="19" s="1"/>
  <c r="L84" i="19" s="1"/>
  <c r="L85" i="19" s="1"/>
  <c r="L86" i="19" s="1"/>
  <c r="L87" i="19" s="1"/>
  <c r="L88" i="19" s="1"/>
  <c r="L89" i="19" s="1"/>
  <c r="L90" i="19" s="1"/>
  <c r="L91" i="19" s="1"/>
  <c r="L92" i="19" s="1"/>
  <c r="L93" i="19" s="1"/>
  <c r="L94" i="19" s="1"/>
  <c r="L95" i="19" s="1"/>
  <c r="L96" i="19" s="1"/>
  <c r="L97" i="19" s="1"/>
  <c r="L98" i="19" s="1"/>
  <c r="L99" i="19" s="1"/>
  <c r="L100" i="19" s="1"/>
  <c r="L101" i="19" s="1"/>
  <c r="L102" i="19" s="1"/>
  <c r="K5" i="19"/>
  <c r="K6" i="19" s="1"/>
  <c r="K7" i="19" s="1"/>
  <c r="K8" i="19" s="1"/>
  <c r="K9" i="19" s="1"/>
  <c r="K10" i="19" s="1"/>
  <c r="K11" i="19" s="1"/>
  <c r="K12" i="19" s="1"/>
  <c r="K13" i="19" s="1"/>
  <c r="K14" i="19" s="1"/>
  <c r="K15" i="19" s="1"/>
  <c r="K16" i="19" s="1"/>
  <c r="K17" i="19" s="1"/>
  <c r="K18" i="19" s="1"/>
  <c r="K19" i="19" s="1"/>
  <c r="K20" i="19" s="1"/>
  <c r="K21" i="19" s="1"/>
  <c r="K22" i="19" s="1"/>
  <c r="K23" i="19" s="1"/>
  <c r="K24" i="19" s="1"/>
  <c r="K25" i="19" s="1"/>
  <c r="K26" i="19" s="1"/>
  <c r="K27" i="19" s="1"/>
  <c r="K28" i="19" s="1"/>
  <c r="K29" i="19" s="1"/>
  <c r="K30" i="19" s="1"/>
  <c r="K31" i="19" s="1"/>
  <c r="K32" i="19" s="1"/>
  <c r="K33" i="19" s="1"/>
  <c r="K34" i="19" s="1"/>
  <c r="K35" i="19" s="1"/>
  <c r="K36" i="19" s="1"/>
  <c r="K37" i="19" s="1"/>
  <c r="K38" i="19" s="1"/>
  <c r="K39" i="19" s="1"/>
  <c r="K40" i="19" s="1"/>
  <c r="K41" i="19" s="1"/>
  <c r="K42" i="19" s="1"/>
  <c r="K43" i="19" s="1"/>
  <c r="K44" i="19" s="1"/>
  <c r="K45" i="19" s="1"/>
  <c r="K46" i="19" s="1"/>
  <c r="K47" i="19" s="1"/>
  <c r="K48" i="19" s="1"/>
  <c r="K49" i="19" s="1"/>
  <c r="K50" i="19" s="1"/>
  <c r="K51" i="19" s="1"/>
  <c r="K52" i="19" s="1"/>
  <c r="K53" i="19" s="1"/>
  <c r="K54" i="19" s="1"/>
  <c r="K55" i="19" s="1"/>
  <c r="K56" i="19" s="1"/>
  <c r="K57" i="19" s="1"/>
  <c r="K58" i="19" s="1"/>
  <c r="K59" i="19" s="1"/>
  <c r="K60" i="19" s="1"/>
  <c r="K61" i="19" s="1"/>
  <c r="K62" i="19" s="1"/>
  <c r="K63" i="19" s="1"/>
  <c r="K64" i="19" s="1"/>
  <c r="K65" i="19" s="1"/>
  <c r="K66" i="19" s="1"/>
  <c r="K67" i="19" s="1"/>
  <c r="K68" i="19" s="1"/>
  <c r="K69" i="19" s="1"/>
  <c r="K70" i="19" s="1"/>
  <c r="K71" i="19" s="1"/>
  <c r="K72" i="19" s="1"/>
  <c r="K73" i="19" s="1"/>
  <c r="K74" i="19" s="1"/>
  <c r="K75" i="19" s="1"/>
  <c r="K76" i="19" s="1"/>
  <c r="K77" i="19" s="1"/>
  <c r="K78" i="19" s="1"/>
  <c r="K79" i="19" s="1"/>
  <c r="K80" i="19" s="1"/>
  <c r="K81" i="19" s="1"/>
  <c r="K82" i="19" s="1"/>
  <c r="K83" i="19" s="1"/>
  <c r="K84" i="19" s="1"/>
  <c r="K85" i="19" s="1"/>
  <c r="K86" i="19" s="1"/>
  <c r="K87" i="19" s="1"/>
  <c r="K88" i="19" s="1"/>
  <c r="K89" i="19" s="1"/>
  <c r="K90" i="19" s="1"/>
  <c r="K91" i="19" s="1"/>
  <c r="K92" i="19" s="1"/>
  <c r="K93" i="19" s="1"/>
  <c r="K94" i="19" s="1"/>
  <c r="K95" i="19" s="1"/>
  <c r="K96" i="19" s="1"/>
  <c r="K97" i="19" s="1"/>
  <c r="K98" i="19" s="1"/>
  <c r="K99" i="19" s="1"/>
  <c r="K100" i="19" s="1"/>
  <c r="K101" i="19" s="1"/>
  <c r="K102" i="19" s="1"/>
  <c r="J5" i="19"/>
  <c r="J6" i="19" s="1"/>
  <c r="J7" i="19" s="1"/>
  <c r="J8" i="19" s="1"/>
  <c r="J9" i="19" s="1"/>
  <c r="J10" i="19" s="1"/>
  <c r="J11" i="19" s="1"/>
  <c r="J12" i="19" s="1"/>
  <c r="J13" i="19" s="1"/>
  <c r="J14" i="19" s="1"/>
  <c r="J15" i="19" s="1"/>
  <c r="J16" i="19" s="1"/>
  <c r="J17" i="19" s="1"/>
  <c r="J18" i="19" s="1"/>
  <c r="J19" i="19" s="1"/>
  <c r="J20" i="19" s="1"/>
  <c r="J21" i="19" s="1"/>
  <c r="J22" i="19" s="1"/>
  <c r="J23" i="19" s="1"/>
  <c r="J24" i="19" s="1"/>
  <c r="J25" i="19" s="1"/>
  <c r="J26" i="19" s="1"/>
  <c r="J27" i="19" s="1"/>
  <c r="J28" i="19" s="1"/>
  <c r="J29" i="19" s="1"/>
  <c r="J30" i="19" s="1"/>
  <c r="J31" i="19" s="1"/>
  <c r="J32" i="19" s="1"/>
  <c r="J33" i="19" s="1"/>
  <c r="J34" i="19" s="1"/>
  <c r="J35" i="19" s="1"/>
  <c r="J36" i="19" s="1"/>
  <c r="J37" i="19" s="1"/>
  <c r="J38" i="19" s="1"/>
  <c r="J39" i="19" s="1"/>
  <c r="J40" i="19" s="1"/>
  <c r="J41" i="19" s="1"/>
  <c r="J42" i="19" s="1"/>
  <c r="J43" i="19" s="1"/>
  <c r="J44" i="19" s="1"/>
  <c r="J45" i="19" s="1"/>
  <c r="J46" i="19" s="1"/>
  <c r="J47" i="19" s="1"/>
  <c r="J48" i="19" s="1"/>
  <c r="J49" i="19" s="1"/>
  <c r="J50" i="19" s="1"/>
  <c r="J51" i="19" s="1"/>
  <c r="J52" i="19" s="1"/>
  <c r="J53" i="19" s="1"/>
  <c r="J54" i="19" s="1"/>
  <c r="J55" i="19" s="1"/>
  <c r="J56" i="19" s="1"/>
  <c r="J57" i="19" s="1"/>
  <c r="J58" i="19" s="1"/>
  <c r="J59" i="19" s="1"/>
  <c r="J60" i="19" s="1"/>
  <c r="J61" i="19" s="1"/>
  <c r="J62" i="19" s="1"/>
  <c r="J63" i="19" s="1"/>
  <c r="J64" i="19" s="1"/>
  <c r="J65" i="19" s="1"/>
  <c r="J66" i="19" s="1"/>
  <c r="J67" i="19" s="1"/>
  <c r="J68" i="19" s="1"/>
  <c r="J69" i="19" s="1"/>
  <c r="J70" i="19" s="1"/>
  <c r="J71" i="19" s="1"/>
  <c r="J72" i="19" s="1"/>
  <c r="J73" i="19" s="1"/>
  <c r="J74" i="19" s="1"/>
  <c r="J75" i="19" s="1"/>
  <c r="J76" i="19" s="1"/>
  <c r="J77" i="19" s="1"/>
  <c r="J78" i="19" s="1"/>
  <c r="J79" i="19" s="1"/>
  <c r="J80" i="19" s="1"/>
  <c r="J81" i="19" s="1"/>
  <c r="J82" i="19" s="1"/>
  <c r="J83" i="19" s="1"/>
  <c r="J84" i="19" s="1"/>
  <c r="J85" i="19" s="1"/>
  <c r="J86" i="19" s="1"/>
  <c r="J87" i="19" s="1"/>
  <c r="J88" i="19" s="1"/>
  <c r="J89" i="19" s="1"/>
  <c r="J90" i="19" s="1"/>
  <c r="J91" i="19" s="1"/>
  <c r="J92" i="19" s="1"/>
  <c r="J93" i="19" s="1"/>
  <c r="J94" i="19" s="1"/>
  <c r="J95" i="19" s="1"/>
  <c r="J96" i="19" s="1"/>
  <c r="J97" i="19" s="1"/>
  <c r="J98" i="19" s="1"/>
  <c r="J99" i="19" s="1"/>
  <c r="J100" i="19" s="1"/>
  <c r="J101" i="19" s="1"/>
  <c r="J102" i="19" s="1"/>
  <c r="I5" i="19"/>
  <c r="I6" i="19" s="1"/>
  <c r="I7" i="19" s="1"/>
  <c r="I8" i="19" s="1"/>
  <c r="I9" i="19" s="1"/>
  <c r="I10" i="19" s="1"/>
  <c r="I11" i="19" s="1"/>
  <c r="I12" i="19" s="1"/>
  <c r="I13" i="19" s="1"/>
  <c r="I14" i="19" s="1"/>
  <c r="I15" i="19" s="1"/>
  <c r="I16" i="19" s="1"/>
  <c r="I17" i="19" s="1"/>
  <c r="I18" i="19" s="1"/>
  <c r="I19" i="19" s="1"/>
  <c r="I20" i="19" s="1"/>
  <c r="I21" i="19" s="1"/>
  <c r="I22" i="19" s="1"/>
  <c r="I23" i="19" s="1"/>
  <c r="I24" i="19" s="1"/>
  <c r="I25" i="19" s="1"/>
  <c r="I26" i="19" s="1"/>
  <c r="I27" i="19" s="1"/>
  <c r="I28" i="19" s="1"/>
  <c r="I29" i="19" s="1"/>
  <c r="I30" i="19" s="1"/>
  <c r="I31" i="19" s="1"/>
  <c r="I32" i="19" s="1"/>
  <c r="I33" i="19" s="1"/>
  <c r="I34" i="19" s="1"/>
  <c r="I35" i="19" s="1"/>
  <c r="I36" i="19" s="1"/>
  <c r="I37" i="19" s="1"/>
  <c r="I38" i="19" s="1"/>
  <c r="I39" i="19" s="1"/>
  <c r="I40" i="19" s="1"/>
  <c r="I41" i="19" s="1"/>
  <c r="I42" i="19" s="1"/>
  <c r="I43" i="19" s="1"/>
  <c r="I44" i="19" s="1"/>
  <c r="I45" i="19" s="1"/>
  <c r="I46" i="19" s="1"/>
  <c r="I47" i="19" s="1"/>
  <c r="I48" i="19" s="1"/>
  <c r="I49" i="19" s="1"/>
  <c r="I50" i="19" s="1"/>
  <c r="I51" i="19" s="1"/>
  <c r="I52" i="19" s="1"/>
  <c r="I53" i="19" s="1"/>
  <c r="I54" i="19" s="1"/>
  <c r="I55" i="19" s="1"/>
  <c r="I56" i="19" s="1"/>
  <c r="I57" i="19" s="1"/>
  <c r="I58" i="19" s="1"/>
  <c r="I59" i="19" s="1"/>
  <c r="I60" i="19" s="1"/>
  <c r="I61" i="19" s="1"/>
  <c r="I62" i="19" s="1"/>
  <c r="I63" i="19" s="1"/>
  <c r="I64" i="19" s="1"/>
  <c r="I65" i="19" s="1"/>
  <c r="I66" i="19" s="1"/>
  <c r="I67" i="19" s="1"/>
  <c r="I68" i="19" s="1"/>
  <c r="I69" i="19" s="1"/>
  <c r="I70" i="19" s="1"/>
  <c r="I71" i="19" s="1"/>
  <c r="I72" i="19" s="1"/>
  <c r="I73" i="19" s="1"/>
  <c r="I74" i="19" s="1"/>
  <c r="I75" i="19" s="1"/>
  <c r="I76" i="19" s="1"/>
  <c r="I77" i="19" s="1"/>
  <c r="I78" i="19" s="1"/>
  <c r="I79" i="19" s="1"/>
  <c r="I80" i="19" s="1"/>
  <c r="I81" i="19" s="1"/>
  <c r="I82" i="19" s="1"/>
  <c r="I83" i="19" s="1"/>
  <c r="I84" i="19" s="1"/>
  <c r="I85" i="19" s="1"/>
  <c r="I86" i="19" s="1"/>
  <c r="I87" i="19" s="1"/>
  <c r="I88" i="19" s="1"/>
  <c r="I89" i="19" s="1"/>
  <c r="I90" i="19" s="1"/>
  <c r="I91" i="19" s="1"/>
  <c r="I92" i="19" s="1"/>
  <c r="I93" i="19" s="1"/>
  <c r="I94" i="19" s="1"/>
  <c r="I95" i="19" s="1"/>
  <c r="I96" i="19" s="1"/>
  <c r="I97" i="19" s="1"/>
  <c r="I98" i="19" s="1"/>
  <c r="I99" i="19" s="1"/>
  <c r="I100" i="19" s="1"/>
  <c r="I101" i="19" s="1"/>
  <c r="I102" i="19" s="1"/>
  <c r="H5" i="19"/>
  <c r="H6" i="19" s="1"/>
  <c r="H7" i="19" s="1"/>
  <c r="H8" i="19" s="1"/>
  <c r="H9" i="19" s="1"/>
  <c r="H10" i="19" s="1"/>
  <c r="H11" i="19" s="1"/>
  <c r="H12" i="19" s="1"/>
  <c r="H13" i="19" s="1"/>
  <c r="H14" i="19" s="1"/>
  <c r="H15" i="19" s="1"/>
  <c r="H16" i="19" s="1"/>
  <c r="H17" i="19" s="1"/>
  <c r="H18" i="19" s="1"/>
  <c r="H19" i="19" s="1"/>
  <c r="H20" i="19" s="1"/>
  <c r="H21" i="19" s="1"/>
  <c r="H22" i="19" s="1"/>
  <c r="H23" i="19" s="1"/>
  <c r="H24" i="19" s="1"/>
  <c r="H25" i="19" s="1"/>
  <c r="H26" i="19" s="1"/>
  <c r="H27" i="19" s="1"/>
  <c r="H28" i="19" s="1"/>
  <c r="H29" i="19" s="1"/>
  <c r="H30" i="19" s="1"/>
  <c r="H31" i="19" s="1"/>
  <c r="H32" i="19" s="1"/>
  <c r="H33" i="19" s="1"/>
  <c r="H34" i="19" s="1"/>
  <c r="H35" i="19" s="1"/>
  <c r="H36" i="19" s="1"/>
  <c r="H37" i="19" s="1"/>
  <c r="H38" i="19" s="1"/>
  <c r="H39" i="19" s="1"/>
  <c r="H40" i="19" s="1"/>
  <c r="H41" i="19" s="1"/>
  <c r="H42" i="19" s="1"/>
  <c r="H43" i="19" s="1"/>
  <c r="H44" i="19" s="1"/>
  <c r="H45" i="19" s="1"/>
  <c r="H46" i="19" s="1"/>
  <c r="H47" i="19" s="1"/>
  <c r="H48" i="19" s="1"/>
  <c r="H49" i="19" s="1"/>
  <c r="H50" i="19" s="1"/>
  <c r="H51" i="19" s="1"/>
  <c r="H52" i="19" s="1"/>
  <c r="H53" i="19" s="1"/>
  <c r="H54" i="19" s="1"/>
  <c r="H55" i="19" s="1"/>
  <c r="H56" i="19" s="1"/>
  <c r="H57" i="19" s="1"/>
  <c r="H58" i="19" s="1"/>
  <c r="H59" i="19" s="1"/>
  <c r="H60" i="19" s="1"/>
  <c r="H61" i="19" s="1"/>
  <c r="H62" i="19" s="1"/>
  <c r="H63" i="19" s="1"/>
  <c r="H64" i="19" s="1"/>
  <c r="H65" i="19" s="1"/>
  <c r="H66" i="19" s="1"/>
  <c r="H67" i="19" s="1"/>
  <c r="H68" i="19" s="1"/>
  <c r="H69" i="19" s="1"/>
  <c r="H70" i="19" s="1"/>
  <c r="H71" i="19" s="1"/>
  <c r="H72" i="19" s="1"/>
  <c r="H73" i="19" s="1"/>
  <c r="H74" i="19" s="1"/>
  <c r="H75" i="19" s="1"/>
  <c r="H76" i="19" s="1"/>
  <c r="H77" i="19" s="1"/>
  <c r="H78" i="19" s="1"/>
  <c r="H79" i="19" s="1"/>
  <c r="H80" i="19" s="1"/>
  <c r="H81" i="19" s="1"/>
  <c r="H82" i="19" s="1"/>
  <c r="H83" i="19" s="1"/>
  <c r="H84" i="19" s="1"/>
  <c r="H85" i="19" s="1"/>
  <c r="H86" i="19" s="1"/>
  <c r="H87" i="19" s="1"/>
  <c r="H88" i="19" s="1"/>
  <c r="H89" i="19" s="1"/>
  <c r="H90" i="19" s="1"/>
  <c r="H91" i="19" s="1"/>
  <c r="H92" i="19" s="1"/>
  <c r="H93" i="19" s="1"/>
  <c r="H94" i="19" s="1"/>
  <c r="H95" i="19" s="1"/>
  <c r="H96" i="19" s="1"/>
  <c r="H97" i="19" s="1"/>
  <c r="H98" i="19" s="1"/>
  <c r="H99" i="19" s="1"/>
  <c r="H100" i="19" s="1"/>
  <c r="H101" i="19" s="1"/>
  <c r="H102" i="19" s="1"/>
  <c r="G5" i="19"/>
  <c r="G6" i="19" s="1"/>
  <c r="G7" i="19" s="1"/>
  <c r="G8" i="19" s="1"/>
  <c r="G9" i="19" s="1"/>
  <c r="G10" i="19" s="1"/>
  <c r="G11" i="19" s="1"/>
  <c r="G12" i="19" s="1"/>
  <c r="G13" i="19" s="1"/>
  <c r="G14" i="19" s="1"/>
  <c r="G15" i="19" s="1"/>
  <c r="G16" i="19" s="1"/>
  <c r="G17" i="19" s="1"/>
  <c r="G18" i="19" s="1"/>
  <c r="G19" i="19" s="1"/>
  <c r="G20" i="19" s="1"/>
  <c r="G21" i="19" s="1"/>
  <c r="G22" i="19" s="1"/>
  <c r="G23" i="19" s="1"/>
  <c r="G24" i="19" s="1"/>
  <c r="G25" i="19" s="1"/>
  <c r="G26" i="19" s="1"/>
  <c r="G27" i="19" s="1"/>
  <c r="G28" i="19" s="1"/>
  <c r="G29" i="19" s="1"/>
  <c r="G30" i="19" s="1"/>
  <c r="G31" i="19" s="1"/>
  <c r="G32" i="19" s="1"/>
  <c r="G33" i="19" s="1"/>
  <c r="G34" i="19" s="1"/>
  <c r="G35" i="19" s="1"/>
  <c r="G36" i="19" s="1"/>
  <c r="G37" i="19" s="1"/>
  <c r="G38" i="19" s="1"/>
  <c r="G39" i="19" s="1"/>
  <c r="G40" i="19" s="1"/>
  <c r="G41" i="19" s="1"/>
  <c r="G42" i="19" s="1"/>
  <c r="G43" i="19" s="1"/>
  <c r="G44" i="19" s="1"/>
  <c r="G45" i="19" s="1"/>
  <c r="G46" i="19" s="1"/>
  <c r="G47" i="19" s="1"/>
  <c r="G48" i="19" s="1"/>
  <c r="G49" i="19" s="1"/>
  <c r="G50" i="19" s="1"/>
  <c r="G51" i="19" s="1"/>
  <c r="G52" i="19" s="1"/>
  <c r="G53" i="19" s="1"/>
  <c r="G54" i="19" s="1"/>
  <c r="G55" i="19" s="1"/>
  <c r="G56" i="19" s="1"/>
  <c r="G57" i="19" s="1"/>
  <c r="G58" i="19" s="1"/>
  <c r="G59" i="19" s="1"/>
  <c r="G60" i="19" s="1"/>
  <c r="G61" i="19" s="1"/>
  <c r="G62" i="19" s="1"/>
  <c r="G63" i="19" s="1"/>
  <c r="G64" i="19" s="1"/>
  <c r="G65" i="19" s="1"/>
  <c r="G66" i="19" s="1"/>
  <c r="G67" i="19" s="1"/>
  <c r="G68" i="19" s="1"/>
  <c r="G69" i="19" s="1"/>
  <c r="G70" i="19" s="1"/>
  <c r="G71" i="19" s="1"/>
  <c r="G72" i="19" s="1"/>
  <c r="G73" i="19" s="1"/>
  <c r="G74" i="19" s="1"/>
  <c r="G75" i="19" s="1"/>
  <c r="G76" i="19" s="1"/>
  <c r="G77" i="19" s="1"/>
  <c r="G78" i="19" s="1"/>
  <c r="G79" i="19" s="1"/>
  <c r="G80" i="19" s="1"/>
  <c r="G81" i="19" s="1"/>
  <c r="G82" i="19" s="1"/>
  <c r="G83" i="19" s="1"/>
  <c r="G84" i="19" s="1"/>
  <c r="G85" i="19" s="1"/>
  <c r="G86" i="19" s="1"/>
  <c r="G87" i="19" s="1"/>
  <c r="G88" i="19" s="1"/>
  <c r="G89" i="19" s="1"/>
  <c r="G90" i="19" s="1"/>
  <c r="G91" i="19" s="1"/>
  <c r="G92" i="19" s="1"/>
  <c r="G93" i="19" s="1"/>
  <c r="G94" i="19" s="1"/>
  <c r="G95" i="19" s="1"/>
  <c r="G96" i="19" s="1"/>
  <c r="G97" i="19" s="1"/>
  <c r="G98" i="19" s="1"/>
  <c r="G99" i="19" s="1"/>
  <c r="G100" i="19" s="1"/>
  <c r="G101" i="19" s="1"/>
  <c r="G102" i="19" s="1"/>
  <c r="F5" i="19"/>
  <c r="F6" i="19" s="1"/>
  <c r="F7" i="19" s="1"/>
  <c r="F8" i="19" s="1"/>
  <c r="F9" i="19" s="1"/>
  <c r="F10" i="19" s="1"/>
  <c r="F11" i="19" s="1"/>
  <c r="F12" i="19" s="1"/>
  <c r="F13" i="19" s="1"/>
  <c r="F14" i="19" s="1"/>
  <c r="F15" i="19" s="1"/>
  <c r="F16" i="19" s="1"/>
  <c r="F17" i="19" s="1"/>
  <c r="F18" i="19" s="1"/>
  <c r="F19" i="19" s="1"/>
  <c r="F20" i="19" s="1"/>
  <c r="F21" i="19" s="1"/>
  <c r="F22" i="19" s="1"/>
  <c r="F23" i="19" s="1"/>
  <c r="F24" i="19" s="1"/>
  <c r="F25" i="19" s="1"/>
  <c r="F26" i="19" s="1"/>
  <c r="F27" i="19" s="1"/>
  <c r="F28" i="19" s="1"/>
  <c r="F29" i="19" s="1"/>
  <c r="F30" i="19" s="1"/>
  <c r="F31" i="19" s="1"/>
  <c r="F32" i="19" s="1"/>
  <c r="F33" i="19" s="1"/>
  <c r="F34" i="19" s="1"/>
  <c r="F35" i="19" s="1"/>
  <c r="F36" i="19" s="1"/>
  <c r="F37" i="19" s="1"/>
  <c r="F38" i="19" s="1"/>
  <c r="F39" i="19" s="1"/>
  <c r="F40" i="19" s="1"/>
  <c r="F41" i="19" s="1"/>
  <c r="F42" i="19" s="1"/>
  <c r="F43" i="19" s="1"/>
  <c r="F44" i="19" s="1"/>
  <c r="F45" i="19" s="1"/>
  <c r="F46" i="19" s="1"/>
  <c r="F47" i="19" s="1"/>
  <c r="F48" i="19" s="1"/>
  <c r="F49" i="19" s="1"/>
  <c r="F50" i="19" s="1"/>
  <c r="F51" i="19" s="1"/>
  <c r="F52" i="19" s="1"/>
  <c r="F53" i="19" s="1"/>
  <c r="F54" i="19" s="1"/>
  <c r="F55" i="19" s="1"/>
  <c r="F56" i="19" s="1"/>
  <c r="F57" i="19" s="1"/>
  <c r="F58" i="19" s="1"/>
  <c r="F59" i="19" s="1"/>
  <c r="F60" i="19" s="1"/>
  <c r="F61" i="19" s="1"/>
  <c r="F62" i="19" s="1"/>
  <c r="F63" i="19" s="1"/>
  <c r="F64" i="19" s="1"/>
  <c r="F65" i="19" s="1"/>
  <c r="F66" i="19" s="1"/>
  <c r="F67" i="19" s="1"/>
  <c r="F68" i="19" s="1"/>
  <c r="F69" i="19" s="1"/>
  <c r="F70" i="19" s="1"/>
  <c r="F71" i="19" s="1"/>
  <c r="F72" i="19" s="1"/>
  <c r="F73" i="19" s="1"/>
  <c r="F74" i="19" s="1"/>
  <c r="F75" i="19" s="1"/>
  <c r="F76" i="19" s="1"/>
  <c r="F77" i="19" s="1"/>
  <c r="F78" i="19" s="1"/>
  <c r="F79" i="19" s="1"/>
  <c r="F80" i="19" s="1"/>
  <c r="F81" i="19" s="1"/>
  <c r="F82" i="19" s="1"/>
  <c r="F83" i="19" s="1"/>
  <c r="F84" i="19" s="1"/>
  <c r="F85" i="19" s="1"/>
  <c r="F86" i="19" s="1"/>
  <c r="F87" i="19" s="1"/>
  <c r="F88" i="19" s="1"/>
  <c r="F89" i="19" s="1"/>
  <c r="F90" i="19" s="1"/>
  <c r="F91" i="19" s="1"/>
  <c r="F92" i="19" s="1"/>
  <c r="F93" i="19" s="1"/>
  <c r="F94" i="19" s="1"/>
  <c r="F95" i="19" s="1"/>
  <c r="F96" i="19" s="1"/>
  <c r="F97" i="19" s="1"/>
  <c r="F98" i="19" s="1"/>
  <c r="F99" i="19" s="1"/>
  <c r="F100" i="19" s="1"/>
  <c r="F101" i="19" s="1"/>
  <c r="F102" i="19" s="1"/>
  <c r="E5" i="19"/>
  <c r="E6" i="19" s="1"/>
  <c r="E7" i="19" s="1"/>
  <c r="E8" i="19" s="1"/>
  <c r="E9" i="19" s="1"/>
  <c r="E10" i="19" s="1"/>
  <c r="E11" i="19" s="1"/>
  <c r="E12" i="19" s="1"/>
  <c r="E13" i="19" s="1"/>
  <c r="E14" i="19" s="1"/>
  <c r="E15" i="19" s="1"/>
  <c r="E16" i="19" s="1"/>
  <c r="E17" i="19" s="1"/>
  <c r="E18" i="19" s="1"/>
  <c r="E19" i="19" s="1"/>
  <c r="E20" i="19" s="1"/>
  <c r="E21" i="19" s="1"/>
  <c r="E22" i="19" s="1"/>
  <c r="E23" i="19" s="1"/>
  <c r="E24" i="19" s="1"/>
  <c r="E25" i="19" s="1"/>
  <c r="E26" i="19" s="1"/>
  <c r="E27" i="19" s="1"/>
  <c r="E28" i="19" s="1"/>
  <c r="E29" i="19" s="1"/>
  <c r="E30" i="19" s="1"/>
  <c r="E31" i="19" s="1"/>
  <c r="E32" i="19" s="1"/>
  <c r="E33" i="19" s="1"/>
  <c r="E34" i="19" s="1"/>
  <c r="E35" i="19" s="1"/>
  <c r="E36" i="19" s="1"/>
  <c r="E37" i="19" s="1"/>
  <c r="E38" i="19" s="1"/>
  <c r="E39" i="19" s="1"/>
  <c r="E40" i="19" s="1"/>
  <c r="E41" i="19" s="1"/>
  <c r="E42" i="19" s="1"/>
  <c r="E43" i="19" s="1"/>
  <c r="E44" i="19" s="1"/>
  <c r="E45" i="19" s="1"/>
  <c r="E46" i="19" s="1"/>
  <c r="E47" i="19" s="1"/>
  <c r="E48" i="19" s="1"/>
  <c r="E49" i="19" s="1"/>
  <c r="E50" i="19" s="1"/>
  <c r="E51" i="19" s="1"/>
  <c r="E52" i="19" s="1"/>
  <c r="E53" i="19" s="1"/>
  <c r="E54" i="19" s="1"/>
  <c r="E55" i="19" s="1"/>
  <c r="E56" i="19" s="1"/>
  <c r="E57" i="19" s="1"/>
  <c r="E58" i="19" s="1"/>
  <c r="E59" i="19" s="1"/>
  <c r="E60" i="19" s="1"/>
  <c r="E61" i="19" s="1"/>
  <c r="E62" i="19" s="1"/>
  <c r="E63" i="19" s="1"/>
  <c r="E64" i="19" s="1"/>
  <c r="E65" i="19" s="1"/>
  <c r="E66" i="19" s="1"/>
  <c r="E67" i="19" s="1"/>
  <c r="E68" i="19" s="1"/>
  <c r="E69" i="19" s="1"/>
  <c r="E70" i="19" s="1"/>
  <c r="E71" i="19" s="1"/>
  <c r="E72" i="19" s="1"/>
  <c r="E73" i="19" s="1"/>
  <c r="E74" i="19" s="1"/>
  <c r="E75" i="19" s="1"/>
  <c r="E76" i="19" s="1"/>
  <c r="E77" i="19" s="1"/>
  <c r="E78" i="19" s="1"/>
  <c r="E79" i="19" s="1"/>
  <c r="E80" i="19" s="1"/>
  <c r="E81" i="19" s="1"/>
  <c r="E82" i="19" s="1"/>
  <c r="E83" i="19" s="1"/>
  <c r="E84" i="19" s="1"/>
  <c r="E85" i="19" s="1"/>
  <c r="E86" i="19" s="1"/>
  <c r="E87" i="19" s="1"/>
  <c r="E88" i="19" s="1"/>
  <c r="E89" i="19" s="1"/>
  <c r="E90" i="19" s="1"/>
  <c r="E91" i="19" s="1"/>
  <c r="E92" i="19" s="1"/>
  <c r="E93" i="19" s="1"/>
  <c r="E94" i="19" s="1"/>
  <c r="E95" i="19" s="1"/>
  <c r="E96" i="19" s="1"/>
  <c r="E97" i="19" s="1"/>
  <c r="E98" i="19" s="1"/>
  <c r="E99" i="19" s="1"/>
  <c r="E100" i="19" s="1"/>
  <c r="E101" i="19" s="1"/>
  <c r="E102" i="19" s="1"/>
  <c r="D5" i="19"/>
  <c r="D6" i="19" s="1"/>
  <c r="D7" i="19" s="1"/>
  <c r="D8" i="19" s="1"/>
  <c r="D9" i="19" s="1"/>
  <c r="D10" i="19" s="1"/>
  <c r="D11" i="19" s="1"/>
  <c r="D12" i="19" s="1"/>
  <c r="D13" i="19" s="1"/>
  <c r="D14" i="19" s="1"/>
  <c r="D15" i="19" s="1"/>
  <c r="D16" i="19" s="1"/>
  <c r="D17" i="19" s="1"/>
  <c r="D18" i="19" s="1"/>
  <c r="D19" i="19" s="1"/>
  <c r="D20" i="19" s="1"/>
  <c r="D21" i="19" s="1"/>
  <c r="D22" i="19" s="1"/>
  <c r="D23" i="19" s="1"/>
  <c r="D24" i="19" s="1"/>
  <c r="D25" i="19" s="1"/>
  <c r="D26" i="19" s="1"/>
  <c r="D27" i="19" s="1"/>
  <c r="D28" i="19" s="1"/>
  <c r="D29" i="19" s="1"/>
  <c r="D30" i="19" s="1"/>
  <c r="D31" i="19" s="1"/>
  <c r="D32" i="19" s="1"/>
  <c r="D33" i="19" s="1"/>
  <c r="D34" i="19" s="1"/>
  <c r="D35" i="19" s="1"/>
  <c r="D36" i="19" s="1"/>
  <c r="D37" i="19" s="1"/>
  <c r="D38" i="19" s="1"/>
  <c r="D39" i="19" s="1"/>
  <c r="D40" i="19" s="1"/>
  <c r="D41" i="19" s="1"/>
  <c r="D42" i="19" s="1"/>
  <c r="D43" i="19" s="1"/>
  <c r="D44" i="19" s="1"/>
  <c r="D45" i="19" s="1"/>
  <c r="D46" i="19" s="1"/>
  <c r="D47" i="19" s="1"/>
  <c r="D48" i="19" s="1"/>
  <c r="D49" i="19" s="1"/>
  <c r="D50" i="19" s="1"/>
  <c r="D51" i="19" s="1"/>
  <c r="D52" i="19" s="1"/>
  <c r="D53" i="19" s="1"/>
  <c r="D54" i="19" s="1"/>
  <c r="D55" i="19" s="1"/>
  <c r="D56" i="19" s="1"/>
  <c r="D57" i="19" s="1"/>
  <c r="D58" i="19" s="1"/>
  <c r="D59" i="19" s="1"/>
  <c r="D60" i="19" s="1"/>
  <c r="D61" i="19" s="1"/>
  <c r="D62" i="19" s="1"/>
  <c r="D63" i="19" s="1"/>
  <c r="D64" i="19" s="1"/>
  <c r="D65" i="19" s="1"/>
  <c r="D66" i="19" s="1"/>
  <c r="D67" i="19" s="1"/>
  <c r="D68" i="19" s="1"/>
  <c r="D69" i="19" s="1"/>
  <c r="D70" i="19" s="1"/>
  <c r="D71" i="19" s="1"/>
  <c r="D72" i="19" s="1"/>
  <c r="D73" i="19" s="1"/>
  <c r="D74" i="19" s="1"/>
  <c r="D75" i="19" s="1"/>
  <c r="D76" i="19" s="1"/>
  <c r="D77" i="19" s="1"/>
  <c r="D78" i="19" s="1"/>
  <c r="D79" i="19" s="1"/>
  <c r="D80" i="19" s="1"/>
  <c r="D81" i="19" s="1"/>
  <c r="D82" i="19" s="1"/>
  <c r="D83" i="19" s="1"/>
  <c r="D84" i="19" s="1"/>
  <c r="D85" i="19" s="1"/>
  <c r="D86" i="19" s="1"/>
  <c r="D87" i="19" s="1"/>
  <c r="D88" i="19" s="1"/>
  <c r="D89" i="19" s="1"/>
  <c r="D90" i="19" s="1"/>
  <c r="D91" i="19" s="1"/>
  <c r="D92" i="19" s="1"/>
  <c r="D93" i="19" s="1"/>
  <c r="D94" i="19" s="1"/>
  <c r="D95" i="19" s="1"/>
  <c r="D96" i="19" s="1"/>
  <c r="D97" i="19" s="1"/>
  <c r="D98" i="19" s="1"/>
  <c r="D99" i="19" s="1"/>
  <c r="D100" i="19" s="1"/>
  <c r="D101" i="19" s="1"/>
  <c r="D102" i="19" s="1"/>
  <c r="C5" i="19"/>
  <c r="C6" i="19" s="1"/>
  <c r="C7" i="19" s="1"/>
  <c r="C8" i="19" s="1"/>
  <c r="C9" i="19" s="1"/>
  <c r="C10" i="19" s="1"/>
  <c r="C11" i="19" s="1"/>
  <c r="C12" i="19" s="1"/>
  <c r="C13" i="19" s="1"/>
  <c r="C14" i="19" s="1"/>
  <c r="C15" i="19" s="1"/>
  <c r="C16" i="19" s="1"/>
  <c r="C17" i="19" s="1"/>
  <c r="C18" i="19" s="1"/>
  <c r="C19" i="19" s="1"/>
  <c r="C20" i="19" s="1"/>
  <c r="C21" i="19" s="1"/>
  <c r="C22" i="19" s="1"/>
  <c r="C23" i="19" s="1"/>
  <c r="C24" i="19" s="1"/>
  <c r="C25" i="19" s="1"/>
  <c r="C26" i="19" s="1"/>
  <c r="C27" i="19" s="1"/>
  <c r="C28" i="19" s="1"/>
  <c r="C29" i="19" s="1"/>
  <c r="C30" i="19" s="1"/>
  <c r="C31" i="19" s="1"/>
  <c r="C32" i="19" s="1"/>
  <c r="C33" i="19" s="1"/>
  <c r="C34" i="19" s="1"/>
  <c r="C35" i="19" s="1"/>
  <c r="C36" i="19" s="1"/>
  <c r="C37" i="19" s="1"/>
  <c r="C38" i="19" s="1"/>
  <c r="C39" i="19" s="1"/>
  <c r="C40" i="19" s="1"/>
  <c r="C41" i="19" s="1"/>
  <c r="C42" i="19" s="1"/>
  <c r="C43" i="19" s="1"/>
  <c r="C44" i="19" s="1"/>
  <c r="C45" i="19" s="1"/>
  <c r="C46" i="19" s="1"/>
  <c r="C47" i="19" s="1"/>
  <c r="C48" i="19" s="1"/>
  <c r="C49" i="19" s="1"/>
  <c r="C50" i="19" s="1"/>
  <c r="C51" i="19" s="1"/>
  <c r="C52" i="19" s="1"/>
  <c r="C53" i="19" s="1"/>
  <c r="C54" i="19" s="1"/>
  <c r="C55" i="19" s="1"/>
  <c r="C56" i="19" s="1"/>
  <c r="C57" i="19" s="1"/>
  <c r="C58" i="19" s="1"/>
  <c r="C59" i="19" s="1"/>
  <c r="C60" i="19" s="1"/>
  <c r="C61" i="19" s="1"/>
  <c r="C62" i="19" s="1"/>
  <c r="C63" i="19" s="1"/>
  <c r="C64" i="19" s="1"/>
  <c r="C65" i="19" s="1"/>
  <c r="C66" i="19" s="1"/>
  <c r="C67" i="19" s="1"/>
  <c r="C68" i="19" s="1"/>
  <c r="C69" i="19" s="1"/>
  <c r="C70" i="19" s="1"/>
  <c r="C71" i="19" s="1"/>
  <c r="C72" i="19" s="1"/>
  <c r="C73" i="19" s="1"/>
  <c r="C74" i="19" s="1"/>
  <c r="C75" i="19" s="1"/>
  <c r="C76" i="19" s="1"/>
  <c r="C77" i="19" s="1"/>
  <c r="C78" i="19" s="1"/>
  <c r="C79" i="19" s="1"/>
  <c r="C80" i="19" s="1"/>
  <c r="C81" i="19" s="1"/>
  <c r="C82" i="19" s="1"/>
  <c r="C83" i="19" s="1"/>
  <c r="C84" i="19" s="1"/>
  <c r="C85" i="19" s="1"/>
  <c r="C86" i="19" s="1"/>
  <c r="C87" i="19" s="1"/>
  <c r="C88" i="19" s="1"/>
  <c r="C89" i="19" s="1"/>
  <c r="C90" i="19" s="1"/>
  <c r="C91" i="19" s="1"/>
  <c r="C92" i="19" s="1"/>
  <c r="C93" i="19" s="1"/>
  <c r="C94" i="19" s="1"/>
  <c r="C95" i="19" s="1"/>
  <c r="C96" i="19" s="1"/>
  <c r="C97" i="19" s="1"/>
  <c r="C98" i="19" s="1"/>
  <c r="C99" i="19" s="1"/>
  <c r="C100" i="19" s="1"/>
  <c r="C101" i="19" s="1"/>
  <c r="C102" i="19" s="1"/>
  <c r="D361" i="23" l="1"/>
  <c r="C361" i="23"/>
  <c r="C105" i="19"/>
  <c r="C106" i="19" s="1"/>
  <c r="D362" i="23" l="1"/>
  <c r="C362" i="23"/>
  <c r="H14" i="18"/>
  <c r="H13" i="18"/>
  <c r="H12" i="18"/>
  <c r="H11" i="18"/>
  <c r="H10" i="18"/>
  <c r="H9" i="18"/>
  <c r="H8" i="18"/>
  <c r="H7" i="18"/>
  <c r="H6" i="18"/>
  <c r="H5" i="18"/>
  <c r="D363" i="23" l="1"/>
  <c r="C363" i="23"/>
  <c r="D101" i="17"/>
  <c r="D100" i="17"/>
  <c r="D99" i="17"/>
  <c r="D98" i="17"/>
  <c r="D97" i="17"/>
  <c r="D96" i="17"/>
  <c r="D95" i="17"/>
  <c r="D94" i="17"/>
  <c r="D93" i="17"/>
  <c r="D92" i="17"/>
  <c r="D91" i="17"/>
  <c r="D90" i="17"/>
  <c r="D89" i="17"/>
  <c r="D88" i="17"/>
  <c r="D87" i="17"/>
  <c r="D86" i="17"/>
  <c r="D85" i="17"/>
  <c r="D84" i="17"/>
  <c r="D83" i="17"/>
  <c r="D82" i="17"/>
  <c r="D81" i="17"/>
  <c r="D80" i="17"/>
  <c r="D79" i="17"/>
  <c r="D78" i="17"/>
  <c r="D77" i="17"/>
  <c r="D76" i="17"/>
  <c r="D75" i="17"/>
  <c r="D74" i="17"/>
  <c r="D73" i="17"/>
  <c r="D72" i="17"/>
  <c r="D71" i="17"/>
  <c r="D70" i="17"/>
  <c r="D69" i="17"/>
  <c r="D68" i="17"/>
  <c r="D67" i="17"/>
  <c r="D66" i="17"/>
  <c r="D65" i="17"/>
  <c r="D64" i="17"/>
  <c r="D63" i="17"/>
  <c r="D62" i="17"/>
  <c r="D61" i="17"/>
  <c r="D60" i="17"/>
  <c r="D59" i="17"/>
  <c r="D58" i="17"/>
  <c r="D57" i="17"/>
  <c r="D56" i="17"/>
  <c r="D55" i="17"/>
  <c r="D54" i="17"/>
  <c r="D53" i="17"/>
  <c r="D52" i="17"/>
  <c r="D51" i="17"/>
  <c r="D50" i="17"/>
  <c r="D49" i="17"/>
  <c r="D48" i="17"/>
  <c r="D47" i="17"/>
  <c r="D46" i="17"/>
  <c r="D45" i="17"/>
  <c r="D44" i="17"/>
  <c r="D43" i="17"/>
  <c r="D42" i="17"/>
  <c r="D41" i="17"/>
  <c r="D40" i="17"/>
  <c r="D39" i="17"/>
  <c r="D38" i="17"/>
  <c r="D37" i="17"/>
  <c r="D36" i="17"/>
  <c r="D35" i="17"/>
  <c r="D34" i="17"/>
  <c r="D33" i="17"/>
  <c r="D32" i="17"/>
  <c r="D31" i="17"/>
  <c r="D30" i="17"/>
  <c r="D29" i="17"/>
  <c r="D28" i="17"/>
  <c r="D27" i="17"/>
  <c r="D26" i="17"/>
  <c r="D25" i="17"/>
  <c r="D24" i="17"/>
  <c r="D23" i="17"/>
  <c r="D22" i="17"/>
  <c r="D21" i="17"/>
  <c r="D20" i="17"/>
  <c r="D19" i="17"/>
  <c r="D18" i="17"/>
  <c r="D17" i="17"/>
  <c r="D16" i="17"/>
  <c r="D15" i="17"/>
  <c r="D14" i="17"/>
  <c r="D13" i="17"/>
  <c r="D12" i="17"/>
  <c r="D11" i="17"/>
  <c r="D10" i="17"/>
  <c r="D9" i="17"/>
  <c r="D8" i="17"/>
  <c r="D7" i="17"/>
  <c r="D6" i="17"/>
  <c r="D5" i="17"/>
  <c r="D4" i="17"/>
  <c r="D3" i="17"/>
  <c r="D2" i="17"/>
  <c r="D364" i="23" l="1"/>
  <c r="C364" i="23"/>
  <c r="G17" i="16"/>
  <c r="F17" i="16"/>
  <c r="H17" i="16" s="1"/>
  <c r="E17" i="16"/>
  <c r="G16" i="16"/>
  <c r="F16" i="16"/>
  <c r="H16" i="16" s="1"/>
  <c r="E16" i="16"/>
  <c r="G15" i="16"/>
  <c r="F15" i="16"/>
  <c r="H15" i="16" s="1"/>
  <c r="E15" i="16"/>
  <c r="G14" i="16"/>
  <c r="F14" i="16"/>
  <c r="H14" i="16" s="1"/>
  <c r="E14" i="16"/>
  <c r="G13" i="16"/>
  <c r="F13" i="16"/>
  <c r="H13" i="16" s="1"/>
  <c r="E13" i="16"/>
  <c r="G12" i="16"/>
  <c r="F12" i="16"/>
  <c r="H12" i="16" s="1"/>
  <c r="E12" i="16"/>
  <c r="G11" i="16"/>
  <c r="F11" i="16"/>
  <c r="H11" i="16" s="1"/>
  <c r="E11" i="16"/>
  <c r="G10" i="16"/>
  <c r="F10" i="16"/>
  <c r="H10" i="16" s="1"/>
  <c r="E10" i="16"/>
  <c r="G9" i="16"/>
  <c r="F9" i="16"/>
  <c r="H9" i="16" s="1"/>
  <c r="E9" i="16"/>
  <c r="G8" i="16"/>
  <c r="F8" i="16"/>
  <c r="H8" i="16" s="1"/>
  <c r="E8" i="16"/>
  <c r="G7" i="16"/>
  <c r="F7" i="16"/>
  <c r="H7" i="16" s="1"/>
  <c r="E7" i="16"/>
  <c r="G6" i="16"/>
  <c r="F6" i="16"/>
  <c r="H6" i="16" s="1"/>
  <c r="E6" i="16"/>
  <c r="G5" i="16"/>
  <c r="F5" i="16"/>
  <c r="H5" i="16" s="1"/>
  <c r="E5" i="16"/>
  <c r="G4" i="16"/>
  <c r="F4" i="16"/>
  <c r="H4" i="16" s="1"/>
  <c r="E4" i="16"/>
  <c r="D2" i="16"/>
  <c r="D365" i="23" l="1"/>
  <c r="C365" i="23"/>
  <c r="E14" i="15"/>
  <c r="E13" i="15"/>
  <c r="E12" i="15"/>
  <c r="E11" i="15"/>
  <c r="H10" i="15"/>
  <c r="E10" i="15"/>
  <c r="E9" i="15"/>
  <c r="E8" i="15"/>
  <c r="E7" i="15"/>
  <c r="E6" i="15"/>
  <c r="E5" i="15"/>
  <c r="E4" i="15"/>
  <c r="E3" i="15"/>
  <c r="D366" i="23" l="1"/>
  <c r="C366" i="23"/>
  <c r="A27" i="14"/>
  <c r="G4" i="14"/>
  <c r="G5" i="14" s="1"/>
  <c r="G6" i="14" s="1"/>
  <c r="G7" i="14" s="1"/>
  <c r="G8" i="14" s="1"/>
  <c r="G9" i="14" s="1"/>
  <c r="G10" i="14" s="1"/>
  <c r="G11" i="14" s="1"/>
  <c r="G12" i="14" s="1"/>
  <c r="G13" i="14" s="1"/>
  <c r="G14" i="14" s="1"/>
  <c r="G15" i="14" s="1"/>
  <c r="G3" i="14"/>
  <c r="D367" i="23" l="1"/>
  <c r="C367" i="23"/>
  <c r="D10" i="13"/>
  <c r="D9" i="13"/>
  <c r="D8" i="13"/>
  <c r="D368" i="23" l="1"/>
  <c r="C368" i="23"/>
  <c r="D11" i="13"/>
  <c r="D6" i="12"/>
  <c r="E6" i="12" s="1"/>
  <c r="F6" i="12" s="1"/>
  <c r="D369" i="23" l="1"/>
  <c r="C369" i="23"/>
  <c r="D5" i="11"/>
  <c r="C7" i="11" s="1"/>
  <c r="C5" i="11"/>
  <c r="D370" i="23" l="1"/>
  <c r="C370" i="23"/>
  <c r="D4" i="10"/>
  <c r="E4" i="10" s="1"/>
  <c r="D371" i="23" l="1"/>
  <c r="C371" i="23"/>
  <c r="D9" i="9"/>
  <c r="E4" i="9"/>
  <c r="F4" i="9" s="1"/>
  <c r="C9" i="9" s="1"/>
  <c r="D372" i="23" l="1"/>
  <c r="C372" i="23"/>
  <c r="D9" i="8"/>
  <c r="E4" i="8"/>
  <c r="F4" i="8" s="1"/>
  <c r="C9" i="8" s="1"/>
  <c r="D373" i="23" l="1"/>
  <c r="C373" i="23"/>
  <c r="E38" i="7"/>
  <c r="E28" i="7"/>
  <c r="E14" i="7" s="1"/>
  <c r="D22" i="7"/>
  <c r="D24" i="7" s="1"/>
  <c r="D25" i="7" s="1"/>
  <c r="D18" i="7"/>
  <c r="D17" i="7"/>
  <c r="D374" i="23" l="1"/>
  <c r="C374" i="23"/>
  <c r="E17" i="7"/>
  <c r="E29" i="7"/>
  <c r="E20" i="7"/>
  <c r="F28" i="7"/>
  <c r="D375" i="23" l="1"/>
  <c r="C375" i="23"/>
  <c r="G28" i="7"/>
  <c r="F20" i="7"/>
  <c r="F29" i="7"/>
  <c r="F17" i="7"/>
  <c r="F14" i="7"/>
  <c r="D376" i="23" l="1"/>
  <c r="C376" i="23"/>
  <c r="H28" i="7"/>
  <c r="G20" i="7"/>
  <c r="G29" i="7"/>
  <c r="G17" i="7"/>
  <c r="G14" i="7"/>
  <c r="D377" i="23" l="1"/>
  <c r="C377" i="23"/>
  <c r="H29" i="7"/>
  <c r="H17" i="7"/>
  <c r="H20" i="7"/>
  <c r="H14" i="7"/>
  <c r="E39" i="6"/>
  <c r="E28" i="6"/>
  <c r="F28" i="6" s="1"/>
  <c r="D24" i="6"/>
  <c r="D25" i="6" s="1"/>
  <c r="D17" i="6"/>
  <c r="D18" i="6" s="1"/>
  <c r="E39" i="5"/>
  <c r="E28" i="5"/>
  <c r="E14" i="5" s="1"/>
  <c r="D24" i="5"/>
  <c r="D25" i="5" s="1"/>
  <c r="D17" i="5"/>
  <c r="D18" i="5" s="1"/>
  <c r="D378" i="23" l="1"/>
  <c r="C378" i="23"/>
  <c r="E14" i="6"/>
  <c r="F20" i="6"/>
  <c r="F29" i="6"/>
  <c r="F14" i="6"/>
  <c r="G28" i="6"/>
  <c r="F17" i="6"/>
  <c r="E29" i="6"/>
  <c r="E20" i="6"/>
  <c r="E17" i="6"/>
  <c r="E29" i="5"/>
  <c r="E17" i="5"/>
  <c r="F28" i="5"/>
  <c r="E20" i="5"/>
  <c r="D379" i="23" l="1"/>
  <c r="C379" i="23"/>
  <c r="H28" i="6"/>
  <c r="G17" i="6"/>
  <c r="G20" i="6"/>
  <c r="G29" i="6"/>
  <c r="G14" i="6"/>
  <c r="F20" i="5"/>
  <c r="G28" i="5"/>
  <c r="F17" i="5"/>
  <c r="F29" i="5"/>
  <c r="F14" i="5"/>
  <c r="D380" i="23" l="1"/>
  <c r="C380" i="23"/>
  <c r="H29" i="6"/>
  <c r="H14" i="6"/>
  <c r="H17" i="6"/>
  <c r="H20" i="6"/>
  <c r="H28" i="5"/>
  <c r="G17" i="5"/>
  <c r="G29" i="5"/>
  <c r="G14" i="5"/>
  <c r="G20" i="5"/>
  <c r="D381" i="23" l="1"/>
  <c r="C381" i="23"/>
  <c r="H29" i="5"/>
  <c r="H14" i="5"/>
  <c r="H20" i="5"/>
  <c r="H17" i="5"/>
  <c r="D382" i="23" l="1"/>
  <c r="C382" i="23"/>
  <c r="G14" i="4"/>
  <c r="F14" i="4"/>
  <c r="E14" i="4"/>
  <c r="G13" i="4"/>
  <c r="F13" i="4"/>
  <c r="E13" i="4" s="1"/>
  <c r="G12" i="4"/>
  <c r="E12" i="4" s="1"/>
  <c r="F12" i="4"/>
  <c r="G11" i="4"/>
  <c r="F11" i="4"/>
  <c r="E11" i="4" s="1"/>
  <c r="G10" i="4"/>
  <c r="F10" i="4"/>
  <c r="E10" i="4" s="1"/>
  <c r="G9" i="4"/>
  <c r="F9" i="4"/>
  <c r="E9" i="4" s="1"/>
  <c r="G8" i="4"/>
  <c r="E8" i="4" s="1"/>
  <c r="F8" i="4"/>
  <c r="G7" i="4"/>
  <c r="F7" i="4"/>
  <c r="E7" i="4" s="1"/>
  <c r="D383" i="23" l="1"/>
  <c r="C383" i="23"/>
  <c r="G46" i="3"/>
  <c r="F46" i="3"/>
  <c r="E46" i="3"/>
  <c r="D46" i="3" s="1"/>
  <c r="G45" i="3"/>
  <c r="F45" i="3"/>
  <c r="E45" i="3"/>
  <c r="D45" i="3" s="1"/>
  <c r="G44" i="3"/>
  <c r="F44" i="3"/>
  <c r="E44" i="3"/>
  <c r="D44" i="3" s="1"/>
  <c r="G43" i="3"/>
  <c r="F43" i="3"/>
  <c r="E43" i="3"/>
  <c r="D43" i="3" s="1"/>
  <c r="G42" i="3"/>
  <c r="F42" i="3"/>
  <c r="E42" i="3"/>
  <c r="D42" i="3" s="1"/>
  <c r="G41" i="3"/>
  <c r="F41" i="3"/>
  <c r="E41" i="3"/>
  <c r="D41" i="3" s="1"/>
  <c r="G40" i="3"/>
  <c r="F40" i="3"/>
  <c r="E40" i="3"/>
  <c r="D40" i="3" s="1"/>
  <c r="G39" i="3"/>
  <c r="F39" i="3"/>
  <c r="E39" i="3"/>
  <c r="D39" i="3" s="1"/>
  <c r="G38" i="3"/>
  <c r="F38" i="3"/>
  <c r="E38" i="3"/>
  <c r="D38" i="3" s="1"/>
  <c r="G37" i="3"/>
  <c r="F37" i="3"/>
  <c r="E37" i="3"/>
  <c r="D37" i="3" s="1"/>
  <c r="G36" i="3"/>
  <c r="F36" i="3"/>
  <c r="E36" i="3"/>
  <c r="D36" i="3" s="1"/>
  <c r="G35" i="3"/>
  <c r="F35" i="3"/>
  <c r="E35" i="3"/>
  <c r="D35" i="3" s="1"/>
  <c r="G34" i="3"/>
  <c r="F34" i="3"/>
  <c r="E34" i="3"/>
  <c r="D34" i="3" s="1"/>
  <c r="G33" i="3"/>
  <c r="F33" i="3"/>
  <c r="E33" i="3"/>
  <c r="D33" i="3" s="1"/>
  <c r="G32" i="3"/>
  <c r="F32" i="3"/>
  <c r="E32" i="3"/>
  <c r="D32" i="3" s="1"/>
  <c r="G31" i="3"/>
  <c r="F31" i="3"/>
  <c r="E31" i="3"/>
  <c r="D31" i="3" s="1"/>
  <c r="G30" i="3"/>
  <c r="F30" i="3"/>
  <c r="E30" i="3"/>
  <c r="D30" i="3" s="1"/>
  <c r="G29" i="3"/>
  <c r="F29" i="3"/>
  <c r="E29" i="3"/>
  <c r="D29" i="3" s="1"/>
  <c r="G28" i="3"/>
  <c r="F28" i="3"/>
  <c r="E28" i="3"/>
  <c r="D28" i="3" s="1"/>
  <c r="G27" i="3"/>
  <c r="F27" i="3"/>
  <c r="E27" i="3"/>
  <c r="D27" i="3" s="1"/>
  <c r="G26" i="3"/>
  <c r="F26" i="3"/>
  <c r="E26" i="3"/>
  <c r="D26" i="3" s="1"/>
  <c r="G25" i="3"/>
  <c r="F25" i="3"/>
  <c r="E25" i="3"/>
  <c r="D25" i="3" s="1"/>
  <c r="G24" i="3"/>
  <c r="F24" i="3"/>
  <c r="E24" i="3"/>
  <c r="D24" i="3" s="1"/>
  <c r="G23" i="3"/>
  <c r="F23" i="3"/>
  <c r="E23" i="3"/>
  <c r="D23" i="3" s="1"/>
  <c r="G22" i="3"/>
  <c r="F22" i="3"/>
  <c r="E22" i="3"/>
  <c r="D22" i="3" s="1"/>
  <c r="G21" i="3"/>
  <c r="F21" i="3"/>
  <c r="E21" i="3"/>
  <c r="D21" i="3" s="1"/>
  <c r="G20" i="3"/>
  <c r="F20" i="3"/>
  <c r="E20" i="3"/>
  <c r="D20" i="3" s="1"/>
  <c r="G19" i="3"/>
  <c r="F19" i="3"/>
  <c r="E19" i="3"/>
  <c r="D19" i="3" s="1"/>
  <c r="G18" i="3"/>
  <c r="F18" i="3"/>
  <c r="E18" i="3"/>
  <c r="D18" i="3" s="1"/>
  <c r="G17" i="3"/>
  <c r="F17" i="3"/>
  <c r="E17" i="3"/>
  <c r="D17" i="3" s="1"/>
  <c r="G16" i="3"/>
  <c r="F16" i="3"/>
  <c r="E16" i="3"/>
  <c r="D16" i="3" s="1"/>
  <c r="G15" i="3"/>
  <c r="F15" i="3"/>
  <c r="E15" i="3"/>
  <c r="D15" i="3" s="1"/>
  <c r="G14" i="3"/>
  <c r="F14" i="3"/>
  <c r="E14" i="3"/>
  <c r="D14" i="3" s="1"/>
  <c r="G13" i="3"/>
  <c r="F13" i="3"/>
  <c r="E13" i="3"/>
  <c r="D13" i="3" s="1"/>
  <c r="G12" i="3"/>
  <c r="F12" i="3"/>
  <c r="E12" i="3"/>
  <c r="D12" i="3" s="1"/>
  <c r="G11" i="3"/>
  <c r="F11" i="3"/>
  <c r="E11" i="3"/>
  <c r="D11" i="3" s="1"/>
  <c r="G10" i="3"/>
  <c r="F10" i="3"/>
  <c r="E10" i="3"/>
  <c r="D10" i="3" s="1"/>
  <c r="G9" i="3"/>
  <c r="F9" i="3"/>
  <c r="E9" i="3"/>
  <c r="D9" i="3" s="1"/>
  <c r="G8" i="3"/>
  <c r="F8" i="3"/>
  <c r="E8" i="3"/>
  <c r="D8" i="3" s="1"/>
  <c r="G7" i="3"/>
  <c r="F7" i="3"/>
  <c r="E7" i="3"/>
  <c r="D7" i="3" s="1"/>
  <c r="G6" i="3"/>
  <c r="F6" i="3"/>
  <c r="E6" i="3"/>
  <c r="D6" i="3" s="1"/>
  <c r="D384" i="23" l="1"/>
  <c r="C384" i="23"/>
  <c r="E1590" i="2"/>
  <c r="D1590" i="2"/>
  <c r="E1589" i="2"/>
  <c r="D1589" i="2"/>
  <c r="E1588" i="2"/>
  <c r="D1588" i="2"/>
  <c r="E1587" i="2"/>
  <c r="D1587" i="2"/>
  <c r="E1586" i="2"/>
  <c r="D1586" i="2"/>
  <c r="E1585" i="2"/>
  <c r="D1585" i="2"/>
  <c r="E1584" i="2"/>
  <c r="D1584" i="2"/>
  <c r="E1583" i="2"/>
  <c r="D1583" i="2"/>
  <c r="E1582" i="2"/>
  <c r="D1582" i="2"/>
  <c r="E1581" i="2"/>
  <c r="D1581" i="2"/>
  <c r="E1580" i="2"/>
  <c r="D1580" i="2"/>
  <c r="E1579" i="2"/>
  <c r="D1579" i="2"/>
  <c r="E1578" i="2"/>
  <c r="D1578" i="2"/>
  <c r="E1577" i="2"/>
  <c r="D1577" i="2"/>
  <c r="E1576" i="2"/>
  <c r="D1576" i="2"/>
  <c r="E1575" i="2"/>
  <c r="D1575" i="2"/>
  <c r="E1574" i="2"/>
  <c r="D1574" i="2"/>
  <c r="E1573" i="2"/>
  <c r="D1573" i="2"/>
  <c r="E1572" i="2"/>
  <c r="D1572" i="2"/>
  <c r="E1571" i="2"/>
  <c r="D1571" i="2"/>
  <c r="E1570" i="2"/>
  <c r="D1570" i="2"/>
  <c r="E1569" i="2"/>
  <c r="D1569" i="2"/>
  <c r="E1568" i="2"/>
  <c r="D1568" i="2"/>
  <c r="E1567" i="2"/>
  <c r="D1567" i="2"/>
  <c r="E1566" i="2"/>
  <c r="D1566" i="2"/>
  <c r="E1565" i="2"/>
  <c r="D1565" i="2"/>
  <c r="E1564" i="2"/>
  <c r="D1564" i="2"/>
  <c r="E1563" i="2"/>
  <c r="D1563" i="2"/>
  <c r="E1562" i="2"/>
  <c r="D1562" i="2"/>
  <c r="E1561" i="2"/>
  <c r="D1561" i="2"/>
  <c r="E1560" i="2"/>
  <c r="D1560" i="2"/>
  <c r="E1559" i="2"/>
  <c r="D1559" i="2"/>
  <c r="E1558" i="2"/>
  <c r="D1558" i="2"/>
  <c r="E1557" i="2"/>
  <c r="D1557" i="2"/>
  <c r="E1556" i="2"/>
  <c r="D1556" i="2"/>
  <c r="E1555" i="2"/>
  <c r="D1555" i="2"/>
  <c r="E1554" i="2"/>
  <c r="D1554" i="2"/>
  <c r="E1553" i="2"/>
  <c r="D1553" i="2"/>
  <c r="E1552" i="2"/>
  <c r="D1552" i="2"/>
  <c r="E1551" i="2"/>
  <c r="D1551" i="2"/>
  <c r="E1550" i="2"/>
  <c r="D1550" i="2"/>
  <c r="E1549" i="2"/>
  <c r="D1549" i="2"/>
  <c r="E1548" i="2"/>
  <c r="D1548" i="2"/>
  <c r="E1547" i="2"/>
  <c r="D1547" i="2"/>
  <c r="E1546" i="2"/>
  <c r="D1546" i="2"/>
  <c r="E1545" i="2"/>
  <c r="D1545" i="2"/>
  <c r="E1544" i="2"/>
  <c r="D1544" i="2"/>
  <c r="E1543" i="2"/>
  <c r="D1543" i="2"/>
  <c r="E1542" i="2"/>
  <c r="D1542" i="2"/>
  <c r="E1541" i="2"/>
  <c r="D1541" i="2"/>
  <c r="E1540" i="2"/>
  <c r="D1540" i="2"/>
  <c r="E1539" i="2"/>
  <c r="D1539" i="2"/>
  <c r="E1538" i="2"/>
  <c r="D1538" i="2"/>
  <c r="E1537" i="2"/>
  <c r="D1537" i="2"/>
  <c r="E1536" i="2"/>
  <c r="D1536" i="2"/>
  <c r="E1535" i="2"/>
  <c r="D1535" i="2"/>
  <c r="E1534" i="2"/>
  <c r="D1534" i="2"/>
  <c r="E1533" i="2"/>
  <c r="D1533" i="2"/>
  <c r="E1532" i="2"/>
  <c r="D1532" i="2"/>
  <c r="E1531" i="2"/>
  <c r="D1531" i="2"/>
  <c r="E1530" i="2"/>
  <c r="D1530" i="2"/>
  <c r="E1529" i="2"/>
  <c r="D1529" i="2"/>
  <c r="E1528" i="2"/>
  <c r="D1528" i="2"/>
  <c r="E1527" i="2"/>
  <c r="D1527" i="2"/>
  <c r="E1526" i="2"/>
  <c r="D1526" i="2"/>
  <c r="E1525" i="2"/>
  <c r="D1525" i="2"/>
  <c r="E1524" i="2"/>
  <c r="D1524" i="2"/>
  <c r="E1523" i="2"/>
  <c r="D1523" i="2"/>
  <c r="E1522" i="2"/>
  <c r="D1522" i="2"/>
  <c r="E1521" i="2"/>
  <c r="D1521" i="2"/>
  <c r="E1520" i="2"/>
  <c r="D1520" i="2"/>
  <c r="E1519" i="2"/>
  <c r="D1519" i="2"/>
  <c r="E1518" i="2"/>
  <c r="D1518" i="2"/>
  <c r="E1517" i="2"/>
  <c r="D1517" i="2"/>
  <c r="E1516" i="2"/>
  <c r="D1516" i="2"/>
  <c r="E1515" i="2"/>
  <c r="D1515" i="2"/>
  <c r="E1514" i="2"/>
  <c r="D1514" i="2"/>
  <c r="E1513" i="2"/>
  <c r="D1513" i="2"/>
  <c r="E1512" i="2"/>
  <c r="D1512" i="2"/>
  <c r="E1511" i="2"/>
  <c r="D1511" i="2"/>
  <c r="E1510" i="2"/>
  <c r="D1510" i="2"/>
  <c r="E1509" i="2"/>
  <c r="D1509" i="2"/>
  <c r="E1508" i="2"/>
  <c r="D1508" i="2"/>
  <c r="E1507" i="2"/>
  <c r="D1507" i="2"/>
  <c r="E1506" i="2"/>
  <c r="D1506" i="2"/>
  <c r="E1505" i="2"/>
  <c r="D1505" i="2"/>
  <c r="E1504" i="2"/>
  <c r="D1504" i="2"/>
  <c r="E1503" i="2"/>
  <c r="D1503" i="2"/>
  <c r="E1502" i="2"/>
  <c r="D1502" i="2"/>
  <c r="E1501" i="2"/>
  <c r="D1501" i="2"/>
  <c r="E1500" i="2"/>
  <c r="D1500" i="2"/>
  <c r="E1499" i="2"/>
  <c r="D1499" i="2"/>
  <c r="E1498" i="2"/>
  <c r="D1498" i="2"/>
  <c r="E1497" i="2"/>
  <c r="D1497" i="2"/>
  <c r="E1496" i="2"/>
  <c r="D1496" i="2"/>
  <c r="E1495" i="2"/>
  <c r="D1495" i="2"/>
  <c r="E1494" i="2"/>
  <c r="D1494" i="2"/>
  <c r="E1493" i="2"/>
  <c r="D1493" i="2"/>
  <c r="E1492" i="2"/>
  <c r="D1492" i="2"/>
  <c r="E1491" i="2"/>
  <c r="D1491" i="2"/>
  <c r="E1490" i="2"/>
  <c r="D1490" i="2"/>
  <c r="E1489" i="2"/>
  <c r="D1489" i="2"/>
  <c r="E1488" i="2"/>
  <c r="D1488" i="2"/>
  <c r="E1487" i="2"/>
  <c r="D1487" i="2"/>
  <c r="E1486" i="2"/>
  <c r="D1486" i="2"/>
  <c r="E1485" i="2"/>
  <c r="D1485" i="2"/>
  <c r="E1484" i="2"/>
  <c r="D1484" i="2"/>
  <c r="E1483" i="2"/>
  <c r="D1483" i="2"/>
  <c r="E1482" i="2"/>
  <c r="D1482" i="2"/>
  <c r="E1481" i="2"/>
  <c r="D1481" i="2"/>
  <c r="E1480" i="2"/>
  <c r="D1480" i="2"/>
  <c r="E1479" i="2"/>
  <c r="D1479" i="2"/>
  <c r="E1478" i="2"/>
  <c r="D1478" i="2"/>
  <c r="E1477" i="2"/>
  <c r="D1477" i="2"/>
  <c r="E1476" i="2"/>
  <c r="D1476" i="2"/>
  <c r="E1475" i="2"/>
  <c r="D1475" i="2"/>
  <c r="E1474" i="2"/>
  <c r="D1474" i="2"/>
  <c r="E1473" i="2"/>
  <c r="D1473" i="2"/>
  <c r="E1472" i="2"/>
  <c r="D1472" i="2"/>
  <c r="E1471" i="2"/>
  <c r="D1471" i="2"/>
  <c r="E1470" i="2"/>
  <c r="D1470" i="2"/>
  <c r="E1469" i="2"/>
  <c r="D1469" i="2"/>
  <c r="E1468" i="2"/>
  <c r="D1468" i="2"/>
  <c r="E1467" i="2"/>
  <c r="D1467" i="2"/>
  <c r="E1466" i="2"/>
  <c r="D1466" i="2"/>
  <c r="E1465" i="2"/>
  <c r="D1465" i="2"/>
  <c r="E1464" i="2"/>
  <c r="D1464" i="2"/>
  <c r="E1463" i="2"/>
  <c r="D1463" i="2"/>
  <c r="E1462" i="2"/>
  <c r="D1462" i="2"/>
  <c r="E1461" i="2"/>
  <c r="D1461" i="2"/>
  <c r="E1460" i="2"/>
  <c r="D1460" i="2"/>
  <c r="E1459" i="2"/>
  <c r="D1459" i="2"/>
  <c r="E1458" i="2"/>
  <c r="D1458" i="2"/>
  <c r="E1457" i="2"/>
  <c r="D1457" i="2"/>
  <c r="E1456" i="2"/>
  <c r="D1456" i="2"/>
  <c r="E1455" i="2"/>
  <c r="D1455" i="2"/>
  <c r="E1454" i="2"/>
  <c r="D1454" i="2"/>
  <c r="E1453" i="2"/>
  <c r="D1453" i="2"/>
  <c r="E1452" i="2"/>
  <c r="D1452" i="2"/>
  <c r="E1451" i="2"/>
  <c r="D1451" i="2"/>
  <c r="E1450" i="2"/>
  <c r="D1450" i="2"/>
  <c r="E1449" i="2"/>
  <c r="D1449" i="2"/>
  <c r="E1448" i="2"/>
  <c r="D1448" i="2"/>
  <c r="E1447" i="2"/>
  <c r="D1447" i="2"/>
  <c r="E1446" i="2"/>
  <c r="D1446" i="2"/>
  <c r="E1445" i="2"/>
  <c r="D1445" i="2"/>
  <c r="E1444" i="2"/>
  <c r="D1444" i="2"/>
  <c r="E1443" i="2"/>
  <c r="D1443" i="2"/>
  <c r="E1442" i="2"/>
  <c r="D1442" i="2"/>
  <c r="E1441" i="2"/>
  <c r="D1441" i="2"/>
  <c r="E1440" i="2"/>
  <c r="D1440" i="2"/>
  <c r="E1439" i="2"/>
  <c r="D1439" i="2"/>
  <c r="E1438" i="2"/>
  <c r="D1438" i="2"/>
  <c r="E1437" i="2"/>
  <c r="D1437" i="2"/>
  <c r="E1436" i="2"/>
  <c r="D1436" i="2"/>
  <c r="E1435" i="2"/>
  <c r="D1435" i="2"/>
  <c r="E1434" i="2"/>
  <c r="D1434" i="2"/>
  <c r="E1433" i="2"/>
  <c r="D1433" i="2"/>
  <c r="E1432" i="2"/>
  <c r="D1432" i="2"/>
  <c r="E1431" i="2"/>
  <c r="D1431" i="2"/>
  <c r="E1430" i="2"/>
  <c r="D1430" i="2"/>
  <c r="E1429" i="2"/>
  <c r="D1429" i="2"/>
  <c r="E1428" i="2"/>
  <c r="D1428" i="2"/>
  <c r="E1427" i="2"/>
  <c r="D1427" i="2"/>
  <c r="E1426" i="2"/>
  <c r="D1426" i="2"/>
  <c r="E1425" i="2"/>
  <c r="D1425" i="2"/>
  <c r="E1424" i="2"/>
  <c r="D1424" i="2"/>
  <c r="E1423" i="2"/>
  <c r="D1423" i="2"/>
  <c r="E1422" i="2"/>
  <c r="D1422" i="2"/>
  <c r="E1421" i="2"/>
  <c r="D1421" i="2"/>
  <c r="E1420" i="2"/>
  <c r="D1420" i="2"/>
  <c r="E1419" i="2"/>
  <c r="D1419" i="2"/>
  <c r="E1418" i="2"/>
  <c r="D1418" i="2"/>
  <c r="E1417" i="2"/>
  <c r="D1417" i="2"/>
  <c r="E1416" i="2"/>
  <c r="D1416" i="2"/>
  <c r="E1415" i="2"/>
  <c r="D1415" i="2"/>
  <c r="E1414" i="2"/>
  <c r="D1414" i="2"/>
  <c r="E1413" i="2"/>
  <c r="D1413" i="2"/>
  <c r="E1412" i="2"/>
  <c r="D1412" i="2"/>
  <c r="E1411" i="2"/>
  <c r="D1411" i="2"/>
  <c r="E1410" i="2"/>
  <c r="D1410" i="2"/>
  <c r="E1409" i="2"/>
  <c r="D1409" i="2"/>
  <c r="E1408" i="2"/>
  <c r="D1408" i="2"/>
  <c r="E1407" i="2"/>
  <c r="D1407" i="2"/>
  <c r="E1406" i="2"/>
  <c r="D1406" i="2"/>
  <c r="E1405" i="2"/>
  <c r="D1405" i="2"/>
  <c r="E1404" i="2"/>
  <c r="D1404" i="2"/>
  <c r="E1403" i="2"/>
  <c r="D1403" i="2"/>
  <c r="E1402" i="2"/>
  <c r="D1402" i="2"/>
  <c r="E1401" i="2"/>
  <c r="D1401" i="2"/>
  <c r="E1400" i="2"/>
  <c r="D1400" i="2"/>
  <c r="E1399" i="2"/>
  <c r="D1399" i="2"/>
  <c r="E1398" i="2"/>
  <c r="D1398" i="2"/>
  <c r="E1397" i="2"/>
  <c r="D1397" i="2"/>
  <c r="E1396" i="2"/>
  <c r="D1396" i="2"/>
  <c r="E1395" i="2"/>
  <c r="D1395" i="2"/>
  <c r="E1394" i="2"/>
  <c r="D1394" i="2"/>
  <c r="E1393" i="2"/>
  <c r="D1393" i="2"/>
  <c r="E1392" i="2"/>
  <c r="D1392" i="2"/>
  <c r="E1391" i="2"/>
  <c r="D1391" i="2"/>
  <c r="E1390" i="2"/>
  <c r="D1390" i="2"/>
  <c r="E1389" i="2"/>
  <c r="D1389" i="2"/>
  <c r="E1388" i="2"/>
  <c r="D1388" i="2"/>
  <c r="E1387" i="2"/>
  <c r="D1387" i="2"/>
  <c r="E1386" i="2"/>
  <c r="D1386" i="2"/>
  <c r="E1385" i="2"/>
  <c r="D1385" i="2"/>
  <c r="E1384" i="2"/>
  <c r="D1384" i="2"/>
  <c r="E1383" i="2"/>
  <c r="D1383" i="2"/>
  <c r="E1382" i="2"/>
  <c r="D1382" i="2"/>
  <c r="E1381" i="2"/>
  <c r="D1381" i="2"/>
  <c r="E1380" i="2"/>
  <c r="D1380" i="2"/>
  <c r="E1379" i="2"/>
  <c r="D1379" i="2"/>
  <c r="E1378" i="2"/>
  <c r="D1378" i="2"/>
  <c r="E1377" i="2"/>
  <c r="D1377" i="2"/>
  <c r="E1376" i="2"/>
  <c r="D1376" i="2"/>
  <c r="E1375" i="2"/>
  <c r="D1375" i="2"/>
  <c r="E1374" i="2"/>
  <c r="D1374" i="2"/>
  <c r="E1373" i="2"/>
  <c r="D1373" i="2"/>
  <c r="E1372" i="2"/>
  <c r="D1372" i="2"/>
  <c r="E1371" i="2"/>
  <c r="D1371" i="2"/>
  <c r="E1370" i="2"/>
  <c r="D1370" i="2"/>
  <c r="E1369" i="2"/>
  <c r="D1369" i="2"/>
  <c r="E1368" i="2"/>
  <c r="D1368" i="2"/>
  <c r="E1367" i="2"/>
  <c r="D1367" i="2"/>
  <c r="E1366" i="2"/>
  <c r="D1366" i="2"/>
  <c r="E1365" i="2"/>
  <c r="D1365" i="2"/>
  <c r="E1364" i="2"/>
  <c r="D1364" i="2"/>
  <c r="E1363" i="2"/>
  <c r="D1363" i="2"/>
  <c r="E1362" i="2"/>
  <c r="D1362" i="2"/>
  <c r="E1361" i="2"/>
  <c r="D1361" i="2"/>
  <c r="E1360" i="2"/>
  <c r="D1360" i="2"/>
  <c r="E1359" i="2"/>
  <c r="D1359" i="2"/>
  <c r="E1358" i="2"/>
  <c r="D1358" i="2"/>
  <c r="E1357" i="2"/>
  <c r="D1357" i="2"/>
  <c r="E1356" i="2"/>
  <c r="D1356" i="2"/>
  <c r="E1355" i="2"/>
  <c r="D1355" i="2"/>
  <c r="E1354" i="2"/>
  <c r="D1354" i="2"/>
  <c r="E1353" i="2"/>
  <c r="D1353" i="2"/>
  <c r="E1352" i="2"/>
  <c r="D1352" i="2"/>
  <c r="E1351" i="2"/>
  <c r="D1351" i="2"/>
  <c r="E1350" i="2"/>
  <c r="D1350" i="2"/>
  <c r="E1349" i="2"/>
  <c r="D1349" i="2"/>
  <c r="E1348" i="2"/>
  <c r="D1348" i="2"/>
  <c r="E1347" i="2"/>
  <c r="D1347" i="2"/>
  <c r="E1346" i="2"/>
  <c r="D1346" i="2"/>
  <c r="E1345" i="2"/>
  <c r="D1345" i="2"/>
  <c r="E1344" i="2"/>
  <c r="D1344" i="2"/>
  <c r="E1343" i="2"/>
  <c r="D1343" i="2"/>
  <c r="E1342" i="2"/>
  <c r="D1342" i="2"/>
  <c r="E1341" i="2"/>
  <c r="D1341" i="2"/>
  <c r="E1340" i="2"/>
  <c r="D1340" i="2"/>
  <c r="E1339" i="2"/>
  <c r="D1339" i="2"/>
  <c r="E1338" i="2"/>
  <c r="D1338" i="2"/>
  <c r="E1337" i="2"/>
  <c r="D1337" i="2"/>
  <c r="E1336" i="2"/>
  <c r="D1336" i="2"/>
  <c r="E1335" i="2"/>
  <c r="D1335" i="2"/>
  <c r="E1334" i="2"/>
  <c r="D1334" i="2"/>
  <c r="E1333" i="2"/>
  <c r="D1333" i="2"/>
  <c r="E1332" i="2"/>
  <c r="D1332" i="2"/>
  <c r="E1331" i="2"/>
  <c r="D1331" i="2"/>
  <c r="E1330" i="2"/>
  <c r="D1330" i="2"/>
  <c r="E1329" i="2"/>
  <c r="D1329" i="2"/>
  <c r="E1328" i="2"/>
  <c r="D1328" i="2"/>
  <c r="E1327" i="2"/>
  <c r="D1327" i="2"/>
  <c r="E1326" i="2"/>
  <c r="D1326" i="2"/>
  <c r="E1325" i="2"/>
  <c r="D1325" i="2"/>
  <c r="E1324" i="2"/>
  <c r="D1324" i="2"/>
  <c r="E1323" i="2"/>
  <c r="D1323" i="2"/>
  <c r="E1322" i="2"/>
  <c r="D1322" i="2"/>
  <c r="E1321" i="2"/>
  <c r="D1321" i="2"/>
  <c r="E1320" i="2"/>
  <c r="D1320" i="2"/>
  <c r="E1319" i="2"/>
  <c r="D1319" i="2"/>
  <c r="E1318" i="2"/>
  <c r="D1318" i="2"/>
  <c r="E1317" i="2"/>
  <c r="D1317" i="2"/>
  <c r="E1316" i="2"/>
  <c r="D1316" i="2"/>
  <c r="E1315" i="2"/>
  <c r="D1315" i="2"/>
  <c r="E1314" i="2"/>
  <c r="D1314" i="2"/>
  <c r="E1313" i="2"/>
  <c r="D1313" i="2"/>
  <c r="E1312" i="2"/>
  <c r="D1312" i="2"/>
  <c r="E1311" i="2"/>
  <c r="D1311" i="2"/>
  <c r="E1310" i="2"/>
  <c r="D1310" i="2"/>
  <c r="E1309" i="2"/>
  <c r="D1309" i="2"/>
  <c r="E1308" i="2"/>
  <c r="D1308" i="2"/>
  <c r="E1307" i="2"/>
  <c r="D1307" i="2"/>
  <c r="E1306" i="2"/>
  <c r="D1306" i="2"/>
  <c r="E1305" i="2"/>
  <c r="D1305" i="2"/>
  <c r="E1304" i="2"/>
  <c r="D1304" i="2"/>
  <c r="E1303" i="2"/>
  <c r="D1303" i="2"/>
  <c r="E1302" i="2"/>
  <c r="D1302" i="2"/>
  <c r="E1301" i="2"/>
  <c r="D1301" i="2"/>
  <c r="E1300" i="2"/>
  <c r="D1300" i="2"/>
  <c r="E1299" i="2"/>
  <c r="D1299" i="2"/>
  <c r="E1298" i="2"/>
  <c r="D1298" i="2"/>
  <c r="E1297" i="2"/>
  <c r="D1297" i="2"/>
  <c r="E1296" i="2"/>
  <c r="D1296" i="2"/>
  <c r="E1295" i="2"/>
  <c r="D1295" i="2"/>
  <c r="E1294" i="2"/>
  <c r="D1294" i="2"/>
  <c r="E1293" i="2"/>
  <c r="D1293" i="2"/>
  <c r="E1292" i="2"/>
  <c r="D1292" i="2"/>
  <c r="E1291" i="2"/>
  <c r="D1291" i="2"/>
  <c r="E1290" i="2"/>
  <c r="D1290" i="2"/>
  <c r="E1289" i="2"/>
  <c r="D1289" i="2"/>
  <c r="E1288" i="2"/>
  <c r="D1288" i="2"/>
  <c r="E1287" i="2"/>
  <c r="D1287" i="2"/>
  <c r="E1286" i="2"/>
  <c r="D1286" i="2"/>
  <c r="E1285" i="2"/>
  <c r="D1285" i="2"/>
  <c r="E1284" i="2"/>
  <c r="D1284" i="2"/>
  <c r="E1283" i="2"/>
  <c r="D1283" i="2"/>
  <c r="E1282" i="2"/>
  <c r="D1282" i="2"/>
  <c r="E1281" i="2"/>
  <c r="D1281" i="2"/>
  <c r="E1280" i="2"/>
  <c r="D1280" i="2"/>
  <c r="E1279" i="2"/>
  <c r="D1279" i="2"/>
  <c r="E1278" i="2"/>
  <c r="D1278" i="2"/>
  <c r="E1277" i="2"/>
  <c r="D1277" i="2"/>
  <c r="E1276" i="2"/>
  <c r="D1276" i="2"/>
  <c r="E1275" i="2"/>
  <c r="D1275" i="2"/>
  <c r="E1274" i="2"/>
  <c r="D1274" i="2"/>
  <c r="E1273" i="2"/>
  <c r="D1273" i="2"/>
  <c r="E1272" i="2"/>
  <c r="D1272" i="2"/>
  <c r="E1271" i="2"/>
  <c r="D1271" i="2"/>
  <c r="E1270" i="2"/>
  <c r="D1270" i="2"/>
  <c r="E1269" i="2"/>
  <c r="D1269" i="2"/>
  <c r="E1268" i="2"/>
  <c r="D1268" i="2"/>
  <c r="E1267" i="2"/>
  <c r="D1267" i="2"/>
  <c r="E1266" i="2"/>
  <c r="D1266" i="2"/>
  <c r="E1265" i="2"/>
  <c r="D1265" i="2"/>
  <c r="E1264" i="2"/>
  <c r="D1264" i="2"/>
  <c r="E1263" i="2"/>
  <c r="D1263" i="2"/>
  <c r="E1262" i="2"/>
  <c r="D1262" i="2"/>
  <c r="E1261" i="2"/>
  <c r="D1261" i="2"/>
  <c r="E1260" i="2"/>
  <c r="D1260" i="2"/>
  <c r="E1259" i="2"/>
  <c r="D1259" i="2"/>
  <c r="E1258" i="2"/>
  <c r="D1258" i="2"/>
  <c r="E1257" i="2"/>
  <c r="D1257" i="2"/>
  <c r="E1256" i="2"/>
  <c r="D1256" i="2"/>
  <c r="E1255" i="2"/>
  <c r="D1255" i="2"/>
  <c r="E1254" i="2"/>
  <c r="D1254" i="2"/>
  <c r="E1253" i="2"/>
  <c r="D1253" i="2"/>
  <c r="E1252" i="2"/>
  <c r="D1252" i="2"/>
  <c r="E1251" i="2"/>
  <c r="D1251" i="2"/>
  <c r="E1250" i="2"/>
  <c r="D1250" i="2"/>
  <c r="E1249" i="2"/>
  <c r="D1249" i="2"/>
  <c r="E1248" i="2"/>
  <c r="D1248" i="2"/>
  <c r="E1247" i="2"/>
  <c r="D1247" i="2"/>
  <c r="E1246" i="2"/>
  <c r="D1246" i="2"/>
  <c r="E1245" i="2"/>
  <c r="D1245" i="2"/>
  <c r="E1244" i="2"/>
  <c r="D1244" i="2"/>
  <c r="E1243" i="2"/>
  <c r="D1243" i="2"/>
  <c r="E1242" i="2"/>
  <c r="D1242" i="2"/>
  <c r="E1241" i="2"/>
  <c r="D1241" i="2"/>
  <c r="E1240" i="2"/>
  <c r="D1240" i="2"/>
  <c r="E1239" i="2"/>
  <c r="D1239" i="2"/>
  <c r="E1238" i="2"/>
  <c r="D1238" i="2"/>
  <c r="E1237" i="2"/>
  <c r="D1237" i="2"/>
  <c r="E1236" i="2"/>
  <c r="D1236" i="2"/>
  <c r="E1235" i="2"/>
  <c r="D1235" i="2"/>
  <c r="E1234" i="2"/>
  <c r="D1234" i="2"/>
  <c r="E1233" i="2"/>
  <c r="D1233" i="2"/>
  <c r="E1232" i="2"/>
  <c r="D1232" i="2"/>
  <c r="E1231" i="2"/>
  <c r="D1231" i="2"/>
  <c r="E1230" i="2"/>
  <c r="D1230" i="2"/>
  <c r="E1229" i="2"/>
  <c r="D1229" i="2"/>
  <c r="E1228" i="2"/>
  <c r="D1228" i="2"/>
  <c r="E1227" i="2"/>
  <c r="D1227" i="2"/>
  <c r="E1226" i="2"/>
  <c r="D1226" i="2"/>
  <c r="E1225" i="2"/>
  <c r="D1225" i="2"/>
  <c r="E1224" i="2"/>
  <c r="D1224" i="2"/>
  <c r="E1223" i="2"/>
  <c r="D1223" i="2"/>
  <c r="E1222" i="2"/>
  <c r="D1222" i="2"/>
  <c r="E1221" i="2"/>
  <c r="D1221" i="2"/>
  <c r="E1220" i="2"/>
  <c r="D1220" i="2"/>
  <c r="E1219" i="2"/>
  <c r="D1219" i="2"/>
  <c r="E1218" i="2"/>
  <c r="D1218" i="2"/>
  <c r="E1217" i="2"/>
  <c r="D1217" i="2"/>
  <c r="E1216" i="2"/>
  <c r="D1216" i="2"/>
  <c r="E1215" i="2"/>
  <c r="D1215" i="2"/>
  <c r="E1214" i="2"/>
  <c r="D1214" i="2"/>
  <c r="E1213" i="2"/>
  <c r="D1213" i="2"/>
  <c r="E1212" i="2"/>
  <c r="D1212" i="2"/>
  <c r="E1211" i="2"/>
  <c r="D1211" i="2"/>
  <c r="E1210" i="2"/>
  <c r="D1210" i="2"/>
  <c r="E1209" i="2"/>
  <c r="D1209" i="2"/>
  <c r="E1208" i="2"/>
  <c r="D1208" i="2"/>
  <c r="E1207" i="2"/>
  <c r="D1207" i="2"/>
  <c r="E1206" i="2"/>
  <c r="D1206" i="2"/>
  <c r="E1205" i="2"/>
  <c r="D1205" i="2"/>
  <c r="E1204" i="2"/>
  <c r="D1204" i="2"/>
  <c r="E1203" i="2"/>
  <c r="D1203" i="2"/>
  <c r="E1202" i="2"/>
  <c r="D1202" i="2"/>
  <c r="E1201" i="2"/>
  <c r="D1201" i="2"/>
  <c r="E1200" i="2"/>
  <c r="D1200" i="2"/>
  <c r="E1199" i="2"/>
  <c r="D1199" i="2"/>
  <c r="E1198" i="2"/>
  <c r="D1198" i="2"/>
  <c r="E1197" i="2"/>
  <c r="D1197" i="2"/>
  <c r="E1196" i="2"/>
  <c r="D1196" i="2"/>
  <c r="E1195" i="2"/>
  <c r="D1195" i="2"/>
  <c r="E1194" i="2"/>
  <c r="D1194" i="2"/>
  <c r="E1193" i="2"/>
  <c r="D1193" i="2"/>
  <c r="E1192" i="2"/>
  <c r="D1192" i="2"/>
  <c r="E1191" i="2"/>
  <c r="D1191" i="2"/>
  <c r="E1190" i="2"/>
  <c r="D1190" i="2"/>
  <c r="E1189" i="2"/>
  <c r="D1189" i="2"/>
  <c r="E1188" i="2"/>
  <c r="D1188" i="2"/>
  <c r="E1187" i="2"/>
  <c r="D1187" i="2"/>
  <c r="E1186" i="2"/>
  <c r="D1186" i="2"/>
  <c r="E1185" i="2"/>
  <c r="D1185" i="2"/>
  <c r="E1184" i="2"/>
  <c r="D1184" i="2"/>
  <c r="E1183" i="2"/>
  <c r="D1183" i="2"/>
  <c r="E1182" i="2"/>
  <c r="D1182" i="2"/>
  <c r="E1181" i="2"/>
  <c r="D1181" i="2"/>
  <c r="E1180" i="2"/>
  <c r="D1180" i="2"/>
  <c r="E1179" i="2"/>
  <c r="D1179" i="2"/>
  <c r="E1178" i="2"/>
  <c r="D1178" i="2"/>
  <c r="E1177" i="2"/>
  <c r="D1177" i="2"/>
  <c r="E1176" i="2"/>
  <c r="D1176" i="2"/>
  <c r="E1175" i="2"/>
  <c r="D1175" i="2"/>
  <c r="E1174" i="2"/>
  <c r="D1174" i="2"/>
  <c r="E1173" i="2"/>
  <c r="D1173" i="2"/>
  <c r="E1172" i="2"/>
  <c r="D1172" i="2"/>
  <c r="E1171" i="2"/>
  <c r="D1171" i="2"/>
  <c r="E1170" i="2"/>
  <c r="D1170" i="2"/>
  <c r="E1169" i="2"/>
  <c r="D1169" i="2"/>
  <c r="E1168" i="2"/>
  <c r="D1168" i="2"/>
  <c r="E1167" i="2"/>
  <c r="D1167" i="2"/>
  <c r="E1166" i="2"/>
  <c r="D1166" i="2"/>
  <c r="E1165" i="2"/>
  <c r="D1165" i="2"/>
  <c r="E1164" i="2"/>
  <c r="D1164" i="2"/>
  <c r="E1163" i="2"/>
  <c r="D1163" i="2"/>
  <c r="E1162" i="2"/>
  <c r="D1162" i="2"/>
  <c r="E1161" i="2"/>
  <c r="D1161" i="2"/>
  <c r="E1160" i="2"/>
  <c r="D1160" i="2"/>
  <c r="E1159" i="2"/>
  <c r="D1159" i="2"/>
  <c r="E1158" i="2"/>
  <c r="D1158" i="2"/>
  <c r="E1157" i="2"/>
  <c r="D1157" i="2"/>
  <c r="E1156" i="2"/>
  <c r="D1156" i="2"/>
  <c r="E1155" i="2"/>
  <c r="D1155" i="2"/>
  <c r="E1154" i="2"/>
  <c r="D1154" i="2"/>
  <c r="E1153" i="2"/>
  <c r="D1153" i="2"/>
  <c r="E1152" i="2"/>
  <c r="D1152" i="2"/>
  <c r="E1151" i="2"/>
  <c r="D1151" i="2"/>
  <c r="E1150" i="2"/>
  <c r="D1150" i="2"/>
  <c r="E1149" i="2"/>
  <c r="D1149" i="2"/>
  <c r="E1148" i="2"/>
  <c r="D1148" i="2"/>
  <c r="E1147" i="2"/>
  <c r="D1147" i="2"/>
  <c r="E1146" i="2"/>
  <c r="D1146" i="2"/>
  <c r="E1145" i="2"/>
  <c r="D1145" i="2"/>
  <c r="E1144" i="2"/>
  <c r="D1144" i="2"/>
  <c r="E1143" i="2"/>
  <c r="D1143" i="2"/>
  <c r="E1142" i="2"/>
  <c r="D1142" i="2"/>
  <c r="E1141" i="2"/>
  <c r="D1141" i="2"/>
  <c r="E1140" i="2"/>
  <c r="D1140" i="2"/>
  <c r="E1139" i="2"/>
  <c r="D1139" i="2"/>
  <c r="E1138" i="2"/>
  <c r="D1138" i="2"/>
  <c r="E1137" i="2"/>
  <c r="D1137" i="2"/>
  <c r="E1136" i="2"/>
  <c r="D1136" i="2"/>
  <c r="E1135" i="2"/>
  <c r="D1135" i="2"/>
  <c r="E1134" i="2"/>
  <c r="D1134" i="2"/>
  <c r="E1133" i="2"/>
  <c r="D1133" i="2"/>
  <c r="E1132" i="2"/>
  <c r="D1132" i="2"/>
  <c r="E1131" i="2"/>
  <c r="D1131" i="2"/>
  <c r="E1130" i="2"/>
  <c r="D1130" i="2"/>
  <c r="E1129" i="2"/>
  <c r="D1129" i="2"/>
  <c r="E1128" i="2"/>
  <c r="D1128" i="2"/>
  <c r="E1127" i="2"/>
  <c r="D1127" i="2"/>
  <c r="E1126" i="2"/>
  <c r="D1126" i="2"/>
  <c r="E1125" i="2"/>
  <c r="D1125" i="2"/>
  <c r="E1124" i="2"/>
  <c r="D1124" i="2"/>
  <c r="E1123" i="2"/>
  <c r="D1123" i="2"/>
  <c r="E1122" i="2"/>
  <c r="D1122" i="2"/>
  <c r="E1121" i="2"/>
  <c r="D1121" i="2"/>
  <c r="E1120" i="2"/>
  <c r="D1120" i="2"/>
  <c r="E1119" i="2"/>
  <c r="D1119" i="2"/>
  <c r="E1118" i="2"/>
  <c r="D1118" i="2"/>
  <c r="E1117" i="2"/>
  <c r="D1117" i="2"/>
  <c r="E1116" i="2"/>
  <c r="D1116" i="2"/>
  <c r="E1115" i="2"/>
  <c r="D1115" i="2"/>
  <c r="E1114" i="2"/>
  <c r="D1114" i="2"/>
  <c r="E1113" i="2"/>
  <c r="D1113" i="2"/>
  <c r="E1112" i="2"/>
  <c r="D1112" i="2"/>
  <c r="E1111" i="2"/>
  <c r="D1111" i="2"/>
  <c r="E1110" i="2"/>
  <c r="D1110" i="2"/>
  <c r="E1109" i="2"/>
  <c r="D1109" i="2"/>
  <c r="E1108" i="2"/>
  <c r="D1108" i="2"/>
  <c r="E1107" i="2"/>
  <c r="D1107" i="2"/>
  <c r="E1106" i="2"/>
  <c r="D1106" i="2"/>
  <c r="E1105" i="2"/>
  <c r="D1105" i="2"/>
  <c r="E1104" i="2"/>
  <c r="D1104" i="2"/>
  <c r="E1103" i="2"/>
  <c r="D1103" i="2"/>
  <c r="E1102" i="2"/>
  <c r="D1102" i="2"/>
  <c r="E1101" i="2"/>
  <c r="D1101" i="2"/>
  <c r="E1100" i="2"/>
  <c r="D1100" i="2"/>
  <c r="E1099" i="2"/>
  <c r="D1099" i="2"/>
  <c r="E1098" i="2"/>
  <c r="D1098" i="2"/>
  <c r="E1097" i="2"/>
  <c r="D1097" i="2"/>
  <c r="E1096" i="2"/>
  <c r="D1096" i="2"/>
  <c r="E1095" i="2"/>
  <c r="D1095" i="2"/>
  <c r="E1094" i="2"/>
  <c r="D1094" i="2"/>
  <c r="E1093" i="2"/>
  <c r="D1093" i="2"/>
  <c r="E1092" i="2"/>
  <c r="D1092" i="2"/>
  <c r="E1091" i="2"/>
  <c r="D1091" i="2"/>
  <c r="E1090" i="2"/>
  <c r="D1090" i="2"/>
  <c r="E1089" i="2"/>
  <c r="D1089" i="2"/>
  <c r="E1088" i="2"/>
  <c r="D1088" i="2"/>
  <c r="E1087" i="2"/>
  <c r="D1087" i="2"/>
  <c r="E1086" i="2"/>
  <c r="D1086" i="2"/>
  <c r="E1085" i="2"/>
  <c r="D1085" i="2"/>
  <c r="E1084" i="2"/>
  <c r="D1084" i="2"/>
  <c r="E1083" i="2"/>
  <c r="D1083" i="2"/>
  <c r="E1082" i="2"/>
  <c r="D1082" i="2"/>
  <c r="E1081" i="2"/>
  <c r="D1081" i="2"/>
  <c r="E1080" i="2"/>
  <c r="D1080" i="2"/>
  <c r="E1079" i="2"/>
  <c r="D1079" i="2"/>
  <c r="E1078" i="2"/>
  <c r="D1078" i="2"/>
  <c r="E1077" i="2"/>
  <c r="D1077" i="2"/>
  <c r="E1076" i="2"/>
  <c r="D1076" i="2"/>
  <c r="E1075" i="2"/>
  <c r="D1075" i="2"/>
  <c r="E1074" i="2"/>
  <c r="D1074" i="2"/>
  <c r="E1073" i="2"/>
  <c r="D1073" i="2"/>
  <c r="E1072" i="2"/>
  <c r="D1072" i="2"/>
  <c r="E1071" i="2"/>
  <c r="D1071" i="2"/>
  <c r="E1070" i="2"/>
  <c r="D1070" i="2"/>
  <c r="E1069" i="2"/>
  <c r="D1069" i="2"/>
  <c r="E1068" i="2"/>
  <c r="D1068" i="2"/>
  <c r="E1067" i="2"/>
  <c r="D1067" i="2"/>
  <c r="E1066" i="2"/>
  <c r="D1066" i="2"/>
  <c r="E1065" i="2"/>
  <c r="D1065" i="2"/>
  <c r="E1064" i="2"/>
  <c r="D1064" i="2"/>
  <c r="E1063" i="2"/>
  <c r="D1063" i="2"/>
  <c r="E1062" i="2"/>
  <c r="D1062" i="2"/>
  <c r="E1061" i="2"/>
  <c r="D1061" i="2"/>
  <c r="E1060" i="2"/>
  <c r="D1060" i="2"/>
  <c r="E1059" i="2"/>
  <c r="D1059" i="2"/>
  <c r="E1058" i="2"/>
  <c r="D1058" i="2"/>
  <c r="E1057" i="2"/>
  <c r="D1057" i="2"/>
  <c r="E1056" i="2"/>
  <c r="D1056" i="2"/>
  <c r="E1055" i="2"/>
  <c r="D1055" i="2"/>
  <c r="E1054" i="2"/>
  <c r="D1054" i="2"/>
  <c r="E1053" i="2"/>
  <c r="D1053" i="2"/>
  <c r="E1052" i="2"/>
  <c r="D1052" i="2"/>
  <c r="E1051" i="2"/>
  <c r="D1051" i="2"/>
  <c r="E1050" i="2"/>
  <c r="D1050" i="2"/>
  <c r="E1049" i="2"/>
  <c r="D1049" i="2"/>
  <c r="E1048" i="2"/>
  <c r="D1048" i="2"/>
  <c r="E1047" i="2"/>
  <c r="D1047" i="2"/>
  <c r="E1046" i="2"/>
  <c r="D1046" i="2"/>
  <c r="E1045" i="2"/>
  <c r="D1045" i="2"/>
  <c r="E1044" i="2"/>
  <c r="D1044" i="2"/>
  <c r="E1043" i="2"/>
  <c r="D1043" i="2"/>
  <c r="E1042" i="2"/>
  <c r="D1042" i="2"/>
  <c r="E1041" i="2"/>
  <c r="D1041" i="2"/>
  <c r="E1040" i="2"/>
  <c r="D1040" i="2"/>
  <c r="E1039" i="2"/>
  <c r="D1039" i="2"/>
  <c r="E1038" i="2"/>
  <c r="D1038" i="2"/>
  <c r="E1037" i="2"/>
  <c r="D1037" i="2"/>
  <c r="E1036" i="2"/>
  <c r="D1036" i="2"/>
  <c r="E1035" i="2"/>
  <c r="D1035" i="2"/>
  <c r="E1034" i="2"/>
  <c r="D1034" i="2"/>
  <c r="E1033" i="2"/>
  <c r="D1033" i="2"/>
  <c r="E1032" i="2"/>
  <c r="D1032" i="2"/>
  <c r="E1031" i="2"/>
  <c r="D1031" i="2"/>
  <c r="E1030" i="2"/>
  <c r="D1030" i="2"/>
  <c r="E1029" i="2"/>
  <c r="D1029" i="2"/>
  <c r="E1028" i="2"/>
  <c r="D1028" i="2"/>
  <c r="E1027" i="2"/>
  <c r="D1027" i="2"/>
  <c r="E1026" i="2"/>
  <c r="D1026" i="2"/>
  <c r="E1025" i="2"/>
  <c r="D1025" i="2"/>
  <c r="E1024" i="2"/>
  <c r="D1024" i="2"/>
  <c r="E1023" i="2"/>
  <c r="D1023" i="2"/>
  <c r="E1022" i="2"/>
  <c r="D1022" i="2"/>
  <c r="E1021" i="2"/>
  <c r="D1021" i="2"/>
  <c r="E1020" i="2"/>
  <c r="D1020" i="2"/>
  <c r="E1019" i="2"/>
  <c r="D1019" i="2"/>
  <c r="E1018" i="2"/>
  <c r="D1018" i="2"/>
  <c r="E1017" i="2"/>
  <c r="D1017" i="2"/>
  <c r="E1016" i="2"/>
  <c r="D1016" i="2"/>
  <c r="E1015" i="2"/>
  <c r="D1015" i="2"/>
  <c r="E1014" i="2"/>
  <c r="D1014" i="2"/>
  <c r="E1013" i="2"/>
  <c r="D1013" i="2"/>
  <c r="E1012" i="2"/>
  <c r="D1012" i="2"/>
  <c r="E1011" i="2"/>
  <c r="D1011" i="2"/>
  <c r="E1010" i="2"/>
  <c r="D1010" i="2"/>
  <c r="E1009" i="2"/>
  <c r="D1009" i="2"/>
  <c r="E1008" i="2"/>
  <c r="D1008" i="2"/>
  <c r="E1007" i="2"/>
  <c r="D1007" i="2"/>
  <c r="E1006" i="2"/>
  <c r="D1006" i="2"/>
  <c r="E1005" i="2"/>
  <c r="D1005" i="2"/>
  <c r="E1004" i="2"/>
  <c r="D1004" i="2"/>
  <c r="E1003" i="2"/>
  <c r="D1003" i="2"/>
  <c r="E1002" i="2"/>
  <c r="D1002" i="2"/>
  <c r="E1001" i="2"/>
  <c r="D1001" i="2"/>
  <c r="E1000" i="2"/>
  <c r="D1000" i="2"/>
  <c r="E999" i="2"/>
  <c r="D999" i="2"/>
  <c r="E998" i="2"/>
  <c r="D998" i="2"/>
  <c r="E997" i="2"/>
  <c r="D997" i="2"/>
  <c r="E996" i="2"/>
  <c r="D996" i="2"/>
  <c r="E995" i="2"/>
  <c r="D995" i="2"/>
  <c r="E994" i="2"/>
  <c r="D994" i="2"/>
  <c r="E993" i="2"/>
  <c r="D993" i="2"/>
  <c r="E992" i="2"/>
  <c r="D992" i="2"/>
  <c r="E991" i="2"/>
  <c r="D991" i="2"/>
  <c r="E990" i="2"/>
  <c r="D990" i="2"/>
  <c r="E989" i="2"/>
  <c r="D989" i="2"/>
  <c r="E988" i="2"/>
  <c r="D988" i="2"/>
  <c r="E987" i="2"/>
  <c r="D987" i="2"/>
  <c r="E986" i="2"/>
  <c r="D986" i="2"/>
  <c r="E985" i="2"/>
  <c r="D985" i="2"/>
  <c r="E984" i="2"/>
  <c r="D984" i="2"/>
  <c r="E983" i="2"/>
  <c r="D983" i="2"/>
  <c r="E982" i="2"/>
  <c r="D982" i="2"/>
  <c r="E981" i="2"/>
  <c r="D981" i="2"/>
  <c r="E980" i="2"/>
  <c r="D980" i="2"/>
  <c r="E979" i="2"/>
  <c r="D979" i="2"/>
  <c r="E978" i="2"/>
  <c r="D978" i="2"/>
  <c r="E977" i="2"/>
  <c r="D977" i="2"/>
  <c r="E976" i="2"/>
  <c r="D976" i="2"/>
  <c r="E975" i="2"/>
  <c r="D975" i="2"/>
  <c r="E974" i="2"/>
  <c r="D974" i="2"/>
  <c r="E973" i="2"/>
  <c r="D973" i="2"/>
  <c r="E972" i="2"/>
  <c r="D972" i="2"/>
  <c r="E971" i="2"/>
  <c r="D971" i="2"/>
  <c r="E970" i="2"/>
  <c r="D970" i="2"/>
  <c r="E969" i="2"/>
  <c r="D969" i="2"/>
  <c r="E968" i="2"/>
  <c r="D968" i="2"/>
  <c r="E967" i="2"/>
  <c r="D967" i="2"/>
  <c r="E966" i="2"/>
  <c r="D966" i="2"/>
  <c r="E965" i="2"/>
  <c r="D965" i="2"/>
  <c r="E964" i="2"/>
  <c r="D964" i="2"/>
  <c r="E963" i="2"/>
  <c r="D963" i="2"/>
  <c r="E962" i="2"/>
  <c r="D962" i="2"/>
  <c r="E961" i="2"/>
  <c r="D961" i="2"/>
  <c r="E960" i="2"/>
  <c r="D960" i="2"/>
  <c r="E959" i="2"/>
  <c r="D959" i="2"/>
  <c r="E958" i="2"/>
  <c r="D958" i="2"/>
  <c r="E957" i="2"/>
  <c r="D957" i="2"/>
  <c r="E956" i="2"/>
  <c r="D956" i="2"/>
  <c r="E955" i="2"/>
  <c r="D955" i="2"/>
  <c r="E954" i="2"/>
  <c r="D954" i="2"/>
  <c r="E953" i="2"/>
  <c r="D953" i="2"/>
  <c r="E952" i="2"/>
  <c r="D952" i="2"/>
  <c r="E951" i="2"/>
  <c r="D951" i="2"/>
  <c r="E950" i="2"/>
  <c r="D950" i="2"/>
  <c r="E949" i="2"/>
  <c r="D949" i="2"/>
  <c r="E948" i="2"/>
  <c r="D948" i="2"/>
  <c r="E947" i="2"/>
  <c r="D947" i="2"/>
  <c r="E946" i="2"/>
  <c r="D946" i="2"/>
  <c r="E945" i="2"/>
  <c r="D945" i="2"/>
  <c r="E944" i="2"/>
  <c r="D944" i="2"/>
  <c r="E943" i="2"/>
  <c r="D943" i="2"/>
  <c r="E942" i="2"/>
  <c r="D942" i="2"/>
  <c r="E941" i="2"/>
  <c r="D941" i="2"/>
  <c r="E940" i="2"/>
  <c r="D940" i="2"/>
  <c r="E939" i="2"/>
  <c r="D939" i="2"/>
  <c r="E938" i="2"/>
  <c r="D938" i="2"/>
  <c r="E937" i="2"/>
  <c r="D937" i="2"/>
  <c r="E936" i="2"/>
  <c r="D936" i="2"/>
  <c r="E935" i="2"/>
  <c r="D935" i="2"/>
  <c r="E934" i="2"/>
  <c r="D934" i="2"/>
  <c r="E933" i="2"/>
  <c r="D933" i="2"/>
  <c r="E932" i="2"/>
  <c r="D932" i="2"/>
  <c r="E931" i="2"/>
  <c r="D931" i="2"/>
  <c r="E930" i="2"/>
  <c r="D930" i="2"/>
  <c r="E929" i="2"/>
  <c r="D929" i="2"/>
  <c r="E928" i="2"/>
  <c r="D928" i="2"/>
  <c r="E927" i="2"/>
  <c r="D927" i="2"/>
  <c r="E926" i="2"/>
  <c r="D926" i="2"/>
  <c r="E925" i="2"/>
  <c r="D925" i="2"/>
  <c r="E924" i="2"/>
  <c r="D924" i="2"/>
  <c r="E923" i="2"/>
  <c r="D923" i="2"/>
  <c r="E922" i="2"/>
  <c r="D922" i="2"/>
  <c r="E921" i="2"/>
  <c r="D921" i="2"/>
  <c r="E920" i="2"/>
  <c r="D920" i="2"/>
  <c r="E919" i="2"/>
  <c r="D919" i="2"/>
  <c r="E918" i="2"/>
  <c r="D918" i="2"/>
  <c r="E917" i="2"/>
  <c r="D917" i="2"/>
  <c r="E916" i="2"/>
  <c r="D916" i="2"/>
  <c r="E915" i="2"/>
  <c r="D915" i="2"/>
  <c r="E914" i="2"/>
  <c r="D914" i="2"/>
  <c r="E913" i="2"/>
  <c r="D913" i="2"/>
  <c r="E912" i="2"/>
  <c r="D912" i="2"/>
  <c r="E911" i="2"/>
  <c r="D911" i="2"/>
  <c r="E910" i="2"/>
  <c r="D910" i="2"/>
  <c r="E909" i="2"/>
  <c r="D909" i="2"/>
  <c r="E908" i="2"/>
  <c r="D908" i="2"/>
  <c r="E907" i="2"/>
  <c r="D907" i="2"/>
  <c r="E906" i="2"/>
  <c r="D906" i="2"/>
  <c r="E905" i="2"/>
  <c r="D905" i="2"/>
  <c r="E904" i="2"/>
  <c r="D904" i="2"/>
  <c r="E903" i="2"/>
  <c r="D903" i="2"/>
  <c r="E902" i="2"/>
  <c r="D902" i="2"/>
  <c r="E901" i="2"/>
  <c r="D901" i="2"/>
  <c r="E900" i="2"/>
  <c r="D900" i="2"/>
  <c r="E899" i="2"/>
  <c r="D899" i="2"/>
  <c r="E898" i="2"/>
  <c r="D898" i="2"/>
  <c r="E897" i="2"/>
  <c r="D897" i="2"/>
  <c r="E896" i="2"/>
  <c r="D896" i="2"/>
  <c r="E895" i="2"/>
  <c r="D895" i="2"/>
  <c r="E894" i="2"/>
  <c r="D894" i="2"/>
  <c r="E893" i="2"/>
  <c r="D893" i="2"/>
  <c r="E892" i="2"/>
  <c r="D892" i="2"/>
  <c r="E891" i="2"/>
  <c r="D891" i="2"/>
  <c r="E890" i="2"/>
  <c r="D890" i="2"/>
  <c r="E889" i="2"/>
  <c r="D889" i="2"/>
  <c r="E888" i="2"/>
  <c r="D888" i="2"/>
  <c r="E887" i="2"/>
  <c r="D887" i="2"/>
  <c r="E886" i="2"/>
  <c r="D886" i="2"/>
  <c r="E885" i="2"/>
  <c r="D885" i="2"/>
  <c r="E884" i="2"/>
  <c r="D884" i="2"/>
  <c r="E883" i="2"/>
  <c r="D883" i="2"/>
  <c r="E882" i="2"/>
  <c r="D882" i="2"/>
  <c r="E881" i="2"/>
  <c r="D881" i="2"/>
  <c r="E880" i="2"/>
  <c r="D880" i="2"/>
  <c r="E879" i="2"/>
  <c r="D879" i="2"/>
  <c r="E878" i="2"/>
  <c r="D878" i="2"/>
  <c r="E877" i="2"/>
  <c r="D877" i="2"/>
  <c r="E876" i="2"/>
  <c r="D876" i="2"/>
  <c r="E875" i="2"/>
  <c r="D875" i="2"/>
  <c r="E874" i="2"/>
  <c r="D874" i="2"/>
  <c r="E873" i="2"/>
  <c r="D873" i="2"/>
  <c r="E872" i="2"/>
  <c r="D872" i="2"/>
  <c r="E871" i="2"/>
  <c r="D871" i="2"/>
  <c r="E870" i="2"/>
  <c r="D870" i="2"/>
  <c r="E869" i="2"/>
  <c r="D869" i="2"/>
  <c r="E868" i="2"/>
  <c r="D868" i="2"/>
  <c r="E867" i="2"/>
  <c r="D867" i="2"/>
  <c r="E866" i="2"/>
  <c r="D866" i="2"/>
  <c r="E865" i="2"/>
  <c r="D865" i="2"/>
  <c r="E864" i="2"/>
  <c r="D864" i="2"/>
  <c r="E863" i="2"/>
  <c r="D863" i="2"/>
  <c r="E862" i="2"/>
  <c r="D862" i="2"/>
  <c r="E861" i="2"/>
  <c r="D861" i="2"/>
  <c r="E860" i="2"/>
  <c r="D860" i="2"/>
  <c r="E859" i="2"/>
  <c r="D859" i="2"/>
  <c r="E858" i="2"/>
  <c r="D858" i="2"/>
  <c r="E857" i="2"/>
  <c r="D857" i="2"/>
  <c r="E856" i="2"/>
  <c r="D856" i="2"/>
  <c r="E855" i="2"/>
  <c r="D855" i="2"/>
  <c r="E854" i="2"/>
  <c r="D854" i="2"/>
  <c r="E853" i="2"/>
  <c r="D853" i="2"/>
  <c r="E852" i="2"/>
  <c r="D852" i="2"/>
  <c r="E851" i="2"/>
  <c r="D851" i="2"/>
  <c r="E850" i="2"/>
  <c r="D850" i="2"/>
  <c r="E849" i="2"/>
  <c r="D849" i="2"/>
  <c r="E848" i="2"/>
  <c r="D848" i="2"/>
  <c r="E847" i="2"/>
  <c r="D847" i="2"/>
  <c r="E846" i="2"/>
  <c r="D846" i="2"/>
  <c r="E845" i="2"/>
  <c r="D845" i="2"/>
  <c r="E844" i="2"/>
  <c r="D844" i="2"/>
  <c r="E843" i="2"/>
  <c r="D843" i="2"/>
  <c r="E842" i="2"/>
  <c r="D842" i="2"/>
  <c r="E841" i="2"/>
  <c r="D841" i="2"/>
  <c r="E840" i="2"/>
  <c r="D840" i="2"/>
  <c r="E839" i="2"/>
  <c r="D839" i="2"/>
  <c r="E838" i="2"/>
  <c r="D838" i="2"/>
  <c r="E837" i="2"/>
  <c r="D837" i="2"/>
  <c r="E836" i="2"/>
  <c r="D836" i="2"/>
  <c r="E835" i="2"/>
  <c r="D835" i="2"/>
  <c r="E834" i="2"/>
  <c r="D834" i="2"/>
  <c r="E833" i="2"/>
  <c r="D833" i="2"/>
  <c r="E832" i="2"/>
  <c r="D832" i="2"/>
  <c r="E831" i="2"/>
  <c r="D831" i="2"/>
  <c r="E830" i="2"/>
  <c r="D830" i="2"/>
  <c r="E829" i="2"/>
  <c r="D829" i="2"/>
  <c r="E828" i="2"/>
  <c r="D828" i="2"/>
  <c r="E827" i="2"/>
  <c r="D827" i="2"/>
  <c r="E826" i="2"/>
  <c r="D826" i="2"/>
  <c r="E825" i="2"/>
  <c r="D825" i="2"/>
  <c r="E824" i="2"/>
  <c r="D824" i="2"/>
  <c r="E823" i="2"/>
  <c r="D823" i="2"/>
  <c r="E822" i="2"/>
  <c r="D822" i="2"/>
  <c r="E821" i="2"/>
  <c r="D821" i="2"/>
  <c r="E820" i="2"/>
  <c r="D820" i="2"/>
  <c r="E819" i="2"/>
  <c r="D819" i="2"/>
  <c r="E818" i="2"/>
  <c r="D818" i="2"/>
  <c r="E817" i="2"/>
  <c r="D817" i="2"/>
  <c r="E816" i="2"/>
  <c r="D816" i="2"/>
  <c r="E815" i="2"/>
  <c r="D815" i="2"/>
  <c r="E814" i="2"/>
  <c r="D814" i="2"/>
  <c r="E813" i="2"/>
  <c r="D813" i="2"/>
  <c r="E812" i="2"/>
  <c r="D812" i="2"/>
  <c r="E811" i="2"/>
  <c r="D811" i="2"/>
  <c r="E810" i="2"/>
  <c r="D810" i="2"/>
  <c r="E809" i="2"/>
  <c r="D809" i="2"/>
  <c r="E808" i="2"/>
  <c r="D808" i="2"/>
  <c r="E807" i="2"/>
  <c r="D807" i="2"/>
  <c r="E806" i="2"/>
  <c r="D806" i="2"/>
  <c r="E805" i="2"/>
  <c r="D805" i="2"/>
  <c r="E804" i="2"/>
  <c r="D804" i="2"/>
  <c r="E803" i="2"/>
  <c r="D803" i="2"/>
  <c r="E802" i="2"/>
  <c r="D802" i="2"/>
  <c r="E801" i="2"/>
  <c r="D801" i="2"/>
  <c r="E800" i="2"/>
  <c r="D800" i="2"/>
  <c r="E799" i="2"/>
  <c r="D799" i="2"/>
  <c r="E798" i="2"/>
  <c r="D798" i="2"/>
  <c r="E797" i="2"/>
  <c r="D797" i="2"/>
  <c r="E796" i="2"/>
  <c r="D796" i="2"/>
  <c r="E795" i="2"/>
  <c r="D795" i="2"/>
  <c r="E794" i="2"/>
  <c r="D794" i="2"/>
  <c r="E793" i="2"/>
  <c r="D793" i="2"/>
  <c r="E792" i="2"/>
  <c r="D792" i="2"/>
  <c r="E791" i="2"/>
  <c r="D791" i="2"/>
  <c r="E790" i="2"/>
  <c r="D790" i="2"/>
  <c r="E789" i="2"/>
  <c r="D789" i="2"/>
  <c r="E788" i="2"/>
  <c r="D788" i="2"/>
  <c r="E787" i="2"/>
  <c r="D787" i="2"/>
  <c r="E786" i="2"/>
  <c r="D786" i="2"/>
  <c r="E785" i="2"/>
  <c r="D785" i="2"/>
  <c r="E784" i="2"/>
  <c r="D784" i="2"/>
  <c r="E783" i="2"/>
  <c r="D783" i="2"/>
  <c r="E782" i="2"/>
  <c r="D782" i="2"/>
  <c r="E781" i="2"/>
  <c r="D781" i="2"/>
  <c r="E780" i="2"/>
  <c r="D780" i="2"/>
  <c r="E779" i="2"/>
  <c r="D779" i="2"/>
  <c r="E778" i="2"/>
  <c r="D778" i="2"/>
  <c r="E777" i="2"/>
  <c r="D777" i="2"/>
  <c r="E776" i="2"/>
  <c r="D776" i="2"/>
  <c r="E775" i="2"/>
  <c r="D775" i="2"/>
  <c r="E774" i="2"/>
  <c r="D774" i="2"/>
  <c r="E773" i="2"/>
  <c r="D773" i="2"/>
  <c r="E772" i="2"/>
  <c r="D772" i="2"/>
  <c r="E771" i="2"/>
  <c r="D771" i="2"/>
  <c r="E770" i="2"/>
  <c r="D770" i="2"/>
  <c r="E769" i="2"/>
  <c r="D769" i="2"/>
  <c r="E768" i="2"/>
  <c r="D768" i="2"/>
  <c r="E767" i="2"/>
  <c r="D767" i="2"/>
  <c r="E766" i="2"/>
  <c r="D766" i="2"/>
  <c r="E765" i="2"/>
  <c r="D765" i="2"/>
  <c r="E764" i="2"/>
  <c r="D764" i="2"/>
  <c r="E763" i="2"/>
  <c r="D763" i="2"/>
  <c r="E762" i="2"/>
  <c r="D762" i="2"/>
  <c r="E761" i="2"/>
  <c r="D761" i="2"/>
  <c r="E760" i="2"/>
  <c r="D760" i="2"/>
  <c r="E759" i="2"/>
  <c r="D759" i="2"/>
  <c r="E758" i="2"/>
  <c r="D758" i="2"/>
  <c r="E757" i="2"/>
  <c r="D757" i="2"/>
  <c r="E756" i="2"/>
  <c r="D756" i="2"/>
  <c r="E755" i="2"/>
  <c r="D755" i="2"/>
  <c r="E754" i="2"/>
  <c r="D754" i="2"/>
  <c r="E753" i="2"/>
  <c r="D753" i="2"/>
  <c r="E752" i="2"/>
  <c r="D752" i="2"/>
  <c r="E751" i="2"/>
  <c r="D751" i="2"/>
  <c r="E750" i="2"/>
  <c r="D750" i="2"/>
  <c r="E749" i="2"/>
  <c r="D749" i="2"/>
  <c r="E748" i="2"/>
  <c r="D748" i="2"/>
  <c r="E747" i="2"/>
  <c r="D747" i="2"/>
  <c r="E746" i="2"/>
  <c r="D746" i="2"/>
  <c r="E745" i="2"/>
  <c r="D745" i="2"/>
  <c r="E744" i="2"/>
  <c r="D744" i="2"/>
  <c r="E743" i="2"/>
  <c r="D743" i="2"/>
  <c r="E742" i="2"/>
  <c r="D742" i="2"/>
  <c r="E741" i="2"/>
  <c r="D741" i="2"/>
  <c r="E740" i="2"/>
  <c r="D740" i="2"/>
  <c r="E739" i="2"/>
  <c r="D739" i="2"/>
  <c r="E738" i="2"/>
  <c r="D738" i="2"/>
  <c r="E737" i="2"/>
  <c r="D737" i="2"/>
  <c r="E736" i="2"/>
  <c r="D736" i="2"/>
  <c r="E735" i="2"/>
  <c r="D735" i="2"/>
  <c r="E734" i="2"/>
  <c r="D734" i="2"/>
  <c r="E733" i="2"/>
  <c r="D733" i="2"/>
  <c r="E732" i="2"/>
  <c r="D732" i="2"/>
  <c r="E731" i="2"/>
  <c r="D731" i="2"/>
  <c r="E730" i="2"/>
  <c r="D730" i="2"/>
  <c r="E729" i="2"/>
  <c r="D729" i="2"/>
  <c r="E728" i="2"/>
  <c r="D728" i="2"/>
  <c r="E727" i="2"/>
  <c r="D727" i="2"/>
  <c r="E726" i="2"/>
  <c r="D726" i="2"/>
  <c r="E725" i="2"/>
  <c r="D725" i="2"/>
  <c r="E724" i="2"/>
  <c r="D724" i="2"/>
  <c r="E723" i="2"/>
  <c r="D723" i="2"/>
  <c r="E722" i="2"/>
  <c r="D722" i="2"/>
  <c r="E721" i="2"/>
  <c r="D721" i="2"/>
  <c r="E720" i="2"/>
  <c r="D720" i="2"/>
  <c r="E719" i="2"/>
  <c r="D719" i="2"/>
  <c r="E718" i="2"/>
  <c r="D718" i="2"/>
  <c r="E717" i="2"/>
  <c r="D717" i="2"/>
  <c r="E716" i="2"/>
  <c r="D716" i="2"/>
  <c r="E715" i="2"/>
  <c r="D715" i="2"/>
  <c r="E714" i="2"/>
  <c r="D714" i="2"/>
  <c r="E713" i="2"/>
  <c r="D713" i="2"/>
  <c r="E712" i="2"/>
  <c r="D712" i="2"/>
  <c r="E711" i="2"/>
  <c r="D711" i="2"/>
  <c r="E710" i="2"/>
  <c r="D710" i="2"/>
  <c r="E709" i="2"/>
  <c r="D709" i="2"/>
  <c r="E708" i="2"/>
  <c r="D708" i="2"/>
  <c r="E707" i="2"/>
  <c r="D707" i="2"/>
  <c r="E706" i="2"/>
  <c r="D706" i="2"/>
  <c r="E705" i="2"/>
  <c r="D705" i="2"/>
  <c r="E704" i="2"/>
  <c r="D704" i="2"/>
  <c r="E703" i="2"/>
  <c r="D703" i="2"/>
  <c r="E702" i="2"/>
  <c r="D702" i="2"/>
  <c r="E701" i="2"/>
  <c r="D701" i="2"/>
  <c r="E700" i="2"/>
  <c r="D700" i="2"/>
  <c r="E699" i="2"/>
  <c r="D699" i="2"/>
  <c r="E698" i="2"/>
  <c r="D698" i="2"/>
  <c r="E697" i="2"/>
  <c r="D697" i="2"/>
  <c r="E696" i="2"/>
  <c r="D696" i="2"/>
  <c r="E695" i="2"/>
  <c r="D695" i="2"/>
  <c r="E694" i="2"/>
  <c r="D694" i="2"/>
  <c r="E693" i="2"/>
  <c r="D693" i="2"/>
  <c r="E692" i="2"/>
  <c r="D692" i="2"/>
  <c r="E691" i="2"/>
  <c r="D691" i="2"/>
  <c r="E690" i="2"/>
  <c r="D690" i="2"/>
  <c r="E689" i="2"/>
  <c r="D689" i="2"/>
  <c r="E688" i="2"/>
  <c r="D688" i="2"/>
  <c r="E687" i="2"/>
  <c r="D687" i="2"/>
  <c r="E686" i="2"/>
  <c r="D686" i="2"/>
  <c r="E685" i="2"/>
  <c r="D685" i="2"/>
  <c r="E684" i="2"/>
  <c r="D684" i="2"/>
  <c r="E683" i="2"/>
  <c r="D683" i="2"/>
  <c r="E682" i="2"/>
  <c r="D682" i="2"/>
  <c r="E681" i="2"/>
  <c r="D681" i="2"/>
  <c r="E680" i="2"/>
  <c r="D680" i="2"/>
  <c r="E679" i="2"/>
  <c r="D679" i="2"/>
  <c r="E678" i="2"/>
  <c r="D678" i="2"/>
  <c r="E677" i="2"/>
  <c r="D677" i="2"/>
  <c r="E676" i="2"/>
  <c r="D676" i="2"/>
  <c r="E675" i="2"/>
  <c r="D675" i="2"/>
  <c r="E674" i="2"/>
  <c r="D674" i="2"/>
  <c r="E673" i="2"/>
  <c r="D673" i="2"/>
  <c r="E672" i="2"/>
  <c r="D672" i="2"/>
  <c r="E671" i="2"/>
  <c r="D671" i="2"/>
  <c r="E670" i="2"/>
  <c r="D670" i="2"/>
  <c r="E669" i="2"/>
  <c r="D669" i="2"/>
  <c r="E668" i="2"/>
  <c r="D668" i="2"/>
  <c r="E667" i="2"/>
  <c r="D667" i="2"/>
  <c r="E666" i="2"/>
  <c r="D666" i="2"/>
  <c r="E665" i="2"/>
  <c r="D665" i="2"/>
  <c r="E664" i="2"/>
  <c r="D664" i="2"/>
  <c r="E663" i="2"/>
  <c r="D663" i="2"/>
  <c r="E662" i="2"/>
  <c r="D662" i="2"/>
  <c r="E661" i="2"/>
  <c r="D661" i="2"/>
  <c r="E660" i="2"/>
  <c r="D660" i="2"/>
  <c r="E659" i="2"/>
  <c r="D659" i="2"/>
  <c r="E658" i="2"/>
  <c r="D658" i="2"/>
  <c r="E657" i="2"/>
  <c r="D657" i="2"/>
  <c r="E656" i="2"/>
  <c r="D656" i="2"/>
  <c r="E655" i="2"/>
  <c r="D655" i="2"/>
  <c r="E654" i="2"/>
  <c r="D654" i="2"/>
  <c r="E653" i="2"/>
  <c r="D653" i="2"/>
  <c r="E652" i="2"/>
  <c r="D652" i="2"/>
  <c r="E651" i="2"/>
  <c r="D651" i="2"/>
  <c r="E650" i="2"/>
  <c r="D650" i="2"/>
  <c r="E649" i="2"/>
  <c r="D649" i="2"/>
  <c r="E648" i="2"/>
  <c r="D648" i="2"/>
  <c r="E647" i="2"/>
  <c r="D647" i="2"/>
  <c r="E646" i="2"/>
  <c r="D646" i="2"/>
  <c r="E645" i="2"/>
  <c r="D645" i="2"/>
  <c r="E644" i="2"/>
  <c r="D644" i="2"/>
  <c r="E643" i="2"/>
  <c r="D643" i="2"/>
  <c r="E642" i="2"/>
  <c r="D642" i="2"/>
  <c r="E641" i="2"/>
  <c r="D641" i="2"/>
  <c r="E640" i="2"/>
  <c r="D640" i="2"/>
  <c r="E639" i="2"/>
  <c r="D639" i="2"/>
  <c r="E638" i="2"/>
  <c r="D638" i="2"/>
  <c r="E637" i="2"/>
  <c r="D637" i="2"/>
  <c r="E636" i="2"/>
  <c r="D636" i="2"/>
  <c r="E635" i="2"/>
  <c r="D635" i="2"/>
  <c r="E634" i="2"/>
  <c r="D634" i="2"/>
  <c r="E633" i="2"/>
  <c r="D633" i="2"/>
  <c r="E632" i="2"/>
  <c r="D632" i="2"/>
  <c r="E631" i="2"/>
  <c r="D631" i="2"/>
  <c r="E630" i="2"/>
  <c r="D630" i="2"/>
  <c r="E629" i="2"/>
  <c r="D629" i="2"/>
  <c r="E628" i="2"/>
  <c r="D628" i="2"/>
  <c r="E627" i="2"/>
  <c r="D627" i="2"/>
  <c r="E626" i="2"/>
  <c r="D626" i="2"/>
  <c r="E625" i="2"/>
  <c r="D625" i="2"/>
  <c r="E624" i="2"/>
  <c r="D624" i="2"/>
  <c r="E623" i="2"/>
  <c r="D623" i="2"/>
  <c r="E622" i="2"/>
  <c r="D622" i="2"/>
  <c r="E621" i="2"/>
  <c r="D621" i="2"/>
  <c r="E620" i="2"/>
  <c r="D620" i="2"/>
  <c r="E619" i="2"/>
  <c r="D619" i="2"/>
  <c r="E618" i="2"/>
  <c r="D618" i="2"/>
  <c r="E617" i="2"/>
  <c r="D617" i="2"/>
  <c r="E616" i="2"/>
  <c r="D616" i="2"/>
  <c r="E615" i="2"/>
  <c r="D615" i="2"/>
  <c r="E614" i="2"/>
  <c r="D614" i="2"/>
  <c r="E613" i="2"/>
  <c r="D613" i="2"/>
  <c r="E612" i="2"/>
  <c r="D612" i="2"/>
  <c r="E611" i="2"/>
  <c r="D611" i="2"/>
  <c r="E610" i="2"/>
  <c r="D610" i="2"/>
  <c r="E609" i="2"/>
  <c r="D609" i="2"/>
  <c r="E608" i="2"/>
  <c r="D608" i="2"/>
  <c r="E607" i="2"/>
  <c r="D607" i="2"/>
  <c r="E606" i="2"/>
  <c r="D606" i="2"/>
  <c r="E605" i="2"/>
  <c r="D605" i="2"/>
  <c r="E604" i="2"/>
  <c r="D604" i="2"/>
  <c r="E603" i="2"/>
  <c r="D603" i="2"/>
  <c r="E602" i="2"/>
  <c r="D602" i="2"/>
  <c r="E601" i="2"/>
  <c r="D601" i="2"/>
  <c r="E600" i="2"/>
  <c r="D600" i="2"/>
  <c r="E599" i="2"/>
  <c r="D599" i="2"/>
  <c r="E598" i="2"/>
  <c r="D598" i="2"/>
  <c r="E597" i="2"/>
  <c r="D597" i="2"/>
  <c r="E596" i="2"/>
  <c r="D596" i="2"/>
  <c r="E595" i="2"/>
  <c r="D595" i="2"/>
  <c r="E594" i="2"/>
  <c r="D594" i="2"/>
  <c r="E593" i="2"/>
  <c r="D593" i="2"/>
  <c r="E592" i="2"/>
  <c r="D592" i="2"/>
  <c r="E591" i="2"/>
  <c r="D591" i="2"/>
  <c r="E590" i="2"/>
  <c r="D590" i="2"/>
  <c r="E589" i="2"/>
  <c r="D589" i="2"/>
  <c r="E588" i="2"/>
  <c r="D588" i="2"/>
  <c r="E587" i="2"/>
  <c r="D587" i="2"/>
  <c r="E586" i="2"/>
  <c r="D586" i="2"/>
  <c r="E585" i="2"/>
  <c r="D585" i="2"/>
  <c r="E584" i="2"/>
  <c r="D584" i="2"/>
  <c r="E583" i="2"/>
  <c r="D583" i="2"/>
  <c r="E582" i="2"/>
  <c r="D582" i="2"/>
  <c r="E581" i="2"/>
  <c r="D581" i="2"/>
  <c r="E580" i="2"/>
  <c r="D580" i="2"/>
  <c r="E579" i="2"/>
  <c r="D579" i="2"/>
  <c r="E578" i="2"/>
  <c r="D578" i="2"/>
  <c r="E577" i="2"/>
  <c r="D577" i="2"/>
  <c r="E576" i="2"/>
  <c r="D576" i="2"/>
  <c r="E575" i="2"/>
  <c r="D575" i="2"/>
  <c r="E574" i="2"/>
  <c r="D574" i="2"/>
  <c r="E573" i="2"/>
  <c r="D573" i="2"/>
  <c r="E572" i="2"/>
  <c r="D572" i="2"/>
  <c r="E571" i="2"/>
  <c r="D571" i="2"/>
  <c r="E570" i="2"/>
  <c r="D570" i="2"/>
  <c r="E569" i="2"/>
  <c r="D569" i="2"/>
  <c r="E568" i="2"/>
  <c r="D568" i="2"/>
  <c r="E567" i="2"/>
  <c r="D567" i="2"/>
  <c r="E566" i="2"/>
  <c r="D566" i="2"/>
  <c r="E565" i="2"/>
  <c r="D565" i="2"/>
  <c r="E564" i="2"/>
  <c r="D564" i="2"/>
  <c r="E563" i="2"/>
  <c r="D563" i="2"/>
  <c r="E562" i="2"/>
  <c r="D562" i="2"/>
  <c r="E561" i="2"/>
  <c r="D561" i="2"/>
  <c r="E560" i="2"/>
  <c r="D560" i="2"/>
  <c r="E559" i="2"/>
  <c r="D559" i="2"/>
  <c r="E558" i="2"/>
  <c r="D558" i="2"/>
  <c r="E557" i="2"/>
  <c r="D557" i="2"/>
  <c r="E556" i="2"/>
  <c r="D556" i="2"/>
  <c r="E555" i="2"/>
  <c r="D555" i="2"/>
  <c r="E554" i="2"/>
  <c r="D554" i="2"/>
  <c r="E553" i="2"/>
  <c r="D553" i="2"/>
  <c r="E552" i="2"/>
  <c r="D552" i="2"/>
  <c r="E551" i="2"/>
  <c r="D551" i="2"/>
  <c r="E550" i="2"/>
  <c r="D550" i="2"/>
  <c r="E549" i="2"/>
  <c r="D549" i="2"/>
  <c r="E548" i="2"/>
  <c r="D548" i="2"/>
  <c r="E547" i="2"/>
  <c r="D547" i="2"/>
  <c r="E546" i="2"/>
  <c r="D546" i="2"/>
  <c r="E545" i="2"/>
  <c r="D545" i="2"/>
  <c r="E544" i="2"/>
  <c r="D544" i="2"/>
  <c r="E543" i="2"/>
  <c r="D543" i="2"/>
  <c r="E542" i="2"/>
  <c r="D542" i="2"/>
  <c r="E541" i="2"/>
  <c r="D541" i="2"/>
  <c r="E540" i="2"/>
  <c r="D540" i="2"/>
  <c r="E539" i="2"/>
  <c r="D539" i="2"/>
  <c r="E538" i="2"/>
  <c r="D538" i="2"/>
  <c r="E537" i="2"/>
  <c r="D537" i="2"/>
  <c r="E536" i="2"/>
  <c r="D536" i="2"/>
  <c r="E535" i="2"/>
  <c r="D535" i="2"/>
  <c r="E534" i="2"/>
  <c r="D534" i="2"/>
  <c r="E533" i="2"/>
  <c r="D533" i="2"/>
  <c r="E532" i="2"/>
  <c r="D532" i="2"/>
  <c r="E531" i="2"/>
  <c r="D531" i="2"/>
  <c r="E530" i="2"/>
  <c r="D530" i="2"/>
  <c r="E529" i="2"/>
  <c r="D529" i="2"/>
  <c r="E528" i="2"/>
  <c r="D528" i="2"/>
  <c r="E527" i="2"/>
  <c r="D527" i="2"/>
  <c r="E526" i="2"/>
  <c r="D526" i="2"/>
  <c r="E525" i="2"/>
  <c r="D525" i="2"/>
  <c r="E524" i="2"/>
  <c r="D524" i="2"/>
  <c r="E523" i="2"/>
  <c r="D523" i="2"/>
  <c r="E522" i="2"/>
  <c r="D522" i="2"/>
  <c r="E521" i="2"/>
  <c r="D521" i="2"/>
  <c r="E520" i="2"/>
  <c r="D520" i="2"/>
  <c r="E519" i="2"/>
  <c r="D519" i="2"/>
  <c r="E518" i="2"/>
  <c r="D518" i="2"/>
  <c r="E517" i="2"/>
  <c r="D517" i="2"/>
  <c r="E516" i="2"/>
  <c r="D516" i="2"/>
  <c r="E515" i="2"/>
  <c r="D515" i="2"/>
  <c r="E514" i="2"/>
  <c r="D514" i="2"/>
  <c r="E513" i="2"/>
  <c r="D513" i="2"/>
  <c r="E512" i="2"/>
  <c r="D512" i="2"/>
  <c r="E511" i="2"/>
  <c r="D511" i="2"/>
  <c r="E510" i="2"/>
  <c r="D510" i="2"/>
  <c r="E509" i="2"/>
  <c r="D509" i="2"/>
  <c r="E508" i="2"/>
  <c r="D508" i="2"/>
  <c r="E507" i="2"/>
  <c r="D507" i="2"/>
  <c r="E506" i="2"/>
  <c r="D506" i="2"/>
  <c r="E505" i="2"/>
  <c r="D505" i="2"/>
  <c r="E504" i="2"/>
  <c r="D504" i="2"/>
  <c r="E503" i="2"/>
  <c r="D503" i="2"/>
  <c r="E502" i="2"/>
  <c r="D502" i="2"/>
  <c r="E501" i="2"/>
  <c r="D501" i="2"/>
  <c r="E500" i="2"/>
  <c r="D500" i="2"/>
  <c r="E499" i="2"/>
  <c r="D499" i="2"/>
  <c r="E498" i="2"/>
  <c r="D498" i="2"/>
  <c r="E497" i="2"/>
  <c r="D497" i="2"/>
  <c r="E496" i="2"/>
  <c r="D496" i="2"/>
  <c r="E495" i="2"/>
  <c r="D495" i="2"/>
  <c r="E494" i="2"/>
  <c r="D494" i="2"/>
  <c r="E493" i="2"/>
  <c r="D493" i="2"/>
  <c r="E492" i="2"/>
  <c r="D492" i="2"/>
  <c r="E491" i="2"/>
  <c r="D491" i="2"/>
  <c r="E490" i="2"/>
  <c r="D490" i="2"/>
  <c r="E489" i="2"/>
  <c r="D489" i="2"/>
  <c r="E488" i="2"/>
  <c r="D488" i="2"/>
  <c r="E487" i="2"/>
  <c r="D487" i="2"/>
  <c r="E486" i="2"/>
  <c r="D486" i="2"/>
  <c r="E485" i="2"/>
  <c r="D485" i="2"/>
  <c r="E484" i="2"/>
  <c r="D484" i="2"/>
  <c r="E483" i="2"/>
  <c r="D483" i="2"/>
  <c r="E482" i="2"/>
  <c r="D482" i="2"/>
  <c r="E481" i="2"/>
  <c r="D481" i="2"/>
  <c r="E480" i="2"/>
  <c r="D480" i="2"/>
  <c r="E479" i="2"/>
  <c r="D479" i="2"/>
  <c r="E478" i="2"/>
  <c r="D478" i="2"/>
  <c r="E477" i="2"/>
  <c r="D477" i="2"/>
  <c r="E476" i="2"/>
  <c r="D476" i="2"/>
  <c r="E475" i="2"/>
  <c r="D475" i="2"/>
  <c r="E474" i="2"/>
  <c r="D474" i="2"/>
  <c r="E473" i="2"/>
  <c r="D473" i="2"/>
  <c r="E472" i="2"/>
  <c r="D472" i="2"/>
  <c r="E471" i="2"/>
  <c r="D471" i="2"/>
  <c r="E470" i="2"/>
  <c r="D470" i="2"/>
  <c r="E469" i="2"/>
  <c r="D469" i="2"/>
  <c r="E468" i="2"/>
  <c r="D468" i="2"/>
  <c r="E467" i="2"/>
  <c r="D467" i="2"/>
  <c r="E466" i="2"/>
  <c r="D466" i="2"/>
  <c r="E465" i="2"/>
  <c r="D465" i="2"/>
  <c r="E464" i="2"/>
  <c r="D464" i="2"/>
  <c r="E463" i="2"/>
  <c r="D463" i="2"/>
  <c r="E462" i="2"/>
  <c r="D462" i="2"/>
  <c r="E461" i="2"/>
  <c r="D461" i="2"/>
  <c r="E460" i="2"/>
  <c r="D460" i="2"/>
  <c r="E459" i="2"/>
  <c r="D459" i="2"/>
  <c r="E458" i="2"/>
  <c r="D458" i="2"/>
  <c r="E457" i="2"/>
  <c r="D457" i="2"/>
  <c r="E456" i="2"/>
  <c r="D456" i="2"/>
  <c r="E455" i="2"/>
  <c r="D455" i="2"/>
  <c r="E454" i="2"/>
  <c r="D454" i="2"/>
  <c r="E453" i="2"/>
  <c r="D453" i="2"/>
  <c r="E452" i="2"/>
  <c r="D452" i="2"/>
  <c r="E451" i="2"/>
  <c r="D451" i="2"/>
  <c r="E450" i="2"/>
  <c r="D450" i="2"/>
  <c r="E449" i="2"/>
  <c r="D449" i="2"/>
  <c r="E448" i="2"/>
  <c r="D448" i="2"/>
  <c r="E447" i="2"/>
  <c r="D447" i="2"/>
  <c r="E446" i="2"/>
  <c r="D446" i="2"/>
  <c r="E445" i="2"/>
  <c r="D445" i="2"/>
  <c r="E444" i="2"/>
  <c r="D444" i="2"/>
  <c r="E443" i="2"/>
  <c r="D443" i="2"/>
  <c r="E442" i="2"/>
  <c r="D442" i="2"/>
  <c r="E441" i="2"/>
  <c r="D441" i="2"/>
  <c r="E440" i="2"/>
  <c r="D440" i="2"/>
  <c r="E439" i="2"/>
  <c r="D439" i="2"/>
  <c r="E438" i="2"/>
  <c r="D438" i="2"/>
  <c r="E437" i="2"/>
  <c r="D437" i="2"/>
  <c r="E436" i="2"/>
  <c r="D436" i="2"/>
  <c r="E435" i="2"/>
  <c r="D435" i="2"/>
  <c r="E434" i="2"/>
  <c r="D434" i="2"/>
  <c r="E433" i="2"/>
  <c r="D433" i="2"/>
  <c r="E432" i="2"/>
  <c r="D432" i="2"/>
  <c r="E431" i="2"/>
  <c r="D431" i="2"/>
  <c r="E430" i="2"/>
  <c r="D430" i="2"/>
  <c r="E429" i="2"/>
  <c r="D429" i="2"/>
  <c r="E428" i="2"/>
  <c r="D428" i="2"/>
  <c r="E427" i="2"/>
  <c r="D427" i="2"/>
  <c r="E426" i="2"/>
  <c r="D426" i="2"/>
  <c r="E425" i="2"/>
  <c r="D425" i="2"/>
  <c r="E424" i="2"/>
  <c r="D424" i="2"/>
  <c r="E423" i="2"/>
  <c r="D423" i="2"/>
  <c r="E422" i="2"/>
  <c r="D422" i="2"/>
  <c r="E421" i="2"/>
  <c r="D421" i="2"/>
  <c r="E420" i="2"/>
  <c r="D420" i="2"/>
  <c r="E419" i="2"/>
  <c r="D419" i="2"/>
  <c r="E418" i="2"/>
  <c r="D418" i="2"/>
  <c r="E417" i="2"/>
  <c r="D417" i="2"/>
  <c r="E416" i="2"/>
  <c r="D416" i="2"/>
  <c r="E415" i="2"/>
  <c r="D415" i="2"/>
  <c r="E414" i="2"/>
  <c r="D414" i="2"/>
  <c r="E413" i="2"/>
  <c r="D413" i="2"/>
  <c r="E412" i="2"/>
  <c r="D412" i="2"/>
  <c r="E411" i="2"/>
  <c r="D411" i="2"/>
  <c r="E410" i="2"/>
  <c r="D410" i="2"/>
  <c r="E409" i="2"/>
  <c r="D409" i="2"/>
  <c r="E408" i="2"/>
  <c r="D408" i="2"/>
  <c r="E407" i="2"/>
  <c r="D407" i="2"/>
  <c r="E406" i="2"/>
  <c r="D406" i="2"/>
  <c r="E405" i="2"/>
  <c r="D405" i="2"/>
  <c r="E404" i="2"/>
  <c r="D404" i="2"/>
  <c r="E403" i="2"/>
  <c r="D403" i="2"/>
  <c r="E402" i="2"/>
  <c r="D402" i="2"/>
  <c r="E401" i="2"/>
  <c r="D401" i="2"/>
  <c r="E400" i="2"/>
  <c r="D400" i="2"/>
  <c r="E399" i="2"/>
  <c r="D399" i="2"/>
  <c r="E398" i="2"/>
  <c r="D398" i="2"/>
  <c r="E397" i="2"/>
  <c r="D397" i="2"/>
  <c r="E396" i="2"/>
  <c r="D396" i="2"/>
  <c r="E395" i="2"/>
  <c r="D395" i="2"/>
  <c r="E394" i="2"/>
  <c r="D394" i="2"/>
  <c r="E393" i="2"/>
  <c r="D393" i="2"/>
  <c r="E392" i="2"/>
  <c r="D392" i="2"/>
  <c r="E391" i="2"/>
  <c r="D391" i="2"/>
  <c r="E390" i="2"/>
  <c r="D390" i="2"/>
  <c r="E389" i="2"/>
  <c r="D389" i="2"/>
  <c r="E388" i="2"/>
  <c r="D388" i="2"/>
  <c r="E387" i="2"/>
  <c r="D387" i="2"/>
  <c r="E386" i="2"/>
  <c r="D386" i="2"/>
  <c r="E385" i="2"/>
  <c r="D385" i="2"/>
  <c r="E384" i="2"/>
  <c r="D384" i="2"/>
  <c r="E383" i="2"/>
  <c r="D383" i="2"/>
  <c r="E382" i="2"/>
  <c r="D382" i="2"/>
  <c r="E381" i="2"/>
  <c r="D381" i="2"/>
  <c r="E380" i="2"/>
  <c r="D380" i="2"/>
  <c r="E379" i="2"/>
  <c r="D379" i="2"/>
  <c r="E378" i="2"/>
  <c r="D378" i="2"/>
  <c r="E377" i="2"/>
  <c r="D377" i="2"/>
  <c r="E376" i="2"/>
  <c r="D376" i="2"/>
  <c r="E375" i="2"/>
  <c r="D375" i="2"/>
  <c r="E374" i="2"/>
  <c r="D374" i="2"/>
  <c r="E373" i="2"/>
  <c r="D373" i="2"/>
  <c r="E372" i="2"/>
  <c r="D372" i="2"/>
  <c r="E371" i="2"/>
  <c r="D371" i="2"/>
  <c r="E370" i="2"/>
  <c r="D370" i="2"/>
  <c r="E369" i="2"/>
  <c r="D369" i="2"/>
  <c r="E368" i="2"/>
  <c r="D368" i="2"/>
  <c r="E367" i="2"/>
  <c r="D367" i="2"/>
  <c r="E366" i="2"/>
  <c r="D366" i="2"/>
  <c r="E365" i="2"/>
  <c r="D365" i="2"/>
  <c r="E364" i="2"/>
  <c r="D364" i="2"/>
  <c r="E363" i="2"/>
  <c r="D363" i="2"/>
  <c r="E362" i="2"/>
  <c r="D362" i="2"/>
  <c r="E361" i="2"/>
  <c r="D361" i="2"/>
  <c r="E360" i="2"/>
  <c r="D360" i="2"/>
  <c r="E359" i="2"/>
  <c r="D359" i="2"/>
  <c r="E358" i="2"/>
  <c r="D358" i="2"/>
  <c r="E357" i="2"/>
  <c r="D357" i="2"/>
  <c r="E356" i="2"/>
  <c r="D356" i="2"/>
  <c r="E355" i="2"/>
  <c r="D355" i="2"/>
  <c r="E354" i="2"/>
  <c r="D354" i="2"/>
  <c r="E353" i="2"/>
  <c r="D353" i="2"/>
  <c r="E352" i="2"/>
  <c r="D352" i="2"/>
  <c r="E351" i="2"/>
  <c r="D351" i="2"/>
  <c r="E350" i="2"/>
  <c r="D350" i="2"/>
  <c r="E349" i="2"/>
  <c r="D349" i="2"/>
  <c r="E348" i="2"/>
  <c r="D348" i="2"/>
  <c r="E347" i="2"/>
  <c r="D347" i="2"/>
  <c r="E346" i="2"/>
  <c r="D346" i="2"/>
  <c r="E345" i="2"/>
  <c r="D345" i="2"/>
  <c r="E344" i="2"/>
  <c r="D344" i="2"/>
  <c r="E343" i="2"/>
  <c r="D343" i="2"/>
  <c r="E342" i="2"/>
  <c r="D342" i="2"/>
  <c r="E341" i="2"/>
  <c r="D341" i="2"/>
  <c r="E340" i="2"/>
  <c r="D340" i="2"/>
  <c r="E339" i="2"/>
  <c r="D339" i="2"/>
  <c r="E338" i="2"/>
  <c r="D338" i="2"/>
  <c r="E337" i="2"/>
  <c r="D337" i="2"/>
  <c r="E336" i="2"/>
  <c r="D336" i="2"/>
  <c r="E335" i="2"/>
  <c r="D335" i="2"/>
  <c r="E334" i="2"/>
  <c r="D334" i="2"/>
  <c r="E333" i="2"/>
  <c r="D333" i="2"/>
  <c r="E332" i="2"/>
  <c r="D332" i="2"/>
  <c r="E331" i="2"/>
  <c r="D331" i="2"/>
  <c r="E330" i="2"/>
  <c r="D330" i="2"/>
  <c r="E329" i="2"/>
  <c r="D329" i="2"/>
  <c r="E328" i="2"/>
  <c r="D328" i="2"/>
  <c r="E327" i="2"/>
  <c r="D327" i="2"/>
  <c r="E326" i="2"/>
  <c r="D326" i="2"/>
  <c r="E325" i="2"/>
  <c r="D325" i="2"/>
  <c r="E324" i="2"/>
  <c r="D324" i="2"/>
  <c r="E323" i="2"/>
  <c r="D323" i="2"/>
  <c r="E322" i="2"/>
  <c r="D322" i="2"/>
  <c r="E321" i="2"/>
  <c r="D321" i="2"/>
  <c r="E320" i="2"/>
  <c r="D320" i="2"/>
  <c r="E319" i="2"/>
  <c r="D319" i="2"/>
  <c r="E318" i="2"/>
  <c r="D318" i="2"/>
  <c r="E317" i="2"/>
  <c r="D317" i="2"/>
  <c r="E316" i="2"/>
  <c r="D316" i="2"/>
  <c r="E315" i="2"/>
  <c r="D315" i="2"/>
  <c r="E314" i="2"/>
  <c r="D314" i="2"/>
  <c r="E313" i="2"/>
  <c r="D313" i="2"/>
  <c r="E312" i="2"/>
  <c r="D312" i="2"/>
  <c r="E311" i="2"/>
  <c r="D311" i="2"/>
  <c r="E310" i="2"/>
  <c r="D310" i="2"/>
  <c r="E309" i="2"/>
  <c r="D309" i="2"/>
  <c r="E308" i="2"/>
  <c r="D308" i="2"/>
  <c r="E307" i="2"/>
  <c r="D307" i="2"/>
  <c r="E306" i="2"/>
  <c r="D306" i="2"/>
  <c r="E305" i="2"/>
  <c r="D305" i="2"/>
  <c r="E304" i="2"/>
  <c r="D304" i="2"/>
  <c r="E303" i="2"/>
  <c r="D303" i="2"/>
  <c r="E302" i="2"/>
  <c r="D302" i="2"/>
  <c r="E301" i="2"/>
  <c r="D301" i="2"/>
  <c r="E300" i="2"/>
  <c r="D300" i="2"/>
  <c r="E299" i="2"/>
  <c r="D299" i="2"/>
  <c r="E298" i="2"/>
  <c r="D298" i="2"/>
  <c r="E297" i="2"/>
  <c r="D297" i="2"/>
  <c r="E296" i="2"/>
  <c r="D296" i="2"/>
  <c r="E295" i="2"/>
  <c r="D295" i="2"/>
  <c r="E294" i="2"/>
  <c r="D294" i="2"/>
  <c r="E293" i="2"/>
  <c r="D293" i="2"/>
  <c r="E292" i="2"/>
  <c r="D292" i="2"/>
  <c r="E291" i="2"/>
  <c r="D291" i="2"/>
  <c r="E290" i="2"/>
  <c r="D290" i="2"/>
  <c r="E289" i="2"/>
  <c r="D289" i="2"/>
  <c r="E288" i="2"/>
  <c r="D288" i="2"/>
  <c r="E287" i="2"/>
  <c r="D287" i="2"/>
  <c r="E286" i="2"/>
  <c r="D286" i="2"/>
  <c r="E285" i="2"/>
  <c r="D285" i="2"/>
  <c r="E284" i="2"/>
  <c r="D284" i="2"/>
  <c r="E283" i="2"/>
  <c r="D283" i="2"/>
  <c r="E282" i="2"/>
  <c r="D282" i="2"/>
  <c r="E281" i="2"/>
  <c r="D281" i="2"/>
  <c r="E280" i="2"/>
  <c r="D280" i="2"/>
  <c r="E279" i="2"/>
  <c r="D279" i="2"/>
  <c r="E278" i="2"/>
  <c r="D278" i="2"/>
  <c r="E277" i="2"/>
  <c r="D277" i="2"/>
  <c r="E276" i="2"/>
  <c r="D276" i="2"/>
  <c r="E275" i="2"/>
  <c r="D275" i="2"/>
  <c r="E274" i="2"/>
  <c r="D274" i="2"/>
  <c r="E273" i="2"/>
  <c r="D273" i="2"/>
  <c r="E272" i="2"/>
  <c r="D272" i="2"/>
  <c r="E271" i="2"/>
  <c r="D271" i="2"/>
  <c r="E270" i="2"/>
  <c r="D270" i="2"/>
  <c r="E269" i="2"/>
  <c r="D269" i="2"/>
  <c r="E268" i="2"/>
  <c r="D268" i="2"/>
  <c r="E267" i="2"/>
  <c r="D267" i="2"/>
  <c r="E266" i="2"/>
  <c r="D266" i="2"/>
  <c r="E265" i="2"/>
  <c r="D265" i="2"/>
  <c r="E264" i="2"/>
  <c r="D264" i="2"/>
  <c r="E263" i="2"/>
  <c r="D263" i="2"/>
  <c r="E262" i="2"/>
  <c r="D262" i="2"/>
  <c r="E261" i="2"/>
  <c r="D261" i="2"/>
  <c r="E260" i="2"/>
  <c r="D260" i="2"/>
  <c r="E259" i="2"/>
  <c r="D259" i="2"/>
  <c r="E258" i="2"/>
  <c r="D258" i="2"/>
  <c r="E257" i="2"/>
  <c r="D257" i="2"/>
  <c r="E256" i="2"/>
  <c r="D256" i="2"/>
  <c r="E255" i="2"/>
  <c r="D255" i="2"/>
  <c r="E254" i="2"/>
  <c r="D254" i="2"/>
  <c r="E253" i="2"/>
  <c r="D253" i="2"/>
  <c r="E252" i="2"/>
  <c r="D252" i="2"/>
  <c r="E251" i="2"/>
  <c r="D251" i="2"/>
  <c r="E250" i="2"/>
  <c r="D250" i="2"/>
  <c r="E249" i="2"/>
  <c r="D249" i="2"/>
  <c r="E248" i="2"/>
  <c r="D248" i="2"/>
  <c r="E247" i="2"/>
  <c r="D247" i="2"/>
  <c r="E246" i="2"/>
  <c r="D246" i="2"/>
  <c r="E245" i="2"/>
  <c r="D245" i="2"/>
  <c r="E244" i="2"/>
  <c r="D244" i="2"/>
  <c r="E243" i="2"/>
  <c r="D243" i="2"/>
  <c r="E242" i="2"/>
  <c r="D242" i="2"/>
  <c r="E241" i="2"/>
  <c r="D241" i="2"/>
  <c r="E240" i="2"/>
  <c r="D240" i="2"/>
  <c r="E239" i="2"/>
  <c r="D239" i="2"/>
  <c r="E238" i="2"/>
  <c r="D238" i="2"/>
  <c r="E237" i="2"/>
  <c r="D237" i="2"/>
  <c r="E236" i="2"/>
  <c r="D236" i="2"/>
  <c r="E235" i="2"/>
  <c r="D235" i="2"/>
  <c r="E234" i="2"/>
  <c r="D234" i="2"/>
  <c r="E233" i="2"/>
  <c r="D233" i="2"/>
  <c r="E232" i="2"/>
  <c r="D232" i="2"/>
  <c r="E231" i="2"/>
  <c r="D231" i="2"/>
  <c r="E230" i="2"/>
  <c r="D230" i="2"/>
  <c r="E229" i="2"/>
  <c r="D229" i="2"/>
  <c r="E228" i="2"/>
  <c r="D228" i="2"/>
  <c r="E227" i="2"/>
  <c r="D227" i="2"/>
  <c r="E226" i="2"/>
  <c r="D226" i="2"/>
  <c r="E225" i="2"/>
  <c r="D225" i="2"/>
  <c r="E224" i="2"/>
  <c r="D224" i="2"/>
  <c r="E223" i="2"/>
  <c r="D223" i="2"/>
  <c r="E222" i="2"/>
  <c r="D222" i="2"/>
  <c r="E221" i="2"/>
  <c r="D221" i="2"/>
  <c r="E220" i="2"/>
  <c r="D220" i="2"/>
  <c r="E219" i="2"/>
  <c r="D219" i="2"/>
  <c r="E218" i="2"/>
  <c r="D218" i="2"/>
  <c r="E217" i="2"/>
  <c r="D217" i="2"/>
  <c r="E216" i="2"/>
  <c r="D216" i="2"/>
  <c r="E215" i="2"/>
  <c r="D215" i="2"/>
  <c r="E214" i="2"/>
  <c r="D214" i="2"/>
  <c r="E213" i="2"/>
  <c r="D213" i="2"/>
  <c r="E212" i="2"/>
  <c r="D212" i="2"/>
  <c r="E211" i="2"/>
  <c r="D211" i="2"/>
  <c r="E210" i="2"/>
  <c r="D210" i="2"/>
  <c r="E209" i="2"/>
  <c r="D209" i="2"/>
  <c r="E208" i="2"/>
  <c r="D208" i="2"/>
  <c r="E207" i="2"/>
  <c r="D207" i="2"/>
  <c r="E206" i="2"/>
  <c r="D206" i="2"/>
  <c r="E205" i="2"/>
  <c r="D205" i="2"/>
  <c r="E204" i="2"/>
  <c r="D204" i="2"/>
  <c r="E203" i="2"/>
  <c r="D203" i="2"/>
  <c r="E202" i="2"/>
  <c r="D202" i="2"/>
  <c r="E201" i="2"/>
  <c r="D201" i="2"/>
  <c r="E200" i="2"/>
  <c r="D200" i="2"/>
  <c r="E199" i="2"/>
  <c r="D199" i="2"/>
  <c r="E198" i="2"/>
  <c r="D198" i="2"/>
  <c r="E197" i="2"/>
  <c r="D197" i="2"/>
  <c r="E196" i="2"/>
  <c r="D196" i="2"/>
  <c r="E195" i="2"/>
  <c r="D195" i="2"/>
  <c r="E194" i="2"/>
  <c r="D194" i="2"/>
  <c r="E193" i="2"/>
  <c r="D193" i="2"/>
  <c r="E192" i="2"/>
  <c r="D192" i="2"/>
  <c r="E191" i="2"/>
  <c r="D191" i="2"/>
  <c r="E190" i="2"/>
  <c r="D190" i="2"/>
  <c r="E189" i="2"/>
  <c r="D189" i="2"/>
  <c r="E188" i="2"/>
  <c r="D188" i="2"/>
  <c r="E187" i="2"/>
  <c r="D187" i="2"/>
  <c r="E186" i="2"/>
  <c r="D186" i="2"/>
  <c r="E185" i="2"/>
  <c r="D185" i="2"/>
  <c r="E184" i="2"/>
  <c r="D184" i="2"/>
  <c r="E183" i="2"/>
  <c r="D183" i="2"/>
  <c r="E182" i="2"/>
  <c r="D182" i="2"/>
  <c r="E181" i="2"/>
  <c r="D181" i="2"/>
  <c r="E180" i="2"/>
  <c r="D180" i="2"/>
  <c r="E179" i="2"/>
  <c r="D179" i="2"/>
  <c r="E178" i="2"/>
  <c r="D178" i="2"/>
  <c r="E177" i="2"/>
  <c r="D177" i="2"/>
  <c r="E176" i="2"/>
  <c r="D176" i="2"/>
  <c r="E175" i="2"/>
  <c r="D175" i="2"/>
  <c r="E174" i="2"/>
  <c r="D174" i="2"/>
  <c r="E173" i="2"/>
  <c r="D173" i="2"/>
  <c r="E172" i="2"/>
  <c r="D172" i="2"/>
  <c r="E171" i="2"/>
  <c r="D171" i="2"/>
  <c r="E170" i="2"/>
  <c r="D170" i="2"/>
  <c r="E169" i="2"/>
  <c r="D169" i="2"/>
  <c r="E168" i="2"/>
  <c r="D168" i="2"/>
  <c r="E167" i="2"/>
  <c r="D167" i="2"/>
  <c r="E166" i="2"/>
  <c r="D166" i="2"/>
  <c r="E165" i="2"/>
  <c r="D165" i="2"/>
  <c r="E164" i="2"/>
  <c r="D164" i="2"/>
  <c r="E163" i="2"/>
  <c r="D163" i="2"/>
  <c r="E162" i="2"/>
  <c r="D162" i="2"/>
  <c r="E161" i="2"/>
  <c r="D161" i="2"/>
  <c r="E160" i="2"/>
  <c r="D160" i="2"/>
  <c r="E159" i="2"/>
  <c r="D159" i="2"/>
  <c r="E158" i="2"/>
  <c r="D158" i="2"/>
  <c r="E157" i="2"/>
  <c r="D157" i="2"/>
  <c r="E156" i="2"/>
  <c r="D156" i="2"/>
  <c r="E155" i="2"/>
  <c r="D155" i="2"/>
  <c r="E154" i="2"/>
  <c r="D154" i="2"/>
  <c r="E153" i="2"/>
  <c r="D153" i="2"/>
  <c r="E152" i="2"/>
  <c r="D152" i="2"/>
  <c r="E151" i="2"/>
  <c r="D151" i="2"/>
  <c r="E150" i="2"/>
  <c r="D150" i="2"/>
  <c r="E149" i="2"/>
  <c r="D149" i="2"/>
  <c r="E148" i="2"/>
  <c r="D148" i="2"/>
  <c r="E147" i="2"/>
  <c r="D147" i="2"/>
  <c r="E146" i="2"/>
  <c r="D146" i="2"/>
  <c r="E145" i="2"/>
  <c r="D145" i="2"/>
  <c r="E144" i="2"/>
  <c r="D144" i="2"/>
  <c r="E143" i="2"/>
  <c r="D143" i="2"/>
  <c r="E142" i="2"/>
  <c r="D142" i="2"/>
  <c r="E141" i="2"/>
  <c r="D141" i="2"/>
  <c r="E140" i="2"/>
  <c r="D140" i="2"/>
  <c r="E139" i="2"/>
  <c r="D139" i="2"/>
  <c r="E138" i="2"/>
  <c r="D138" i="2"/>
  <c r="E137" i="2"/>
  <c r="D137" i="2"/>
  <c r="E136" i="2"/>
  <c r="D136" i="2"/>
  <c r="E135" i="2"/>
  <c r="D135" i="2"/>
  <c r="E134" i="2"/>
  <c r="D134" i="2"/>
  <c r="E133" i="2"/>
  <c r="D133" i="2"/>
  <c r="E132" i="2"/>
  <c r="D132" i="2"/>
  <c r="E131" i="2"/>
  <c r="D131" i="2"/>
  <c r="E130" i="2"/>
  <c r="D130" i="2"/>
  <c r="E129" i="2"/>
  <c r="D129" i="2"/>
  <c r="E128" i="2"/>
  <c r="D128" i="2"/>
  <c r="E127" i="2"/>
  <c r="D127" i="2"/>
  <c r="E126" i="2"/>
  <c r="D126" i="2"/>
  <c r="E125" i="2"/>
  <c r="D125" i="2"/>
  <c r="E124" i="2"/>
  <c r="D124" i="2"/>
  <c r="E123" i="2"/>
  <c r="D123" i="2"/>
  <c r="E122" i="2"/>
  <c r="D122" i="2"/>
  <c r="E121" i="2"/>
  <c r="D121" i="2"/>
  <c r="E120" i="2"/>
  <c r="D120" i="2"/>
  <c r="E119" i="2"/>
  <c r="D119" i="2"/>
  <c r="E118" i="2"/>
  <c r="D118" i="2"/>
  <c r="E117" i="2"/>
  <c r="D117" i="2"/>
  <c r="E116" i="2"/>
  <c r="D116" i="2"/>
  <c r="E115" i="2"/>
  <c r="D115" i="2"/>
  <c r="E114" i="2"/>
  <c r="D114" i="2"/>
  <c r="E113" i="2"/>
  <c r="D113" i="2"/>
  <c r="E112" i="2"/>
  <c r="D112" i="2"/>
  <c r="E111" i="2"/>
  <c r="D111" i="2"/>
  <c r="E110" i="2"/>
  <c r="D110" i="2"/>
  <c r="E109" i="2"/>
  <c r="D109" i="2"/>
  <c r="E108" i="2"/>
  <c r="D108" i="2"/>
  <c r="E107" i="2"/>
  <c r="D107" i="2"/>
  <c r="E106" i="2"/>
  <c r="D106" i="2"/>
  <c r="E105" i="2"/>
  <c r="D105" i="2"/>
  <c r="E104" i="2"/>
  <c r="D104" i="2"/>
  <c r="E103" i="2"/>
  <c r="D103" i="2"/>
  <c r="E102" i="2"/>
  <c r="D102" i="2"/>
  <c r="E101" i="2"/>
  <c r="D101" i="2"/>
  <c r="E100" i="2"/>
  <c r="D100" i="2"/>
  <c r="E99" i="2"/>
  <c r="D99" i="2"/>
  <c r="E98" i="2"/>
  <c r="D98" i="2"/>
  <c r="E97" i="2"/>
  <c r="D97" i="2"/>
  <c r="E96" i="2"/>
  <c r="D96" i="2"/>
  <c r="E95" i="2"/>
  <c r="D95" i="2"/>
  <c r="E94" i="2"/>
  <c r="D94" i="2"/>
  <c r="E93" i="2"/>
  <c r="D93" i="2"/>
  <c r="E92" i="2"/>
  <c r="D92" i="2"/>
  <c r="E91" i="2"/>
  <c r="D91" i="2"/>
  <c r="E90" i="2"/>
  <c r="D90" i="2"/>
  <c r="E89" i="2"/>
  <c r="D89" i="2"/>
  <c r="E88" i="2"/>
  <c r="D88" i="2"/>
  <c r="E87" i="2"/>
  <c r="D87" i="2"/>
  <c r="E86" i="2"/>
  <c r="D86" i="2"/>
  <c r="E85" i="2"/>
  <c r="D85" i="2"/>
  <c r="E84" i="2"/>
  <c r="D84" i="2"/>
  <c r="E83" i="2"/>
  <c r="D83" i="2"/>
  <c r="E82" i="2"/>
  <c r="D82" i="2"/>
  <c r="E81" i="2"/>
  <c r="D81" i="2"/>
  <c r="E80" i="2"/>
  <c r="D80" i="2"/>
  <c r="E79" i="2"/>
  <c r="D79" i="2"/>
  <c r="E78" i="2"/>
  <c r="D78" i="2"/>
  <c r="E77" i="2"/>
  <c r="D77" i="2"/>
  <c r="E76" i="2"/>
  <c r="D76" i="2"/>
  <c r="E75" i="2"/>
  <c r="D75" i="2"/>
  <c r="E74" i="2"/>
  <c r="D74" i="2"/>
  <c r="E73" i="2"/>
  <c r="D73" i="2"/>
  <c r="E72" i="2"/>
  <c r="D72" i="2"/>
  <c r="E71" i="2"/>
  <c r="D71" i="2"/>
  <c r="E70" i="2"/>
  <c r="D70" i="2"/>
  <c r="E69" i="2"/>
  <c r="D69" i="2"/>
  <c r="E68" i="2"/>
  <c r="D68" i="2"/>
  <c r="E67" i="2"/>
  <c r="D67" i="2"/>
  <c r="E66" i="2"/>
  <c r="D66" i="2"/>
  <c r="E65" i="2"/>
  <c r="D65" i="2"/>
  <c r="E64" i="2"/>
  <c r="D64" i="2"/>
  <c r="E63" i="2"/>
  <c r="D63" i="2"/>
  <c r="E62" i="2"/>
  <c r="D62" i="2"/>
  <c r="E61" i="2"/>
  <c r="D61" i="2"/>
  <c r="E60" i="2"/>
  <c r="D60" i="2"/>
  <c r="E59" i="2"/>
  <c r="D59" i="2"/>
  <c r="E58" i="2"/>
  <c r="D58" i="2"/>
  <c r="E57" i="2"/>
  <c r="D57" i="2"/>
  <c r="E56" i="2"/>
  <c r="D56" i="2"/>
  <c r="E55" i="2"/>
  <c r="D55" i="2"/>
  <c r="E54" i="2"/>
  <c r="D54" i="2"/>
  <c r="E53" i="2"/>
  <c r="D53" i="2"/>
  <c r="E52" i="2"/>
  <c r="D52" i="2"/>
  <c r="E51" i="2"/>
  <c r="D51" i="2"/>
  <c r="E50" i="2"/>
  <c r="D50" i="2"/>
  <c r="E49" i="2"/>
  <c r="D49" i="2"/>
  <c r="E48" i="2"/>
  <c r="D48" i="2"/>
  <c r="E47" i="2"/>
  <c r="D47" i="2"/>
  <c r="E46" i="2"/>
  <c r="D46" i="2"/>
  <c r="E45" i="2"/>
  <c r="D45" i="2"/>
  <c r="E44" i="2"/>
  <c r="D44" i="2"/>
  <c r="E43" i="2"/>
  <c r="D43" i="2"/>
  <c r="E42" i="2"/>
  <c r="D42" i="2"/>
  <c r="E41" i="2"/>
  <c r="D41" i="2"/>
  <c r="E40" i="2"/>
  <c r="D40" i="2"/>
  <c r="E39" i="2"/>
  <c r="D39" i="2"/>
  <c r="E38" i="2"/>
  <c r="D38" i="2"/>
  <c r="E37" i="2"/>
  <c r="D37" i="2"/>
  <c r="E36" i="2"/>
  <c r="D36" i="2"/>
  <c r="E35" i="2"/>
  <c r="D35" i="2"/>
  <c r="E34" i="2"/>
  <c r="D34" i="2"/>
  <c r="E33" i="2"/>
  <c r="D33" i="2"/>
  <c r="E32" i="2"/>
  <c r="D32" i="2"/>
  <c r="E31" i="2"/>
  <c r="D31" i="2"/>
  <c r="E30" i="2"/>
  <c r="D30" i="2"/>
  <c r="E29" i="2"/>
  <c r="D29" i="2"/>
  <c r="E28" i="2"/>
  <c r="D28" i="2"/>
  <c r="E27" i="2"/>
  <c r="D27" i="2"/>
  <c r="E26" i="2"/>
  <c r="D26" i="2"/>
  <c r="E25" i="2"/>
  <c r="D25" i="2"/>
  <c r="E24" i="2"/>
  <c r="G24" i="2" s="1"/>
  <c r="D24" i="2"/>
  <c r="F24" i="2" s="1"/>
  <c r="H7" i="2"/>
  <c r="D385" i="23" l="1"/>
  <c r="C385" i="23"/>
  <c r="H24" i="2"/>
  <c r="C25" i="2"/>
  <c r="D11" i="1"/>
  <c r="D386" i="23" l="1"/>
  <c r="C386" i="23"/>
  <c r="F25" i="2"/>
  <c r="G25" i="2"/>
  <c r="D387" i="23" l="1"/>
  <c r="C387" i="23"/>
  <c r="C26" i="2"/>
  <c r="H25" i="2"/>
  <c r="D388" i="23" l="1"/>
  <c r="C388" i="23"/>
  <c r="G26" i="2"/>
  <c r="F26" i="2"/>
  <c r="D389" i="23" l="1"/>
  <c r="C389" i="23"/>
  <c r="H26" i="2"/>
  <c r="C27" i="2"/>
  <c r="D390" i="23" l="1"/>
  <c r="C390" i="23"/>
  <c r="F27" i="2"/>
  <c r="G27" i="2"/>
  <c r="D391" i="23" l="1"/>
  <c r="C391" i="23"/>
  <c r="C28" i="2"/>
  <c r="H27" i="2"/>
  <c r="D392" i="23" l="1"/>
  <c r="C392" i="23"/>
  <c r="G28" i="2"/>
  <c r="F28" i="2"/>
  <c r="D393" i="23" l="1"/>
  <c r="C393" i="23"/>
  <c r="H28" i="2"/>
  <c r="C29" i="2"/>
  <c r="D394" i="23" l="1"/>
  <c r="C394" i="23"/>
  <c r="F29" i="2"/>
  <c r="G29" i="2"/>
  <c r="D395" i="23" l="1"/>
  <c r="C395" i="23"/>
  <c r="C30" i="2"/>
  <c r="H29" i="2"/>
  <c r="D396" i="23" l="1"/>
  <c r="C396" i="23"/>
  <c r="G30" i="2"/>
  <c r="F30" i="2"/>
  <c r="D397" i="23" l="1"/>
  <c r="C397" i="23"/>
  <c r="H30" i="2"/>
  <c r="C31" i="2"/>
  <c r="D398" i="23" l="1"/>
  <c r="C398" i="23"/>
  <c r="G31" i="2"/>
  <c r="F31" i="2"/>
  <c r="D399" i="23" l="1"/>
  <c r="C399" i="23"/>
  <c r="C32" i="2"/>
  <c r="H31" i="2"/>
  <c r="D400" i="23" l="1"/>
  <c r="C400" i="23"/>
  <c r="G32" i="2"/>
  <c r="F32" i="2"/>
  <c r="D401" i="23" l="1"/>
  <c r="C401" i="23"/>
  <c r="H32" i="2"/>
  <c r="C33" i="2"/>
  <c r="D402" i="23" l="1"/>
  <c r="C402" i="23"/>
  <c r="F33" i="2"/>
  <c r="G33" i="2"/>
  <c r="D403" i="23" l="1"/>
  <c r="C403" i="23"/>
  <c r="C34" i="2"/>
  <c r="H33" i="2"/>
  <c r="D404" i="23" l="1"/>
  <c r="C404" i="23"/>
  <c r="G34" i="2"/>
  <c r="F34" i="2"/>
  <c r="D405" i="23" l="1"/>
  <c r="C405" i="23"/>
  <c r="H34" i="2"/>
  <c r="C35" i="2"/>
  <c r="G35" i="2" l="1"/>
  <c r="F35" i="2"/>
  <c r="C36" i="2" l="1"/>
  <c r="H35" i="2"/>
  <c r="G36" i="2" l="1"/>
  <c r="F36" i="2"/>
  <c r="C37" i="2" l="1"/>
  <c r="H36" i="2"/>
  <c r="F37" i="2" l="1"/>
  <c r="G37" i="2"/>
  <c r="C38" i="2" l="1"/>
  <c r="H37" i="2"/>
  <c r="G38" i="2" l="1"/>
  <c r="F38" i="2"/>
  <c r="H38" i="2" l="1"/>
  <c r="C39" i="2"/>
  <c r="F39" i="2" l="1"/>
  <c r="G39" i="2"/>
  <c r="C40" i="2" l="1"/>
  <c r="H39" i="2"/>
  <c r="G40" i="2" l="1"/>
  <c r="F40" i="2"/>
  <c r="H40" i="2" l="1"/>
  <c r="C41" i="2"/>
  <c r="F41" i="2" l="1"/>
  <c r="G41" i="2"/>
  <c r="C42" i="2" l="1"/>
  <c r="H41" i="2"/>
  <c r="G42" i="2" l="1"/>
  <c r="F42" i="2"/>
  <c r="H42" i="2" l="1"/>
  <c r="C43" i="2"/>
  <c r="F43" i="2" l="1"/>
  <c r="G43" i="2"/>
  <c r="C44" i="2" l="1"/>
  <c r="H43" i="2"/>
  <c r="G44" i="2" l="1"/>
  <c r="F44" i="2"/>
  <c r="C45" i="2" l="1"/>
  <c r="H44" i="2"/>
  <c r="G45" i="2" l="1"/>
  <c r="F45" i="2"/>
  <c r="C46" i="2" l="1"/>
  <c r="H45" i="2"/>
  <c r="G46" i="2" l="1"/>
  <c r="F46" i="2"/>
  <c r="C47" i="2" l="1"/>
  <c r="H46" i="2"/>
  <c r="F47" i="2" l="1"/>
  <c r="G47" i="2"/>
  <c r="C48" i="2" l="1"/>
  <c r="H47" i="2"/>
  <c r="G48" i="2" l="1"/>
  <c r="F48" i="2"/>
  <c r="H48" i="2" l="1"/>
  <c r="C49" i="2"/>
  <c r="F49" i="2" l="1"/>
  <c r="G49" i="2"/>
  <c r="C50" i="2" l="1"/>
  <c r="H49" i="2"/>
  <c r="G50" i="2" l="1"/>
  <c r="F50" i="2"/>
  <c r="H50" i="2" l="1"/>
  <c r="C51" i="2"/>
  <c r="G51" i="2" l="1"/>
  <c r="F51" i="2"/>
  <c r="C52" i="2" l="1"/>
  <c r="H51" i="2"/>
  <c r="G52" i="2" l="1"/>
  <c r="F52" i="2"/>
  <c r="C53" i="2" l="1"/>
  <c r="H52" i="2"/>
  <c r="G53" i="2" l="1"/>
  <c r="F53" i="2"/>
  <c r="C54" i="2" l="1"/>
  <c r="H53" i="2"/>
  <c r="G54" i="2" l="1"/>
  <c r="F54" i="2"/>
  <c r="C55" i="2" l="1"/>
  <c r="H54" i="2"/>
  <c r="F55" i="2" l="1"/>
  <c r="G55" i="2"/>
  <c r="C56" i="2" l="1"/>
  <c r="H55" i="2"/>
  <c r="G56" i="2" l="1"/>
  <c r="F56" i="2"/>
  <c r="H56" i="2" l="1"/>
  <c r="C57" i="2"/>
  <c r="F57" i="2" l="1"/>
  <c r="G57" i="2"/>
  <c r="C58" i="2" l="1"/>
  <c r="H57" i="2"/>
  <c r="G58" i="2" l="1"/>
  <c r="F58" i="2"/>
  <c r="H58" i="2" l="1"/>
  <c r="C59" i="2"/>
  <c r="F59" i="2" l="1"/>
  <c r="G59" i="2"/>
  <c r="C60" i="2" l="1"/>
  <c r="H59" i="2"/>
  <c r="G60" i="2" l="1"/>
  <c r="F60" i="2"/>
  <c r="H60" i="2" l="1"/>
  <c r="C61" i="2"/>
  <c r="F61" i="2" l="1"/>
  <c r="G61" i="2"/>
  <c r="C62" i="2" l="1"/>
  <c r="H61" i="2"/>
  <c r="G62" i="2" l="1"/>
  <c r="F62" i="2"/>
  <c r="C63" i="2" l="1"/>
  <c r="H62" i="2"/>
  <c r="G63" i="2" l="1"/>
  <c r="F63" i="2"/>
  <c r="C64" i="2" l="1"/>
  <c r="H63" i="2"/>
  <c r="G64" i="2" l="1"/>
  <c r="F64" i="2"/>
  <c r="C65" i="2" l="1"/>
  <c r="H64" i="2"/>
  <c r="F65" i="2" l="1"/>
  <c r="G65" i="2"/>
  <c r="C66" i="2" l="1"/>
  <c r="H65" i="2"/>
  <c r="G66" i="2" l="1"/>
  <c r="F66" i="2"/>
  <c r="H66" i="2" l="1"/>
  <c r="C67" i="2"/>
  <c r="F67" i="2" l="1"/>
  <c r="G67" i="2"/>
  <c r="C68" i="2" l="1"/>
  <c r="H67" i="2"/>
  <c r="G68" i="2" l="1"/>
  <c r="F68" i="2"/>
  <c r="H68" i="2" l="1"/>
  <c r="C69" i="2"/>
  <c r="G69" i="2" l="1"/>
  <c r="F69" i="2"/>
  <c r="C70" i="2" l="1"/>
  <c r="H69" i="2"/>
  <c r="G70" i="2" l="1"/>
  <c r="F70" i="2"/>
  <c r="C71" i="2" l="1"/>
  <c r="H70" i="2"/>
  <c r="F71" i="2" l="1"/>
  <c r="G71" i="2"/>
  <c r="C72" i="2" l="1"/>
  <c r="H71" i="2"/>
  <c r="G72" i="2" l="1"/>
  <c r="F72" i="2"/>
  <c r="H72" i="2" l="1"/>
  <c r="C73" i="2"/>
  <c r="F73" i="2" l="1"/>
  <c r="G73" i="2"/>
  <c r="C74" i="2" l="1"/>
  <c r="H73" i="2"/>
  <c r="G74" i="2" l="1"/>
  <c r="F74" i="2"/>
  <c r="H74" i="2" l="1"/>
  <c r="C75" i="2"/>
  <c r="F75" i="2" l="1"/>
  <c r="G75" i="2"/>
  <c r="C76" i="2" l="1"/>
  <c r="H75" i="2"/>
  <c r="G76" i="2" l="1"/>
  <c r="F76" i="2"/>
  <c r="H76" i="2" l="1"/>
  <c r="C77" i="2"/>
  <c r="F77" i="2" l="1"/>
  <c r="G77" i="2"/>
  <c r="C78" i="2" l="1"/>
  <c r="H77" i="2"/>
  <c r="G78" i="2" l="1"/>
  <c r="F78" i="2"/>
  <c r="H78" i="2" l="1"/>
  <c r="C79" i="2"/>
  <c r="G79" i="2" l="1"/>
  <c r="F79" i="2"/>
  <c r="C80" i="2" l="1"/>
  <c r="H79" i="2"/>
  <c r="G80" i="2" l="1"/>
  <c r="F80" i="2"/>
  <c r="C81" i="2" l="1"/>
  <c r="H80" i="2"/>
  <c r="F81" i="2" l="1"/>
  <c r="G81" i="2"/>
  <c r="C82" i="2" l="1"/>
  <c r="H81" i="2"/>
  <c r="G82" i="2" l="1"/>
  <c r="F82" i="2"/>
  <c r="H82" i="2" l="1"/>
  <c r="C83" i="2"/>
  <c r="F83" i="2" l="1"/>
  <c r="G83" i="2"/>
  <c r="C84" i="2" l="1"/>
  <c r="H83" i="2"/>
  <c r="G84" i="2" l="1"/>
  <c r="F84" i="2"/>
  <c r="C85" i="2" l="1"/>
  <c r="H84" i="2"/>
  <c r="G85" i="2" l="1"/>
  <c r="F85" i="2"/>
  <c r="C86" i="2" l="1"/>
  <c r="H85" i="2"/>
  <c r="G86" i="2" l="1"/>
  <c r="F86" i="2"/>
  <c r="C87" i="2" l="1"/>
  <c r="H86" i="2"/>
  <c r="F87" i="2" l="1"/>
  <c r="G87" i="2"/>
  <c r="C88" i="2" l="1"/>
  <c r="H87" i="2"/>
  <c r="G88" i="2" l="1"/>
  <c r="F88" i="2"/>
  <c r="H88" i="2" l="1"/>
  <c r="C89" i="2"/>
  <c r="F89" i="2" l="1"/>
  <c r="G89" i="2"/>
  <c r="C90" i="2" l="1"/>
  <c r="H89" i="2"/>
  <c r="G90" i="2" l="1"/>
  <c r="F90" i="2"/>
  <c r="H90" i="2" l="1"/>
  <c r="C91" i="2"/>
  <c r="F91" i="2" l="1"/>
  <c r="G91" i="2"/>
  <c r="C92" i="2" l="1"/>
  <c r="H91" i="2"/>
  <c r="G92" i="2" l="1"/>
  <c r="F92" i="2"/>
  <c r="H92" i="2" l="1"/>
  <c r="C93" i="2"/>
  <c r="F93" i="2" l="1"/>
  <c r="G93" i="2"/>
  <c r="C94" i="2" l="1"/>
  <c r="H93" i="2"/>
  <c r="G94" i="2" l="1"/>
  <c r="F94" i="2"/>
  <c r="H94" i="2" l="1"/>
  <c r="C95" i="2"/>
  <c r="G95" i="2" l="1"/>
  <c r="F95" i="2"/>
  <c r="C96" i="2" l="1"/>
  <c r="H95" i="2"/>
  <c r="G96" i="2" l="1"/>
  <c r="F96" i="2"/>
  <c r="C97" i="2" l="1"/>
  <c r="H96" i="2"/>
  <c r="F97" i="2" l="1"/>
  <c r="G97" i="2"/>
  <c r="C98" i="2" l="1"/>
  <c r="H97" i="2"/>
  <c r="G98" i="2" l="1"/>
  <c r="F98" i="2"/>
  <c r="H98" i="2" l="1"/>
  <c r="C99" i="2"/>
  <c r="F99" i="2" l="1"/>
  <c r="G99" i="2"/>
  <c r="C100" i="2" l="1"/>
  <c r="H99" i="2"/>
  <c r="G100" i="2" l="1"/>
  <c r="F100" i="2"/>
  <c r="H100" i="2" l="1"/>
  <c r="C101" i="2"/>
  <c r="G101" i="2" l="1"/>
  <c r="F101" i="2"/>
  <c r="C102" i="2" l="1"/>
  <c r="H101" i="2"/>
  <c r="G102" i="2" l="1"/>
  <c r="F102" i="2"/>
  <c r="C103" i="2" l="1"/>
  <c r="H102" i="2"/>
  <c r="G103" i="2" l="1"/>
  <c r="F103" i="2"/>
  <c r="C104" i="2" l="1"/>
  <c r="H103" i="2"/>
  <c r="G104" i="2" l="1"/>
  <c r="F104" i="2"/>
  <c r="C105" i="2" l="1"/>
  <c r="H104" i="2"/>
  <c r="F105" i="2" l="1"/>
  <c r="G105" i="2"/>
  <c r="C106" i="2" l="1"/>
  <c r="H105" i="2"/>
  <c r="G106" i="2" l="1"/>
  <c r="F106" i="2"/>
  <c r="H106" i="2" l="1"/>
  <c r="C107" i="2"/>
  <c r="F107" i="2" l="1"/>
  <c r="G107" i="2"/>
  <c r="C108" i="2" l="1"/>
  <c r="H107" i="2"/>
  <c r="G108" i="2" l="1"/>
  <c r="F108" i="2"/>
  <c r="H108" i="2" l="1"/>
  <c r="C109" i="2"/>
  <c r="G109" i="2" l="1"/>
  <c r="F109" i="2"/>
  <c r="C110" i="2" l="1"/>
  <c r="H109" i="2"/>
  <c r="G110" i="2" l="1"/>
  <c r="F110" i="2"/>
  <c r="C111" i="2" l="1"/>
  <c r="H110" i="2"/>
  <c r="G111" i="2" l="1"/>
  <c r="F111" i="2"/>
  <c r="C112" i="2" l="1"/>
  <c r="H111" i="2"/>
  <c r="G112" i="2" l="1"/>
  <c r="F112" i="2"/>
  <c r="C113" i="2" l="1"/>
  <c r="H112" i="2"/>
  <c r="F113" i="2" l="1"/>
  <c r="G113" i="2"/>
  <c r="C114" i="2" l="1"/>
  <c r="H113" i="2"/>
  <c r="G114" i="2" l="1"/>
  <c r="F114" i="2"/>
  <c r="H114" i="2" l="1"/>
  <c r="C115" i="2"/>
  <c r="F115" i="2" l="1"/>
  <c r="G115" i="2"/>
  <c r="C116" i="2" l="1"/>
  <c r="H115" i="2"/>
  <c r="G116" i="2" l="1"/>
  <c r="F116" i="2"/>
  <c r="C117" i="2" l="1"/>
  <c r="H116" i="2"/>
  <c r="F117" i="2" l="1"/>
  <c r="G117" i="2"/>
  <c r="C118" i="2" l="1"/>
  <c r="H117" i="2"/>
  <c r="G118" i="2" l="1"/>
  <c r="F118" i="2"/>
  <c r="H118" i="2" l="1"/>
  <c r="C119" i="2"/>
  <c r="F119" i="2" l="1"/>
  <c r="G119" i="2"/>
  <c r="C120" i="2" l="1"/>
  <c r="H119" i="2"/>
  <c r="G120" i="2" l="1"/>
  <c r="F120" i="2"/>
  <c r="H120" i="2" l="1"/>
  <c r="C121" i="2"/>
  <c r="G121" i="2" l="1"/>
  <c r="F121" i="2"/>
  <c r="C122" i="2" l="1"/>
  <c r="H121" i="2"/>
  <c r="G122" i="2" l="1"/>
  <c r="F122" i="2"/>
  <c r="C123" i="2" l="1"/>
  <c r="H122" i="2"/>
  <c r="G123" i="2" l="1"/>
  <c r="F123" i="2"/>
  <c r="C124" i="2" l="1"/>
  <c r="H123" i="2"/>
  <c r="G124" i="2" l="1"/>
  <c r="F124" i="2"/>
  <c r="C125" i="2" l="1"/>
  <c r="H124" i="2"/>
  <c r="G125" i="2" l="1"/>
  <c r="F125" i="2"/>
  <c r="C126" i="2" l="1"/>
  <c r="H125" i="2"/>
  <c r="G126" i="2" l="1"/>
  <c r="F126" i="2"/>
  <c r="C127" i="2" l="1"/>
  <c r="H126" i="2"/>
  <c r="G127" i="2" l="1"/>
  <c r="F127" i="2"/>
  <c r="C128" i="2" l="1"/>
  <c r="H127" i="2"/>
  <c r="G128" i="2" l="1"/>
  <c r="F128" i="2"/>
  <c r="C129" i="2" l="1"/>
  <c r="H128" i="2"/>
  <c r="F129" i="2" l="1"/>
  <c r="G129" i="2"/>
  <c r="C130" i="2" l="1"/>
  <c r="H129" i="2"/>
  <c r="G130" i="2" l="1"/>
  <c r="F130" i="2"/>
  <c r="H130" i="2" l="1"/>
  <c r="C131" i="2"/>
  <c r="F131" i="2" l="1"/>
  <c r="G131" i="2"/>
  <c r="C132" i="2" l="1"/>
  <c r="H131" i="2"/>
  <c r="G132" i="2" l="1"/>
  <c r="F132" i="2"/>
  <c r="H132" i="2" l="1"/>
  <c r="C133" i="2"/>
  <c r="G133" i="2" l="1"/>
  <c r="F133" i="2"/>
  <c r="C134" i="2" l="1"/>
  <c r="H133" i="2"/>
  <c r="G134" i="2" l="1"/>
  <c r="F134" i="2"/>
  <c r="C135" i="2" l="1"/>
  <c r="H134" i="2"/>
  <c r="F135" i="2" l="1"/>
  <c r="G135" i="2"/>
  <c r="C136" i="2" l="1"/>
  <c r="H135" i="2"/>
  <c r="G136" i="2" l="1"/>
  <c r="F136" i="2"/>
  <c r="H136" i="2" l="1"/>
  <c r="C137" i="2"/>
  <c r="F137" i="2" l="1"/>
  <c r="G137" i="2"/>
  <c r="C138" i="2" l="1"/>
  <c r="H137" i="2"/>
  <c r="G138" i="2" l="1"/>
  <c r="F138" i="2"/>
  <c r="C139" i="2" l="1"/>
  <c r="H138" i="2"/>
  <c r="F139" i="2" l="1"/>
  <c r="G139" i="2"/>
  <c r="C140" i="2" l="1"/>
  <c r="H139" i="2"/>
  <c r="G140" i="2" l="1"/>
  <c r="F140" i="2"/>
  <c r="H140" i="2" l="1"/>
  <c r="C141" i="2"/>
  <c r="F141" i="2" l="1"/>
  <c r="G141" i="2"/>
  <c r="C142" i="2" l="1"/>
  <c r="H141" i="2"/>
  <c r="G142" i="2" l="1"/>
  <c r="F142" i="2"/>
  <c r="H142" i="2" l="1"/>
  <c r="C143" i="2"/>
  <c r="G143" i="2" l="1"/>
  <c r="F143" i="2"/>
  <c r="C144" i="2" l="1"/>
  <c r="H143" i="2"/>
  <c r="G144" i="2" l="1"/>
  <c r="F144" i="2"/>
  <c r="C145" i="2" l="1"/>
  <c r="H144" i="2"/>
  <c r="G145" i="2" l="1"/>
  <c r="F145" i="2"/>
  <c r="C146" i="2" l="1"/>
  <c r="H145" i="2"/>
  <c r="G146" i="2" l="1"/>
  <c r="F146" i="2"/>
  <c r="C147" i="2" l="1"/>
  <c r="H146" i="2"/>
  <c r="G147" i="2" l="1"/>
  <c r="F147" i="2"/>
  <c r="C148" i="2" l="1"/>
  <c r="H147" i="2"/>
  <c r="G148" i="2" l="1"/>
  <c r="F148" i="2"/>
  <c r="C149" i="2" l="1"/>
  <c r="H148" i="2"/>
  <c r="G149" i="2" l="1"/>
  <c r="F149" i="2"/>
  <c r="C150" i="2" l="1"/>
  <c r="H149" i="2"/>
  <c r="G150" i="2" l="1"/>
  <c r="F150" i="2"/>
  <c r="C151" i="2" l="1"/>
  <c r="H150" i="2"/>
  <c r="F151" i="2" l="1"/>
  <c r="G151" i="2"/>
  <c r="C152" i="2" l="1"/>
  <c r="H151" i="2"/>
  <c r="G152" i="2" l="1"/>
  <c r="F152" i="2"/>
  <c r="H152" i="2" l="1"/>
  <c r="C153" i="2"/>
  <c r="F153" i="2" l="1"/>
  <c r="G153" i="2"/>
  <c r="C154" i="2" l="1"/>
  <c r="H153" i="2"/>
  <c r="G154" i="2" l="1"/>
  <c r="F154" i="2"/>
  <c r="H154" i="2" l="1"/>
  <c r="C155" i="2"/>
  <c r="G155" i="2" l="1"/>
  <c r="F155" i="2"/>
  <c r="C156" i="2" l="1"/>
  <c r="H155" i="2"/>
  <c r="G156" i="2" l="1"/>
  <c r="F156" i="2"/>
  <c r="H156" i="2" l="1"/>
  <c r="C157" i="2"/>
  <c r="F157" i="2" l="1"/>
  <c r="G157" i="2"/>
  <c r="C158" i="2" l="1"/>
  <c r="H157" i="2"/>
  <c r="G158" i="2" l="1"/>
  <c r="F158" i="2"/>
  <c r="H158" i="2" l="1"/>
  <c r="C159" i="2"/>
  <c r="G159" i="2" l="1"/>
  <c r="F159" i="2"/>
  <c r="C160" i="2" l="1"/>
  <c r="H159" i="2"/>
  <c r="G160" i="2" l="1"/>
  <c r="F160" i="2"/>
  <c r="C161" i="2" l="1"/>
  <c r="H160" i="2"/>
  <c r="F161" i="2" l="1"/>
  <c r="G161" i="2"/>
  <c r="C162" i="2" l="1"/>
  <c r="H161" i="2"/>
  <c r="G162" i="2" l="1"/>
  <c r="F162" i="2"/>
  <c r="C163" i="2" l="1"/>
  <c r="H162" i="2"/>
  <c r="F163" i="2" l="1"/>
  <c r="G163" i="2"/>
  <c r="C164" i="2" l="1"/>
  <c r="H163" i="2"/>
  <c r="G164" i="2" l="1"/>
  <c r="F164" i="2"/>
  <c r="H164" i="2" l="1"/>
  <c r="C165" i="2"/>
  <c r="F165" i="2" l="1"/>
  <c r="G165" i="2"/>
  <c r="C166" i="2" l="1"/>
  <c r="H165" i="2"/>
  <c r="G166" i="2" l="1"/>
  <c r="F166" i="2"/>
  <c r="H166" i="2" l="1"/>
  <c r="C167" i="2"/>
  <c r="G167" i="2" l="1"/>
  <c r="F167" i="2"/>
  <c r="C168" i="2" l="1"/>
  <c r="H167" i="2"/>
  <c r="G168" i="2" l="1"/>
  <c r="F168" i="2"/>
  <c r="C169" i="2" l="1"/>
  <c r="H168" i="2"/>
  <c r="F169" i="2" l="1"/>
  <c r="G169" i="2"/>
  <c r="C170" i="2" l="1"/>
  <c r="H169" i="2"/>
  <c r="G170" i="2" l="1"/>
  <c r="F170" i="2"/>
  <c r="H170" i="2" l="1"/>
  <c r="C171" i="2"/>
  <c r="F171" i="2" l="1"/>
  <c r="G171" i="2"/>
  <c r="C172" i="2" l="1"/>
  <c r="H171" i="2"/>
  <c r="G172" i="2" l="1"/>
  <c r="F172" i="2"/>
  <c r="C173" i="2" l="1"/>
  <c r="H172" i="2"/>
  <c r="G173" i="2" l="1"/>
  <c r="F173" i="2"/>
  <c r="C174" i="2" l="1"/>
  <c r="H173" i="2"/>
  <c r="G174" i="2" l="1"/>
  <c r="F174" i="2"/>
  <c r="C175" i="2" l="1"/>
  <c r="H174" i="2"/>
  <c r="F175" i="2" l="1"/>
  <c r="G175" i="2"/>
  <c r="C176" i="2" l="1"/>
  <c r="H175" i="2"/>
  <c r="G176" i="2" l="1"/>
  <c r="F176" i="2"/>
  <c r="H176" i="2" l="1"/>
  <c r="C177" i="2"/>
  <c r="F177" i="2" l="1"/>
  <c r="G177" i="2"/>
  <c r="C178" i="2" l="1"/>
  <c r="H177" i="2"/>
  <c r="G178" i="2" l="1"/>
  <c r="F178" i="2"/>
  <c r="H178" i="2" l="1"/>
  <c r="C179" i="2"/>
  <c r="G179" i="2" l="1"/>
  <c r="F179" i="2"/>
  <c r="C180" i="2" l="1"/>
  <c r="H179" i="2"/>
  <c r="G180" i="2" l="1"/>
  <c r="F180" i="2"/>
  <c r="C181" i="2" l="1"/>
  <c r="H180" i="2"/>
  <c r="G181" i="2" l="1"/>
  <c r="F181" i="2"/>
  <c r="C182" i="2" l="1"/>
  <c r="H181" i="2"/>
  <c r="G182" i="2" l="1"/>
  <c r="F182" i="2"/>
  <c r="C183" i="2" l="1"/>
  <c r="H182" i="2"/>
  <c r="F183" i="2" l="1"/>
  <c r="G183" i="2"/>
  <c r="C184" i="2" l="1"/>
  <c r="H183" i="2"/>
  <c r="G184" i="2" l="1"/>
  <c r="F184" i="2"/>
  <c r="C185" i="2" l="1"/>
  <c r="H184" i="2"/>
  <c r="F185" i="2" l="1"/>
  <c r="G185" i="2"/>
  <c r="C186" i="2" l="1"/>
  <c r="H185" i="2"/>
  <c r="G186" i="2" l="1"/>
  <c r="F186" i="2"/>
  <c r="H186" i="2" l="1"/>
  <c r="C187" i="2"/>
  <c r="F187" i="2" l="1"/>
  <c r="G187" i="2"/>
  <c r="C188" i="2" l="1"/>
  <c r="H187" i="2"/>
  <c r="G188" i="2" l="1"/>
  <c r="F188" i="2"/>
  <c r="H188" i="2" l="1"/>
  <c r="C189" i="2"/>
  <c r="F189" i="2" l="1"/>
  <c r="G189" i="2"/>
  <c r="C190" i="2" l="1"/>
  <c r="H189" i="2"/>
  <c r="G190" i="2" l="1"/>
  <c r="F190" i="2"/>
  <c r="H190" i="2" l="1"/>
  <c r="C191" i="2"/>
  <c r="G191" i="2" l="1"/>
  <c r="F191" i="2"/>
  <c r="C192" i="2" l="1"/>
  <c r="H191" i="2"/>
  <c r="G192" i="2" l="1"/>
  <c r="F192" i="2"/>
  <c r="C193" i="2" l="1"/>
  <c r="H192" i="2"/>
  <c r="G193" i="2" l="1"/>
  <c r="F193" i="2"/>
  <c r="C194" i="2" l="1"/>
  <c r="H193" i="2"/>
  <c r="G194" i="2" l="1"/>
  <c r="F194" i="2"/>
  <c r="C195" i="2" l="1"/>
  <c r="H194" i="2"/>
  <c r="G195" i="2" l="1"/>
  <c r="F195" i="2"/>
  <c r="C196" i="2" l="1"/>
  <c r="H195" i="2"/>
  <c r="G196" i="2" l="1"/>
  <c r="F196" i="2"/>
  <c r="C197" i="2" l="1"/>
  <c r="H196" i="2"/>
  <c r="G197" i="2" l="1"/>
  <c r="F197" i="2"/>
  <c r="C198" i="2" l="1"/>
  <c r="H197" i="2"/>
  <c r="G198" i="2" l="1"/>
  <c r="F198" i="2"/>
  <c r="C199" i="2" l="1"/>
  <c r="H198" i="2"/>
  <c r="F199" i="2" l="1"/>
  <c r="G199" i="2"/>
  <c r="C200" i="2" l="1"/>
  <c r="H199" i="2"/>
  <c r="G200" i="2" l="1"/>
  <c r="F200" i="2"/>
  <c r="H200" i="2" l="1"/>
  <c r="C201" i="2"/>
  <c r="F201" i="2" l="1"/>
  <c r="G201" i="2"/>
  <c r="C202" i="2" l="1"/>
  <c r="H201" i="2"/>
  <c r="G202" i="2" l="1"/>
  <c r="F202" i="2"/>
  <c r="H202" i="2" l="1"/>
  <c r="C203" i="2"/>
  <c r="G203" i="2" l="1"/>
  <c r="F203" i="2"/>
  <c r="C204" i="2" l="1"/>
  <c r="H203" i="2"/>
  <c r="G204" i="2" l="1"/>
  <c r="F204" i="2"/>
  <c r="C205" i="2" l="1"/>
  <c r="H204" i="2"/>
  <c r="F205" i="2" l="1"/>
  <c r="G205" i="2"/>
  <c r="C206" i="2" l="1"/>
  <c r="H205" i="2"/>
  <c r="G206" i="2" l="1"/>
  <c r="F206" i="2"/>
  <c r="H206" i="2" l="1"/>
  <c r="C207" i="2"/>
  <c r="F207" i="2" l="1"/>
  <c r="G207" i="2"/>
  <c r="C208" i="2" l="1"/>
  <c r="H207" i="2"/>
  <c r="G208" i="2" l="1"/>
  <c r="F208" i="2"/>
  <c r="C209" i="2" l="1"/>
  <c r="H208" i="2"/>
  <c r="F209" i="2" l="1"/>
  <c r="G209" i="2"/>
  <c r="C210" i="2" l="1"/>
  <c r="H209" i="2"/>
  <c r="G210" i="2" l="1"/>
  <c r="F210" i="2"/>
  <c r="H210" i="2" l="1"/>
  <c r="C211" i="2"/>
  <c r="F211" i="2" l="1"/>
  <c r="G211" i="2"/>
  <c r="C212" i="2" l="1"/>
  <c r="H211" i="2"/>
  <c r="G212" i="2" l="1"/>
  <c r="F212" i="2"/>
  <c r="H212" i="2" l="1"/>
  <c r="C213" i="2"/>
  <c r="G213" i="2" l="1"/>
  <c r="F213" i="2"/>
  <c r="C214" i="2" l="1"/>
  <c r="H213" i="2"/>
  <c r="G214" i="2" l="1"/>
  <c r="F214" i="2"/>
  <c r="C215" i="2" l="1"/>
  <c r="H214" i="2"/>
  <c r="G215" i="2" l="1"/>
  <c r="F215" i="2"/>
  <c r="C216" i="2" l="1"/>
  <c r="H215" i="2"/>
  <c r="G216" i="2" l="1"/>
  <c r="F216" i="2"/>
  <c r="C217" i="2" l="1"/>
  <c r="H216" i="2"/>
  <c r="F217" i="2" l="1"/>
  <c r="G217" i="2"/>
  <c r="C218" i="2" l="1"/>
  <c r="H217" i="2"/>
  <c r="G218" i="2" l="1"/>
  <c r="F218" i="2"/>
  <c r="H218" i="2" l="1"/>
  <c r="C219" i="2"/>
  <c r="F219" i="2" l="1"/>
  <c r="G219" i="2"/>
  <c r="C220" i="2" l="1"/>
  <c r="H219" i="2"/>
  <c r="G220" i="2" l="1"/>
  <c r="F220" i="2"/>
  <c r="H220" i="2" l="1"/>
  <c r="C221" i="2"/>
  <c r="G221" i="2" l="1"/>
  <c r="F221" i="2"/>
  <c r="C222" i="2" l="1"/>
  <c r="H221" i="2"/>
  <c r="G222" i="2" l="1"/>
  <c r="F222" i="2"/>
  <c r="C223" i="2" l="1"/>
  <c r="H222" i="2"/>
  <c r="G223" i="2" l="1"/>
  <c r="F223" i="2"/>
  <c r="C224" i="2" l="1"/>
  <c r="H223" i="2"/>
  <c r="G224" i="2" l="1"/>
  <c r="F224" i="2"/>
  <c r="C225" i="2" l="1"/>
  <c r="H224" i="2"/>
  <c r="F225" i="2" l="1"/>
  <c r="G225" i="2"/>
  <c r="C226" i="2" l="1"/>
  <c r="H225" i="2"/>
  <c r="G226" i="2" l="1"/>
  <c r="F226" i="2"/>
  <c r="H226" i="2" l="1"/>
  <c r="C227" i="2"/>
  <c r="F227" i="2" l="1"/>
  <c r="G227" i="2"/>
  <c r="C228" i="2" l="1"/>
  <c r="H227" i="2"/>
  <c r="G228" i="2" l="1"/>
  <c r="F228" i="2"/>
  <c r="H228" i="2" l="1"/>
  <c r="C229" i="2"/>
  <c r="G229" i="2" l="1"/>
  <c r="F229" i="2"/>
  <c r="C230" i="2" l="1"/>
  <c r="H229" i="2"/>
  <c r="G230" i="2" l="1"/>
  <c r="F230" i="2"/>
  <c r="C231" i="2" l="1"/>
  <c r="H230" i="2"/>
  <c r="G231" i="2" l="1"/>
  <c r="F231" i="2"/>
  <c r="C232" i="2" l="1"/>
  <c r="H231" i="2"/>
  <c r="G232" i="2" l="1"/>
  <c r="F232" i="2"/>
  <c r="C233" i="2" l="1"/>
  <c r="H232" i="2"/>
  <c r="F233" i="2" l="1"/>
  <c r="G233" i="2"/>
  <c r="C234" i="2" l="1"/>
  <c r="H233" i="2"/>
  <c r="G234" i="2" l="1"/>
  <c r="F234" i="2"/>
  <c r="C235" i="2" l="1"/>
  <c r="H234" i="2"/>
  <c r="F235" i="2" l="1"/>
  <c r="G235" i="2"/>
  <c r="C236" i="2" l="1"/>
  <c r="H235" i="2"/>
  <c r="G236" i="2" l="1"/>
  <c r="F236" i="2"/>
  <c r="H236" i="2" l="1"/>
  <c r="C237" i="2"/>
  <c r="F237" i="2" l="1"/>
  <c r="G237" i="2"/>
  <c r="C238" i="2" l="1"/>
  <c r="H237" i="2"/>
  <c r="G238" i="2" l="1"/>
  <c r="F238" i="2"/>
  <c r="H238" i="2" l="1"/>
  <c r="C239" i="2"/>
  <c r="G239" i="2" l="1"/>
  <c r="F239" i="2"/>
  <c r="C240" i="2" l="1"/>
  <c r="H239" i="2"/>
  <c r="G240" i="2" l="1"/>
  <c r="F240" i="2"/>
  <c r="C241" i="2" l="1"/>
  <c r="H240" i="2"/>
  <c r="F241" i="2" l="1"/>
  <c r="G241" i="2"/>
  <c r="C242" i="2" l="1"/>
  <c r="H241" i="2"/>
  <c r="G242" i="2" l="1"/>
  <c r="F242" i="2"/>
  <c r="H242" i="2" l="1"/>
  <c r="C243" i="2"/>
  <c r="F243" i="2" l="1"/>
  <c r="G243" i="2"/>
  <c r="C244" i="2" l="1"/>
  <c r="H243" i="2"/>
  <c r="G244" i="2" l="1"/>
  <c r="F244" i="2"/>
  <c r="C245" i="2" l="1"/>
  <c r="H244" i="2"/>
  <c r="G245" i="2" l="1"/>
  <c r="F245" i="2"/>
  <c r="C246" i="2" l="1"/>
  <c r="H245" i="2"/>
  <c r="G246" i="2" l="1"/>
  <c r="F246" i="2"/>
  <c r="C247" i="2" l="1"/>
  <c r="H246" i="2"/>
  <c r="F247" i="2" l="1"/>
  <c r="G247" i="2"/>
  <c r="C248" i="2" l="1"/>
  <c r="H247" i="2"/>
  <c r="G248" i="2" l="1"/>
  <c r="F248" i="2"/>
  <c r="H248" i="2" l="1"/>
  <c r="C249" i="2"/>
  <c r="F249" i="2" l="1"/>
  <c r="G249" i="2"/>
  <c r="C250" i="2" l="1"/>
  <c r="H249" i="2"/>
  <c r="G250" i="2" l="1"/>
  <c r="F250" i="2"/>
  <c r="H250" i="2" l="1"/>
  <c r="C251" i="2"/>
  <c r="G251" i="2" l="1"/>
  <c r="F251" i="2"/>
  <c r="C252" i="2" l="1"/>
  <c r="H251" i="2"/>
  <c r="G252" i="2" l="1"/>
  <c r="F252" i="2"/>
  <c r="C253" i="2" l="1"/>
  <c r="H252" i="2"/>
  <c r="G253" i="2" l="1"/>
  <c r="F253" i="2"/>
  <c r="C254" i="2" l="1"/>
  <c r="H253" i="2"/>
  <c r="G254" i="2" l="1"/>
  <c r="F254" i="2"/>
  <c r="C255" i="2" l="1"/>
  <c r="H254" i="2"/>
  <c r="F255" i="2" l="1"/>
  <c r="G255" i="2"/>
  <c r="C256" i="2" l="1"/>
  <c r="H255" i="2"/>
  <c r="G256" i="2" l="1"/>
  <c r="F256" i="2"/>
  <c r="H256" i="2" l="1"/>
  <c r="C257" i="2"/>
  <c r="F257" i="2" l="1"/>
  <c r="G257" i="2"/>
  <c r="C258" i="2" l="1"/>
  <c r="H257" i="2"/>
  <c r="G258" i="2" l="1"/>
  <c r="F258" i="2"/>
  <c r="H258" i="2" l="1"/>
  <c r="C259" i="2"/>
  <c r="G259" i="2" l="1"/>
  <c r="F259" i="2"/>
  <c r="C260" i="2" l="1"/>
  <c r="H259" i="2"/>
  <c r="G260" i="2" l="1"/>
  <c r="F260" i="2"/>
  <c r="C261" i="2" l="1"/>
  <c r="H260" i="2"/>
  <c r="G261" i="2" l="1"/>
  <c r="F261" i="2"/>
  <c r="C262" i="2" l="1"/>
  <c r="H261" i="2"/>
  <c r="G262" i="2" l="1"/>
  <c r="F262" i="2"/>
  <c r="C263" i="2" l="1"/>
  <c r="H262" i="2"/>
  <c r="F263" i="2" l="1"/>
  <c r="G263" i="2"/>
  <c r="C264" i="2" l="1"/>
  <c r="H263" i="2"/>
  <c r="G264" i="2" l="1"/>
  <c r="F264" i="2"/>
  <c r="H264" i="2" l="1"/>
  <c r="C265" i="2"/>
  <c r="F265" i="2" l="1"/>
  <c r="G265" i="2"/>
  <c r="C266" i="2" l="1"/>
  <c r="H265" i="2"/>
  <c r="G266" i="2" l="1"/>
  <c r="F266" i="2"/>
  <c r="C267" i="2" l="1"/>
  <c r="H266" i="2"/>
  <c r="G267" i="2" l="1"/>
  <c r="F267" i="2"/>
  <c r="C268" i="2" l="1"/>
  <c r="H267" i="2"/>
  <c r="G268" i="2" l="1"/>
  <c r="F268" i="2"/>
  <c r="C269" i="2" l="1"/>
  <c r="H268" i="2"/>
  <c r="F269" i="2" l="1"/>
  <c r="G269" i="2"/>
  <c r="C270" i="2" l="1"/>
  <c r="H269" i="2"/>
  <c r="G270" i="2" l="1"/>
  <c r="F270" i="2"/>
  <c r="H270" i="2" l="1"/>
  <c r="C271" i="2"/>
  <c r="F271" i="2" l="1"/>
  <c r="G271" i="2"/>
  <c r="C272" i="2" l="1"/>
  <c r="H271" i="2"/>
  <c r="G272" i="2" l="1"/>
  <c r="F272" i="2"/>
  <c r="H272" i="2" l="1"/>
  <c r="C273" i="2"/>
  <c r="G273" i="2" l="1"/>
  <c r="F273" i="2"/>
  <c r="C274" i="2" l="1"/>
  <c r="H273" i="2"/>
  <c r="G274" i="2" l="1"/>
  <c r="F274" i="2"/>
  <c r="C275" i="2" l="1"/>
  <c r="H274" i="2"/>
  <c r="G275" i="2" l="1"/>
  <c r="F275" i="2"/>
  <c r="C276" i="2" l="1"/>
  <c r="H275" i="2"/>
  <c r="G276" i="2" l="1"/>
  <c r="F276" i="2"/>
  <c r="C277" i="2" l="1"/>
  <c r="H276" i="2"/>
  <c r="F277" i="2" l="1"/>
  <c r="G277" i="2"/>
  <c r="C278" i="2" l="1"/>
  <c r="H277" i="2"/>
  <c r="G278" i="2" l="1"/>
  <c r="F278" i="2"/>
  <c r="H278" i="2" l="1"/>
  <c r="C279" i="2"/>
  <c r="F279" i="2" l="1"/>
  <c r="G279" i="2"/>
  <c r="C280" i="2" l="1"/>
  <c r="H279" i="2"/>
  <c r="G280" i="2" l="1"/>
  <c r="F280" i="2"/>
  <c r="C281" i="2" l="1"/>
  <c r="H280" i="2"/>
  <c r="F281" i="2" l="1"/>
  <c r="G281" i="2"/>
  <c r="C282" i="2" l="1"/>
  <c r="H281" i="2"/>
  <c r="G282" i="2" l="1"/>
  <c r="F282" i="2"/>
  <c r="H282" i="2" l="1"/>
  <c r="C283" i="2"/>
  <c r="F283" i="2" l="1"/>
  <c r="G283" i="2"/>
  <c r="C284" i="2" l="1"/>
  <c r="H283" i="2"/>
  <c r="G284" i="2" l="1"/>
  <c r="F284" i="2"/>
  <c r="H284" i="2" l="1"/>
  <c r="C285" i="2"/>
  <c r="G285" i="2" l="1"/>
  <c r="F285" i="2"/>
  <c r="C286" i="2" l="1"/>
  <c r="H285" i="2"/>
  <c r="G286" i="2" l="1"/>
  <c r="F286" i="2"/>
  <c r="C287" i="2" l="1"/>
  <c r="H286" i="2"/>
  <c r="G287" i="2" l="1"/>
  <c r="F287" i="2"/>
  <c r="C288" i="2" l="1"/>
  <c r="H287" i="2"/>
  <c r="G288" i="2" l="1"/>
  <c r="F288" i="2"/>
  <c r="C289" i="2" l="1"/>
  <c r="H288" i="2"/>
  <c r="F289" i="2" l="1"/>
  <c r="G289" i="2"/>
  <c r="C290" i="2" l="1"/>
  <c r="H289" i="2"/>
  <c r="G290" i="2" l="1"/>
  <c r="F290" i="2"/>
  <c r="H290" i="2" l="1"/>
  <c r="C291" i="2"/>
  <c r="F291" i="2" l="1"/>
  <c r="G291" i="2"/>
  <c r="C292" i="2" l="1"/>
  <c r="H291" i="2"/>
  <c r="G292" i="2" l="1"/>
  <c r="F292" i="2"/>
  <c r="H292" i="2" l="1"/>
  <c r="C293" i="2"/>
  <c r="G293" i="2" l="1"/>
  <c r="F293" i="2"/>
  <c r="C294" i="2" l="1"/>
  <c r="H293" i="2"/>
  <c r="G294" i="2" l="1"/>
  <c r="F294" i="2"/>
  <c r="C295" i="2" l="1"/>
  <c r="H294" i="2"/>
  <c r="G295" i="2" l="1"/>
  <c r="F295" i="2"/>
  <c r="C296" i="2" l="1"/>
  <c r="H295" i="2"/>
  <c r="G296" i="2" l="1"/>
  <c r="F296" i="2"/>
  <c r="C297" i="2" l="1"/>
  <c r="H296" i="2"/>
  <c r="F297" i="2" l="1"/>
  <c r="G297" i="2"/>
  <c r="C298" i="2" l="1"/>
  <c r="H297" i="2"/>
  <c r="G298" i="2" l="1"/>
  <c r="F298" i="2"/>
  <c r="H298" i="2" l="1"/>
  <c r="C299" i="2"/>
  <c r="F299" i="2" l="1"/>
  <c r="G299" i="2"/>
  <c r="C300" i="2" l="1"/>
  <c r="H299" i="2"/>
  <c r="G300" i="2" l="1"/>
  <c r="F300" i="2"/>
  <c r="H300" i="2" l="1"/>
  <c r="C301" i="2"/>
  <c r="F301" i="2" l="1"/>
  <c r="G301" i="2"/>
  <c r="C302" i="2" l="1"/>
  <c r="H301" i="2"/>
  <c r="G302" i="2" l="1"/>
  <c r="F302" i="2"/>
  <c r="H302" i="2" l="1"/>
  <c r="C303" i="2"/>
  <c r="F303" i="2" l="1"/>
  <c r="G303" i="2"/>
  <c r="C304" i="2" l="1"/>
  <c r="H303" i="2"/>
  <c r="G304" i="2" l="1"/>
  <c r="F304" i="2"/>
  <c r="H304" i="2" l="1"/>
  <c r="C305" i="2"/>
  <c r="G305" i="2" l="1"/>
  <c r="F305" i="2"/>
  <c r="C306" i="2" l="1"/>
  <c r="H305" i="2"/>
  <c r="G306" i="2" l="1"/>
  <c r="F306" i="2"/>
  <c r="H306" i="2" l="1"/>
  <c r="C307" i="2"/>
  <c r="F307" i="2" l="1"/>
  <c r="G307" i="2"/>
  <c r="C308" i="2" l="1"/>
  <c r="H307" i="2"/>
  <c r="G308" i="2" l="1"/>
  <c r="F308" i="2"/>
  <c r="C309" i="2" l="1"/>
  <c r="H308" i="2"/>
  <c r="G309" i="2" l="1"/>
  <c r="F309" i="2"/>
  <c r="C310" i="2" l="1"/>
  <c r="H309" i="2"/>
  <c r="G310" i="2" l="1"/>
  <c r="F310" i="2"/>
  <c r="H310" i="2" l="1"/>
  <c r="C311" i="2"/>
  <c r="F311" i="2" l="1"/>
  <c r="G311" i="2"/>
  <c r="C312" i="2" l="1"/>
  <c r="H311" i="2"/>
  <c r="G312" i="2" l="1"/>
  <c r="F312" i="2"/>
  <c r="H312" i="2" l="1"/>
  <c r="C313" i="2"/>
  <c r="G313" i="2" l="1"/>
  <c r="F313" i="2"/>
  <c r="C314" i="2" l="1"/>
  <c r="H313" i="2"/>
  <c r="G314" i="2" l="1"/>
  <c r="F314" i="2"/>
  <c r="C315" i="2" l="1"/>
  <c r="H314" i="2"/>
  <c r="G315" i="2" l="1"/>
  <c r="F315" i="2"/>
  <c r="C316" i="2" l="1"/>
  <c r="H315" i="2"/>
  <c r="G316" i="2" l="1"/>
  <c r="F316" i="2"/>
  <c r="H316" i="2" l="1"/>
  <c r="C317" i="2"/>
  <c r="F317" i="2" l="1"/>
  <c r="G317" i="2"/>
  <c r="C318" i="2" l="1"/>
  <c r="H317" i="2"/>
  <c r="G318" i="2" l="1"/>
  <c r="F318" i="2"/>
  <c r="C319" i="2" l="1"/>
  <c r="H318" i="2"/>
  <c r="F319" i="2" l="1"/>
  <c r="G319" i="2"/>
  <c r="C320" i="2" l="1"/>
  <c r="H319" i="2"/>
  <c r="G320" i="2" l="1"/>
  <c r="F320" i="2"/>
  <c r="H320" i="2" l="1"/>
  <c r="C321" i="2"/>
  <c r="F321" i="2" l="1"/>
  <c r="G321" i="2"/>
  <c r="C322" i="2" l="1"/>
  <c r="H321" i="2"/>
  <c r="G322" i="2" l="1"/>
  <c r="F322" i="2"/>
  <c r="C323" i="2" l="1"/>
  <c r="H322" i="2"/>
  <c r="G323" i="2" l="1"/>
  <c r="F323" i="2"/>
  <c r="C324" i="2" l="1"/>
  <c r="H323" i="2"/>
  <c r="F324" i="2" l="1"/>
  <c r="G324" i="2"/>
  <c r="C325" i="2" l="1"/>
  <c r="H324" i="2"/>
  <c r="G325" i="2" l="1"/>
  <c r="F325" i="2"/>
  <c r="C326" i="2" l="1"/>
  <c r="H325" i="2"/>
  <c r="G326" i="2" l="1"/>
  <c r="F326" i="2"/>
  <c r="C327" i="2" l="1"/>
  <c r="H326" i="2"/>
  <c r="G327" i="2" l="1"/>
  <c r="F327" i="2"/>
  <c r="C328" i="2" l="1"/>
  <c r="H327" i="2"/>
  <c r="F328" i="2" l="1"/>
  <c r="G328" i="2"/>
  <c r="C329" i="2" l="1"/>
  <c r="H328" i="2"/>
  <c r="G329" i="2" l="1"/>
  <c r="F329" i="2"/>
  <c r="C330" i="2" l="1"/>
  <c r="H329" i="2"/>
  <c r="G330" i="2" l="1"/>
  <c r="F330" i="2"/>
  <c r="C331" i="2" l="1"/>
  <c r="H330" i="2"/>
  <c r="G331" i="2" l="1"/>
  <c r="F331" i="2"/>
  <c r="C332" i="2" l="1"/>
  <c r="H331" i="2"/>
  <c r="F332" i="2" l="1"/>
  <c r="G332" i="2"/>
  <c r="C333" i="2" l="1"/>
  <c r="H332" i="2"/>
  <c r="G333" i="2" l="1"/>
  <c r="F333" i="2"/>
  <c r="C334" i="2" l="1"/>
  <c r="H333" i="2"/>
  <c r="G334" i="2" l="1"/>
  <c r="F334" i="2"/>
  <c r="C335" i="2" l="1"/>
  <c r="H334" i="2"/>
  <c r="G335" i="2" l="1"/>
  <c r="F335" i="2"/>
  <c r="C336" i="2" l="1"/>
  <c r="H335" i="2"/>
  <c r="F336" i="2" l="1"/>
  <c r="G336" i="2"/>
  <c r="C337" i="2" l="1"/>
  <c r="H336" i="2"/>
  <c r="G337" i="2" l="1"/>
  <c r="F337" i="2"/>
  <c r="C338" i="2" l="1"/>
  <c r="H337" i="2"/>
  <c r="G338" i="2" l="1"/>
  <c r="F338" i="2"/>
  <c r="C339" i="2" l="1"/>
  <c r="H338" i="2"/>
  <c r="G339" i="2" l="1"/>
  <c r="F339" i="2"/>
  <c r="H339" i="2" l="1"/>
  <c r="C340" i="2"/>
  <c r="G340" i="2" l="1"/>
  <c r="F340" i="2"/>
  <c r="C341" i="2" l="1"/>
  <c r="H340" i="2"/>
  <c r="G341" i="2" l="1"/>
  <c r="F341" i="2"/>
  <c r="C342" i="2" l="1"/>
  <c r="H341" i="2"/>
  <c r="G342" i="2" l="1"/>
  <c r="F342" i="2"/>
  <c r="C343" i="2" l="1"/>
  <c r="H342" i="2"/>
  <c r="G343" i="2" l="1"/>
  <c r="F343" i="2"/>
  <c r="C344" i="2" l="1"/>
  <c r="H343" i="2"/>
  <c r="G344" i="2" l="1"/>
  <c r="F344" i="2"/>
  <c r="C345" i="2" l="1"/>
  <c r="H344" i="2"/>
  <c r="G345" i="2" l="1"/>
  <c r="F345" i="2"/>
  <c r="C346" i="2" l="1"/>
  <c r="H345" i="2"/>
  <c r="G346" i="2" l="1"/>
  <c r="F346" i="2"/>
  <c r="C347" i="2" l="1"/>
  <c r="H346" i="2"/>
  <c r="G347" i="2" l="1"/>
  <c r="F347" i="2"/>
  <c r="C348" i="2" l="1"/>
  <c r="H347" i="2"/>
  <c r="G348" i="2" l="1"/>
  <c r="F348" i="2"/>
  <c r="C349" i="2" l="1"/>
  <c r="H348" i="2"/>
  <c r="G349" i="2" l="1"/>
  <c r="F349" i="2"/>
  <c r="C350" i="2" l="1"/>
  <c r="H349" i="2"/>
  <c r="G350" i="2" l="1"/>
  <c r="F350" i="2"/>
  <c r="C351" i="2" l="1"/>
  <c r="H350" i="2"/>
  <c r="G351" i="2" l="1"/>
  <c r="F351" i="2"/>
  <c r="C352" i="2" l="1"/>
  <c r="H351" i="2"/>
  <c r="G352" i="2" l="1"/>
  <c r="F352" i="2"/>
  <c r="C353" i="2" l="1"/>
  <c r="H352" i="2"/>
  <c r="G353" i="2" l="1"/>
  <c r="F353" i="2"/>
  <c r="C354" i="2" l="1"/>
  <c r="H353" i="2"/>
  <c r="G354" i="2" l="1"/>
  <c r="F354" i="2"/>
  <c r="C355" i="2" l="1"/>
  <c r="H354" i="2"/>
  <c r="G355" i="2" l="1"/>
  <c r="F355" i="2"/>
  <c r="C356" i="2" l="1"/>
  <c r="H355" i="2"/>
  <c r="G356" i="2" l="1"/>
  <c r="F356" i="2"/>
  <c r="C357" i="2" l="1"/>
  <c r="H356" i="2"/>
  <c r="G357" i="2" l="1"/>
  <c r="F357" i="2"/>
  <c r="C358" i="2" l="1"/>
  <c r="H357" i="2"/>
  <c r="G358" i="2" l="1"/>
  <c r="F358" i="2"/>
  <c r="C359" i="2" l="1"/>
  <c r="H358" i="2"/>
  <c r="G359" i="2" l="1"/>
  <c r="F359" i="2"/>
  <c r="C360" i="2" l="1"/>
  <c r="H359" i="2"/>
  <c r="G360" i="2" l="1"/>
  <c r="F360" i="2"/>
  <c r="C361" i="2" l="1"/>
  <c r="H360" i="2"/>
  <c r="G361" i="2" l="1"/>
  <c r="F361" i="2"/>
  <c r="C362" i="2" l="1"/>
  <c r="H361" i="2"/>
  <c r="G362" i="2" l="1"/>
  <c r="F362" i="2"/>
  <c r="C363" i="2" l="1"/>
  <c r="H362" i="2"/>
  <c r="G363" i="2" l="1"/>
  <c r="F363" i="2"/>
  <c r="C364" i="2" l="1"/>
  <c r="H363" i="2"/>
  <c r="G364" i="2" l="1"/>
  <c r="F364" i="2"/>
  <c r="C365" i="2" l="1"/>
  <c r="H364" i="2"/>
  <c r="G365" i="2" l="1"/>
  <c r="F365" i="2"/>
  <c r="C366" i="2" l="1"/>
  <c r="H365" i="2"/>
  <c r="G366" i="2" l="1"/>
  <c r="F366" i="2"/>
  <c r="C367" i="2" l="1"/>
  <c r="H366" i="2"/>
  <c r="G367" i="2" l="1"/>
  <c r="F367" i="2"/>
  <c r="C368" i="2" l="1"/>
  <c r="H367" i="2"/>
  <c r="G368" i="2" l="1"/>
  <c r="F368" i="2"/>
  <c r="C369" i="2" l="1"/>
  <c r="H368" i="2"/>
  <c r="G369" i="2" l="1"/>
  <c r="F369" i="2"/>
  <c r="C370" i="2" l="1"/>
  <c r="H369" i="2"/>
  <c r="G370" i="2" l="1"/>
  <c r="F370" i="2"/>
  <c r="C371" i="2" l="1"/>
  <c r="H370" i="2"/>
  <c r="G371" i="2" l="1"/>
  <c r="F371" i="2"/>
  <c r="C372" i="2" l="1"/>
  <c r="H371" i="2"/>
  <c r="G372" i="2" l="1"/>
  <c r="F372" i="2"/>
  <c r="C373" i="2" l="1"/>
  <c r="H372" i="2"/>
  <c r="G373" i="2" l="1"/>
  <c r="F373" i="2"/>
  <c r="C374" i="2" l="1"/>
  <c r="H373" i="2"/>
  <c r="G374" i="2" l="1"/>
  <c r="F374" i="2"/>
  <c r="C375" i="2" l="1"/>
  <c r="H374" i="2"/>
  <c r="G375" i="2" l="1"/>
  <c r="F375" i="2"/>
  <c r="C376" i="2" l="1"/>
  <c r="H375" i="2"/>
  <c r="G376" i="2" l="1"/>
  <c r="F376" i="2"/>
  <c r="C377" i="2" l="1"/>
  <c r="H376" i="2"/>
  <c r="G377" i="2" l="1"/>
  <c r="F377" i="2"/>
  <c r="C378" i="2" l="1"/>
  <c r="H377" i="2"/>
  <c r="G378" i="2" l="1"/>
  <c r="F378" i="2"/>
  <c r="C379" i="2" l="1"/>
  <c r="H378" i="2"/>
  <c r="G379" i="2" l="1"/>
  <c r="F379" i="2"/>
  <c r="C380" i="2" l="1"/>
  <c r="H379" i="2"/>
  <c r="G380" i="2" l="1"/>
  <c r="F380" i="2"/>
  <c r="C381" i="2" l="1"/>
  <c r="H380" i="2"/>
  <c r="G381" i="2" l="1"/>
  <c r="F381" i="2"/>
  <c r="C382" i="2" l="1"/>
  <c r="H381" i="2"/>
  <c r="G382" i="2" l="1"/>
  <c r="F382" i="2"/>
  <c r="C383" i="2" l="1"/>
  <c r="H382" i="2"/>
  <c r="G383" i="2" l="1"/>
  <c r="F383" i="2"/>
  <c r="C384" i="2" l="1"/>
  <c r="H383" i="2"/>
  <c r="G384" i="2" l="1"/>
  <c r="F384" i="2"/>
  <c r="C385" i="2" l="1"/>
  <c r="H384" i="2"/>
  <c r="G385" i="2" l="1"/>
  <c r="F385" i="2"/>
  <c r="C386" i="2" l="1"/>
  <c r="H385" i="2"/>
  <c r="G386" i="2" l="1"/>
  <c r="F386" i="2"/>
  <c r="C387" i="2" l="1"/>
  <c r="H386" i="2"/>
  <c r="G387" i="2" l="1"/>
  <c r="F387" i="2"/>
  <c r="C388" i="2" l="1"/>
  <c r="H387" i="2"/>
  <c r="G388" i="2" l="1"/>
  <c r="F388" i="2"/>
  <c r="C389" i="2" l="1"/>
  <c r="H388" i="2"/>
  <c r="G389" i="2" l="1"/>
  <c r="F389" i="2"/>
  <c r="C390" i="2" l="1"/>
  <c r="H389" i="2"/>
  <c r="G390" i="2" l="1"/>
  <c r="F390" i="2"/>
  <c r="C391" i="2" l="1"/>
  <c r="H390" i="2"/>
  <c r="G391" i="2" l="1"/>
  <c r="F391" i="2"/>
  <c r="C392" i="2" l="1"/>
  <c r="H391" i="2"/>
  <c r="G392" i="2" l="1"/>
  <c r="F392" i="2"/>
  <c r="C393" i="2" l="1"/>
  <c r="H392" i="2"/>
  <c r="G393" i="2" l="1"/>
  <c r="F393" i="2"/>
  <c r="C394" i="2" l="1"/>
  <c r="H393" i="2"/>
  <c r="G394" i="2" l="1"/>
  <c r="F394" i="2"/>
  <c r="C395" i="2" l="1"/>
  <c r="H394" i="2"/>
  <c r="G395" i="2" l="1"/>
  <c r="F395" i="2"/>
  <c r="C396" i="2" l="1"/>
  <c r="H395" i="2"/>
  <c r="G396" i="2" l="1"/>
  <c r="F396" i="2"/>
  <c r="C397" i="2" l="1"/>
  <c r="H396" i="2"/>
  <c r="G397" i="2" l="1"/>
  <c r="F397" i="2"/>
  <c r="C398" i="2" l="1"/>
  <c r="H397" i="2"/>
  <c r="G398" i="2" l="1"/>
  <c r="F398" i="2"/>
  <c r="C399" i="2" l="1"/>
  <c r="H398" i="2"/>
  <c r="G399" i="2" l="1"/>
  <c r="F399" i="2"/>
  <c r="C400" i="2" l="1"/>
  <c r="H399" i="2"/>
  <c r="G400" i="2" l="1"/>
  <c r="F400" i="2"/>
  <c r="C401" i="2" l="1"/>
  <c r="H400" i="2"/>
  <c r="G401" i="2" l="1"/>
  <c r="F401" i="2"/>
  <c r="C402" i="2" l="1"/>
  <c r="H401" i="2"/>
  <c r="G402" i="2" l="1"/>
  <c r="F402" i="2"/>
  <c r="C403" i="2" l="1"/>
  <c r="H402" i="2"/>
  <c r="G403" i="2" l="1"/>
  <c r="F403" i="2"/>
  <c r="C404" i="2" l="1"/>
  <c r="H403" i="2"/>
  <c r="G404" i="2" l="1"/>
  <c r="F404" i="2"/>
  <c r="C405" i="2" l="1"/>
  <c r="H404" i="2"/>
  <c r="G405" i="2" l="1"/>
  <c r="F405" i="2"/>
  <c r="C406" i="2" l="1"/>
  <c r="H405" i="2"/>
  <c r="G406" i="2" l="1"/>
  <c r="F406" i="2"/>
  <c r="C407" i="2" l="1"/>
  <c r="H406" i="2"/>
  <c r="G407" i="2" l="1"/>
  <c r="F407" i="2"/>
  <c r="C408" i="2" l="1"/>
  <c r="H407" i="2"/>
  <c r="G408" i="2" l="1"/>
  <c r="F408" i="2"/>
  <c r="C409" i="2" l="1"/>
  <c r="H408" i="2"/>
  <c r="G409" i="2" l="1"/>
  <c r="F409" i="2"/>
  <c r="C410" i="2" l="1"/>
  <c r="H409" i="2"/>
  <c r="G410" i="2" l="1"/>
  <c r="F410" i="2"/>
  <c r="C411" i="2" l="1"/>
  <c r="H410" i="2"/>
  <c r="G411" i="2" l="1"/>
  <c r="F411" i="2"/>
  <c r="C412" i="2" l="1"/>
  <c r="H411" i="2"/>
  <c r="G412" i="2" l="1"/>
  <c r="F412" i="2"/>
  <c r="C413" i="2" l="1"/>
  <c r="H412" i="2"/>
  <c r="G413" i="2" l="1"/>
  <c r="F413" i="2"/>
  <c r="C414" i="2" l="1"/>
  <c r="H413" i="2"/>
  <c r="G414" i="2" l="1"/>
  <c r="F414" i="2"/>
  <c r="C415" i="2" l="1"/>
  <c r="H414" i="2"/>
  <c r="G415" i="2" l="1"/>
  <c r="F415" i="2"/>
  <c r="C416" i="2" l="1"/>
  <c r="H415" i="2"/>
  <c r="G416" i="2" l="1"/>
  <c r="F416" i="2"/>
  <c r="C417" i="2" l="1"/>
  <c r="H416" i="2"/>
  <c r="G417" i="2" l="1"/>
  <c r="F417" i="2"/>
  <c r="C418" i="2" l="1"/>
  <c r="H417" i="2"/>
  <c r="G418" i="2" l="1"/>
  <c r="F418" i="2"/>
  <c r="C419" i="2" l="1"/>
  <c r="H418" i="2"/>
  <c r="G419" i="2" l="1"/>
  <c r="F419" i="2"/>
  <c r="C420" i="2" l="1"/>
  <c r="H419" i="2"/>
  <c r="G420" i="2" l="1"/>
  <c r="F420" i="2"/>
  <c r="C421" i="2" l="1"/>
  <c r="H420" i="2"/>
  <c r="G421" i="2" l="1"/>
  <c r="F421" i="2"/>
  <c r="C422" i="2" l="1"/>
  <c r="H421" i="2"/>
  <c r="G422" i="2" l="1"/>
  <c r="F422" i="2"/>
  <c r="C423" i="2" l="1"/>
  <c r="H422" i="2"/>
  <c r="G423" i="2" l="1"/>
  <c r="F423" i="2"/>
  <c r="C424" i="2" l="1"/>
  <c r="H423" i="2"/>
  <c r="G424" i="2" l="1"/>
  <c r="F424" i="2"/>
  <c r="C425" i="2" l="1"/>
  <c r="H424" i="2"/>
  <c r="G425" i="2" l="1"/>
  <c r="F425" i="2"/>
  <c r="C426" i="2" l="1"/>
  <c r="H425" i="2"/>
  <c r="G426" i="2" l="1"/>
  <c r="F426" i="2"/>
  <c r="C427" i="2" l="1"/>
  <c r="H426" i="2"/>
  <c r="G427" i="2" l="1"/>
  <c r="F427" i="2"/>
  <c r="C428" i="2" l="1"/>
  <c r="H427" i="2"/>
  <c r="G428" i="2" l="1"/>
  <c r="F428" i="2"/>
  <c r="C429" i="2" l="1"/>
  <c r="H428" i="2"/>
  <c r="G429" i="2" l="1"/>
  <c r="F429" i="2"/>
  <c r="C430" i="2" l="1"/>
  <c r="H429" i="2"/>
  <c r="G430" i="2" l="1"/>
  <c r="F430" i="2"/>
  <c r="C431" i="2" l="1"/>
  <c r="H430" i="2"/>
  <c r="G431" i="2" l="1"/>
  <c r="F431" i="2"/>
  <c r="C432" i="2" l="1"/>
  <c r="H431" i="2"/>
  <c r="G432" i="2" l="1"/>
  <c r="F432" i="2"/>
  <c r="C433" i="2" l="1"/>
  <c r="H432" i="2"/>
  <c r="G433" i="2" l="1"/>
  <c r="F433" i="2"/>
  <c r="C434" i="2" l="1"/>
  <c r="H433" i="2"/>
  <c r="G434" i="2" l="1"/>
  <c r="F434" i="2"/>
  <c r="C435" i="2" l="1"/>
  <c r="H434" i="2"/>
  <c r="G435" i="2" l="1"/>
  <c r="F435" i="2"/>
  <c r="C436" i="2" l="1"/>
  <c r="H435" i="2"/>
  <c r="G436" i="2" l="1"/>
  <c r="F436" i="2"/>
  <c r="C437" i="2" l="1"/>
  <c r="H436" i="2"/>
  <c r="G437" i="2" l="1"/>
  <c r="F437" i="2"/>
  <c r="C438" i="2" l="1"/>
  <c r="H437" i="2"/>
  <c r="G438" i="2" l="1"/>
  <c r="F438" i="2"/>
  <c r="C439" i="2" l="1"/>
  <c r="H438" i="2"/>
  <c r="G439" i="2" l="1"/>
  <c r="F439" i="2"/>
  <c r="C440" i="2" l="1"/>
  <c r="H439" i="2"/>
  <c r="G440" i="2" l="1"/>
  <c r="F440" i="2"/>
  <c r="C441" i="2" l="1"/>
  <c r="H440" i="2"/>
  <c r="G441" i="2" l="1"/>
  <c r="F441" i="2"/>
  <c r="C442" i="2" l="1"/>
  <c r="H441" i="2"/>
  <c r="G442" i="2" l="1"/>
  <c r="F442" i="2"/>
  <c r="C443" i="2" l="1"/>
  <c r="H442" i="2"/>
  <c r="G443" i="2" l="1"/>
  <c r="F443" i="2"/>
  <c r="C444" i="2" l="1"/>
  <c r="H443" i="2"/>
  <c r="G444" i="2" l="1"/>
  <c r="F444" i="2"/>
  <c r="C445" i="2" l="1"/>
  <c r="H444" i="2"/>
  <c r="G445" i="2" l="1"/>
  <c r="F445" i="2"/>
  <c r="C446" i="2" l="1"/>
  <c r="H445" i="2"/>
  <c r="G446" i="2" l="1"/>
  <c r="F446" i="2"/>
  <c r="C447" i="2" l="1"/>
  <c r="H446" i="2"/>
  <c r="G447" i="2" l="1"/>
  <c r="F447" i="2"/>
  <c r="C448" i="2" l="1"/>
  <c r="H447" i="2"/>
  <c r="G448" i="2" l="1"/>
  <c r="F448" i="2"/>
  <c r="C449" i="2" l="1"/>
  <c r="H448" i="2"/>
  <c r="G449" i="2" l="1"/>
  <c r="F449" i="2"/>
  <c r="C450" i="2" l="1"/>
  <c r="H449" i="2"/>
  <c r="G450" i="2" l="1"/>
  <c r="F450" i="2"/>
  <c r="C451" i="2" l="1"/>
  <c r="H450" i="2"/>
  <c r="G451" i="2" l="1"/>
  <c r="F451" i="2"/>
  <c r="C452" i="2" l="1"/>
  <c r="H451" i="2"/>
  <c r="G452" i="2" l="1"/>
  <c r="F452" i="2"/>
  <c r="C453" i="2" l="1"/>
  <c r="H452" i="2"/>
  <c r="G453" i="2" l="1"/>
  <c r="F453" i="2"/>
  <c r="C454" i="2" l="1"/>
  <c r="H453" i="2"/>
  <c r="G454" i="2" l="1"/>
  <c r="F454" i="2"/>
  <c r="C455" i="2" l="1"/>
  <c r="H454" i="2"/>
  <c r="G455" i="2" l="1"/>
  <c r="F455" i="2"/>
  <c r="C456" i="2" l="1"/>
  <c r="H455" i="2"/>
  <c r="G456" i="2" l="1"/>
  <c r="F456" i="2"/>
  <c r="C457" i="2" l="1"/>
  <c r="H456" i="2"/>
  <c r="G457" i="2" l="1"/>
  <c r="F457" i="2"/>
  <c r="C458" i="2" l="1"/>
  <c r="H457" i="2"/>
  <c r="G458" i="2" l="1"/>
  <c r="F458" i="2"/>
  <c r="C459" i="2" l="1"/>
  <c r="H458" i="2"/>
  <c r="G459" i="2" l="1"/>
  <c r="F459" i="2"/>
  <c r="C460" i="2" l="1"/>
  <c r="H459" i="2"/>
  <c r="G460" i="2" l="1"/>
  <c r="F460" i="2"/>
  <c r="C461" i="2" l="1"/>
  <c r="H460" i="2"/>
  <c r="G461" i="2" l="1"/>
  <c r="F461" i="2"/>
  <c r="C462" i="2" l="1"/>
  <c r="H461" i="2"/>
  <c r="G462" i="2" l="1"/>
  <c r="F462" i="2"/>
  <c r="C463" i="2" l="1"/>
  <c r="H462" i="2"/>
  <c r="G463" i="2" l="1"/>
  <c r="F463" i="2"/>
  <c r="C464" i="2" l="1"/>
  <c r="H463" i="2"/>
  <c r="G464" i="2" l="1"/>
  <c r="F464" i="2"/>
  <c r="C465" i="2" l="1"/>
  <c r="H464" i="2"/>
  <c r="G465" i="2" l="1"/>
  <c r="F465" i="2"/>
  <c r="C466" i="2" l="1"/>
  <c r="H465" i="2"/>
  <c r="G466" i="2" l="1"/>
  <c r="F466" i="2"/>
  <c r="C467" i="2" l="1"/>
  <c r="H466" i="2"/>
  <c r="G467" i="2" l="1"/>
  <c r="F467" i="2"/>
  <c r="C468" i="2" l="1"/>
  <c r="H467" i="2"/>
  <c r="G468" i="2" l="1"/>
  <c r="F468" i="2"/>
  <c r="C469" i="2" l="1"/>
  <c r="H468" i="2"/>
  <c r="G469" i="2" l="1"/>
  <c r="F469" i="2"/>
  <c r="C470" i="2" l="1"/>
  <c r="H469" i="2"/>
  <c r="G470" i="2" l="1"/>
  <c r="F470" i="2"/>
  <c r="C471" i="2" l="1"/>
  <c r="H470" i="2"/>
  <c r="G471" i="2" l="1"/>
  <c r="F471" i="2"/>
  <c r="C472" i="2" l="1"/>
  <c r="H471" i="2"/>
  <c r="G472" i="2" l="1"/>
  <c r="F472" i="2"/>
  <c r="C473" i="2" l="1"/>
  <c r="H472" i="2"/>
  <c r="G473" i="2" l="1"/>
  <c r="F473" i="2"/>
  <c r="C474" i="2" l="1"/>
  <c r="H473" i="2"/>
  <c r="G474" i="2" l="1"/>
  <c r="F474" i="2"/>
  <c r="C475" i="2" l="1"/>
  <c r="H474" i="2"/>
  <c r="G475" i="2" l="1"/>
  <c r="F475" i="2"/>
  <c r="C476" i="2" l="1"/>
  <c r="H475" i="2"/>
  <c r="G476" i="2" l="1"/>
  <c r="F476" i="2"/>
  <c r="C477" i="2" l="1"/>
  <c r="H476" i="2"/>
  <c r="G477" i="2" l="1"/>
  <c r="F477" i="2"/>
  <c r="C478" i="2" l="1"/>
  <c r="H477" i="2"/>
  <c r="G478" i="2" l="1"/>
  <c r="F478" i="2"/>
  <c r="C479" i="2" l="1"/>
  <c r="H478" i="2"/>
  <c r="G479" i="2" l="1"/>
  <c r="F479" i="2"/>
  <c r="C480" i="2" l="1"/>
  <c r="H479" i="2"/>
  <c r="G480" i="2" l="1"/>
  <c r="F480" i="2"/>
  <c r="C481" i="2" l="1"/>
  <c r="H480" i="2"/>
  <c r="G481" i="2" l="1"/>
  <c r="F481" i="2"/>
  <c r="C482" i="2" l="1"/>
  <c r="H481" i="2"/>
  <c r="G482" i="2" l="1"/>
  <c r="F482" i="2"/>
  <c r="C483" i="2" l="1"/>
  <c r="H482" i="2"/>
  <c r="G483" i="2" l="1"/>
  <c r="F483" i="2"/>
  <c r="C484" i="2" l="1"/>
  <c r="H483" i="2"/>
  <c r="G484" i="2" l="1"/>
  <c r="F484" i="2"/>
  <c r="C485" i="2" l="1"/>
  <c r="H484" i="2"/>
  <c r="G485" i="2" l="1"/>
  <c r="F485" i="2"/>
  <c r="C486" i="2" l="1"/>
  <c r="H485" i="2"/>
  <c r="G486" i="2" l="1"/>
  <c r="F486" i="2"/>
  <c r="C487" i="2" l="1"/>
  <c r="H486" i="2"/>
  <c r="G487" i="2" l="1"/>
  <c r="F487" i="2"/>
  <c r="C488" i="2" l="1"/>
  <c r="H487" i="2"/>
  <c r="G488" i="2" l="1"/>
  <c r="F488" i="2"/>
  <c r="C489" i="2" l="1"/>
  <c r="H488" i="2"/>
  <c r="G489" i="2" l="1"/>
  <c r="F489" i="2"/>
  <c r="C490" i="2" l="1"/>
  <c r="H489" i="2"/>
  <c r="G490" i="2" l="1"/>
  <c r="F490" i="2"/>
  <c r="C491" i="2" l="1"/>
  <c r="H490" i="2"/>
  <c r="G491" i="2" l="1"/>
  <c r="F491" i="2"/>
  <c r="C492" i="2" l="1"/>
  <c r="H491" i="2"/>
  <c r="G492" i="2" l="1"/>
  <c r="F492" i="2"/>
  <c r="C493" i="2" l="1"/>
  <c r="H492" i="2"/>
  <c r="G493" i="2" l="1"/>
  <c r="F493" i="2"/>
  <c r="C494" i="2" l="1"/>
  <c r="H493" i="2"/>
  <c r="G494" i="2" l="1"/>
  <c r="F494" i="2"/>
  <c r="H494" i="2" l="1"/>
  <c r="C495" i="2"/>
  <c r="F495" i="2" l="1"/>
  <c r="G495" i="2"/>
  <c r="C496" i="2" l="1"/>
  <c r="H495" i="2"/>
  <c r="G496" i="2" l="1"/>
  <c r="F496" i="2"/>
  <c r="H496" i="2" l="1"/>
  <c r="C497" i="2"/>
  <c r="F497" i="2" l="1"/>
  <c r="G497" i="2"/>
  <c r="C498" i="2" l="1"/>
  <c r="H497" i="2"/>
  <c r="G498" i="2" l="1"/>
  <c r="F498" i="2"/>
  <c r="H498" i="2" l="1"/>
  <c r="C499" i="2"/>
  <c r="F499" i="2" l="1"/>
  <c r="G499" i="2"/>
  <c r="C500" i="2" l="1"/>
  <c r="H499" i="2"/>
  <c r="G500" i="2" l="1"/>
  <c r="F500" i="2"/>
  <c r="H500" i="2" l="1"/>
  <c r="C501" i="2"/>
  <c r="F501" i="2" l="1"/>
  <c r="G501" i="2"/>
  <c r="C502" i="2" l="1"/>
  <c r="H501" i="2"/>
  <c r="G502" i="2" l="1"/>
  <c r="F502" i="2"/>
  <c r="H502" i="2" l="1"/>
  <c r="C503" i="2"/>
  <c r="F503" i="2" l="1"/>
  <c r="G503" i="2"/>
  <c r="C504" i="2" l="1"/>
  <c r="H503" i="2"/>
  <c r="G504" i="2" l="1"/>
  <c r="F504" i="2"/>
  <c r="H504" i="2" l="1"/>
  <c r="C505" i="2"/>
  <c r="F505" i="2" l="1"/>
  <c r="G505" i="2"/>
  <c r="C506" i="2" l="1"/>
  <c r="H505" i="2"/>
  <c r="G506" i="2" l="1"/>
  <c r="F506" i="2"/>
  <c r="H506" i="2" l="1"/>
  <c r="C507" i="2"/>
  <c r="F507" i="2" l="1"/>
  <c r="G507" i="2"/>
  <c r="C508" i="2" l="1"/>
  <c r="H507" i="2"/>
  <c r="G508" i="2" l="1"/>
  <c r="F508" i="2"/>
  <c r="H508" i="2" l="1"/>
  <c r="C509" i="2"/>
  <c r="F509" i="2" l="1"/>
  <c r="G509" i="2"/>
  <c r="C510" i="2" l="1"/>
  <c r="H509" i="2"/>
  <c r="G510" i="2" l="1"/>
  <c r="F510" i="2"/>
  <c r="H510" i="2" l="1"/>
  <c r="C511" i="2"/>
  <c r="F511" i="2" l="1"/>
  <c r="G511" i="2"/>
  <c r="C512" i="2" l="1"/>
  <c r="H511" i="2"/>
  <c r="G512" i="2" l="1"/>
  <c r="F512" i="2"/>
  <c r="H512" i="2" l="1"/>
  <c r="C513" i="2"/>
  <c r="F513" i="2" l="1"/>
  <c r="G513" i="2"/>
  <c r="C514" i="2" l="1"/>
  <c r="H513" i="2"/>
  <c r="G514" i="2" l="1"/>
  <c r="F514" i="2"/>
  <c r="H514" i="2" l="1"/>
  <c r="C515" i="2"/>
  <c r="F515" i="2" l="1"/>
  <c r="G515" i="2"/>
  <c r="C516" i="2" l="1"/>
  <c r="H515" i="2"/>
  <c r="G516" i="2" l="1"/>
  <c r="F516" i="2"/>
  <c r="H516" i="2" l="1"/>
  <c r="C517" i="2"/>
  <c r="F517" i="2" l="1"/>
  <c r="G517" i="2"/>
  <c r="C518" i="2" l="1"/>
  <c r="H517" i="2"/>
  <c r="G518" i="2" l="1"/>
  <c r="F518" i="2"/>
  <c r="H518" i="2" l="1"/>
  <c r="C519" i="2"/>
  <c r="F519" i="2" l="1"/>
  <c r="G519" i="2"/>
  <c r="C520" i="2" l="1"/>
  <c r="H519" i="2"/>
  <c r="G520" i="2" l="1"/>
  <c r="F520" i="2"/>
  <c r="H520" i="2" l="1"/>
  <c r="C521" i="2"/>
  <c r="F521" i="2" l="1"/>
  <c r="G521" i="2"/>
  <c r="C522" i="2" l="1"/>
  <c r="H521" i="2"/>
  <c r="G522" i="2" l="1"/>
  <c r="F522" i="2"/>
  <c r="H522" i="2" l="1"/>
  <c r="C523" i="2"/>
  <c r="F523" i="2" l="1"/>
  <c r="G523" i="2"/>
  <c r="C524" i="2" l="1"/>
  <c r="H523" i="2"/>
  <c r="G524" i="2" l="1"/>
  <c r="F524" i="2"/>
  <c r="H524" i="2" l="1"/>
  <c r="C525" i="2"/>
  <c r="F525" i="2" l="1"/>
  <c r="G525" i="2"/>
  <c r="C526" i="2" l="1"/>
  <c r="H525" i="2"/>
  <c r="G526" i="2" l="1"/>
  <c r="F526" i="2"/>
  <c r="H526" i="2" l="1"/>
  <c r="C527" i="2"/>
  <c r="F527" i="2" l="1"/>
  <c r="G527" i="2"/>
  <c r="C528" i="2" l="1"/>
  <c r="H527" i="2"/>
  <c r="G528" i="2" l="1"/>
  <c r="F528" i="2"/>
  <c r="H528" i="2" l="1"/>
  <c r="C529" i="2"/>
  <c r="F529" i="2" l="1"/>
  <c r="G529" i="2"/>
  <c r="C530" i="2" l="1"/>
  <c r="H529" i="2"/>
  <c r="G530" i="2" l="1"/>
  <c r="F530" i="2"/>
  <c r="H530" i="2" l="1"/>
  <c r="C531" i="2"/>
  <c r="F531" i="2" l="1"/>
  <c r="G531" i="2"/>
  <c r="C532" i="2" l="1"/>
  <c r="H531" i="2"/>
  <c r="G532" i="2" l="1"/>
  <c r="F532" i="2"/>
  <c r="H532" i="2" l="1"/>
  <c r="C533" i="2"/>
  <c r="F533" i="2" l="1"/>
  <c r="G533" i="2"/>
  <c r="C534" i="2" l="1"/>
  <c r="H533" i="2"/>
  <c r="G534" i="2" l="1"/>
  <c r="F534" i="2"/>
  <c r="H534" i="2" l="1"/>
  <c r="C535" i="2"/>
  <c r="F535" i="2" l="1"/>
  <c r="G535" i="2"/>
  <c r="C536" i="2" l="1"/>
  <c r="H535" i="2"/>
  <c r="G536" i="2" l="1"/>
  <c r="F536" i="2"/>
  <c r="H536" i="2" l="1"/>
  <c r="C537" i="2"/>
  <c r="F537" i="2" l="1"/>
  <c r="G537" i="2"/>
  <c r="C538" i="2" l="1"/>
  <c r="H537" i="2"/>
  <c r="G538" i="2" l="1"/>
  <c r="F538" i="2"/>
  <c r="H538" i="2" l="1"/>
  <c r="C539" i="2"/>
  <c r="F539" i="2" l="1"/>
  <c r="G539" i="2"/>
  <c r="C540" i="2" l="1"/>
  <c r="H539" i="2"/>
  <c r="G540" i="2" l="1"/>
  <c r="F540" i="2"/>
  <c r="H540" i="2" l="1"/>
  <c r="C541" i="2"/>
  <c r="F541" i="2" l="1"/>
  <c r="G541" i="2"/>
  <c r="C542" i="2" l="1"/>
  <c r="H541" i="2"/>
  <c r="G542" i="2" l="1"/>
  <c r="F542" i="2"/>
  <c r="H542" i="2" l="1"/>
  <c r="C543" i="2"/>
  <c r="F543" i="2" l="1"/>
  <c r="G543" i="2"/>
  <c r="C544" i="2" l="1"/>
  <c r="H543" i="2"/>
  <c r="G544" i="2" l="1"/>
  <c r="F544" i="2"/>
  <c r="H544" i="2" l="1"/>
  <c r="C545" i="2"/>
  <c r="F545" i="2" l="1"/>
  <c r="G545" i="2"/>
  <c r="C546" i="2" l="1"/>
  <c r="H545" i="2"/>
  <c r="G546" i="2" l="1"/>
  <c r="F546" i="2"/>
  <c r="H546" i="2" l="1"/>
  <c r="C547" i="2"/>
  <c r="F547" i="2" l="1"/>
  <c r="G547" i="2"/>
  <c r="C548" i="2" l="1"/>
  <c r="H547" i="2"/>
  <c r="G548" i="2" l="1"/>
  <c r="F548" i="2"/>
  <c r="H548" i="2" l="1"/>
  <c r="C549" i="2"/>
  <c r="F549" i="2" l="1"/>
  <c r="G549" i="2"/>
  <c r="C550" i="2" l="1"/>
  <c r="H549" i="2"/>
  <c r="G550" i="2" l="1"/>
  <c r="F550" i="2"/>
  <c r="H550" i="2" l="1"/>
  <c r="C551" i="2"/>
  <c r="F551" i="2" l="1"/>
  <c r="G551" i="2"/>
  <c r="C552" i="2" l="1"/>
  <c r="H551" i="2"/>
  <c r="G552" i="2" l="1"/>
  <c r="F552" i="2"/>
  <c r="H552" i="2" l="1"/>
  <c r="C553" i="2"/>
  <c r="F553" i="2" l="1"/>
  <c r="G553" i="2"/>
  <c r="C554" i="2" l="1"/>
  <c r="H553" i="2"/>
  <c r="G554" i="2" l="1"/>
  <c r="F554" i="2"/>
  <c r="H554" i="2" l="1"/>
  <c r="C555" i="2"/>
  <c r="F555" i="2" l="1"/>
  <c r="G555" i="2"/>
  <c r="C556" i="2" l="1"/>
  <c r="H555" i="2"/>
  <c r="G556" i="2" l="1"/>
  <c r="F556" i="2"/>
  <c r="H556" i="2" l="1"/>
  <c r="C557" i="2"/>
  <c r="F557" i="2" l="1"/>
  <c r="G557" i="2"/>
  <c r="C558" i="2" l="1"/>
  <c r="H557" i="2"/>
  <c r="G558" i="2" l="1"/>
  <c r="F558" i="2"/>
  <c r="H558" i="2" l="1"/>
  <c r="C559" i="2"/>
  <c r="F559" i="2" l="1"/>
  <c r="G559" i="2"/>
  <c r="C560" i="2" l="1"/>
  <c r="H559" i="2"/>
  <c r="G560" i="2" l="1"/>
  <c r="F560" i="2"/>
  <c r="H560" i="2" l="1"/>
  <c r="C561" i="2"/>
  <c r="F561" i="2" l="1"/>
  <c r="G561" i="2"/>
  <c r="C562" i="2" l="1"/>
  <c r="H561" i="2"/>
  <c r="G562" i="2" l="1"/>
  <c r="F562" i="2"/>
  <c r="H562" i="2" l="1"/>
  <c r="C563" i="2"/>
  <c r="F563" i="2" l="1"/>
  <c r="G563" i="2"/>
  <c r="C564" i="2" l="1"/>
  <c r="H563" i="2"/>
  <c r="G564" i="2" l="1"/>
  <c r="F564" i="2"/>
  <c r="H564" i="2" l="1"/>
  <c r="C565" i="2"/>
  <c r="F565" i="2" l="1"/>
  <c r="G565" i="2"/>
  <c r="C566" i="2" l="1"/>
  <c r="H565" i="2"/>
  <c r="G566" i="2" l="1"/>
  <c r="F566" i="2"/>
  <c r="H566" i="2" l="1"/>
  <c r="C567" i="2"/>
  <c r="F567" i="2" l="1"/>
  <c r="G567" i="2"/>
  <c r="C568" i="2" l="1"/>
  <c r="H567" i="2"/>
  <c r="G568" i="2" l="1"/>
  <c r="F568" i="2"/>
  <c r="H568" i="2" l="1"/>
  <c r="C569" i="2"/>
  <c r="F569" i="2" l="1"/>
  <c r="G569" i="2"/>
  <c r="C570" i="2" l="1"/>
  <c r="H569" i="2"/>
  <c r="G570" i="2" l="1"/>
  <c r="F570" i="2"/>
  <c r="H570" i="2" l="1"/>
  <c r="C571" i="2"/>
  <c r="F571" i="2" l="1"/>
  <c r="G571" i="2"/>
  <c r="H571" i="2" l="1"/>
  <c r="C572" i="2"/>
  <c r="F572" i="2" l="1"/>
  <c r="G572" i="2"/>
  <c r="H572" i="2" l="1"/>
  <c r="C573" i="2"/>
  <c r="F573" i="2" l="1"/>
  <c r="G573" i="2"/>
  <c r="H573" i="2" l="1"/>
  <c r="C574" i="2"/>
  <c r="F574" i="2" l="1"/>
  <c r="G574" i="2"/>
  <c r="H574" i="2" l="1"/>
  <c r="C575" i="2"/>
  <c r="F575" i="2" l="1"/>
  <c r="G575" i="2"/>
  <c r="H575" i="2" l="1"/>
  <c r="C576" i="2"/>
  <c r="F576" i="2" l="1"/>
  <c r="G576" i="2"/>
  <c r="H576" i="2" l="1"/>
  <c r="C577" i="2"/>
  <c r="F577" i="2" l="1"/>
  <c r="G577" i="2"/>
  <c r="H577" i="2" l="1"/>
  <c r="C578" i="2"/>
  <c r="F578" i="2" l="1"/>
  <c r="G578" i="2"/>
  <c r="H578" i="2" l="1"/>
  <c r="C579" i="2"/>
  <c r="F579" i="2" l="1"/>
  <c r="G579" i="2"/>
  <c r="H579" i="2" l="1"/>
  <c r="C580" i="2"/>
  <c r="F580" i="2" l="1"/>
  <c r="G580" i="2"/>
  <c r="H580" i="2" l="1"/>
  <c r="C581" i="2"/>
  <c r="F581" i="2" l="1"/>
  <c r="G581" i="2"/>
  <c r="H581" i="2" l="1"/>
  <c r="C582" i="2"/>
  <c r="F582" i="2" l="1"/>
  <c r="G582" i="2"/>
  <c r="H582" i="2" l="1"/>
  <c r="C583" i="2"/>
  <c r="F583" i="2" l="1"/>
  <c r="G583" i="2"/>
  <c r="H583" i="2" l="1"/>
  <c r="C584" i="2"/>
  <c r="F584" i="2" l="1"/>
  <c r="G584" i="2"/>
  <c r="H584" i="2" l="1"/>
  <c r="C585" i="2"/>
  <c r="F585" i="2" l="1"/>
  <c r="G585" i="2"/>
  <c r="H585" i="2" l="1"/>
  <c r="C586" i="2"/>
  <c r="F586" i="2" l="1"/>
  <c r="G586" i="2"/>
  <c r="H586" i="2" l="1"/>
  <c r="C587" i="2"/>
  <c r="F587" i="2" l="1"/>
  <c r="G587" i="2"/>
  <c r="H587" i="2" l="1"/>
  <c r="C588" i="2"/>
  <c r="F588" i="2" l="1"/>
  <c r="G588" i="2"/>
  <c r="H588" i="2" l="1"/>
  <c r="C589" i="2"/>
  <c r="F589" i="2" l="1"/>
  <c r="G589" i="2"/>
  <c r="H589" i="2" l="1"/>
  <c r="C590" i="2"/>
  <c r="F590" i="2" l="1"/>
  <c r="G590" i="2"/>
  <c r="H590" i="2" l="1"/>
  <c r="C591" i="2"/>
  <c r="F591" i="2" l="1"/>
  <c r="G591" i="2"/>
  <c r="C592" i="2" l="1"/>
  <c r="H591" i="2"/>
  <c r="G592" i="2" l="1"/>
  <c r="F592" i="2"/>
  <c r="H592" i="2" l="1"/>
  <c r="C593" i="2"/>
  <c r="F593" i="2" l="1"/>
  <c r="G593" i="2"/>
  <c r="C594" i="2" l="1"/>
  <c r="H593" i="2"/>
  <c r="G594" i="2" l="1"/>
  <c r="F594" i="2"/>
  <c r="H594" i="2" l="1"/>
  <c r="C595" i="2"/>
  <c r="F595" i="2" l="1"/>
  <c r="G595" i="2"/>
  <c r="C596" i="2" l="1"/>
  <c r="H595" i="2"/>
  <c r="G596" i="2" l="1"/>
  <c r="F596" i="2"/>
  <c r="H596" i="2" l="1"/>
  <c r="C597" i="2"/>
  <c r="F597" i="2" l="1"/>
  <c r="G597" i="2"/>
  <c r="C598" i="2" l="1"/>
  <c r="H597" i="2"/>
  <c r="G598" i="2" l="1"/>
  <c r="F598" i="2"/>
  <c r="H598" i="2" l="1"/>
  <c r="C599" i="2"/>
  <c r="F599" i="2" l="1"/>
  <c r="G599" i="2"/>
  <c r="C600" i="2" l="1"/>
  <c r="H599" i="2"/>
  <c r="G600" i="2" l="1"/>
  <c r="F600" i="2"/>
  <c r="H600" i="2" l="1"/>
  <c r="C601" i="2"/>
  <c r="F601" i="2" l="1"/>
  <c r="G601" i="2"/>
  <c r="C602" i="2" l="1"/>
  <c r="H601" i="2"/>
  <c r="G602" i="2" l="1"/>
  <c r="F602" i="2"/>
  <c r="H602" i="2" l="1"/>
  <c r="C603" i="2"/>
  <c r="F603" i="2" l="1"/>
  <c r="G603" i="2"/>
  <c r="C604" i="2" l="1"/>
  <c r="H603" i="2"/>
  <c r="G604" i="2" l="1"/>
  <c r="F604" i="2"/>
  <c r="H604" i="2" l="1"/>
  <c r="C605" i="2"/>
  <c r="F605" i="2" l="1"/>
  <c r="G605" i="2"/>
  <c r="C606" i="2" l="1"/>
  <c r="H605" i="2"/>
  <c r="G606" i="2" l="1"/>
  <c r="F606" i="2"/>
  <c r="H606" i="2" l="1"/>
  <c r="C607" i="2"/>
  <c r="F607" i="2" l="1"/>
  <c r="G607" i="2"/>
  <c r="C608" i="2" l="1"/>
  <c r="H607" i="2"/>
  <c r="G608" i="2" l="1"/>
  <c r="F608" i="2"/>
  <c r="H608" i="2" l="1"/>
  <c r="C609" i="2"/>
  <c r="F609" i="2" l="1"/>
  <c r="G609" i="2"/>
  <c r="C610" i="2" l="1"/>
  <c r="H609" i="2"/>
  <c r="G610" i="2" l="1"/>
  <c r="F610" i="2"/>
  <c r="H610" i="2" l="1"/>
  <c r="C611" i="2"/>
  <c r="F611" i="2" l="1"/>
  <c r="G611" i="2"/>
  <c r="C612" i="2" l="1"/>
  <c r="H611" i="2"/>
  <c r="G612" i="2" l="1"/>
  <c r="F612" i="2"/>
  <c r="H612" i="2" l="1"/>
  <c r="C613" i="2"/>
  <c r="F613" i="2" l="1"/>
  <c r="G613" i="2"/>
  <c r="C614" i="2" l="1"/>
  <c r="H613" i="2"/>
  <c r="G614" i="2" l="1"/>
  <c r="F614" i="2"/>
  <c r="H614" i="2" l="1"/>
  <c r="C615" i="2"/>
  <c r="F615" i="2" l="1"/>
  <c r="G615" i="2"/>
  <c r="C616" i="2" l="1"/>
  <c r="H615" i="2"/>
  <c r="G616" i="2" l="1"/>
  <c r="F616" i="2"/>
  <c r="H616" i="2" l="1"/>
  <c r="C617" i="2"/>
  <c r="F617" i="2" l="1"/>
  <c r="G617" i="2"/>
  <c r="C618" i="2" l="1"/>
  <c r="H617" i="2"/>
  <c r="G618" i="2" l="1"/>
  <c r="F618" i="2"/>
  <c r="H618" i="2" l="1"/>
  <c r="C619" i="2"/>
  <c r="F619" i="2" l="1"/>
  <c r="G619" i="2"/>
  <c r="C620" i="2" l="1"/>
  <c r="H619" i="2"/>
  <c r="G620" i="2" l="1"/>
  <c r="F620" i="2"/>
  <c r="H620" i="2" l="1"/>
  <c r="C621" i="2"/>
  <c r="F621" i="2" l="1"/>
  <c r="G621" i="2"/>
  <c r="C622" i="2" l="1"/>
  <c r="H621" i="2"/>
  <c r="G622" i="2" l="1"/>
  <c r="F622" i="2"/>
  <c r="H622" i="2" l="1"/>
  <c r="C623" i="2"/>
  <c r="F623" i="2" l="1"/>
  <c r="G623" i="2"/>
  <c r="C624" i="2" l="1"/>
  <c r="H623" i="2"/>
  <c r="G624" i="2" l="1"/>
  <c r="F624" i="2"/>
  <c r="H624" i="2" l="1"/>
  <c r="C625" i="2"/>
  <c r="F625" i="2" l="1"/>
  <c r="G625" i="2"/>
  <c r="C626" i="2" l="1"/>
  <c r="H625" i="2"/>
  <c r="G626" i="2" l="1"/>
  <c r="F626" i="2"/>
  <c r="H626" i="2" l="1"/>
  <c r="C627" i="2"/>
  <c r="F627" i="2" l="1"/>
  <c r="G627" i="2"/>
  <c r="C628" i="2" l="1"/>
  <c r="H627" i="2"/>
  <c r="G628" i="2" l="1"/>
  <c r="F628" i="2"/>
  <c r="H628" i="2" l="1"/>
  <c r="C629" i="2"/>
  <c r="F629" i="2" l="1"/>
  <c r="G629" i="2"/>
  <c r="C630" i="2" l="1"/>
  <c r="H629" i="2"/>
  <c r="G630" i="2" l="1"/>
  <c r="F630" i="2"/>
  <c r="H630" i="2" l="1"/>
  <c r="C631" i="2"/>
  <c r="F631" i="2" l="1"/>
  <c r="G631" i="2"/>
  <c r="C632" i="2" l="1"/>
  <c r="H631" i="2"/>
  <c r="G632" i="2" l="1"/>
  <c r="F632" i="2"/>
  <c r="H632" i="2" l="1"/>
  <c r="C633" i="2"/>
  <c r="F633" i="2" l="1"/>
  <c r="G633" i="2"/>
  <c r="C634" i="2" l="1"/>
  <c r="H633" i="2"/>
  <c r="G634" i="2" l="1"/>
  <c r="F634" i="2"/>
  <c r="H634" i="2" l="1"/>
  <c r="C635" i="2"/>
  <c r="F635" i="2" l="1"/>
  <c r="G635" i="2"/>
  <c r="C636" i="2" l="1"/>
  <c r="H635" i="2"/>
  <c r="G636" i="2" l="1"/>
  <c r="F636" i="2"/>
  <c r="H636" i="2" l="1"/>
  <c r="C637" i="2"/>
  <c r="F637" i="2" l="1"/>
  <c r="G637" i="2"/>
  <c r="C638" i="2" l="1"/>
  <c r="H637" i="2"/>
  <c r="G638" i="2" l="1"/>
  <c r="F638" i="2"/>
  <c r="H638" i="2" l="1"/>
  <c r="C639" i="2"/>
  <c r="G639" i="2" l="1"/>
  <c r="F639" i="2"/>
  <c r="C640" i="2" l="1"/>
  <c r="H639" i="2"/>
  <c r="G640" i="2" l="1"/>
  <c r="F640" i="2"/>
  <c r="C641" i="2" l="1"/>
  <c r="H640" i="2"/>
  <c r="G641" i="2" l="1"/>
  <c r="F641" i="2"/>
  <c r="C642" i="2" l="1"/>
  <c r="H641" i="2"/>
  <c r="G642" i="2" l="1"/>
  <c r="F642" i="2"/>
  <c r="C643" i="2" l="1"/>
  <c r="H642" i="2"/>
  <c r="G643" i="2" l="1"/>
  <c r="F643" i="2"/>
  <c r="C644" i="2" l="1"/>
  <c r="H643" i="2"/>
  <c r="G644" i="2" l="1"/>
  <c r="F644" i="2"/>
  <c r="C645" i="2" l="1"/>
  <c r="H644" i="2"/>
  <c r="G645" i="2" l="1"/>
  <c r="F645" i="2"/>
  <c r="C646" i="2" l="1"/>
  <c r="H645" i="2"/>
  <c r="G646" i="2" l="1"/>
  <c r="F646" i="2"/>
  <c r="C647" i="2" l="1"/>
  <c r="H646" i="2"/>
  <c r="G647" i="2" l="1"/>
  <c r="F647" i="2"/>
  <c r="C648" i="2" l="1"/>
  <c r="H647" i="2"/>
  <c r="G648" i="2" l="1"/>
  <c r="F648" i="2"/>
  <c r="C649" i="2" l="1"/>
  <c r="H648" i="2"/>
  <c r="G649" i="2" l="1"/>
  <c r="F649" i="2"/>
  <c r="C650" i="2" l="1"/>
  <c r="H649" i="2"/>
  <c r="G650" i="2" l="1"/>
  <c r="F650" i="2"/>
  <c r="C651" i="2" l="1"/>
  <c r="H650" i="2"/>
  <c r="G651" i="2" l="1"/>
  <c r="F651" i="2"/>
  <c r="C652" i="2" l="1"/>
  <c r="H651" i="2"/>
  <c r="G652" i="2" l="1"/>
  <c r="F652" i="2"/>
  <c r="C653" i="2" l="1"/>
  <c r="H652" i="2"/>
  <c r="G653" i="2" l="1"/>
  <c r="F653" i="2"/>
  <c r="C654" i="2" l="1"/>
  <c r="H653" i="2"/>
  <c r="G654" i="2" l="1"/>
  <c r="F654" i="2"/>
  <c r="C655" i="2" l="1"/>
  <c r="H654" i="2"/>
  <c r="G655" i="2" l="1"/>
  <c r="F655" i="2"/>
  <c r="C656" i="2" l="1"/>
  <c r="H655" i="2"/>
  <c r="G656" i="2" l="1"/>
  <c r="F656" i="2"/>
  <c r="C657" i="2" l="1"/>
  <c r="H656" i="2"/>
  <c r="G657" i="2" l="1"/>
  <c r="F657" i="2"/>
  <c r="C658" i="2" l="1"/>
  <c r="H657" i="2"/>
  <c r="G658" i="2" l="1"/>
  <c r="F658" i="2"/>
  <c r="C659" i="2" l="1"/>
  <c r="H658" i="2"/>
  <c r="G659" i="2" l="1"/>
  <c r="F659" i="2"/>
  <c r="C660" i="2" l="1"/>
  <c r="H659" i="2"/>
  <c r="G660" i="2" l="1"/>
  <c r="F660" i="2"/>
  <c r="C661" i="2" l="1"/>
  <c r="H660" i="2"/>
  <c r="G661" i="2" l="1"/>
  <c r="F661" i="2"/>
  <c r="C662" i="2" l="1"/>
  <c r="H661" i="2"/>
  <c r="G662" i="2" l="1"/>
  <c r="F662" i="2"/>
  <c r="C663" i="2" l="1"/>
  <c r="H662" i="2"/>
  <c r="G663" i="2" l="1"/>
  <c r="F663" i="2"/>
  <c r="C664" i="2" l="1"/>
  <c r="H663" i="2"/>
  <c r="G664" i="2" l="1"/>
  <c r="F664" i="2"/>
  <c r="C665" i="2" l="1"/>
  <c r="H664" i="2"/>
  <c r="G665" i="2" l="1"/>
  <c r="F665" i="2"/>
  <c r="C666" i="2" l="1"/>
  <c r="H665" i="2"/>
  <c r="G666" i="2" l="1"/>
  <c r="F666" i="2"/>
  <c r="C667" i="2" l="1"/>
  <c r="H666" i="2"/>
  <c r="G667" i="2" l="1"/>
  <c r="F667" i="2"/>
  <c r="C668" i="2" l="1"/>
  <c r="H667" i="2"/>
  <c r="G668" i="2" l="1"/>
  <c r="F668" i="2"/>
  <c r="C669" i="2" l="1"/>
  <c r="H668" i="2"/>
  <c r="G669" i="2" l="1"/>
  <c r="F669" i="2"/>
  <c r="C670" i="2" l="1"/>
  <c r="H669" i="2"/>
  <c r="G670" i="2" l="1"/>
  <c r="F670" i="2"/>
  <c r="C671" i="2" l="1"/>
  <c r="H670" i="2"/>
  <c r="G671" i="2" l="1"/>
  <c r="F671" i="2"/>
  <c r="H671" i="2" l="1"/>
  <c r="C672" i="2"/>
  <c r="F672" i="2" l="1"/>
  <c r="G672" i="2"/>
  <c r="C673" i="2" l="1"/>
  <c r="H672" i="2"/>
  <c r="G673" i="2" l="1"/>
  <c r="F673" i="2"/>
  <c r="H673" i="2" l="1"/>
  <c r="C674" i="2"/>
  <c r="F674" i="2" l="1"/>
  <c r="G674" i="2"/>
  <c r="C675" i="2" l="1"/>
  <c r="H674" i="2"/>
  <c r="G675" i="2" l="1"/>
  <c r="F675" i="2"/>
  <c r="H675" i="2" l="1"/>
  <c r="C676" i="2"/>
  <c r="F676" i="2" l="1"/>
  <c r="G676" i="2"/>
  <c r="C677" i="2" l="1"/>
  <c r="H676" i="2"/>
  <c r="G677" i="2" l="1"/>
  <c r="F677" i="2"/>
  <c r="H677" i="2" l="1"/>
  <c r="C678" i="2"/>
  <c r="F678" i="2" l="1"/>
  <c r="G678" i="2"/>
  <c r="C679" i="2" l="1"/>
  <c r="H678" i="2"/>
  <c r="G679" i="2" l="1"/>
  <c r="F679" i="2"/>
  <c r="H679" i="2" l="1"/>
  <c r="C680" i="2"/>
  <c r="F680" i="2" l="1"/>
  <c r="G680" i="2"/>
  <c r="C681" i="2" l="1"/>
  <c r="H680" i="2"/>
  <c r="G681" i="2" l="1"/>
  <c r="F681" i="2"/>
  <c r="H681" i="2" l="1"/>
  <c r="C682" i="2"/>
  <c r="F682" i="2" l="1"/>
  <c r="G682" i="2"/>
  <c r="C683" i="2" l="1"/>
  <c r="H682" i="2"/>
  <c r="G683" i="2" l="1"/>
  <c r="F683" i="2"/>
  <c r="H683" i="2" l="1"/>
  <c r="C684" i="2"/>
  <c r="F684" i="2" l="1"/>
  <c r="G684" i="2"/>
  <c r="C685" i="2" l="1"/>
  <c r="H684" i="2"/>
  <c r="G685" i="2" l="1"/>
  <c r="F685" i="2"/>
  <c r="H685" i="2" l="1"/>
  <c r="C686" i="2"/>
  <c r="F686" i="2" l="1"/>
  <c r="G686" i="2"/>
  <c r="C687" i="2" l="1"/>
  <c r="H686" i="2"/>
  <c r="G687" i="2" l="1"/>
  <c r="F687" i="2"/>
  <c r="H687" i="2" l="1"/>
  <c r="C688" i="2"/>
  <c r="F688" i="2" l="1"/>
  <c r="G688" i="2"/>
  <c r="C689" i="2" l="1"/>
  <c r="H688" i="2"/>
  <c r="G689" i="2" l="1"/>
  <c r="F689" i="2"/>
  <c r="H689" i="2" l="1"/>
  <c r="C690" i="2"/>
  <c r="F690" i="2" l="1"/>
  <c r="G690" i="2"/>
  <c r="C691" i="2" l="1"/>
  <c r="H690" i="2"/>
  <c r="G691" i="2" l="1"/>
  <c r="F691" i="2"/>
  <c r="H691" i="2" l="1"/>
  <c r="C692" i="2"/>
  <c r="F692" i="2" l="1"/>
  <c r="G692" i="2"/>
  <c r="C693" i="2" l="1"/>
  <c r="H692" i="2"/>
  <c r="G693" i="2" l="1"/>
  <c r="F693" i="2"/>
  <c r="H693" i="2" l="1"/>
  <c r="C694" i="2"/>
  <c r="F694" i="2" l="1"/>
  <c r="G694" i="2"/>
  <c r="C695" i="2" l="1"/>
  <c r="H694" i="2"/>
  <c r="G695" i="2" l="1"/>
  <c r="F695" i="2"/>
  <c r="H695" i="2" l="1"/>
  <c r="C696" i="2"/>
  <c r="F696" i="2" l="1"/>
  <c r="G696" i="2"/>
  <c r="C697" i="2" l="1"/>
  <c r="H696" i="2"/>
  <c r="G697" i="2" l="1"/>
  <c r="F697" i="2"/>
  <c r="H697" i="2" l="1"/>
  <c r="C698" i="2"/>
  <c r="F698" i="2" l="1"/>
  <c r="G698" i="2"/>
  <c r="C699" i="2" l="1"/>
  <c r="H698" i="2"/>
  <c r="G699" i="2" l="1"/>
  <c r="F699" i="2"/>
  <c r="H699" i="2" l="1"/>
  <c r="C700" i="2"/>
  <c r="F700" i="2" l="1"/>
  <c r="G700" i="2"/>
  <c r="C701" i="2" l="1"/>
  <c r="H700" i="2"/>
  <c r="G701" i="2" l="1"/>
  <c r="F701" i="2"/>
  <c r="H701" i="2" l="1"/>
  <c r="C702" i="2"/>
  <c r="F702" i="2" l="1"/>
  <c r="G702" i="2"/>
  <c r="C703" i="2" l="1"/>
  <c r="H702" i="2"/>
  <c r="G703" i="2" l="1"/>
  <c r="F703" i="2"/>
  <c r="H703" i="2" l="1"/>
  <c r="C704" i="2"/>
  <c r="F704" i="2" l="1"/>
  <c r="G704" i="2"/>
  <c r="C705" i="2" l="1"/>
  <c r="H704" i="2"/>
  <c r="G705" i="2" l="1"/>
  <c r="F705" i="2"/>
  <c r="H705" i="2" l="1"/>
  <c r="C706" i="2"/>
  <c r="F706" i="2" l="1"/>
  <c r="G706" i="2"/>
  <c r="C707" i="2" l="1"/>
  <c r="H706" i="2"/>
  <c r="G707" i="2" l="1"/>
  <c r="F707" i="2"/>
  <c r="H707" i="2" l="1"/>
  <c r="C708" i="2"/>
  <c r="F708" i="2" l="1"/>
  <c r="G708" i="2"/>
  <c r="C709" i="2" l="1"/>
  <c r="H708" i="2"/>
  <c r="G709" i="2" l="1"/>
  <c r="F709" i="2"/>
  <c r="H709" i="2" l="1"/>
  <c r="C710" i="2"/>
  <c r="F710" i="2" l="1"/>
  <c r="G710" i="2"/>
  <c r="C711" i="2" l="1"/>
  <c r="H710" i="2"/>
  <c r="G711" i="2" l="1"/>
  <c r="F711" i="2"/>
  <c r="H711" i="2" l="1"/>
  <c r="C712" i="2"/>
  <c r="F712" i="2" l="1"/>
  <c r="G712" i="2"/>
  <c r="C713" i="2" l="1"/>
  <c r="H712" i="2"/>
  <c r="G713" i="2" l="1"/>
  <c r="F713" i="2"/>
  <c r="H713" i="2" l="1"/>
  <c r="C714" i="2"/>
  <c r="F714" i="2" l="1"/>
  <c r="G714" i="2"/>
  <c r="C715" i="2" l="1"/>
  <c r="H714" i="2"/>
  <c r="G715" i="2" l="1"/>
  <c r="F715" i="2"/>
  <c r="H715" i="2" l="1"/>
  <c r="C716" i="2"/>
  <c r="F716" i="2" l="1"/>
  <c r="G716" i="2"/>
  <c r="C717" i="2" l="1"/>
  <c r="H716" i="2"/>
  <c r="G717" i="2" l="1"/>
  <c r="F717" i="2"/>
  <c r="H717" i="2" l="1"/>
  <c r="C718" i="2"/>
  <c r="F718" i="2" l="1"/>
  <c r="G718" i="2"/>
  <c r="C719" i="2" l="1"/>
  <c r="H718" i="2"/>
  <c r="G719" i="2" l="1"/>
  <c r="F719" i="2"/>
  <c r="H719" i="2" l="1"/>
  <c r="C720" i="2"/>
  <c r="F720" i="2" l="1"/>
  <c r="G720" i="2"/>
  <c r="C721" i="2" l="1"/>
  <c r="H720" i="2"/>
  <c r="G721" i="2" l="1"/>
  <c r="F721" i="2"/>
  <c r="H721" i="2" l="1"/>
  <c r="C722" i="2"/>
  <c r="F722" i="2" l="1"/>
  <c r="G722" i="2"/>
  <c r="C723" i="2" l="1"/>
  <c r="H722" i="2"/>
  <c r="G723" i="2" l="1"/>
  <c r="F723" i="2"/>
  <c r="H723" i="2" l="1"/>
  <c r="C724" i="2"/>
  <c r="F724" i="2" l="1"/>
  <c r="G724" i="2"/>
  <c r="C725" i="2" l="1"/>
  <c r="H724" i="2"/>
  <c r="G725" i="2" l="1"/>
  <c r="F725" i="2"/>
  <c r="H725" i="2" l="1"/>
  <c r="C726" i="2"/>
  <c r="F726" i="2" l="1"/>
  <c r="G726" i="2"/>
  <c r="C727" i="2" l="1"/>
  <c r="H726" i="2"/>
  <c r="G727" i="2" l="1"/>
  <c r="F727" i="2"/>
  <c r="H727" i="2" l="1"/>
  <c r="C728" i="2"/>
  <c r="F728" i="2" l="1"/>
  <c r="G728" i="2"/>
  <c r="C729" i="2" l="1"/>
  <c r="H728" i="2"/>
  <c r="G729" i="2" l="1"/>
  <c r="F729" i="2"/>
  <c r="H729" i="2" l="1"/>
  <c r="C730" i="2"/>
  <c r="F730" i="2" l="1"/>
  <c r="G730" i="2"/>
  <c r="C731" i="2" l="1"/>
  <c r="H730" i="2"/>
  <c r="G731" i="2" l="1"/>
  <c r="F731" i="2"/>
  <c r="H731" i="2" l="1"/>
  <c r="C732" i="2"/>
  <c r="F732" i="2" l="1"/>
  <c r="G732" i="2"/>
  <c r="C733" i="2" l="1"/>
  <c r="H732" i="2"/>
  <c r="G733" i="2" l="1"/>
  <c r="F733" i="2"/>
  <c r="H733" i="2" l="1"/>
  <c r="C734" i="2"/>
  <c r="F734" i="2" l="1"/>
  <c r="G734" i="2"/>
  <c r="C735" i="2" l="1"/>
  <c r="H734" i="2"/>
  <c r="G735" i="2" l="1"/>
  <c r="F735" i="2"/>
  <c r="H735" i="2" l="1"/>
  <c r="C736" i="2"/>
  <c r="F736" i="2" l="1"/>
  <c r="G736" i="2"/>
  <c r="C737" i="2" l="1"/>
  <c r="H736" i="2"/>
  <c r="G737" i="2" l="1"/>
  <c r="F737" i="2"/>
  <c r="H737" i="2" l="1"/>
  <c r="C738" i="2"/>
  <c r="F738" i="2" l="1"/>
  <c r="G738" i="2"/>
  <c r="C739" i="2" l="1"/>
  <c r="H738" i="2"/>
  <c r="G739" i="2" l="1"/>
  <c r="F739" i="2"/>
  <c r="H739" i="2" l="1"/>
  <c r="C740" i="2"/>
  <c r="F740" i="2" l="1"/>
  <c r="G740" i="2"/>
  <c r="C741" i="2" l="1"/>
  <c r="H740" i="2"/>
  <c r="G741" i="2" l="1"/>
  <c r="F741" i="2"/>
  <c r="H741" i="2" l="1"/>
  <c r="C742" i="2"/>
  <c r="F742" i="2" l="1"/>
  <c r="G742" i="2"/>
  <c r="C743" i="2" l="1"/>
  <c r="H742" i="2"/>
  <c r="G743" i="2" l="1"/>
  <c r="F743" i="2"/>
  <c r="H743" i="2" l="1"/>
  <c r="C744" i="2"/>
  <c r="F744" i="2" l="1"/>
  <c r="G744" i="2"/>
  <c r="C745" i="2" l="1"/>
  <c r="H744" i="2"/>
  <c r="G745" i="2" l="1"/>
  <c r="F745" i="2"/>
  <c r="H745" i="2" l="1"/>
  <c r="C746" i="2"/>
  <c r="F746" i="2" l="1"/>
  <c r="G746" i="2"/>
  <c r="C747" i="2" l="1"/>
  <c r="H746" i="2"/>
  <c r="G747" i="2" l="1"/>
  <c r="F747" i="2"/>
  <c r="H747" i="2" l="1"/>
  <c r="C748" i="2"/>
  <c r="F748" i="2" l="1"/>
  <c r="G748" i="2"/>
  <c r="C749" i="2" l="1"/>
  <c r="H748" i="2"/>
  <c r="G749" i="2" l="1"/>
  <c r="F749" i="2"/>
  <c r="H749" i="2" l="1"/>
  <c r="C750" i="2"/>
  <c r="F750" i="2" l="1"/>
  <c r="G750" i="2"/>
  <c r="C751" i="2" l="1"/>
  <c r="H750" i="2"/>
  <c r="G751" i="2" l="1"/>
  <c r="F751" i="2"/>
  <c r="H751" i="2" l="1"/>
  <c r="C752" i="2"/>
  <c r="F752" i="2" l="1"/>
  <c r="G752" i="2"/>
  <c r="C753" i="2" l="1"/>
  <c r="H752" i="2"/>
  <c r="G753" i="2" l="1"/>
  <c r="F753" i="2"/>
  <c r="H753" i="2" l="1"/>
  <c r="C754" i="2"/>
  <c r="F754" i="2" l="1"/>
  <c r="G754" i="2"/>
  <c r="C755" i="2" l="1"/>
  <c r="H754" i="2"/>
  <c r="G755" i="2" l="1"/>
  <c r="F755" i="2"/>
  <c r="H755" i="2" l="1"/>
  <c r="C756" i="2"/>
  <c r="F756" i="2" l="1"/>
  <c r="G756" i="2"/>
  <c r="C757" i="2" l="1"/>
  <c r="H756" i="2"/>
  <c r="G757" i="2" l="1"/>
  <c r="F757" i="2"/>
  <c r="H757" i="2" l="1"/>
  <c r="C758" i="2"/>
  <c r="F758" i="2" l="1"/>
  <c r="G758" i="2"/>
  <c r="C759" i="2" l="1"/>
  <c r="H758" i="2"/>
  <c r="G759" i="2" l="1"/>
  <c r="F759" i="2"/>
  <c r="H759" i="2" l="1"/>
  <c r="C760" i="2"/>
  <c r="F760" i="2" l="1"/>
  <c r="G760" i="2"/>
  <c r="C761" i="2" l="1"/>
  <c r="H760" i="2"/>
  <c r="G761" i="2" l="1"/>
  <c r="F761" i="2"/>
  <c r="H761" i="2" l="1"/>
  <c r="C762" i="2"/>
  <c r="F762" i="2" l="1"/>
  <c r="G762" i="2"/>
  <c r="C763" i="2" l="1"/>
  <c r="H762" i="2"/>
  <c r="G763" i="2" l="1"/>
  <c r="F763" i="2"/>
  <c r="H763" i="2" l="1"/>
  <c r="C764" i="2"/>
  <c r="F764" i="2" l="1"/>
  <c r="G764" i="2"/>
  <c r="C765" i="2" l="1"/>
  <c r="H764" i="2"/>
  <c r="G765" i="2" l="1"/>
  <c r="F765" i="2"/>
  <c r="H765" i="2" l="1"/>
  <c r="C766" i="2"/>
  <c r="F766" i="2" l="1"/>
  <c r="G766" i="2"/>
  <c r="C767" i="2" l="1"/>
  <c r="H766" i="2"/>
  <c r="G767" i="2" l="1"/>
  <c r="F767" i="2"/>
  <c r="H767" i="2" l="1"/>
  <c r="C768" i="2"/>
  <c r="F768" i="2" l="1"/>
  <c r="G768" i="2"/>
  <c r="C769" i="2" l="1"/>
  <c r="H768" i="2"/>
  <c r="G769" i="2" l="1"/>
  <c r="F769" i="2"/>
  <c r="H769" i="2" l="1"/>
  <c r="C770" i="2"/>
  <c r="F770" i="2" l="1"/>
  <c r="G770" i="2"/>
  <c r="C771" i="2" l="1"/>
  <c r="H770" i="2"/>
  <c r="G771" i="2" l="1"/>
  <c r="F771" i="2"/>
  <c r="H771" i="2" l="1"/>
  <c r="C772" i="2"/>
  <c r="F772" i="2" l="1"/>
  <c r="G772" i="2"/>
  <c r="C773" i="2" l="1"/>
  <c r="H772" i="2"/>
  <c r="G773" i="2" l="1"/>
  <c r="F773" i="2"/>
  <c r="H773" i="2" l="1"/>
  <c r="C774" i="2"/>
  <c r="F774" i="2" l="1"/>
  <c r="G774" i="2"/>
  <c r="C775" i="2" l="1"/>
  <c r="H774" i="2"/>
  <c r="G775" i="2" l="1"/>
  <c r="F775" i="2"/>
  <c r="H775" i="2" l="1"/>
  <c r="C776" i="2"/>
  <c r="F776" i="2" l="1"/>
  <c r="G776" i="2"/>
  <c r="C777" i="2" l="1"/>
  <c r="H776" i="2"/>
  <c r="G777" i="2" l="1"/>
  <c r="F777" i="2"/>
  <c r="H777" i="2" l="1"/>
  <c r="C778" i="2"/>
  <c r="F778" i="2" l="1"/>
  <c r="G778" i="2"/>
  <c r="C779" i="2" l="1"/>
  <c r="H778" i="2"/>
  <c r="G779" i="2" l="1"/>
  <c r="F779" i="2"/>
  <c r="H779" i="2" l="1"/>
  <c r="C780" i="2"/>
  <c r="F780" i="2" l="1"/>
  <c r="G780" i="2"/>
  <c r="C781" i="2" l="1"/>
  <c r="H780" i="2"/>
  <c r="G781" i="2" l="1"/>
  <c r="F781" i="2"/>
  <c r="H781" i="2" l="1"/>
  <c r="C782" i="2"/>
  <c r="F782" i="2" l="1"/>
  <c r="G782" i="2"/>
  <c r="C783" i="2" l="1"/>
  <c r="H782" i="2"/>
  <c r="G783" i="2" l="1"/>
  <c r="F783" i="2"/>
  <c r="H783" i="2" l="1"/>
  <c r="C784" i="2"/>
  <c r="F784" i="2" l="1"/>
  <c r="G784" i="2"/>
  <c r="C785" i="2" l="1"/>
  <c r="H784" i="2"/>
  <c r="G785" i="2" l="1"/>
  <c r="F785" i="2"/>
  <c r="H785" i="2" l="1"/>
  <c r="C786" i="2"/>
  <c r="F786" i="2" l="1"/>
  <c r="G786" i="2"/>
  <c r="C787" i="2" l="1"/>
  <c r="H786" i="2"/>
  <c r="G787" i="2" l="1"/>
  <c r="F787" i="2"/>
  <c r="H787" i="2" l="1"/>
  <c r="C788" i="2"/>
  <c r="F788" i="2" l="1"/>
  <c r="G788" i="2"/>
  <c r="C789" i="2" l="1"/>
  <c r="H788" i="2"/>
  <c r="G789" i="2" l="1"/>
  <c r="F789" i="2"/>
  <c r="H789" i="2" l="1"/>
  <c r="C790" i="2"/>
  <c r="F790" i="2" l="1"/>
  <c r="G790" i="2"/>
  <c r="C791" i="2" l="1"/>
  <c r="H790" i="2"/>
  <c r="G791" i="2" l="1"/>
  <c r="F791" i="2"/>
  <c r="H791" i="2" l="1"/>
  <c r="C792" i="2"/>
  <c r="F792" i="2" l="1"/>
  <c r="G792" i="2"/>
  <c r="C793" i="2" l="1"/>
  <c r="H792" i="2"/>
  <c r="G793" i="2" l="1"/>
  <c r="F793" i="2"/>
  <c r="H793" i="2" l="1"/>
  <c r="C794" i="2"/>
  <c r="F794" i="2" l="1"/>
  <c r="G794" i="2"/>
  <c r="C795" i="2" l="1"/>
  <c r="H794" i="2"/>
  <c r="G795" i="2" l="1"/>
  <c r="F795" i="2"/>
  <c r="H795" i="2" l="1"/>
  <c r="C796" i="2"/>
  <c r="F796" i="2" l="1"/>
  <c r="G796" i="2"/>
  <c r="C797" i="2" l="1"/>
  <c r="H796" i="2"/>
  <c r="G797" i="2" l="1"/>
  <c r="F797" i="2"/>
  <c r="H797" i="2" l="1"/>
  <c r="C798" i="2"/>
  <c r="F798" i="2" l="1"/>
  <c r="G798" i="2"/>
  <c r="C799" i="2" l="1"/>
  <c r="H798" i="2"/>
  <c r="G799" i="2" l="1"/>
  <c r="F799" i="2"/>
  <c r="H799" i="2" l="1"/>
  <c r="C800" i="2"/>
  <c r="F800" i="2" l="1"/>
  <c r="G800" i="2"/>
  <c r="C801" i="2" l="1"/>
  <c r="H800" i="2"/>
  <c r="G801" i="2" l="1"/>
  <c r="F801" i="2"/>
  <c r="H801" i="2" l="1"/>
  <c r="C802" i="2"/>
  <c r="F802" i="2" l="1"/>
  <c r="G802" i="2"/>
  <c r="C803" i="2" l="1"/>
  <c r="H802" i="2"/>
  <c r="G803" i="2" l="1"/>
  <c r="F803" i="2"/>
  <c r="H803" i="2" l="1"/>
  <c r="C804" i="2"/>
  <c r="F804" i="2" l="1"/>
  <c r="G804" i="2"/>
  <c r="C805" i="2" l="1"/>
  <c r="H804" i="2"/>
  <c r="G805" i="2" l="1"/>
  <c r="F805" i="2"/>
  <c r="H805" i="2" l="1"/>
  <c r="C806" i="2"/>
  <c r="F806" i="2" l="1"/>
  <c r="G806" i="2"/>
  <c r="C807" i="2" l="1"/>
  <c r="H806" i="2"/>
  <c r="G807" i="2" l="1"/>
  <c r="F807" i="2"/>
  <c r="H807" i="2" l="1"/>
  <c r="C808" i="2"/>
  <c r="F808" i="2" l="1"/>
  <c r="G808" i="2"/>
  <c r="C809" i="2" l="1"/>
  <c r="H808" i="2"/>
  <c r="G809" i="2" l="1"/>
  <c r="F809" i="2"/>
  <c r="H809" i="2" l="1"/>
  <c r="C810" i="2"/>
  <c r="F810" i="2" l="1"/>
  <c r="G810" i="2"/>
  <c r="C811" i="2" l="1"/>
  <c r="H810" i="2"/>
  <c r="G811" i="2" l="1"/>
  <c r="F811" i="2"/>
  <c r="H811" i="2" l="1"/>
  <c r="C812" i="2"/>
  <c r="F812" i="2" l="1"/>
  <c r="G812" i="2"/>
  <c r="C813" i="2" l="1"/>
  <c r="H812" i="2"/>
  <c r="G813" i="2" l="1"/>
  <c r="F813" i="2"/>
  <c r="H813" i="2" l="1"/>
  <c r="C814" i="2"/>
  <c r="F814" i="2" l="1"/>
  <c r="G814" i="2"/>
  <c r="C815" i="2" l="1"/>
  <c r="H814" i="2"/>
  <c r="G815" i="2" l="1"/>
  <c r="F815" i="2"/>
  <c r="H815" i="2" l="1"/>
  <c r="C816" i="2"/>
  <c r="F816" i="2" l="1"/>
  <c r="G816" i="2"/>
  <c r="C817" i="2" l="1"/>
  <c r="H816" i="2"/>
  <c r="G817" i="2" l="1"/>
  <c r="F817" i="2"/>
  <c r="H817" i="2" l="1"/>
  <c r="C818" i="2"/>
  <c r="F818" i="2" l="1"/>
  <c r="G818" i="2"/>
  <c r="C819" i="2" l="1"/>
  <c r="H818" i="2"/>
  <c r="G819" i="2" l="1"/>
  <c r="F819" i="2"/>
  <c r="H819" i="2" l="1"/>
  <c r="C820" i="2"/>
  <c r="F820" i="2" l="1"/>
  <c r="G820" i="2"/>
  <c r="C821" i="2" l="1"/>
  <c r="H820" i="2"/>
  <c r="G821" i="2" l="1"/>
  <c r="F821" i="2"/>
  <c r="H821" i="2" l="1"/>
  <c r="C822" i="2"/>
  <c r="F822" i="2" l="1"/>
  <c r="G822" i="2"/>
  <c r="C823" i="2" l="1"/>
  <c r="H822" i="2"/>
  <c r="G823" i="2" l="1"/>
  <c r="F823" i="2"/>
  <c r="H823" i="2" l="1"/>
  <c r="C824" i="2"/>
  <c r="F824" i="2" l="1"/>
  <c r="G824" i="2"/>
  <c r="C825" i="2" l="1"/>
  <c r="H824" i="2"/>
  <c r="G825" i="2" l="1"/>
  <c r="F825" i="2"/>
  <c r="H825" i="2" l="1"/>
  <c r="C826" i="2"/>
  <c r="F826" i="2" l="1"/>
  <c r="G826" i="2"/>
  <c r="C827" i="2" l="1"/>
  <c r="H826" i="2"/>
  <c r="G827" i="2" l="1"/>
  <c r="F827" i="2"/>
  <c r="H827" i="2" l="1"/>
  <c r="C828" i="2"/>
  <c r="F828" i="2" l="1"/>
  <c r="G828" i="2"/>
  <c r="C829" i="2" l="1"/>
  <c r="H828" i="2"/>
  <c r="G829" i="2" l="1"/>
  <c r="F829" i="2"/>
  <c r="H829" i="2" l="1"/>
  <c r="C830" i="2"/>
  <c r="F830" i="2" l="1"/>
  <c r="G830" i="2"/>
  <c r="C831" i="2" l="1"/>
  <c r="H830" i="2"/>
  <c r="G831" i="2" l="1"/>
  <c r="F831" i="2"/>
  <c r="H831" i="2" l="1"/>
  <c r="C832" i="2"/>
  <c r="F832" i="2" l="1"/>
  <c r="G832" i="2"/>
  <c r="C833" i="2" l="1"/>
  <c r="H832" i="2"/>
  <c r="G833" i="2" l="1"/>
  <c r="F833" i="2"/>
  <c r="H833" i="2" l="1"/>
  <c r="C834" i="2"/>
  <c r="F834" i="2" l="1"/>
  <c r="G834" i="2"/>
  <c r="C835" i="2" l="1"/>
  <c r="H834" i="2"/>
  <c r="G835" i="2" l="1"/>
  <c r="F835" i="2"/>
  <c r="H835" i="2" l="1"/>
  <c r="C836" i="2"/>
  <c r="F836" i="2" l="1"/>
  <c r="G836" i="2"/>
  <c r="C837" i="2" l="1"/>
  <c r="H836" i="2"/>
  <c r="G837" i="2" l="1"/>
  <c r="F837" i="2"/>
  <c r="H837" i="2" l="1"/>
  <c r="C838" i="2"/>
  <c r="F838" i="2" l="1"/>
  <c r="G838" i="2"/>
  <c r="C839" i="2" l="1"/>
  <c r="H838" i="2"/>
  <c r="G839" i="2" l="1"/>
  <c r="F839" i="2"/>
  <c r="H839" i="2" l="1"/>
  <c r="C840" i="2"/>
  <c r="F840" i="2" l="1"/>
  <c r="G840" i="2"/>
  <c r="C841" i="2" l="1"/>
  <c r="H840" i="2"/>
  <c r="G841" i="2" l="1"/>
  <c r="F841" i="2"/>
  <c r="H841" i="2" l="1"/>
  <c r="C842" i="2"/>
  <c r="F842" i="2" l="1"/>
  <c r="G842" i="2"/>
  <c r="C843" i="2" l="1"/>
  <c r="H842" i="2"/>
  <c r="G843" i="2" l="1"/>
  <c r="F843" i="2"/>
  <c r="H843" i="2" l="1"/>
  <c r="C844" i="2"/>
  <c r="F844" i="2" l="1"/>
  <c r="G844" i="2"/>
  <c r="C845" i="2" l="1"/>
  <c r="H844" i="2"/>
  <c r="G845" i="2" l="1"/>
  <c r="F845" i="2"/>
  <c r="H845" i="2" l="1"/>
  <c r="C846" i="2"/>
  <c r="F846" i="2" l="1"/>
  <c r="G846" i="2"/>
  <c r="C847" i="2" l="1"/>
  <c r="H846" i="2"/>
  <c r="G847" i="2" l="1"/>
  <c r="F847" i="2"/>
  <c r="H847" i="2" l="1"/>
  <c r="C848" i="2"/>
  <c r="F848" i="2" l="1"/>
  <c r="G848" i="2"/>
  <c r="C849" i="2" l="1"/>
  <c r="H848" i="2"/>
  <c r="G849" i="2" l="1"/>
  <c r="F849" i="2"/>
  <c r="H849" i="2" l="1"/>
  <c r="C850" i="2"/>
  <c r="F850" i="2" l="1"/>
  <c r="G850" i="2"/>
  <c r="C851" i="2" l="1"/>
  <c r="H850" i="2"/>
  <c r="G851" i="2" l="1"/>
  <c r="F851" i="2"/>
  <c r="H851" i="2" l="1"/>
  <c r="C852" i="2"/>
  <c r="F852" i="2" l="1"/>
  <c r="G852" i="2"/>
  <c r="C853" i="2" l="1"/>
  <c r="H852" i="2"/>
  <c r="G853" i="2" l="1"/>
  <c r="F853" i="2"/>
  <c r="H853" i="2" l="1"/>
  <c r="C854" i="2"/>
  <c r="F854" i="2" l="1"/>
  <c r="G854" i="2"/>
  <c r="C855" i="2" l="1"/>
  <c r="H854" i="2"/>
  <c r="G855" i="2" l="1"/>
  <c r="F855" i="2"/>
  <c r="H855" i="2" l="1"/>
  <c r="C856" i="2"/>
  <c r="F856" i="2" l="1"/>
  <c r="G856" i="2"/>
  <c r="C857" i="2" l="1"/>
  <c r="H856" i="2"/>
  <c r="G857" i="2" l="1"/>
  <c r="F857" i="2"/>
  <c r="H857" i="2" l="1"/>
  <c r="C858" i="2"/>
  <c r="F858" i="2" l="1"/>
  <c r="G858" i="2"/>
  <c r="C859" i="2" l="1"/>
  <c r="H858" i="2"/>
  <c r="G859" i="2" l="1"/>
  <c r="F859" i="2"/>
  <c r="H859" i="2" l="1"/>
  <c r="C860" i="2"/>
  <c r="F860" i="2" l="1"/>
  <c r="G860" i="2"/>
  <c r="C861" i="2" l="1"/>
  <c r="H860" i="2"/>
  <c r="G861" i="2" l="1"/>
  <c r="F861" i="2"/>
  <c r="H861" i="2" l="1"/>
  <c r="C862" i="2"/>
  <c r="F862" i="2" l="1"/>
  <c r="G862" i="2"/>
  <c r="C863" i="2" l="1"/>
  <c r="H862" i="2"/>
  <c r="G863" i="2" l="1"/>
  <c r="F863" i="2"/>
  <c r="H863" i="2" l="1"/>
  <c r="C864" i="2"/>
  <c r="F864" i="2" l="1"/>
  <c r="G864" i="2"/>
  <c r="C865" i="2" l="1"/>
  <c r="H864" i="2"/>
  <c r="G865" i="2" l="1"/>
  <c r="F865" i="2"/>
  <c r="H865" i="2" l="1"/>
  <c r="C866" i="2"/>
  <c r="F866" i="2" l="1"/>
  <c r="G866" i="2"/>
  <c r="C867" i="2" l="1"/>
  <c r="H866" i="2"/>
  <c r="G867" i="2" l="1"/>
  <c r="F867" i="2"/>
  <c r="H867" i="2" l="1"/>
  <c r="C868" i="2"/>
  <c r="F868" i="2" l="1"/>
  <c r="G868" i="2"/>
  <c r="C869" i="2" l="1"/>
  <c r="H868" i="2"/>
  <c r="G869" i="2" l="1"/>
  <c r="F869" i="2"/>
  <c r="H869" i="2" l="1"/>
  <c r="C870" i="2"/>
  <c r="F870" i="2" l="1"/>
  <c r="G870" i="2"/>
  <c r="C871" i="2" l="1"/>
  <c r="H870" i="2"/>
  <c r="G871" i="2" l="1"/>
  <c r="F871" i="2"/>
  <c r="H871" i="2" l="1"/>
  <c r="C872" i="2"/>
  <c r="F872" i="2" l="1"/>
  <c r="G872" i="2"/>
  <c r="C873" i="2" l="1"/>
  <c r="H872" i="2"/>
  <c r="G873" i="2" l="1"/>
  <c r="F873" i="2"/>
  <c r="H873" i="2" l="1"/>
  <c r="C874" i="2"/>
  <c r="F874" i="2" l="1"/>
  <c r="G874" i="2"/>
  <c r="C875" i="2" l="1"/>
  <c r="H874" i="2"/>
  <c r="G875" i="2" l="1"/>
  <c r="F875" i="2"/>
  <c r="H875" i="2" l="1"/>
  <c r="C876" i="2"/>
  <c r="F876" i="2" l="1"/>
  <c r="G876" i="2"/>
  <c r="C877" i="2" l="1"/>
  <c r="H876" i="2"/>
  <c r="G877" i="2" l="1"/>
  <c r="F877" i="2"/>
  <c r="H877" i="2" l="1"/>
  <c r="C878" i="2"/>
  <c r="F878" i="2" l="1"/>
  <c r="G878" i="2"/>
  <c r="C879" i="2" l="1"/>
  <c r="H878" i="2"/>
  <c r="G879" i="2" l="1"/>
  <c r="F879" i="2"/>
  <c r="H879" i="2" l="1"/>
  <c r="C880" i="2"/>
  <c r="F880" i="2" l="1"/>
  <c r="G880" i="2"/>
  <c r="C881" i="2" l="1"/>
  <c r="H880" i="2"/>
  <c r="G881" i="2" l="1"/>
  <c r="F881" i="2"/>
  <c r="H881" i="2" l="1"/>
  <c r="C882" i="2"/>
  <c r="F882" i="2" l="1"/>
  <c r="G882" i="2"/>
  <c r="C883" i="2" l="1"/>
  <c r="H882" i="2"/>
  <c r="G883" i="2" l="1"/>
  <c r="F883" i="2"/>
  <c r="H883" i="2" l="1"/>
  <c r="C884" i="2"/>
  <c r="F884" i="2" l="1"/>
  <c r="G884" i="2"/>
  <c r="C885" i="2" l="1"/>
  <c r="H884" i="2"/>
  <c r="G885" i="2" l="1"/>
  <c r="F885" i="2"/>
  <c r="H885" i="2" l="1"/>
  <c r="C886" i="2"/>
  <c r="F886" i="2" l="1"/>
  <c r="G886" i="2"/>
  <c r="C887" i="2" l="1"/>
  <c r="H886" i="2"/>
  <c r="G887" i="2" l="1"/>
  <c r="F887" i="2"/>
  <c r="H887" i="2" l="1"/>
  <c r="C888" i="2"/>
  <c r="F888" i="2" l="1"/>
  <c r="G888" i="2"/>
  <c r="C889" i="2" l="1"/>
  <c r="H888" i="2"/>
  <c r="G889" i="2" l="1"/>
  <c r="F889" i="2"/>
  <c r="H889" i="2" l="1"/>
  <c r="C890" i="2"/>
  <c r="F890" i="2" l="1"/>
  <c r="G890" i="2"/>
  <c r="C891" i="2" l="1"/>
  <c r="H890" i="2"/>
  <c r="G891" i="2" l="1"/>
  <c r="F891" i="2"/>
  <c r="H891" i="2" l="1"/>
  <c r="C892" i="2"/>
  <c r="F892" i="2" l="1"/>
  <c r="G892" i="2"/>
  <c r="C893" i="2" l="1"/>
  <c r="H892" i="2"/>
  <c r="G893" i="2" l="1"/>
  <c r="F893" i="2"/>
  <c r="H893" i="2" l="1"/>
  <c r="C894" i="2"/>
  <c r="F894" i="2" l="1"/>
  <c r="G894" i="2"/>
  <c r="C895" i="2" l="1"/>
  <c r="H894" i="2"/>
  <c r="G895" i="2" l="1"/>
  <c r="F895" i="2"/>
  <c r="H895" i="2" l="1"/>
  <c r="C896" i="2"/>
  <c r="F896" i="2" l="1"/>
  <c r="G896" i="2"/>
  <c r="C897" i="2" l="1"/>
  <c r="H896" i="2"/>
  <c r="G897" i="2" l="1"/>
  <c r="F897" i="2"/>
  <c r="H897" i="2" l="1"/>
  <c r="C898" i="2"/>
  <c r="F898" i="2" l="1"/>
  <c r="G898" i="2"/>
  <c r="C899" i="2" l="1"/>
  <c r="H898" i="2"/>
  <c r="G899" i="2" l="1"/>
  <c r="F899" i="2"/>
  <c r="H899" i="2" l="1"/>
  <c r="C900" i="2"/>
  <c r="F900" i="2" l="1"/>
  <c r="G900" i="2"/>
  <c r="C901" i="2" l="1"/>
  <c r="H900" i="2"/>
  <c r="G901" i="2" l="1"/>
  <c r="F901" i="2"/>
  <c r="H901" i="2" l="1"/>
  <c r="C902" i="2"/>
  <c r="F902" i="2" l="1"/>
  <c r="G902" i="2"/>
  <c r="C903" i="2" l="1"/>
  <c r="H902" i="2"/>
  <c r="G903" i="2" l="1"/>
  <c r="F903" i="2"/>
  <c r="H903" i="2" l="1"/>
  <c r="C904" i="2"/>
  <c r="F904" i="2" l="1"/>
  <c r="G904" i="2"/>
  <c r="C905" i="2" l="1"/>
  <c r="H904" i="2"/>
  <c r="G905" i="2" l="1"/>
  <c r="F905" i="2"/>
  <c r="H905" i="2" l="1"/>
  <c r="C906" i="2"/>
  <c r="F906" i="2" l="1"/>
  <c r="G906" i="2"/>
  <c r="C907" i="2" l="1"/>
  <c r="H906" i="2"/>
  <c r="G907" i="2" l="1"/>
  <c r="F907" i="2"/>
  <c r="H907" i="2" l="1"/>
  <c r="C908" i="2"/>
  <c r="F908" i="2" l="1"/>
  <c r="G908" i="2"/>
  <c r="C909" i="2" l="1"/>
  <c r="H908" i="2"/>
  <c r="G909" i="2" l="1"/>
  <c r="F909" i="2"/>
  <c r="H909" i="2" l="1"/>
  <c r="C910" i="2"/>
  <c r="F910" i="2" l="1"/>
  <c r="G910" i="2"/>
  <c r="C911" i="2" l="1"/>
  <c r="H910" i="2"/>
  <c r="G911" i="2" l="1"/>
  <c r="F911" i="2"/>
  <c r="H911" i="2" l="1"/>
  <c r="C912" i="2"/>
  <c r="F912" i="2" l="1"/>
  <c r="G912" i="2"/>
  <c r="C913" i="2" l="1"/>
  <c r="H912" i="2"/>
  <c r="G913" i="2" l="1"/>
  <c r="F913" i="2"/>
  <c r="H913" i="2" l="1"/>
  <c r="C914" i="2"/>
  <c r="F914" i="2" l="1"/>
  <c r="G914" i="2"/>
  <c r="C915" i="2" l="1"/>
  <c r="H914" i="2"/>
  <c r="G915" i="2" l="1"/>
  <c r="F915" i="2"/>
  <c r="H915" i="2" l="1"/>
  <c r="C916" i="2"/>
  <c r="F916" i="2" l="1"/>
  <c r="G916" i="2"/>
  <c r="C917" i="2" l="1"/>
  <c r="H916" i="2"/>
  <c r="G917" i="2" l="1"/>
  <c r="F917" i="2"/>
  <c r="H917" i="2" l="1"/>
  <c r="C918" i="2"/>
  <c r="F918" i="2" l="1"/>
  <c r="G918" i="2"/>
  <c r="C919" i="2" l="1"/>
  <c r="H918" i="2"/>
  <c r="G919" i="2" l="1"/>
  <c r="F919" i="2"/>
  <c r="H919" i="2" l="1"/>
  <c r="C920" i="2"/>
  <c r="F920" i="2" l="1"/>
  <c r="G920" i="2"/>
  <c r="C921" i="2" l="1"/>
  <c r="H920" i="2"/>
  <c r="G921" i="2" l="1"/>
  <c r="F921" i="2"/>
  <c r="H921" i="2" l="1"/>
  <c r="C922" i="2"/>
  <c r="F922" i="2" l="1"/>
  <c r="G922" i="2"/>
  <c r="C923" i="2" l="1"/>
  <c r="H922" i="2"/>
  <c r="G923" i="2" l="1"/>
  <c r="F923" i="2"/>
  <c r="H923" i="2" l="1"/>
  <c r="C924" i="2"/>
  <c r="F924" i="2" l="1"/>
  <c r="G924" i="2"/>
  <c r="C925" i="2" l="1"/>
  <c r="H924" i="2"/>
  <c r="G925" i="2" l="1"/>
  <c r="F925" i="2"/>
  <c r="H925" i="2" l="1"/>
  <c r="C926" i="2"/>
  <c r="F926" i="2" l="1"/>
  <c r="G926" i="2"/>
  <c r="C927" i="2" l="1"/>
  <c r="H926" i="2"/>
  <c r="G927" i="2" l="1"/>
  <c r="F927" i="2"/>
  <c r="H927" i="2" l="1"/>
  <c r="C928" i="2"/>
  <c r="F928" i="2" l="1"/>
  <c r="G928" i="2"/>
  <c r="C929" i="2" l="1"/>
  <c r="H928" i="2"/>
  <c r="G929" i="2" l="1"/>
  <c r="F929" i="2"/>
  <c r="H929" i="2" l="1"/>
  <c r="C930" i="2"/>
  <c r="F930" i="2" l="1"/>
  <c r="G930" i="2"/>
  <c r="C931" i="2" l="1"/>
  <c r="H930" i="2"/>
  <c r="G931" i="2" l="1"/>
  <c r="F931" i="2"/>
  <c r="H931" i="2" l="1"/>
  <c r="C932" i="2"/>
  <c r="F932" i="2" l="1"/>
  <c r="G932" i="2"/>
  <c r="C933" i="2" l="1"/>
  <c r="H932" i="2"/>
  <c r="G933" i="2" l="1"/>
  <c r="F933" i="2"/>
  <c r="H933" i="2" l="1"/>
  <c r="C934" i="2"/>
  <c r="F934" i="2" l="1"/>
  <c r="G934" i="2"/>
  <c r="C935" i="2" l="1"/>
  <c r="H934" i="2"/>
  <c r="G935" i="2" l="1"/>
  <c r="F935" i="2"/>
  <c r="H935" i="2" l="1"/>
  <c r="C936" i="2"/>
  <c r="F936" i="2" l="1"/>
  <c r="G936" i="2"/>
  <c r="C937" i="2" l="1"/>
  <c r="H936" i="2"/>
  <c r="G937" i="2" l="1"/>
  <c r="F937" i="2"/>
  <c r="H937" i="2" l="1"/>
  <c r="C938" i="2"/>
  <c r="F938" i="2" l="1"/>
  <c r="G938" i="2"/>
  <c r="C939" i="2" l="1"/>
  <c r="H938" i="2"/>
  <c r="G939" i="2" l="1"/>
  <c r="F939" i="2"/>
  <c r="H939" i="2" l="1"/>
  <c r="C940" i="2"/>
  <c r="F940" i="2" l="1"/>
  <c r="G940" i="2"/>
  <c r="C941" i="2" l="1"/>
  <c r="H940" i="2"/>
  <c r="G941" i="2" l="1"/>
  <c r="F941" i="2"/>
  <c r="H941" i="2" l="1"/>
  <c r="C942" i="2"/>
  <c r="F942" i="2" l="1"/>
  <c r="G942" i="2"/>
  <c r="C943" i="2" l="1"/>
  <c r="H942" i="2"/>
  <c r="G943" i="2" l="1"/>
  <c r="F943" i="2"/>
  <c r="H943" i="2" l="1"/>
  <c r="C944" i="2"/>
  <c r="F944" i="2" l="1"/>
  <c r="G944" i="2"/>
  <c r="C945" i="2" l="1"/>
  <c r="H944" i="2"/>
  <c r="G945" i="2" l="1"/>
  <c r="F945" i="2"/>
  <c r="H945" i="2" l="1"/>
  <c r="C946" i="2"/>
  <c r="F946" i="2" l="1"/>
  <c r="G946" i="2"/>
  <c r="C947" i="2" l="1"/>
  <c r="H946" i="2"/>
  <c r="G947" i="2" l="1"/>
  <c r="F947" i="2"/>
  <c r="H947" i="2" l="1"/>
  <c r="C948" i="2"/>
  <c r="F948" i="2" l="1"/>
  <c r="G948" i="2"/>
  <c r="C949" i="2" l="1"/>
  <c r="H948" i="2"/>
  <c r="G949" i="2" l="1"/>
  <c r="F949" i="2"/>
  <c r="H949" i="2" l="1"/>
  <c r="C950" i="2"/>
  <c r="F950" i="2" l="1"/>
  <c r="G950" i="2"/>
  <c r="C951" i="2" l="1"/>
  <c r="H950" i="2"/>
  <c r="G951" i="2" l="1"/>
  <c r="F951" i="2"/>
  <c r="H951" i="2" l="1"/>
  <c r="C952" i="2"/>
  <c r="F952" i="2" l="1"/>
  <c r="G952" i="2"/>
  <c r="C953" i="2" l="1"/>
  <c r="H952" i="2"/>
  <c r="G953" i="2" l="1"/>
  <c r="F953" i="2"/>
  <c r="H953" i="2" l="1"/>
  <c r="C954" i="2"/>
  <c r="F954" i="2" l="1"/>
  <c r="G954" i="2"/>
  <c r="C955" i="2" l="1"/>
  <c r="H954" i="2"/>
  <c r="G955" i="2" l="1"/>
  <c r="F955" i="2"/>
  <c r="C956" i="2" l="1"/>
  <c r="H955" i="2"/>
  <c r="G956" i="2" l="1"/>
  <c r="F956" i="2"/>
  <c r="C957" i="2" l="1"/>
  <c r="H956" i="2"/>
  <c r="G957" i="2" l="1"/>
  <c r="F957" i="2"/>
  <c r="H957" i="2" l="1"/>
  <c r="C958" i="2"/>
  <c r="F958" i="2" l="1"/>
  <c r="G958" i="2"/>
  <c r="C959" i="2" l="1"/>
  <c r="H958" i="2"/>
  <c r="G959" i="2" l="1"/>
  <c r="F959" i="2"/>
  <c r="C960" i="2" l="1"/>
  <c r="H959" i="2"/>
  <c r="G960" i="2" l="1"/>
  <c r="F960" i="2"/>
  <c r="C961" i="2" l="1"/>
  <c r="H960" i="2"/>
  <c r="G961" i="2" l="1"/>
  <c r="F961" i="2"/>
  <c r="H961" i="2" l="1"/>
  <c r="C962" i="2"/>
  <c r="F962" i="2" l="1"/>
  <c r="G962" i="2"/>
  <c r="C963" i="2" l="1"/>
  <c r="H962" i="2"/>
  <c r="G963" i="2" l="1"/>
  <c r="F963" i="2"/>
  <c r="C964" i="2" l="1"/>
  <c r="H963" i="2"/>
  <c r="G964" i="2" l="1"/>
  <c r="F964" i="2"/>
  <c r="C965" i="2" l="1"/>
  <c r="H964" i="2"/>
  <c r="G965" i="2" l="1"/>
  <c r="F965" i="2"/>
  <c r="H965" i="2" l="1"/>
  <c r="C966" i="2"/>
  <c r="F966" i="2" l="1"/>
  <c r="G966" i="2"/>
  <c r="C967" i="2" l="1"/>
  <c r="H966" i="2"/>
  <c r="G967" i="2" l="1"/>
  <c r="F967" i="2"/>
  <c r="C968" i="2" l="1"/>
  <c r="H967" i="2"/>
  <c r="G968" i="2" l="1"/>
  <c r="F968" i="2"/>
  <c r="C969" i="2" l="1"/>
  <c r="H968" i="2"/>
  <c r="G969" i="2" l="1"/>
  <c r="F969" i="2"/>
  <c r="H969" i="2" l="1"/>
  <c r="C970" i="2"/>
  <c r="F970" i="2" l="1"/>
  <c r="G970" i="2"/>
  <c r="C971" i="2" l="1"/>
  <c r="H970" i="2"/>
  <c r="G971" i="2" l="1"/>
  <c r="F971" i="2"/>
  <c r="C972" i="2" l="1"/>
  <c r="H971" i="2"/>
  <c r="G972" i="2" l="1"/>
  <c r="F972" i="2"/>
  <c r="C973" i="2" l="1"/>
  <c r="H972" i="2"/>
  <c r="G973" i="2" l="1"/>
  <c r="F973" i="2"/>
  <c r="H973" i="2" l="1"/>
  <c r="C974" i="2"/>
  <c r="F974" i="2" l="1"/>
  <c r="G974" i="2"/>
  <c r="C975" i="2" l="1"/>
  <c r="H974" i="2"/>
  <c r="G975" i="2" l="1"/>
  <c r="F975" i="2"/>
  <c r="C976" i="2" l="1"/>
  <c r="H975" i="2"/>
  <c r="G976" i="2" l="1"/>
  <c r="F976" i="2"/>
  <c r="C977" i="2" l="1"/>
  <c r="H976" i="2"/>
  <c r="G977" i="2" l="1"/>
  <c r="F977" i="2"/>
  <c r="H977" i="2" l="1"/>
  <c r="C978" i="2"/>
  <c r="F978" i="2" l="1"/>
  <c r="G978" i="2"/>
  <c r="C979" i="2" l="1"/>
  <c r="H978" i="2"/>
  <c r="G979" i="2" l="1"/>
  <c r="F979" i="2"/>
  <c r="C980" i="2" l="1"/>
  <c r="H979" i="2"/>
  <c r="G980" i="2" l="1"/>
  <c r="F980" i="2"/>
  <c r="C981" i="2" l="1"/>
  <c r="H980" i="2"/>
  <c r="G981" i="2" l="1"/>
  <c r="F981" i="2"/>
  <c r="H981" i="2" l="1"/>
  <c r="C982" i="2"/>
  <c r="F982" i="2" l="1"/>
  <c r="G982" i="2"/>
  <c r="C983" i="2" l="1"/>
  <c r="H982" i="2"/>
  <c r="G983" i="2" l="1"/>
  <c r="F983" i="2"/>
  <c r="C984" i="2" l="1"/>
  <c r="H983" i="2"/>
  <c r="G984" i="2" l="1"/>
  <c r="F984" i="2"/>
  <c r="C985" i="2" l="1"/>
  <c r="H984" i="2"/>
  <c r="G985" i="2" l="1"/>
  <c r="F985" i="2"/>
  <c r="H985" i="2" l="1"/>
  <c r="C986" i="2"/>
  <c r="F986" i="2" l="1"/>
  <c r="G986" i="2"/>
  <c r="C987" i="2" l="1"/>
  <c r="H986" i="2"/>
  <c r="G987" i="2" l="1"/>
  <c r="F987" i="2"/>
  <c r="C988" i="2" l="1"/>
  <c r="H987" i="2"/>
  <c r="G988" i="2" l="1"/>
  <c r="F988" i="2"/>
  <c r="C989" i="2" l="1"/>
  <c r="H988" i="2"/>
  <c r="G989" i="2" l="1"/>
  <c r="F989" i="2"/>
  <c r="H989" i="2" l="1"/>
  <c r="C990" i="2"/>
  <c r="F990" i="2" l="1"/>
  <c r="G990" i="2"/>
  <c r="C991" i="2" l="1"/>
  <c r="H990" i="2"/>
  <c r="G991" i="2" l="1"/>
  <c r="F991" i="2"/>
  <c r="C992" i="2" l="1"/>
  <c r="H991" i="2"/>
  <c r="G992" i="2" l="1"/>
  <c r="F992" i="2"/>
  <c r="C993" i="2" l="1"/>
  <c r="H992" i="2"/>
  <c r="G993" i="2" l="1"/>
  <c r="F993" i="2"/>
  <c r="H993" i="2" l="1"/>
  <c r="C994" i="2"/>
  <c r="F994" i="2" l="1"/>
  <c r="G994" i="2"/>
  <c r="C995" i="2" l="1"/>
  <c r="H994" i="2"/>
  <c r="G995" i="2" l="1"/>
  <c r="F995" i="2"/>
  <c r="C996" i="2" l="1"/>
  <c r="H995" i="2"/>
  <c r="G996" i="2" l="1"/>
  <c r="F996" i="2"/>
  <c r="C997" i="2" l="1"/>
  <c r="H996" i="2"/>
  <c r="G997" i="2" l="1"/>
  <c r="F997" i="2"/>
  <c r="H997" i="2" l="1"/>
  <c r="C998" i="2"/>
  <c r="F998" i="2" l="1"/>
  <c r="G998" i="2"/>
  <c r="C999" i="2" l="1"/>
  <c r="H998" i="2"/>
  <c r="G999" i="2" l="1"/>
  <c r="F999" i="2"/>
  <c r="H999" i="2" l="1"/>
  <c r="C1000" i="2"/>
  <c r="F1000" i="2" l="1"/>
  <c r="G1000" i="2"/>
  <c r="C1001" i="2" l="1"/>
  <c r="H1000" i="2"/>
  <c r="G1001" i="2" l="1"/>
  <c r="F1001" i="2"/>
  <c r="H1001" i="2" l="1"/>
  <c r="C1002" i="2"/>
  <c r="F1002" i="2" l="1"/>
  <c r="G1002" i="2"/>
  <c r="C1003" i="2" l="1"/>
  <c r="H1002" i="2"/>
  <c r="G1003" i="2" l="1"/>
  <c r="F1003" i="2"/>
  <c r="H1003" i="2" l="1"/>
  <c r="C1004" i="2"/>
  <c r="F1004" i="2" l="1"/>
  <c r="G1004" i="2"/>
  <c r="C1005" i="2" l="1"/>
  <c r="H1004" i="2"/>
  <c r="G1005" i="2" l="1"/>
  <c r="F1005" i="2"/>
  <c r="H1005" i="2" l="1"/>
  <c r="C1006" i="2"/>
  <c r="F1006" i="2" l="1"/>
  <c r="G1006" i="2"/>
  <c r="C1007" i="2" l="1"/>
  <c r="H1006" i="2"/>
  <c r="G1007" i="2" l="1"/>
  <c r="F1007" i="2"/>
  <c r="H1007" i="2" l="1"/>
  <c r="C1008" i="2"/>
  <c r="F1008" i="2" l="1"/>
  <c r="G1008" i="2"/>
  <c r="C1009" i="2" l="1"/>
  <c r="H1008" i="2"/>
  <c r="G1009" i="2" l="1"/>
  <c r="F1009" i="2"/>
  <c r="H1009" i="2" l="1"/>
  <c r="C1010" i="2"/>
  <c r="F1010" i="2" l="1"/>
  <c r="G1010" i="2"/>
  <c r="C1011" i="2" l="1"/>
  <c r="H1010" i="2"/>
  <c r="G1011" i="2" l="1"/>
  <c r="F1011" i="2"/>
  <c r="H1011" i="2" l="1"/>
  <c r="C1012" i="2"/>
  <c r="F1012" i="2" l="1"/>
  <c r="G1012" i="2"/>
  <c r="C1013" i="2" l="1"/>
  <c r="H1012" i="2"/>
  <c r="G1013" i="2" l="1"/>
  <c r="F1013" i="2"/>
  <c r="H1013" i="2" l="1"/>
  <c r="C1014" i="2"/>
  <c r="F1014" i="2" l="1"/>
  <c r="G1014" i="2"/>
  <c r="C1015" i="2" l="1"/>
  <c r="H1014" i="2"/>
  <c r="G1015" i="2" l="1"/>
  <c r="F1015" i="2"/>
  <c r="H1015" i="2" l="1"/>
  <c r="C1016" i="2"/>
  <c r="F1016" i="2" l="1"/>
  <c r="G1016" i="2"/>
  <c r="C1017" i="2" l="1"/>
  <c r="H1016" i="2"/>
  <c r="G1017" i="2" l="1"/>
  <c r="F1017" i="2"/>
  <c r="H1017" i="2" l="1"/>
  <c r="C1018" i="2"/>
  <c r="F1018" i="2" l="1"/>
  <c r="G1018" i="2"/>
  <c r="C1019" i="2" l="1"/>
  <c r="H1018" i="2"/>
  <c r="G1019" i="2" l="1"/>
  <c r="F1019" i="2"/>
  <c r="H1019" i="2" l="1"/>
  <c r="C1020" i="2"/>
  <c r="F1020" i="2" l="1"/>
  <c r="G1020" i="2"/>
  <c r="C1021" i="2" l="1"/>
  <c r="H1020" i="2"/>
  <c r="G1021" i="2" l="1"/>
  <c r="F1021" i="2"/>
  <c r="H1021" i="2" l="1"/>
  <c r="C1022" i="2"/>
  <c r="F1022" i="2" l="1"/>
  <c r="G1022" i="2"/>
  <c r="C1023" i="2" l="1"/>
  <c r="H1022" i="2"/>
  <c r="G1023" i="2" l="1"/>
  <c r="F1023" i="2"/>
  <c r="H1023" i="2" l="1"/>
  <c r="C1024" i="2"/>
  <c r="F1024" i="2" l="1"/>
  <c r="G1024" i="2"/>
  <c r="C1025" i="2" l="1"/>
  <c r="H1024" i="2"/>
  <c r="G1025" i="2" l="1"/>
  <c r="F1025" i="2"/>
  <c r="H1025" i="2" l="1"/>
  <c r="C1026" i="2"/>
  <c r="F1026" i="2" l="1"/>
  <c r="G1026" i="2"/>
  <c r="C1027" i="2" l="1"/>
  <c r="H1026" i="2"/>
  <c r="G1027" i="2" l="1"/>
  <c r="F1027" i="2"/>
  <c r="H1027" i="2" l="1"/>
  <c r="C1028" i="2"/>
  <c r="F1028" i="2" l="1"/>
  <c r="G1028" i="2"/>
  <c r="C1029" i="2" l="1"/>
  <c r="H1028" i="2"/>
  <c r="G1029" i="2" l="1"/>
  <c r="F1029" i="2"/>
  <c r="H1029" i="2" l="1"/>
  <c r="C1030" i="2"/>
  <c r="F1030" i="2" l="1"/>
  <c r="G1030" i="2"/>
  <c r="C1031" i="2" l="1"/>
  <c r="H1030" i="2"/>
  <c r="G1031" i="2" l="1"/>
  <c r="F1031" i="2"/>
  <c r="H1031" i="2" l="1"/>
  <c r="C1032" i="2"/>
  <c r="F1032" i="2" l="1"/>
  <c r="G1032" i="2"/>
  <c r="C1033" i="2" l="1"/>
  <c r="H1032" i="2"/>
  <c r="G1033" i="2" l="1"/>
  <c r="F1033" i="2"/>
  <c r="H1033" i="2" l="1"/>
  <c r="C1034" i="2"/>
  <c r="F1034" i="2" l="1"/>
  <c r="G1034" i="2"/>
  <c r="C1035" i="2" l="1"/>
  <c r="H1034" i="2"/>
  <c r="G1035" i="2" l="1"/>
  <c r="F1035" i="2"/>
  <c r="H1035" i="2" l="1"/>
  <c r="C1036" i="2"/>
  <c r="F1036" i="2" l="1"/>
  <c r="G1036" i="2"/>
  <c r="C1037" i="2" l="1"/>
  <c r="H1036" i="2"/>
  <c r="G1037" i="2" l="1"/>
  <c r="F1037" i="2"/>
  <c r="H1037" i="2" l="1"/>
  <c r="C1038" i="2"/>
  <c r="F1038" i="2" l="1"/>
  <c r="G1038" i="2"/>
  <c r="C1039" i="2" l="1"/>
  <c r="H1038" i="2"/>
  <c r="G1039" i="2" l="1"/>
  <c r="F1039" i="2"/>
  <c r="H1039" i="2" l="1"/>
  <c r="C1040" i="2"/>
  <c r="F1040" i="2" l="1"/>
  <c r="G1040" i="2"/>
  <c r="C1041" i="2" l="1"/>
  <c r="H1040" i="2"/>
  <c r="G1041" i="2" l="1"/>
  <c r="F1041" i="2"/>
  <c r="H1041" i="2" l="1"/>
  <c r="C1042" i="2"/>
  <c r="F1042" i="2" l="1"/>
  <c r="G1042" i="2"/>
  <c r="C1043" i="2" l="1"/>
  <c r="H1042" i="2"/>
  <c r="G1043" i="2" l="1"/>
  <c r="F1043" i="2"/>
  <c r="H1043" i="2" l="1"/>
  <c r="C1044" i="2"/>
  <c r="F1044" i="2" l="1"/>
  <c r="G1044" i="2"/>
  <c r="C1045" i="2" l="1"/>
  <c r="H1044" i="2"/>
  <c r="G1045" i="2" l="1"/>
  <c r="F1045" i="2"/>
  <c r="H1045" i="2" l="1"/>
  <c r="C1046" i="2"/>
  <c r="F1046" i="2" l="1"/>
  <c r="G1046" i="2"/>
  <c r="C1047" i="2" l="1"/>
  <c r="H1046" i="2"/>
  <c r="G1047" i="2" l="1"/>
  <c r="F1047" i="2"/>
  <c r="H1047" i="2" l="1"/>
  <c r="C1048" i="2"/>
  <c r="F1048" i="2" l="1"/>
  <c r="G1048" i="2"/>
  <c r="C1049" i="2" l="1"/>
  <c r="H1048" i="2"/>
  <c r="G1049" i="2" l="1"/>
  <c r="F1049" i="2"/>
  <c r="H1049" i="2" l="1"/>
  <c r="C1050" i="2"/>
  <c r="F1050" i="2" l="1"/>
  <c r="G1050" i="2"/>
  <c r="C1051" i="2" l="1"/>
  <c r="H1050" i="2"/>
  <c r="G1051" i="2" l="1"/>
  <c r="F1051" i="2"/>
  <c r="H1051" i="2" l="1"/>
  <c r="C1052" i="2"/>
  <c r="F1052" i="2" l="1"/>
  <c r="G1052" i="2"/>
  <c r="C1053" i="2" l="1"/>
  <c r="H1052" i="2"/>
  <c r="G1053" i="2" l="1"/>
  <c r="F1053" i="2"/>
  <c r="H1053" i="2" l="1"/>
  <c r="C1054" i="2"/>
  <c r="F1054" i="2" l="1"/>
  <c r="G1054" i="2"/>
  <c r="C1055" i="2" l="1"/>
  <c r="H1054" i="2"/>
  <c r="G1055" i="2" l="1"/>
  <c r="F1055" i="2"/>
  <c r="H1055" i="2" l="1"/>
  <c r="C1056" i="2"/>
  <c r="F1056" i="2" l="1"/>
  <c r="G1056" i="2"/>
  <c r="C1057" i="2" l="1"/>
  <c r="H1056" i="2"/>
  <c r="G1057" i="2" l="1"/>
  <c r="F1057" i="2"/>
  <c r="H1057" i="2" l="1"/>
  <c r="C1058" i="2"/>
  <c r="F1058" i="2" l="1"/>
  <c r="G1058" i="2"/>
  <c r="C1059" i="2" l="1"/>
  <c r="H1058" i="2"/>
  <c r="G1059" i="2" l="1"/>
  <c r="F1059" i="2"/>
  <c r="H1059" i="2" l="1"/>
  <c r="C1060" i="2"/>
  <c r="F1060" i="2" l="1"/>
  <c r="G1060" i="2"/>
  <c r="C1061" i="2" l="1"/>
  <c r="H1060" i="2"/>
  <c r="G1061" i="2" l="1"/>
  <c r="F1061" i="2"/>
  <c r="H1061" i="2" l="1"/>
  <c r="C1062" i="2"/>
  <c r="F1062" i="2" l="1"/>
  <c r="G1062" i="2"/>
  <c r="C1063" i="2" l="1"/>
  <c r="H1062" i="2"/>
  <c r="G1063" i="2" l="1"/>
  <c r="F1063" i="2"/>
  <c r="H1063" i="2" l="1"/>
  <c r="C1064" i="2"/>
  <c r="F1064" i="2" l="1"/>
  <c r="G1064" i="2"/>
  <c r="C1065" i="2" l="1"/>
  <c r="H1064" i="2"/>
  <c r="G1065" i="2" l="1"/>
  <c r="F1065" i="2"/>
  <c r="H1065" i="2" l="1"/>
  <c r="C1066" i="2"/>
  <c r="F1066" i="2" l="1"/>
  <c r="G1066" i="2"/>
  <c r="C1067" i="2" l="1"/>
  <c r="H1066" i="2"/>
  <c r="G1067" i="2" l="1"/>
  <c r="F1067" i="2"/>
  <c r="H1067" i="2" l="1"/>
  <c r="C1068" i="2"/>
  <c r="F1068" i="2" l="1"/>
  <c r="G1068" i="2"/>
  <c r="C1069" i="2" l="1"/>
  <c r="H1068" i="2"/>
  <c r="G1069" i="2" l="1"/>
  <c r="F1069" i="2"/>
  <c r="H1069" i="2" l="1"/>
  <c r="C1070" i="2"/>
  <c r="F1070" i="2" l="1"/>
  <c r="G1070" i="2"/>
  <c r="C1071" i="2" l="1"/>
  <c r="H1070" i="2"/>
  <c r="G1071" i="2" l="1"/>
  <c r="F1071" i="2"/>
  <c r="H1071" i="2" l="1"/>
  <c r="C1072" i="2"/>
  <c r="F1072" i="2" l="1"/>
  <c r="G1072" i="2"/>
  <c r="C1073" i="2" l="1"/>
  <c r="H1072" i="2"/>
  <c r="G1073" i="2" l="1"/>
  <c r="F1073" i="2"/>
  <c r="H1073" i="2" l="1"/>
  <c r="C1074" i="2"/>
  <c r="F1074" i="2" l="1"/>
  <c r="G1074" i="2"/>
  <c r="C1075" i="2" l="1"/>
  <c r="H1074" i="2"/>
  <c r="G1075" i="2" l="1"/>
  <c r="F1075" i="2"/>
  <c r="H1075" i="2" l="1"/>
  <c r="C1076" i="2"/>
  <c r="F1076" i="2" l="1"/>
  <c r="G1076" i="2"/>
  <c r="C1077" i="2" l="1"/>
  <c r="H1076" i="2"/>
  <c r="G1077" i="2" l="1"/>
  <c r="F1077" i="2"/>
  <c r="H1077" i="2" l="1"/>
  <c r="C1078" i="2"/>
  <c r="F1078" i="2" l="1"/>
  <c r="G1078" i="2"/>
  <c r="C1079" i="2" l="1"/>
  <c r="H1078" i="2"/>
  <c r="G1079" i="2" l="1"/>
  <c r="F1079" i="2"/>
  <c r="H1079" i="2" l="1"/>
  <c r="C1080" i="2"/>
  <c r="F1080" i="2" l="1"/>
  <c r="G1080" i="2"/>
  <c r="C1081" i="2" l="1"/>
  <c r="H1080" i="2"/>
  <c r="G1081" i="2" l="1"/>
  <c r="F1081" i="2"/>
  <c r="H1081" i="2" l="1"/>
  <c r="C1082" i="2"/>
  <c r="F1082" i="2" l="1"/>
  <c r="G1082" i="2"/>
  <c r="C1083" i="2" l="1"/>
  <c r="H1082" i="2"/>
  <c r="G1083" i="2" l="1"/>
  <c r="F1083" i="2"/>
  <c r="H1083" i="2" l="1"/>
  <c r="C1084" i="2"/>
  <c r="F1084" i="2" l="1"/>
  <c r="G1084" i="2"/>
  <c r="C1085" i="2" l="1"/>
  <c r="H1084" i="2"/>
  <c r="G1085" i="2" l="1"/>
  <c r="F1085" i="2"/>
  <c r="H1085" i="2" l="1"/>
  <c r="C1086" i="2"/>
  <c r="F1086" i="2" l="1"/>
  <c r="G1086" i="2"/>
  <c r="C1087" i="2" l="1"/>
  <c r="H1086" i="2"/>
  <c r="G1087" i="2" l="1"/>
  <c r="F1087" i="2"/>
  <c r="H1087" i="2" l="1"/>
  <c r="C1088" i="2"/>
  <c r="F1088" i="2" l="1"/>
  <c r="G1088" i="2"/>
  <c r="C1089" i="2" l="1"/>
  <c r="H1088" i="2"/>
  <c r="G1089" i="2" l="1"/>
  <c r="F1089" i="2"/>
  <c r="H1089" i="2" l="1"/>
  <c r="C1090" i="2"/>
  <c r="F1090" i="2" l="1"/>
  <c r="G1090" i="2"/>
  <c r="C1091" i="2" l="1"/>
  <c r="H1090" i="2"/>
  <c r="G1091" i="2" l="1"/>
  <c r="F1091" i="2"/>
  <c r="H1091" i="2" l="1"/>
  <c r="C1092" i="2"/>
  <c r="F1092" i="2" l="1"/>
  <c r="G1092" i="2"/>
  <c r="C1093" i="2" l="1"/>
  <c r="H1092" i="2"/>
  <c r="G1093" i="2" l="1"/>
  <c r="F1093" i="2"/>
  <c r="H1093" i="2" l="1"/>
  <c r="C1094" i="2"/>
  <c r="F1094" i="2" l="1"/>
  <c r="G1094" i="2"/>
  <c r="C1095" i="2" l="1"/>
  <c r="H1094" i="2"/>
  <c r="G1095" i="2" l="1"/>
  <c r="F1095" i="2"/>
  <c r="H1095" i="2" l="1"/>
  <c r="C1096" i="2"/>
  <c r="F1096" i="2" l="1"/>
  <c r="G1096" i="2"/>
  <c r="C1097" i="2" l="1"/>
  <c r="H1096" i="2"/>
  <c r="G1097" i="2" l="1"/>
  <c r="F1097" i="2"/>
  <c r="H1097" i="2" l="1"/>
  <c r="C1098" i="2"/>
  <c r="F1098" i="2" l="1"/>
  <c r="G1098" i="2"/>
  <c r="C1099" i="2" l="1"/>
  <c r="H1098" i="2"/>
  <c r="G1099" i="2" l="1"/>
  <c r="F1099" i="2"/>
  <c r="H1099" i="2" l="1"/>
  <c r="C1100" i="2"/>
  <c r="F1100" i="2" l="1"/>
  <c r="G1100" i="2"/>
  <c r="C1101" i="2" l="1"/>
  <c r="H1100" i="2"/>
  <c r="G1101" i="2" l="1"/>
  <c r="F1101" i="2"/>
  <c r="H1101" i="2" l="1"/>
  <c r="C1102" i="2"/>
  <c r="F1102" i="2" l="1"/>
  <c r="G1102" i="2"/>
  <c r="C1103" i="2" l="1"/>
  <c r="H1102" i="2"/>
  <c r="G1103" i="2" l="1"/>
  <c r="F1103" i="2"/>
  <c r="H1103" i="2" l="1"/>
  <c r="C1104" i="2"/>
  <c r="F1104" i="2" l="1"/>
  <c r="G1104" i="2"/>
  <c r="C1105" i="2" l="1"/>
  <c r="H1104" i="2"/>
  <c r="G1105" i="2" l="1"/>
  <c r="F1105" i="2"/>
  <c r="H1105" i="2" l="1"/>
  <c r="C1106" i="2"/>
  <c r="F1106" i="2" l="1"/>
  <c r="G1106" i="2"/>
  <c r="C1107" i="2" l="1"/>
  <c r="H1106" i="2"/>
  <c r="G1107" i="2" l="1"/>
  <c r="F1107" i="2"/>
  <c r="H1107" i="2" l="1"/>
  <c r="C1108" i="2"/>
  <c r="F1108" i="2" l="1"/>
  <c r="G1108" i="2"/>
  <c r="C1109" i="2" l="1"/>
  <c r="H1108" i="2"/>
  <c r="G1109" i="2" l="1"/>
  <c r="F1109" i="2"/>
  <c r="H1109" i="2" l="1"/>
  <c r="C1110" i="2"/>
  <c r="F1110" i="2" l="1"/>
  <c r="G1110" i="2"/>
  <c r="C1111" i="2" l="1"/>
  <c r="H1110" i="2"/>
  <c r="G1111" i="2" l="1"/>
  <c r="F1111" i="2"/>
  <c r="H1111" i="2" l="1"/>
  <c r="C1112" i="2"/>
  <c r="F1112" i="2" l="1"/>
  <c r="G1112" i="2"/>
  <c r="C1113" i="2" l="1"/>
  <c r="H1112" i="2"/>
  <c r="G1113" i="2" l="1"/>
  <c r="F1113" i="2"/>
  <c r="H1113" i="2" l="1"/>
  <c r="C1114" i="2"/>
  <c r="F1114" i="2" l="1"/>
  <c r="G1114" i="2"/>
  <c r="C1115" i="2" l="1"/>
  <c r="H1114" i="2"/>
  <c r="G1115" i="2" l="1"/>
  <c r="F1115" i="2"/>
  <c r="H1115" i="2" l="1"/>
  <c r="C1116" i="2"/>
  <c r="F1116" i="2" l="1"/>
  <c r="G1116" i="2"/>
  <c r="C1117" i="2" l="1"/>
  <c r="H1116" i="2"/>
  <c r="G1117" i="2" l="1"/>
  <c r="F1117" i="2"/>
  <c r="H1117" i="2" l="1"/>
  <c r="C1118" i="2"/>
  <c r="F1118" i="2" l="1"/>
  <c r="G1118" i="2"/>
  <c r="C1119" i="2" l="1"/>
  <c r="H1118" i="2"/>
  <c r="G1119" i="2" l="1"/>
  <c r="F1119" i="2"/>
  <c r="H1119" i="2" l="1"/>
  <c r="C1120" i="2"/>
  <c r="F1120" i="2" l="1"/>
  <c r="G1120" i="2"/>
  <c r="C1121" i="2" l="1"/>
  <c r="H1120" i="2"/>
  <c r="G1121" i="2" l="1"/>
  <c r="F1121" i="2"/>
  <c r="H1121" i="2" l="1"/>
  <c r="C1122" i="2"/>
  <c r="F1122" i="2" l="1"/>
  <c r="G1122" i="2"/>
  <c r="C1123" i="2" l="1"/>
  <c r="H1122" i="2"/>
  <c r="G1123" i="2" l="1"/>
  <c r="F1123" i="2"/>
  <c r="H1123" i="2" l="1"/>
  <c r="C1124" i="2"/>
  <c r="F1124" i="2" l="1"/>
  <c r="G1124" i="2"/>
  <c r="C1125" i="2" l="1"/>
  <c r="H1124" i="2"/>
  <c r="G1125" i="2" l="1"/>
  <c r="F1125" i="2"/>
  <c r="H1125" i="2" l="1"/>
  <c r="C1126" i="2"/>
  <c r="F1126" i="2" l="1"/>
  <c r="G1126" i="2"/>
  <c r="C1127" i="2" l="1"/>
  <c r="H1126" i="2"/>
  <c r="G1127" i="2" l="1"/>
  <c r="F1127" i="2"/>
  <c r="H1127" i="2" l="1"/>
  <c r="C1128" i="2"/>
  <c r="F1128" i="2" l="1"/>
  <c r="G1128" i="2"/>
  <c r="C1129" i="2" l="1"/>
  <c r="H1128" i="2"/>
  <c r="G1129" i="2" l="1"/>
  <c r="F1129" i="2"/>
  <c r="H1129" i="2" l="1"/>
  <c r="C1130" i="2"/>
  <c r="F1130" i="2" l="1"/>
  <c r="G1130" i="2"/>
  <c r="C1131" i="2" l="1"/>
  <c r="H1130" i="2"/>
  <c r="G1131" i="2" l="1"/>
  <c r="F1131" i="2"/>
  <c r="H1131" i="2" l="1"/>
  <c r="C1132" i="2"/>
  <c r="F1132" i="2" l="1"/>
  <c r="G1132" i="2"/>
  <c r="C1133" i="2" l="1"/>
  <c r="H1132" i="2"/>
  <c r="G1133" i="2" l="1"/>
  <c r="F1133" i="2"/>
  <c r="H1133" i="2" l="1"/>
  <c r="C1134" i="2"/>
  <c r="F1134" i="2" l="1"/>
  <c r="G1134" i="2"/>
  <c r="C1135" i="2" l="1"/>
  <c r="H1134" i="2"/>
  <c r="G1135" i="2" l="1"/>
  <c r="F1135" i="2"/>
  <c r="H1135" i="2" l="1"/>
  <c r="C1136" i="2"/>
  <c r="F1136" i="2" l="1"/>
  <c r="G1136" i="2"/>
  <c r="C1137" i="2" l="1"/>
  <c r="H1136" i="2"/>
  <c r="G1137" i="2" l="1"/>
  <c r="F1137" i="2"/>
  <c r="H1137" i="2" l="1"/>
  <c r="C1138" i="2"/>
  <c r="F1138" i="2" l="1"/>
  <c r="G1138" i="2"/>
  <c r="C1139" i="2" l="1"/>
  <c r="H1138" i="2"/>
  <c r="G1139" i="2" l="1"/>
  <c r="F1139" i="2"/>
  <c r="H1139" i="2" l="1"/>
  <c r="C1140" i="2"/>
  <c r="F1140" i="2" l="1"/>
  <c r="G1140" i="2"/>
  <c r="C1141" i="2" l="1"/>
  <c r="H1140" i="2"/>
  <c r="G1141" i="2" l="1"/>
  <c r="F1141" i="2"/>
  <c r="H1141" i="2" l="1"/>
  <c r="C1142" i="2"/>
  <c r="F1142" i="2" l="1"/>
  <c r="G1142" i="2"/>
  <c r="C1143" i="2" l="1"/>
  <c r="H1142" i="2"/>
  <c r="G1143" i="2" l="1"/>
  <c r="F1143" i="2"/>
  <c r="H1143" i="2" l="1"/>
  <c r="C1144" i="2"/>
  <c r="F1144" i="2" l="1"/>
  <c r="G1144" i="2"/>
  <c r="C1145" i="2" l="1"/>
  <c r="H1144" i="2"/>
  <c r="G1145" i="2" l="1"/>
  <c r="F1145" i="2"/>
  <c r="H1145" i="2" l="1"/>
  <c r="C1146" i="2"/>
  <c r="F1146" i="2" l="1"/>
  <c r="G1146" i="2"/>
  <c r="C1147" i="2" l="1"/>
  <c r="H1146" i="2"/>
  <c r="G1147" i="2" l="1"/>
  <c r="F1147" i="2"/>
  <c r="H1147" i="2" l="1"/>
  <c r="C1148" i="2"/>
  <c r="G1148" i="2" l="1"/>
  <c r="F1148" i="2"/>
  <c r="C1149" i="2" l="1"/>
  <c r="H1148" i="2"/>
  <c r="G1149" i="2" l="1"/>
  <c r="F1149" i="2"/>
  <c r="C1150" i="2" l="1"/>
  <c r="H1149" i="2"/>
  <c r="G1150" i="2" l="1"/>
  <c r="F1150" i="2"/>
  <c r="H1150" i="2" l="1"/>
  <c r="C1151" i="2"/>
  <c r="F1151" i="2" l="1"/>
  <c r="G1151" i="2"/>
  <c r="C1152" i="2" l="1"/>
  <c r="H1151" i="2"/>
  <c r="G1152" i="2" l="1"/>
  <c r="F1152" i="2"/>
  <c r="C1153" i="2" l="1"/>
  <c r="H1152" i="2"/>
  <c r="G1153" i="2" l="1"/>
  <c r="F1153" i="2"/>
  <c r="C1154" i="2" l="1"/>
  <c r="H1153" i="2"/>
  <c r="G1154" i="2" l="1"/>
  <c r="F1154" i="2"/>
  <c r="H1154" i="2" l="1"/>
  <c r="C1155" i="2"/>
  <c r="F1155" i="2" l="1"/>
  <c r="G1155" i="2"/>
  <c r="C1156" i="2" l="1"/>
  <c r="H1155" i="2"/>
  <c r="G1156" i="2" l="1"/>
  <c r="F1156" i="2"/>
  <c r="C1157" i="2" l="1"/>
  <c r="H1156" i="2"/>
  <c r="G1157" i="2" l="1"/>
  <c r="F1157" i="2"/>
  <c r="C1158" i="2" l="1"/>
  <c r="H1157" i="2"/>
  <c r="G1158" i="2" l="1"/>
  <c r="F1158" i="2"/>
  <c r="H1158" i="2" l="1"/>
  <c r="C1159" i="2"/>
  <c r="F1159" i="2" l="1"/>
  <c r="G1159" i="2"/>
  <c r="C1160" i="2" l="1"/>
  <c r="H1159" i="2"/>
  <c r="G1160" i="2" l="1"/>
  <c r="F1160" i="2"/>
  <c r="C1161" i="2" l="1"/>
  <c r="H1160" i="2"/>
  <c r="G1161" i="2" l="1"/>
  <c r="F1161" i="2"/>
  <c r="C1162" i="2" l="1"/>
  <c r="H1161" i="2"/>
  <c r="G1162" i="2" l="1"/>
  <c r="F1162" i="2"/>
  <c r="H1162" i="2" l="1"/>
  <c r="C1163" i="2"/>
  <c r="F1163" i="2" l="1"/>
  <c r="G1163" i="2"/>
  <c r="C1164" i="2" l="1"/>
  <c r="H1163" i="2"/>
  <c r="G1164" i="2" l="1"/>
  <c r="F1164" i="2"/>
  <c r="C1165" i="2" l="1"/>
  <c r="H1164" i="2"/>
  <c r="G1165" i="2" l="1"/>
  <c r="F1165" i="2"/>
  <c r="C1166" i="2" l="1"/>
  <c r="H1165" i="2"/>
  <c r="G1166" i="2" l="1"/>
  <c r="F1166" i="2"/>
  <c r="H1166" i="2" l="1"/>
  <c r="C1167" i="2"/>
  <c r="F1167" i="2" l="1"/>
  <c r="G1167" i="2"/>
  <c r="C1168" i="2" l="1"/>
  <c r="H1167" i="2"/>
  <c r="G1168" i="2" l="1"/>
  <c r="F1168" i="2"/>
  <c r="C1169" i="2" l="1"/>
  <c r="H1168" i="2"/>
  <c r="G1169" i="2" l="1"/>
  <c r="F1169" i="2"/>
  <c r="C1170" i="2" l="1"/>
  <c r="H1169" i="2"/>
  <c r="G1170" i="2" l="1"/>
  <c r="F1170" i="2"/>
  <c r="H1170" i="2" l="1"/>
  <c r="C1171" i="2"/>
  <c r="F1171" i="2" l="1"/>
  <c r="G1171" i="2"/>
  <c r="C1172" i="2" l="1"/>
  <c r="H1171" i="2"/>
  <c r="G1172" i="2" l="1"/>
  <c r="F1172" i="2"/>
  <c r="C1173" i="2" l="1"/>
  <c r="H1172" i="2"/>
  <c r="G1173" i="2" l="1"/>
  <c r="F1173" i="2"/>
  <c r="C1174" i="2" l="1"/>
  <c r="H1173" i="2"/>
  <c r="G1174" i="2" l="1"/>
  <c r="F1174" i="2"/>
  <c r="H1174" i="2" l="1"/>
  <c r="C1175" i="2"/>
  <c r="F1175" i="2" l="1"/>
  <c r="G1175" i="2"/>
  <c r="C1176" i="2" l="1"/>
  <c r="H1175" i="2"/>
  <c r="G1176" i="2" l="1"/>
  <c r="F1176" i="2"/>
  <c r="C1177" i="2" l="1"/>
  <c r="H1176" i="2"/>
  <c r="G1177" i="2" l="1"/>
  <c r="F1177" i="2"/>
  <c r="C1178" i="2" l="1"/>
  <c r="H1177" i="2"/>
  <c r="G1178" i="2" l="1"/>
  <c r="F1178" i="2"/>
  <c r="H1178" i="2" l="1"/>
  <c r="C1179" i="2"/>
  <c r="F1179" i="2" l="1"/>
  <c r="G1179" i="2"/>
  <c r="C1180" i="2" l="1"/>
  <c r="H1179" i="2"/>
  <c r="G1180" i="2" l="1"/>
  <c r="F1180" i="2"/>
  <c r="C1181" i="2" l="1"/>
  <c r="H1180" i="2"/>
  <c r="G1181" i="2" l="1"/>
  <c r="F1181" i="2"/>
  <c r="C1182" i="2" l="1"/>
  <c r="H1181" i="2"/>
  <c r="G1182" i="2" l="1"/>
  <c r="F1182" i="2"/>
  <c r="H1182" i="2" l="1"/>
  <c r="C1183" i="2"/>
  <c r="F1183" i="2" l="1"/>
  <c r="G1183" i="2"/>
  <c r="C1184" i="2" l="1"/>
  <c r="H1183" i="2"/>
  <c r="G1184" i="2" l="1"/>
  <c r="F1184" i="2"/>
  <c r="C1185" i="2" l="1"/>
  <c r="H1184" i="2"/>
  <c r="G1185" i="2" l="1"/>
  <c r="F1185" i="2"/>
  <c r="C1186" i="2" l="1"/>
  <c r="H1185" i="2"/>
  <c r="G1186" i="2" l="1"/>
  <c r="F1186" i="2"/>
  <c r="H1186" i="2" l="1"/>
  <c r="C1187" i="2"/>
  <c r="F1187" i="2" l="1"/>
  <c r="G1187" i="2"/>
  <c r="C1188" i="2" l="1"/>
  <c r="H1187" i="2"/>
  <c r="G1188" i="2" l="1"/>
  <c r="F1188" i="2"/>
  <c r="C1189" i="2" l="1"/>
  <c r="H1188" i="2"/>
  <c r="G1189" i="2" l="1"/>
  <c r="F1189" i="2"/>
  <c r="C1190" i="2" l="1"/>
  <c r="H1189" i="2"/>
  <c r="G1190" i="2" l="1"/>
  <c r="F1190" i="2"/>
  <c r="H1190" i="2" l="1"/>
  <c r="C1191" i="2"/>
  <c r="F1191" i="2" l="1"/>
  <c r="G1191" i="2"/>
  <c r="C1192" i="2" l="1"/>
  <c r="H1191" i="2"/>
  <c r="G1192" i="2" l="1"/>
  <c r="F1192" i="2"/>
  <c r="C1193" i="2" l="1"/>
  <c r="H1192" i="2"/>
  <c r="G1193" i="2" l="1"/>
  <c r="F1193" i="2"/>
  <c r="C1194" i="2" l="1"/>
  <c r="H1193" i="2"/>
  <c r="G1194" i="2" l="1"/>
  <c r="F1194" i="2"/>
  <c r="H1194" i="2" l="1"/>
  <c r="C1195" i="2"/>
  <c r="F1195" i="2" l="1"/>
  <c r="G1195" i="2"/>
  <c r="C1196" i="2" l="1"/>
  <c r="H1195" i="2"/>
  <c r="G1196" i="2" l="1"/>
  <c r="F1196" i="2"/>
  <c r="C1197" i="2" l="1"/>
  <c r="H1196" i="2"/>
  <c r="G1197" i="2" l="1"/>
  <c r="F1197" i="2"/>
  <c r="C1198" i="2" l="1"/>
  <c r="H1197" i="2"/>
  <c r="G1198" i="2" l="1"/>
  <c r="F1198" i="2"/>
  <c r="H1198" i="2" l="1"/>
  <c r="C1199" i="2"/>
  <c r="F1199" i="2" l="1"/>
  <c r="G1199" i="2"/>
  <c r="C1200" i="2" l="1"/>
  <c r="H1199" i="2"/>
  <c r="G1200" i="2" l="1"/>
  <c r="F1200" i="2"/>
  <c r="C1201" i="2" l="1"/>
  <c r="H1200" i="2"/>
  <c r="G1201" i="2" l="1"/>
  <c r="F1201" i="2"/>
  <c r="C1202" i="2" l="1"/>
  <c r="H1201" i="2"/>
  <c r="G1202" i="2" l="1"/>
  <c r="F1202" i="2"/>
  <c r="H1202" i="2" l="1"/>
  <c r="C1203" i="2"/>
  <c r="F1203" i="2" l="1"/>
  <c r="G1203" i="2"/>
  <c r="C1204" i="2" l="1"/>
  <c r="H1203" i="2"/>
  <c r="G1204" i="2" l="1"/>
  <c r="F1204" i="2"/>
  <c r="C1205" i="2" l="1"/>
  <c r="H1204" i="2"/>
  <c r="G1205" i="2" l="1"/>
  <c r="F1205" i="2"/>
  <c r="C1206" i="2" l="1"/>
  <c r="H1205" i="2"/>
  <c r="G1206" i="2" l="1"/>
  <c r="F1206" i="2"/>
  <c r="H1206" i="2" l="1"/>
  <c r="C1207" i="2"/>
  <c r="F1207" i="2" l="1"/>
  <c r="G1207" i="2"/>
  <c r="C1208" i="2" l="1"/>
  <c r="H1207" i="2"/>
  <c r="G1208" i="2" l="1"/>
  <c r="F1208" i="2"/>
  <c r="C1209" i="2" l="1"/>
  <c r="H1208" i="2"/>
  <c r="G1209" i="2" l="1"/>
  <c r="F1209" i="2"/>
  <c r="C1210" i="2" l="1"/>
  <c r="H1209" i="2"/>
  <c r="G1210" i="2" l="1"/>
  <c r="F1210" i="2"/>
  <c r="H1210" i="2" l="1"/>
  <c r="C1211" i="2"/>
  <c r="F1211" i="2" l="1"/>
  <c r="G1211" i="2"/>
  <c r="C1212" i="2" l="1"/>
  <c r="H1211" i="2"/>
  <c r="G1212" i="2" l="1"/>
  <c r="F1212" i="2"/>
  <c r="C1213" i="2" l="1"/>
  <c r="H1212" i="2"/>
  <c r="G1213" i="2" l="1"/>
  <c r="F1213" i="2"/>
  <c r="C1214" i="2" l="1"/>
  <c r="H1213" i="2"/>
  <c r="G1214" i="2" l="1"/>
  <c r="F1214" i="2"/>
  <c r="H1214" i="2" l="1"/>
  <c r="C1215" i="2"/>
  <c r="F1215" i="2" l="1"/>
  <c r="G1215" i="2"/>
  <c r="C1216" i="2" l="1"/>
  <c r="H1215" i="2"/>
  <c r="G1216" i="2" l="1"/>
  <c r="F1216" i="2"/>
  <c r="C1217" i="2" l="1"/>
  <c r="H1216" i="2"/>
  <c r="G1217" i="2" l="1"/>
  <c r="F1217" i="2"/>
  <c r="C1218" i="2" l="1"/>
  <c r="H1217" i="2"/>
  <c r="G1218" i="2" l="1"/>
  <c r="F1218" i="2"/>
  <c r="H1218" i="2" l="1"/>
  <c r="C1219" i="2"/>
  <c r="F1219" i="2" l="1"/>
  <c r="G1219" i="2"/>
  <c r="C1220" i="2" l="1"/>
  <c r="H1219" i="2"/>
  <c r="G1220" i="2" l="1"/>
  <c r="F1220" i="2"/>
  <c r="C1221" i="2" l="1"/>
  <c r="H1220" i="2"/>
  <c r="G1221" i="2" l="1"/>
  <c r="F1221" i="2"/>
  <c r="C1222" i="2" l="1"/>
  <c r="H1221" i="2"/>
  <c r="G1222" i="2" l="1"/>
  <c r="F1222" i="2"/>
  <c r="H1222" i="2" l="1"/>
  <c r="C1223" i="2"/>
  <c r="F1223" i="2" l="1"/>
  <c r="G1223" i="2"/>
  <c r="C1224" i="2" l="1"/>
  <c r="H1223" i="2"/>
  <c r="G1224" i="2" l="1"/>
  <c r="F1224" i="2"/>
  <c r="C1225" i="2" l="1"/>
  <c r="H1224" i="2"/>
  <c r="G1225" i="2" l="1"/>
  <c r="F1225" i="2"/>
  <c r="C1226" i="2" l="1"/>
  <c r="H1225" i="2"/>
  <c r="G1226" i="2" l="1"/>
  <c r="F1226" i="2"/>
  <c r="H1226" i="2" l="1"/>
  <c r="C1227" i="2"/>
  <c r="F1227" i="2" l="1"/>
  <c r="G1227" i="2"/>
  <c r="C1228" i="2" l="1"/>
  <c r="H1227" i="2"/>
  <c r="G1228" i="2" l="1"/>
  <c r="F1228" i="2"/>
  <c r="C1229" i="2" l="1"/>
  <c r="H1228" i="2"/>
  <c r="G1229" i="2" l="1"/>
  <c r="F1229" i="2"/>
  <c r="C1230" i="2" l="1"/>
  <c r="H1229" i="2"/>
  <c r="G1230" i="2" l="1"/>
  <c r="F1230" i="2"/>
  <c r="H1230" i="2" l="1"/>
  <c r="C1231" i="2"/>
  <c r="F1231" i="2" l="1"/>
  <c r="G1231" i="2"/>
  <c r="C1232" i="2" l="1"/>
  <c r="H1231" i="2"/>
  <c r="G1232" i="2" l="1"/>
  <c r="F1232" i="2"/>
  <c r="C1233" i="2" l="1"/>
  <c r="H1232" i="2"/>
  <c r="G1233" i="2" l="1"/>
  <c r="F1233" i="2"/>
  <c r="C1234" i="2" l="1"/>
  <c r="H1233" i="2"/>
  <c r="G1234" i="2" l="1"/>
  <c r="F1234" i="2"/>
  <c r="H1234" i="2" l="1"/>
  <c r="C1235" i="2"/>
  <c r="F1235" i="2" l="1"/>
  <c r="G1235" i="2"/>
  <c r="C1236" i="2" l="1"/>
  <c r="H1235" i="2"/>
  <c r="G1236" i="2" l="1"/>
  <c r="F1236" i="2"/>
  <c r="C1237" i="2" l="1"/>
  <c r="H1236" i="2"/>
  <c r="G1237" i="2" l="1"/>
  <c r="F1237" i="2"/>
  <c r="C1238" i="2" l="1"/>
  <c r="H1237" i="2"/>
  <c r="G1238" i="2" l="1"/>
  <c r="F1238" i="2"/>
  <c r="H1238" i="2" l="1"/>
  <c r="C1239" i="2"/>
  <c r="F1239" i="2" l="1"/>
  <c r="G1239" i="2"/>
  <c r="C1240" i="2" l="1"/>
  <c r="H1239" i="2"/>
  <c r="G1240" i="2" l="1"/>
  <c r="F1240" i="2"/>
  <c r="C1241" i="2" l="1"/>
  <c r="H1240" i="2"/>
  <c r="G1241" i="2" l="1"/>
  <c r="F1241" i="2"/>
  <c r="C1242" i="2" l="1"/>
  <c r="H1241" i="2"/>
  <c r="G1242" i="2" l="1"/>
  <c r="F1242" i="2"/>
  <c r="H1242" i="2" l="1"/>
  <c r="C1243" i="2"/>
  <c r="F1243" i="2" l="1"/>
  <c r="G1243" i="2"/>
  <c r="C1244" i="2" l="1"/>
  <c r="H1243" i="2"/>
  <c r="G1244" i="2" l="1"/>
  <c r="F1244" i="2"/>
  <c r="C1245" i="2" l="1"/>
  <c r="H1244" i="2"/>
  <c r="G1245" i="2" l="1"/>
  <c r="F1245" i="2"/>
  <c r="C1246" i="2" l="1"/>
  <c r="H1245" i="2"/>
  <c r="G1246" i="2" l="1"/>
  <c r="F1246" i="2"/>
  <c r="H1246" i="2" l="1"/>
  <c r="C1247" i="2"/>
  <c r="F1247" i="2" l="1"/>
  <c r="G1247" i="2"/>
  <c r="C1248" i="2" l="1"/>
  <c r="H1247" i="2"/>
  <c r="G1248" i="2" l="1"/>
  <c r="F1248" i="2"/>
  <c r="C1249" i="2" l="1"/>
  <c r="H1248" i="2"/>
  <c r="G1249" i="2" l="1"/>
  <c r="F1249" i="2"/>
  <c r="C1250" i="2" l="1"/>
  <c r="H1249" i="2"/>
  <c r="G1250" i="2" l="1"/>
  <c r="F1250" i="2"/>
  <c r="H1250" i="2" l="1"/>
  <c r="C1251" i="2"/>
  <c r="F1251" i="2" l="1"/>
  <c r="G1251" i="2"/>
  <c r="C1252" i="2" l="1"/>
  <c r="H1251" i="2"/>
  <c r="G1252" i="2" l="1"/>
  <c r="F1252" i="2"/>
  <c r="C1253" i="2" l="1"/>
  <c r="H1252" i="2"/>
  <c r="G1253" i="2" l="1"/>
  <c r="F1253" i="2"/>
  <c r="C1254" i="2" l="1"/>
  <c r="H1253" i="2"/>
  <c r="G1254" i="2" l="1"/>
  <c r="F1254" i="2"/>
  <c r="H1254" i="2" l="1"/>
  <c r="C1255" i="2"/>
  <c r="F1255" i="2" l="1"/>
  <c r="G1255" i="2"/>
  <c r="C1256" i="2" l="1"/>
  <c r="H1255" i="2"/>
  <c r="G1256" i="2" l="1"/>
  <c r="F1256" i="2"/>
  <c r="C1257" i="2" l="1"/>
  <c r="H1256" i="2"/>
  <c r="G1257" i="2" l="1"/>
  <c r="F1257" i="2"/>
  <c r="C1258" i="2" l="1"/>
  <c r="H1257" i="2"/>
  <c r="G1258" i="2" l="1"/>
  <c r="F1258" i="2"/>
  <c r="H1258" i="2" l="1"/>
  <c r="C1259" i="2"/>
  <c r="F1259" i="2" l="1"/>
  <c r="G1259" i="2"/>
  <c r="C1260" i="2" l="1"/>
  <c r="H1259" i="2"/>
  <c r="G1260" i="2" l="1"/>
  <c r="F1260" i="2"/>
  <c r="C1261" i="2" l="1"/>
  <c r="H1260" i="2"/>
  <c r="G1261" i="2" l="1"/>
  <c r="F1261" i="2"/>
  <c r="C1262" i="2" l="1"/>
  <c r="H1261" i="2"/>
  <c r="G1262" i="2" l="1"/>
  <c r="F1262" i="2"/>
  <c r="H1262" i="2" l="1"/>
  <c r="C1263" i="2"/>
  <c r="F1263" i="2" l="1"/>
  <c r="G1263" i="2"/>
  <c r="C1264" i="2" l="1"/>
  <c r="H1263" i="2"/>
  <c r="G1264" i="2" l="1"/>
  <c r="F1264" i="2"/>
  <c r="C1265" i="2" l="1"/>
  <c r="H1264" i="2"/>
  <c r="G1265" i="2" l="1"/>
  <c r="F1265" i="2"/>
  <c r="C1266" i="2" l="1"/>
  <c r="H1265" i="2"/>
  <c r="G1266" i="2" l="1"/>
  <c r="F1266" i="2"/>
  <c r="H1266" i="2" l="1"/>
  <c r="C1267" i="2"/>
  <c r="F1267" i="2" l="1"/>
  <c r="G1267" i="2"/>
  <c r="C1268" i="2" l="1"/>
  <c r="H1267" i="2"/>
  <c r="G1268" i="2" l="1"/>
  <c r="F1268" i="2"/>
  <c r="C1269" i="2" l="1"/>
  <c r="H1268" i="2"/>
  <c r="G1269" i="2" l="1"/>
  <c r="F1269" i="2"/>
  <c r="C1270" i="2" l="1"/>
  <c r="H1269" i="2"/>
  <c r="G1270" i="2" l="1"/>
  <c r="F1270" i="2"/>
  <c r="H1270" i="2" l="1"/>
  <c r="C1271" i="2"/>
  <c r="F1271" i="2" l="1"/>
  <c r="G1271" i="2"/>
  <c r="C1272" i="2" l="1"/>
  <c r="H1271" i="2"/>
  <c r="G1272" i="2" l="1"/>
  <c r="F1272" i="2"/>
  <c r="H1272" i="2" l="1"/>
  <c r="C1273" i="2"/>
  <c r="F1273" i="2" l="1"/>
  <c r="G1273" i="2"/>
  <c r="C1274" i="2" l="1"/>
  <c r="H1273" i="2"/>
  <c r="G1274" i="2" l="1"/>
  <c r="F1274" i="2"/>
  <c r="H1274" i="2" l="1"/>
  <c r="C1275" i="2"/>
  <c r="F1275" i="2" l="1"/>
  <c r="G1275" i="2"/>
  <c r="C1276" i="2" l="1"/>
  <c r="H1275" i="2"/>
  <c r="G1276" i="2" l="1"/>
  <c r="F1276" i="2"/>
  <c r="H1276" i="2" l="1"/>
  <c r="C1277" i="2"/>
  <c r="F1277" i="2" l="1"/>
  <c r="G1277" i="2"/>
  <c r="C1278" i="2" l="1"/>
  <c r="H1277" i="2"/>
  <c r="G1278" i="2" l="1"/>
  <c r="F1278" i="2"/>
  <c r="H1278" i="2" l="1"/>
  <c r="C1279" i="2"/>
  <c r="F1279" i="2" l="1"/>
  <c r="G1279" i="2"/>
  <c r="C1280" i="2" l="1"/>
  <c r="H1279" i="2"/>
  <c r="G1280" i="2" l="1"/>
  <c r="F1280" i="2"/>
  <c r="C1281" i="2" l="1"/>
  <c r="H1280" i="2"/>
  <c r="G1281" i="2" l="1"/>
  <c r="F1281" i="2"/>
  <c r="C1282" i="2" l="1"/>
  <c r="H1281" i="2"/>
  <c r="G1282" i="2" l="1"/>
  <c r="F1282" i="2"/>
  <c r="H1282" i="2" l="1"/>
  <c r="C1283" i="2"/>
  <c r="F1283" i="2" l="1"/>
  <c r="G1283" i="2"/>
  <c r="C1284" i="2" l="1"/>
  <c r="H1283" i="2"/>
  <c r="G1284" i="2" l="1"/>
  <c r="F1284" i="2"/>
  <c r="C1285" i="2" l="1"/>
  <c r="H1284" i="2"/>
  <c r="G1285" i="2" l="1"/>
  <c r="F1285" i="2"/>
  <c r="C1286" i="2" l="1"/>
  <c r="H1285" i="2"/>
  <c r="G1286" i="2" l="1"/>
  <c r="F1286" i="2"/>
  <c r="H1286" i="2" l="1"/>
  <c r="C1287" i="2"/>
  <c r="F1287" i="2" l="1"/>
  <c r="G1287" i="2"/>
  <c r="C1288" i="2" l="1"/>
  <c r="H1287" i="2"/>
  <c r="G1288" i="2" l="1"/>
  <c r="F1288" i="2"/>
  <c r="H1288" i="2" l="1"/>
  <c r="C1289" i="2"/>
  <c r="F1289" i="2" l="1"/>
  <c r="G1289" i="2"/>
  <c r="C1290" i="2" l="1"/>
  <c r="H1289" i="2"/>
  <c r="G1290" i="2" l="1"/>
  <c r="F1290" i="2"/>
  <c r="H1290" i="2" l="1"/>
  <c r="C1291" i="2"/>
  <c r="F1291" i="2" l="1"/>
  <c r="G1291" i="2"/>
  <c r="C1292" i="2" l="1"/>
  <c r="H1291" i="2"/>
  <c r="G1292" i="2" l="1"/>
  <c r="F1292" i="2"/>
  <c r="C1293" i="2" l="1"/>
  <c r="H1292" i="2"/>
  <c r="G1293" i="2" l="1"/>
  <c r="F1293" i="2"/>
  <c r="C1294" i="2" l="1"/>
  <c r="H1293" i="2"/>
  <c r="G1294" i="2" l="1"/>
  <c r="F1294" i="2"/>
  <c r="H1294" i="2" l="1"/>
  <c r="C1295" i="2"/>
  <c r="F1295" i="2" l="1"/>
  <c r="G1295" i="2"/>
  <c r="C1296" i="2" l="1"/>
  <c r="H1295" i="2"/>
  <c r="G1296" i="2" l="1"/>
  <c r="F1296" i="2"/>
  <c r="C1297" i="2" l="1"/>
  <c r="H1296" i="2"/>
  <c r="G1297" i="2" l="1"/>
  <c r="F1297" i="2"/>
  <c r="C1298" i="2" l="1"/>
  <c r="H1297" i="2"/>
  <c r="G1298" i="2" l="1"/>
  <c r="F1298" i="2"/>
  <c r="H1298" i="2" l="1"/>
  <c r="C1299" i="2"/>
  <c r="F1299" i="2" l="1"/>
  <c r="G1299" i="2"/>
  <c r="C1300" i="2" l="1"/>
  <c r="H1299" i="2"/>
  <c r="G1300" i="2" l="1"/>
  <c r="F1300" i="2"/>
  <c r="C1301" i="2" l="1"/>
  <c r="H1300" i="2"/>
  <c r="G1301" i="2" l="1"/>
  <c r="F1301" i="2"/>
  <c r="C1302" i="2" l="1"/>
  <c r="H1301" i="2"/>
  <c r="G1302" i="2" l="1"/>
  <c r="F1302" i="2"/>
  <c r="H1302" i="2" l="1"/>
  <c r="C1303" i="2"/>
  <c r="F1303" i="2" l="1"/>
  <c r="G1303" i="2"/>
  <c r="C1304" i="2" l="1"/>
  <c r="H1303" i="2"/>
  <c r="G1304" i="2" l="1"/>
  <c r="F1304" i="2"/>
  <c r="H1304" i="2" l="1"/>
  <c r="C1305" i="2"/>
  <c r="F1305" i="2" l="1"/>
  <c r="G1305" i="2"/>
  <c r="C1306" i="2" l="1"/>
  <c r="H1305" i="2"/>
  <c r="G1306" i="2" l="1"/>
  <c r="F1306" i="2"/>
  <c r="H1306" i="2" l="1"/>
  <c r="C1307" i="2"/>
  <c r="F1307" i="2" l="1"/>
  <c r="G1307" i="2"/>
  <c r="C1308" i="2" l="1"/>
  <c r="H1307" i="2"/>
  <c r="G1308" i="2" l="1"/>
  <c r="F1308" i="2"/>
  <c r="H1308" i="2" l="1"/>
  <c r="C1309" i="2"/>
  <c r="F1309" i="2" l="1"/>
  <c r="G1309" i="2"/>
  <c r="C1310" i="2" l="1"/>
  <c r="H1309" i="2"/>
  <c r="G1310" i="2" l="1"/>
  <c r="F1310" i="2"/>
  <c r="H1310" i="2" l="1"/>
  <c r="C1311" i="2"/>
  <c r="F1311" i="2" l="1"/>
  <c r="G1311" i="2"/>
  <c r="C1312" i="2" l="1"/>
  <c r="H1311" i="2"/>
  <c r="G1312" i="2" l="1"/>
  <c r="F1312" i="2"/>
  <c r="C1313" i="2" l="1"/>
  <c r="H1312" i="2"/>
  <c r="G1313" i="2" l="1"/>
  <c r="F1313" i="2"/>
  <c r="C1314" i="2" l="1"/>
  <c r="H1313" i="2"/>
  <c r="G1314" i="2" l="1"/>
  <c r="F1314" i="2"/>
  <c r="H1314" i="2" l="1"/>
  <c r="C1315" i="2"/>
  <c r="F1315" i="2" l="1"/>
  <c r="G1315" i="2"/>
  <c r="C1316" i="2" l="1"/>
  <c r="H1315" i="2"/>
  <c r="G1316" i="2" l="1"/>
  <c r="F1316" i="2"/>
  <c r="C1317" i="2" l="1"/>
  <c r="H1316" i="2"/>
  <c r="G1317" i="2" l="1"/>
  <c r="F1317" i="2"/>
  <c r="C1318" i="2" l="1"/>
  <c r="H1317" i="2"/>
  <c r="G1318" i="2" l="1"/>
  <c r="F1318" i="2"/>
  <c r="H1318" i="2" l="1"/>
  <c r="C1319" i="2"/>
  <c r="F1319" i="2" l="1"/>
  <c r="G1319" i="2"/>
  <c r="C1320" i="2" l="1"/>
  <c r="H1319" i="2"/>
  <c r="G1320" i="2" l="1"/>
  <c r="F1320" i="2"/>
  <c r="H1320" i="2" l="1"/>
  <c r="C1321" i="2"/>
  <c r="F1321" i="2" l="1"/>
  <c r="G1321" i="2"/>
  <c r="C1322" i="2" l="1"/>
  <c r="H1321" i="2"/>
  <c r="G1322" i="2" l="1"/>
  <c r="F1322" i="2"/>
  <c r="H1322" i="2" l="1"/>
  <c r="C1323" i="2"/>
  <c r="F1323" i="2" l="1"/>
  <c r="G1323" i="2"/>
  <c r="C1324" i="2" l="1"/>
  <c r="H1323" i="2"/>
  <c r="G1324" i="2" l="1"/>
  <c r="F1324" i="2"/>
  <c r="C1325" i="2" l="1"/>
  <c r="H1324" i="2"/>
  <c r="G1325" i="2" l="1"/>
  <c r="F1325" i="2"/>
  <c r="C1326" i="2" l="1"/>
  <c r="H1325" i="2"/>
  <c r="G1326" i="2" l="1"/>
  <c r="F1326" i="2"/>
  <c r="H1326" i="2" l="1"/>
  <c r="C1327" i="2"/>
  <c r="F1327" i="2" l="1"/>
  <c r="G1327" i="2"/>
  <c r="C1328" i="2" l="1"/>
  <c r="H1327" i="2"/>
  <c r="G1328" i="2" l="1"/>
  <c r="F1328" i="2"/>
  <c r="C1329" i="2" l="1"/>
  <c r="H1328" i="2"/>
  <c r="G1329" i="2" l="1"/>
  <c r="F1329" i="2"/>
  <c r="C1330" i="2" l="1"/>
  <c r="H1329" i="2"/>
  <c r="G1330" i="2" l="1"/>
  <c r="F1330" i="2"/>
  <c r="H1330" i="2" l="1"/>
  <c r="C1331" i="2"/>
  <c r="F1331" i="2" l="1"/>
  <c r="G1331" i="2"/>
  <c r="C1332" i="2" l="1"/>
  <c r="H1331" i="2"/>
  <c r="G1332" i="2" l="1"/>
  <c r="F1332" i="2"/>
  <c r="C1333" i="2" l="1"/>
  <c r="H1332" i="2"/>
  <c r="G1333" i="2" l="1"/>
  <c r="F1333" i="2"/>
  <c r="C1334" i="2" l="1"/>
  <c r="H1333" i="2"/>
  <c r="G1334" i="2" l="1"/>
  <c r="F1334" i="2"/>
  <c r="H1334" i="2" l="1"/>
  <c r="C1335" i="2"/>
  <c r="F1335" i="2" l="1"/>
  <c r="G1335" i="2"/>
  <c r="C1336" i="2" l="1"/>
  <c r="H1335" i="2"/>
  <c r="G1336" i="2" l="1"/>
  <c r="F1336" i="2"/>
  <c r="H1336" i="2" l="1"/>
  <c r="C1337" i="2"/>
  <c r="F1337" i="2" l="1"/>
  <c r="G1337" i="2"/>
  <c r="C1338" i="2" l="1"/>
  <c r="H1337" i="2"/>
  <c r="G1338" i="2" l="1"/>
  <c r="F1338" i="2"/>
  <c r="H1338" i="2" l="1"/>
  <c r="C1339" i="2"/>
  <c r="F1339" i="2" l="1"/>
  <c r="G1339" i="2"/>
  <c r="C1340" i="2" l="1"/>
  <c r="H1339" i="2"/>
  <c r="G1340" i="2" l="1"/>
  <c r="F1340" i="2"/>
  <c r="H1340" i="2" l="1"/>
  <c r="C1341" i="2"/>
  <c r="F1341" i="2" l="1"/>
  <c r="G1341" i="2"/>
  <c r="C1342" i="2" l="1"/>
  <c r="H1341" i="2"/>
  <c r="G1342" i="2" l="1"/>
  <c r="F1342" i="2"/>
  <c r="H1342" i="2" l="1"/>
  <c r="C1343" i="2"/>
  <c r="F1343" i="2" l="1"/>
  <c r="G1343" i="2"/>
  <c r="C1344" i="2" l="1"/>
  <c r="H1343" i="2"/>
  <c r="G1344" i="2" l="1"/>
  <c r="F1344" i="2"/>
  <c r="C1345" i="2" l="1"/>
  <c r="H1344" i="2"/>
  <c r="G1345" i="2" l="1"/>
  <c r="F1345" i="2"/>
  <c r="C1346" i="2" l="1"/>
  <c r="H1345" i="2"/>
  <c r="G1346" i="2" l="1"/>
  <c r="F1346" i="2"/>
  <c r="H1346" i="2" l="1"/>
  <c r="C1347" i="2"/>
  <c r="F1347" i="2" l="1"/>
  <c r="G1347" i="2"/>
  <c r="C1348" i="2" l="1"/>
  <c r="H1347" i="2"/>
  <c r="G1348" i="2" l="1"/>
  <c r="F1348" i="2"/>
  <c r="C1349" i="2" l="1"/>
  <c r="H1348" i="2"/>
  <c r="G1349" i="2" l="1"/>
  <c r="F1349" i="2"/>
  <c r="C1350" i="2" l="1"/>
  <c r="H1349" i="2"/>
  <c r="G1350" i="2" l="1"/>
  <c r="F1350" i="2"/>
  <c r="H1350" i="2" l="1"/>
  <c r="C1351" i="2"/>
  <c r="F1351" i="2" l="1"/>
  <c r="G1351" i="2"/>
  <c r="C1352" i="2" l="1"/>
  <c r="H1351" i="2"/>
  <c r="G1352" i="2" l="1"/>
  <c r="F1352" i="2"/>
  <c r="H1352" i="2" l="1"/>
  <c r="C1353" i="2"/>
  <c r="F1353" i="2" l="1"/>
  <c r="G1353" i="2"/>
  <c r="C1354" i="2" l="1"/>
  <c r="H1353" i="2"/>
  <c r="G1354" i="2" l="1"/>
  <c r="F1354" i="2"/>
  <c r="H1354" i="2" l="1"/>
  <c r="C1355" i="2"/>
  <c r="F1355" i="2" l="1"/>
  <c r="G1355" i="2"/>
  <c r="C1356" i="2" l="1"/>
  <c r="H1355" i="2"/>
  <c r="G1356" i="2" l="1"/>
  <c r="F1356" i="2"/>
  <c r="C1357" i="2" l="1"/>
  <c r="H1356" i="2"/>
  <c r="G1357" i="2" l="1"/>
  <c r="F1357" i="2"/>
  <c r="C1358" i="2" l="1"/>
  <c r="H1357" i="2"/>
  <c r="G1358" i="2" l="1"/>
  <c r="F1358" i="2"/>
  <c r="H1358" i="2" l="1"/>
  <c r="C1359" i="2"/>
  <c r="F1359" i="2" l="1"/>
  <c r="G1359" i="2"/>
  <c r="C1360" i="2" l="1"/>
  <c r="H1359" i="2"/>
  <c r="G1360" i="2" l="1"/>
  <c r="F1360" i="2"/>
  <c r="C1361" i="2" l="1"/>
  <c r="H1360" i="2"/>
  <c r="G1361" i="2" l="1"/>
  <c r="F1361" i="2"/>
  <c r="C1362" i="2" l="1"/>
  <c r="H1361" i="2"/>
  <c r="G1362" i="2" l="1"/>
  <c r="F1362" i="2"/>
  <c r="C1363" i="2" l="1"/>
  <c r="H1362" i="2"/>
  <c r="G1363" i="2" l="1"/>
  <c r="F1363" i="2"/>
  <c r="C1364" i="2" l="1"/>
  <c r="H1363" i="2"/>
  <c r="G1364" i="2" l="1"/>
  <c r="F1364" i="2"/>
  <c r="C1365" i="2" l="1"/>
  <c r="H1364" i="2"/>
  <c r="G1365" i="2" l="1"/>
  <c r="F1365" i="2"/>
  <c r="C1366" i="2" l="1"/>
  <c r="H1365" i="2"/>
  <c r="G1366" i="2" l="1"/>
  <c r="F1366" i="2"/>
  <c r="C1367" i="2" l="1"/>
  <c r="H1366" i="2"/>
  <c r="G1367" i="2" l="1"/>
  <c r="F1367" i="2"/>
  <c r="H1367" i="2" l="1"/>
  <c r="C1368" i="2"/>
  <c r="F1368" i="2" l="1"/>
  <c r="G1368" i="2"/>
  <c r="C1369" i="2" l="1"/>
  <c r="H1368" i="2"/>
  <c r="G1369" i="2" l="1"/>
  <c r="F1369" i="2"/>
  <c r="C1370" i="2" l="1"/>
  <c r="H1369" i="2"/>
  <c r="G1370" i="2" l="1"/>
  <c r="F1370" i="2"/>
  <c r="C1371" i="2" l="1"/>
  <c r="H1370" i="2"/>
  <c r="G1371" i="2" l="1"/>
  <c r="F1371" i="2"/>
  <c r="C1372" i="2" l="1"/>
  <c r="H1371" i="2"/>
  <c r="G1372" i="2" l="1"/>
  <c r="F1372" i="2"/>
  <c r="C1373" i="2" l="1"/>
  <c r="H1372" i="2"/>
  <c r="G1373" i="2" l="1"/>
  <c r="F1373" i="2"/>
  <c r="C1374" i="2" l="1"/>
  <c r="H1373" i="2"/>
  <c r="G1374" i="2" l="1"/>
  <c r="F1374" i="2"/>
  <c r="C1375" i="2" l="1"/>
  <c r="H1374" i="2"/>
  <c r="G1375" i="2" l="1"/>
  <c r="F1375" i="2"/>
  <c r="C1376" i="2" l="1"/>
  <c r="H1375" i="2"/>
  <c r="G1376" i="2" l="1"/>
  <c r="F1376" i="2"/>
  <c r="C1377" i="2" l="1"/>
  <c r="H1376" i="2"/>
  <c r="G1377" i="2" l="1"/>
  <c r="F1377" i="2"/>
  <c r="C1378" i="2" l="1"/>
  <c r="H1377" i="2"/>
  <c r="G1378" i="2" l="1"/>
  <c r="F1378" i="2"/>
  <c r="C1379" i="2" l="1"/>
  <c r="H1378" i="2"/>
  <c r="G1379" i="2" l="1"/>
  <c r="F1379" i="2"/>
  <c r="C1380" i="2" l="1"/>
  <c r="H1379" i="2"/>
  <c r="G1380" i="2" l="1"/>
  <c r="F1380" i="2"/>
  <c r="C1381" i="2" l="1"/>
  <c r="H1380" i="2"/>
  <c r="G1381" i="2" l="1"/>
  <c r="F1381" i="2"/>
  <c r="C1382" i="2" l="1"/>
  <c r="H1381" i="2"/>
  <c r="G1382" i="2" l="1"/>
  <c r="F1382" i="2"/>
  <c r="C1383" i="2" l="1"/>
  <c r="H1382" i="2"/>
  <c r="G1383" i="2" l="1"/>
  <c r="F1383" i="2"/>
  <c r="H1383" i="2" l="1"/>
  <c r="C1384" i="2"/>
  <c r="F1384" i="2" l="1"/>
  <c r="G1384" i="2"/>
  <c r="C1385" i="2" l="1"/>
  <c r="H1384" i="2"/>
  <c r="G1385" i="2" l="1"/>
  <c r="F1385" i="2"/>
  <c r="C1386" i="2" l="1"/>
  <c r="H1385" i="2"/>
  <c r="G1386" i="2" l="1"/>
  <c r="F1386" i="2"/>
  <c r="C1387" i="2" l="1"/>
  <c r="H1386" i="2"/>
  <c r="G1387" i="2" l="1"/>
  <c r="F1387" i="2"/>
  <c r="H1387" i="2" l="1"/>
  <c r="C1388" i="2"/>
  <c r="F1388" i="2" l="1"/>
  <c r="G1388" i="2"/>
  <c r="C1389" i="2" l="1"/>
  <c r="H1388" i="2"/>
  <c r="G1389" i="2" l="1"/>
  <c r="F1389" i="2"/>
  <c r="C1390" i="2" l="1"/>
  <c r="H1389" i="2"/>
  <c r="G1390" i="2" l="1"/>
  <c r="F1390" i="2"/>
  <c r="C1391" i="2" l="1"/>
  <c r="H1390" i="2"/>
  <c r="G1391" i="2" l="1"/>
  <c r="F1391" i="2"/>
  <c r="C1392" i="2" l="1"/>
  <c r="H1391" i="2"/>
  <c r="G1392" i="2" l="1"/>
  <c r="F1392" i="2"/>
  <c r="C1393" i="2" l="1"/>
  <c r="H1392" i="2"/>
  <c r="G1393" i="2" l="1"/>
  <c r="F1393" i="2"/>
  <c r="C1394" i="2" l="1"/>
  <c r="H1393" i="2"/>
  <c r="G1394" i="2" l="1"/>
  <c r="F1394" i="2"/>
  <c r="C1395" i="2" l="1"/>
  <c r="H1394" i="2"/>
  <c r="G1395" i="2" l="1"/>
  <c r="F1395" i="2"/>
  <c r="C1396" i="2" l="1"/>
  <c r="H1395" i="2"/>
  <c r="G1396" i="2" l="1"/>
  <c r="F1396" i="2"/>
  <c r="C1397" i="2" l="1"/>
  <c r="H1396" i="2"/>
  <c r="G1397" i="2" l="1"/>
  <c r="F1397" i="2"/>
  <c r="C1398" i="2" l="1"/>
  <c r="H1397" i="2"/>
  <c r="G1398" i="2" l="1"/>
  <c r="F1398" i="2"/>
  <c r="C1399" i="2" l="1"/>
  <c r="H1398" i="2"/>
  <c r="G1399" i="2" l="1"/>
  <c r="F1399" i="2"/>
  <c r="C1400" i="2" l="1"/>
  <c r="H1399" i="2"/>
  <c r="G1400" i="2" l="1"/>
  <c r="F1400" i="2"/>
  <c r="C1401" i="2" l="1"/>
  <c r="H1400" i="2"/>
  <c r="G1401" i="2" l="1"/>
  <c r="F1401" i="2"/>
  <c r="C1402" i="2" l="1"/>
  <c r="H1401" i="2"/>
  <c r="G1402" i="2" l="1"/>
  <c r="F1402" i="2"/>
  <c r="C1403" i="2" l="1"/>
  <c r="H1402" i="2"/>
  <c r="G1403" i="2" l="1"/>
  <c r="F1403" i="2"/>
  <c r="H1403" i="2" l="1"/>
  <c r="C1404" i="2"/>
  <c r="F1404" i="2" l="1"/>
  <c r="G1404" i="2"/>
  <c r="C1405" i="2" l="1"/>
  <c r="H1404" i="2"/>
  <c r="G1405" i="2" l="1"/>
  <c r="F1405" i="2"/>
  <c r="C1406" i="2" l="1"/>
  <c r="H1405" i="2"/>
  <c r="G1406" i="2" l="1"/>
  <c r="F1406" i="2"/>
  <c r="C1407" i="2" l="1"/>
  <c r="H1406" i="2"/>
  <c r="G1407" i="2" l="1"/>
  <c r="F1407" i="2"/>
  <c r="C1408" i="2" l="1"/>
  <c r="H1407" i="2"/>
  <c r="G1408" i="2" l="1"/>
  <c r="F1408" i="2"/>
  <c r="C1409" i="2" l="1"/>
  <c r="H1408" i="2"/>
  <c r="G1409" i="2" l="1"/>
  <c r="F1409" i="2"/>
  <c r="C1410" i="2" l="1"/>
  <c r="H1409" i="2"/>
  <c r="G1410" i="2" l="1"/>
  <c r="F1410" i="2"/>
  <c r="C1411" i="2" l="1"/>
  <c r="H1410" i="2"/>
  <c r="G1411" i="2" l="1"/>
  <c r="F1411" i="2"/>
  <c r="C1412" i="2" l="1"/>
  <c r="H1411" i="2"/>
  <c r="G1412" i="2" l="1"/>
  <c r="F1412" i="2"/>
  <c r="C1413" i="2" l="1"/>
  <c r="H1412" i="2"/>
  <c r="G1413" i="2" l="1"/>
  <c r="F1413" i="2"/>
  <c r="C1414" i="2" l="1"/>
  <c r="H1413" i="2"/>
  <c r="G1414" i="2" l="1"/>
  <c r="F1414" i="2"/>
  <c r="C1415" i="2" l="1"/>
  <c r="H1414" i="2"/>
  <c r="G1415" i="2" l="1"/>
  <c r="F1415" i="2"/>
  <c r="C1416" i="2" l="1"/>
  <c r="H1415" i="2"/>
  <c r="G1416" i="2" l="1"/>
  <c r="F1416" i="2"/>
  <c r="C1417" i="2" l="1"/>
  <c r="H1416" i="2"/>
  <c r="G1417" i="2" l="1"/>
  <c r="F1417" i="2"/>
  <c r="C1418" i="2" l="1"/>
  <c r="H1417" i="2"/>
  <c r="G1418" i="2" l="1"/>
  <c r="F1418" i="2"/>
  <c r="C1419" i="2" l="1"/>
  <c r="H1418" i="2"/>
  <c r="G1419" i="2" l="1"/>
  <c r="F1419" i="2"/>
  <c r="H1419" i="2" l="1"/>
  <c r="C1420" i="2"/>
  <c r="F1420" i="2" l="1"/>
  <c r="G1420" i="2"/>
  <c r="C1421" i="2" l="1"/>
  <c r="H1420" i="2"/>
  <c r="G1421" i="2" l="1"/>
  <c r="F1421" i="2"/>
  <c r="C1422" i="2" l="1"/>
  <c r="H1421" i="2"/>
  <c r="G1422" i="2" l="1"/>
  <c r="F1422" i="2"/>
  <c r="C1423" i="2" l="1"/>
  <c r="H1422" i="2"/>
  <c r="G1423" i="2" l="1"/>
  <c r="F1423" i="2"/>
  <c r="C1424" i="2" l="1"/>
  <c r="H1423" i="2"/>
  <c r="G1424" i="2" l="1"/>
  <c r="F1424" i="2"/>
  <c r="C1425" i="2" l="1"/>
  <c r="H1424" i="2"/>
  <c r="G1425" i="2" l="1"/>
  <c r="F1425" i="2"/>
  <c r="C1426" i="2" l="1"/>
  <c r="H1425" i="2"/>
  <c r="G1426" i="2" l="1"/>
  <c r="F1426" i="2"/>
  <c r="C1427" i="2" l="1"/>
  <c r="H1426" i="2"/>
  <c r="G1427" i="2" l="1"/>
  <c r="F1427" i="2"/>
  <c r="C1428" i="2" l="1"/>
  <c r="H1427" i="2"/>
  <c r="G1428" i="2" l="1"/>
  <c r="F1428" i="2"/>
  <c r="C1429" i="2" l="1"/>
  <c r="H1428" i="2"/>
  <c r="G1429" i="2" l="1"/>
  <c r="F1429" i="2"/>
  <c r="C1430" i="2" l="1"/>
  <c r="H1429" i="2"/>
  <c r="G1430" i="2" l="1"/>
  <c r="F1430" i="2"/>
  <c r="C1431" i="2" l="1"/>
  <c r="H1430" i="2"/>
  <c r="G1431" i="2" l="1"/>
  <c r="F1431" i="2"/>
  <c r="C1432" i="2" l="1"/>
  <c r="H1431" i="2"/>
  <c r="G1432" i="2" l="1"/>
  <c r="F1432" i="2"/>
  <c r="C1433" i="2" l="1"/>
  <c r="H1432" i="2"/>
  <c r="G1433" i="2" l="1"/>
  <c r="F1433" i="2"/>
  <c r="C1434" i="2" l="1"/>
  <c r="H1433" i="2"/>
  <c r="G1434" i="2" l="1"/>
  <c r="F1434" i="2"/>
  <c r="C1435" i="2" l="1"/>
  <c r="H1434" i="2"/>
  <c r="G1435" i="2" l="1"/>
  <c r="F1435" i="2"/>
  <c r="H1435" i="2" l="1"/>
  <c r="C1436" i="2"/>
  <c r="F1436" i="2" l="1"/>
  <c r="G1436" i="2"/>
  <c r="C1437" i="2" l="1"/>
  <c r="H1436" i="2"/>
  <c r="G1437" i="2" l="1"/>
  <c r="F1437" i="2"/>
  <c r="C1438" i="2" l="1"/>
  <c r="H1437" i="2"/>
  <c r="G1438" i="2" l="1"/>
  <c r="F1438" i="2"/>
  <c r="C1439" i="2" l="1"/>
  <c r="H1438" i="2"/>
  <c r="G1439" i="2" l="1"/>
  <c r="F1439" i="2"/>
  <c r="C1440" i="2" l="1"/>
  <c r="H1439" i="2"/>
  <c r="G1440" i="2" l="1"/>
  <c r="F1440" i="2"/>
  <c r="C1441" i="2" l="1"/>
  <c r="H1440" i="2"/>
  <c r="G1441" i="2" l="1"/>
  <c r="F1441" i="2"/>
  <c r="C1442" i="2" l="1"/>
  <c r="H1441" i="2"/>
  <c r="G1442" i="2" l="1"/>
  <c r="F1442" i="2"/>
  <c r="C1443" i="2" l="1"/>
  <c r="H1442" i="2"/>
  <c r="G1443" i="2" l="1"/>
  <c r="F1443" i="2"/>
  <c r="C1444" i="2" l="1"/>
  <c r="H1443" i="2"/>
  <c r="G1444" i="2" l="1"/>
  <c r="F1444" i="2"/>
  <c r="C1445" i="2" l="1"/>
  <c r="H1444" i="2"/>
  <c r="G1445" i="2" l="1"/>
  <c r="F1445" i="2"/>
  <c r="C1446" i="2" l="1"/>
  <c r="H1445" i="2"/>
  <c r="G1446" i="2" l="1"/>
  <c r="F1446" i="2"/>
  <c r="C1447" i="2" l="1"/>
  <c r="H1446" i="2"/>
  <c r="G1447" i="2" l="1"/>
  <c r="F1447" i="2"/>
  <c r="C1448" i="2" l="1"/>
  <c r="H1447" i="2"/>
  <c r="G1448" i="2" l="1"/>
  <c r="F1448" i="2"/>
  <c r="C1449" i="2" l="1"/>
  <c r="H1448" i="2"/>
  <c r="G1449" i="2" l="1"/>
  <c r="F1449" i="2"/>
  <c r="C1450" i="2" l="1"/>
  <c r="H1449" i="2"/>
  <c r="G1450" i="2" l="1"/>
  <c r="F1450" i="2"/>
  <c r="C1451" i="2" l="1"/>
  <c r="H1450" i="2"/>
  <c r="G1451" i="2" l="1"/>
  <c r="F1451" i="2"/>
  <c r="H1451" i="2" l="1"/>
  <c r="C1452" i="2"/>
  <c r="F1452" i="2" l="1"/>
  <c r="G1452" i="2"/>
  <c r="C1453" i="2" l="1"/>
  <c r="H1452" i="2"/>
  <c r="G1453" i="2" l="1"/>
  <c r="F1453" i="2"/>
  <c r="C1454" i="2" l="1"/>
  <c r="H1453" i="2"/>
  <c r="G1454" i="2" l="1"/>
  <c r="F1454" i="2"/>
  <c r="C1455" i="2" l="1"/>
  <c r="H1454" i="2"/>
  <c r="G1455" i="2" l="1"/>
  <c r="F1455" i="2"/>
  <c r="C1456" i="2" l="1"/>
  <c r="H1455" i="2"/>
  <c r="G1456" i="2" l="1"/>
  <c r="F1456" i="2"/>
  <c r="C1457" i="2" l="1"/>
  <c r="H1456" i="2"/>
  <c r="G1457" i="2" l="1"/>
  <c r="F1457" i="2"/>
  <c r="C1458" i="2" l="1"/>
  <c r="H1457" i="2"/>
  <c r="G1458" i="2" l="1"/>
  <c r="F1458" i="2"/>
  <c r="C1459" i="2" l="1"/>
  <c r="H1458" i="2"/>
  <c r="G1459" i="2" l="1"/>
  <c r="F1459" i="2"/>
  <c r="C1460" i="2" l="1"/>
  <c r="H1459" i="2"/>
  <c r="G1460" i="2" l="1"/>
  <c r="F1460" i="2"/>
  <c r="C1461" i="2" l="1"/>
  <c r="H1460" i="2"/>
  <c r="G1461" i="2" l="1"/>
  <c r="F1461" i="2"/>
  <c r="C1462" i="2" l="1"/>
  <c r="H1461" i="2"/>
  <c r="G1462" i="2" l="1"/>
  <c r="F1462" i="2"/>
  <c r="C1463" i="2" l="1"/>
  <c r="H1462" i="2"/>
  <c r="G1463" i="2" l="1"/>
  <c r="F1463" i="2"/>
  <c r="C1464" i="2" l="1"/>
  <c r="H1463" i="2"/>
  <c r="G1464" i="2" l="1"/>
  <c r="F1464" i="2"/>
  <c r="C1465" i="2" l="1"/>
  <c r="H1464" i="2"/>
  <c r="G1465" i="2" l="1"/>
  <c r="F1465" i="2"/>
  <c r="C1466" i="2" l="1"/>
  <c r="H1465" i="2"/>
  <c r="G1466" i="2" l="1"/>
  <c r="F1466" i="2"/>
  <c r="C1467" i="2" l="1"/>
  <c r="H1466" i="2"/>
  <c r="G1467" i="2" l="1"/>
  <c r="F1467" i="2"/>
  <c r="H1467" i="2" l="1"/>
  <c r="C1468" i="2"/>
  <c r="F1468" i="2" l="1"/>
  <c r="G1468" i="2"/>
  <c r="C1469" i="2" l="1"/>
  <c r="H1468" i="2"/>
  <c r="G1469" i="2" l="1"/>
  <c r="F1469" i="2"/>
  <c r="C1470" i="2" l="1"/>
  <c r="H1469" i="2"/>
  <c r="G1470" i="2" l="1"/>
  <c r="F1470" i="2"/>
  <c r="C1471" i="2" l="1"/>
  <c r="H1470" i="2"/>
  <c r="G1471" i="2" l="1"/>
  <c r="F1471" i="2"/>
  <c r="C1472" i="2" l="1"/>
  <c r="H1471" i="2"/>
  <c r="G1472" i="2" l="1"/>
  <c r="F1472" i="2"/>
  <c r="C1473" i="2" l="1"/>
  <c r="H1472" i="2"/>
  <c r="G1473" i="2" l="1"/>
  <c r="F1473" i="2"/>
  <c r="C1474" i="2" l="1"/>
  <c r="H1473" i="2"/>
  <c r="G1474" i="2" l="1"/>
  <c r="F1474" i="2"/>
  <c r="C1475" i="2" l="1"/>
  <c r="H1474" i="2"/>
  <c r="G1475" i="2" l="1"/>
  <c r="F1475" i="2"/>
  <c r="C1476" i="2" l="1"/>
  <c r="H1475" i="2"/>
  <c r="G1476" i="2" l="1"/>
  <c r="F1476" i="2"/>
  <c r="C1477" i="2" l="1"/>
  <c r="H1476" i="2"/>
  <c r="G1477" i="2" l="1"/>
  <c r="F1477" i="2"/>
  <c r="C1478" i="2" l="1"/>
  <c r="H1477" i="2"/>
  <c r="G1478" i="2" l="1"/>
  <c r="F1478" i="2"/>
  <c r="C1479" i="2" l="1"/>
  <c r="H1478" i="2"/>
  <c r="G1479" i="2" l="1"/>
  <c r="F1479" i="2"/>
  <c r="C1480" i="2" l="1"/>
  <c r="H1479" i="2"/>
  <c r="G1480" i="2" l="1"/>
  <c r="F1480" i="2"/>
  <c r="C1481" i="2" l="1"/>
  <c r="H1480" i="2"/>
  <c r="G1481" i="2" l="1"/>
  <c r="F1481" i="2"/>
  <c r="C1482" i="2" l="1"/>
  <c r="H1481" i="2"/>
  <c r="G1482" i="2" l="1"/>
  <c r="F1482" i="2"/>
  <c r="C1483" i="2" l="1"/>
  <c r="H1482" i="2"/>
  <c r="G1483" i="2" l="1"/>
  <c r="F1483" i="2"/>
  <c r="H1483" i="2" l="1"/>
  <c r="C1484" i="2"/>
  <c r="F1484" i="2" l="1"/>
  <c r="G1484" i="2"/>
  <c r="C1485" i="2" l="1"/>
  <c r="H1484" i="2"/>
  <c r="G1485" i="2" l="1"/>
  <c r="F1485" i="2"/>
  <c r="C1486" i="2" l="1"/>
  <c r="H1485" i="2"/>
  <c r="G1486" i="2" l="1"/>
  <c r="F1486" i="2"/>
  <c r="C1487" i="2" l="1"/>
  <c r="H1486" i="2"/>
  <c r="G1487" i="2" l="1"/>
  <c r="F1487" i="2"/>
  <c r="C1488" i="2" l="1"/>
  <c r="H1487" i="2"/>
  <c r="G1488" i="2" l="1"/>
  <c r="F1488" i="2"/>
  <c r="C1489" i="2" l="1"/>
  <c r="H1488" i="2"/>
  <c r="G1489" i="2" l="1"/>
  <c r="F1489" i="2"/>
  <c r="C1490" i="2" l="1"/>
  <c r="H1489" i="2"/>
  <c r="G1490" i="2" l="1"/>
  <c r="F1490" i="2"/>
  <c r="C1491" i="2" l="1"/>
  <c r="H1490" i="2"/>
  <c r="G1491" i="2" l="1"/>
  <c r="F1491" i="2"/>
  <c r="C1492" i="2" l="1"/>
  <c r="H1491" i="2"/>
  <c r="G1492" i="2" l="1"/>
  <c r="F1492" i="2"/>
  <c r="C1493" i="2" l="1"/>
  <c r="H1492" i="2"/>
  <c r="G1493" i="2" l="1"/>
  <c r="F1493" i="2"/>
  <c r="C1494" i="2" l="1"/>
  <c r="H1493" i="2"/>
  <c r="G1494" i="2" l="1"/>
  <c r="F1494" i="2"/>
  <c r="C1495" i="2" l="1"/>
  <c r="H1494" i="2"/>
  <c r="G1495" i="2" l="1"/>
  <c r="F1495" i="2"/>
  <c r="C1496" i="2" l="1"/>
  <c r="H1495" i="2"/>
  <c r="G1496" i="2" l="1"/>
  <c r="F1496" i="2"/>
  <c r="C1497" i="2" l="1"/>
  <c r="H1496" i="2"/>
  <c r="G1497" i="2" l="1"/>
  <c r="F1497" i="2"/>
  <c r="C1498" i="2" l="1"/>
  <c r="H1497" i="2"/>
  <c r="G1498" i="2" l="1"/>
  <c r="F1498" i="2"/>
  <c r="C1499" i="2" l="1"/>
  <c r="H1498" i="2"/>
  <c r="G1499" i="2" l="1"/>
  <c r="F1499" i="2"/>
  <c r="H1499" i="2" l="1"/>
  <c r="C1500" i="2"/>
  <c r="F1500" i="2" l="1"/>
  <c r="G1500" i="2"/>
  <c r="C1501" i="2" l="1"/>
  <c r="H1500" i="2"/>
  <c r="G1501" i="2" l="1"/>
  <c r="F1501" i="2"/>
  <c r="C1502" i="2" l="1"/>
  <c r="H1501" i="2"/>
  <c r="G1502" i="2" l="1"/>
  <c r="F1502" i="2"/>
  <c r="C1503" i="2" l="1"/>
  <c r="H1502" i="2"/>
  <c r="G1503" i="2" l="1"/>
  <c r="F1503" i="2"/>
  <c r="H1503" i="2" l="1"/>
  <c r="C1504" i="2"/>
  <c r="F1504" i="2" l="1"/>
  <c r="G1504" i="2"/>
  <c r="H1504" i="2" l="1"/>
  <c r="C1505" i="2"/>
  <c r="F1505" i="2" l="1"/>
  <c r="G1505" i="2"/>
  <c r="H1505" i="2" l="1"/>
  <c r="C1506" i="2"/>
  <c r="G1506" i="2" l="1"/>
  <c r="F1506" i="2"/>
  <c r="C1507" i="2" l="1"/>
  <c r="H1506" i="2"/>
  <c r="G1507" i="2" l="1"/>
  <c r="F1507" i="2"/>
  <c r="C1508" i="2" l="1"/>
  <c r="H1507" i="2"/>
  <c r="G1508" i="2" l="1"/>
  <c r="F1508" i="2"/>
  <c r="C1509" i="2" l="1"/>
  <c r="H1508" i="2"/>
  <c r="G1509" i="2" l="1"/>
  <c r="F1509" i="2"/>
  <c r="C1510" i="2" l="1"/>
  <c r="H1509" i="2"/>
  <c r="G1510" i="2" l="1"/>
  <c r="F1510" i="2"/>
  <c r="C1511" i="2" l="1"/>
  <c r="H1510" i="2"/>
  <c r="G1511" i="2" l="1"/>
  <c r="F1511" i="2"/>
  <c r="C1512" i="2" l="1"/>
  <c r="H1511" i="2"/>
  <c r="G1512" i="2" l="1"/>
  <c r="F1512" i="2"/>
  <c r="C1513" i="2" l="1"/>
  <c r="H1512" i="2"/>
  <c r="G1513" i="2" l="1"/>
  <c r="F1513" i="2"/>
  <c r="C1514" i="2" l="1"/>
  <c r="H1513" i="2"/>
  <c r="G1514" i="2" l="1"/>
  <c r="F1514" i="2"/>
  <c r="H1514" i="2" l="1"/>
  <c r="C1515" i="2"/>
  <c r="F1515" i="2" l="1"/>
  <c r="G1515" i="2"/>
  <c r="C1516" i="2" l="1"/>
  <c r="H1515" i="2"/>
  <c r="G1516" i="2" l="1"/>
  <c r="F1516" i="2"/>
  <c r="C1517" i="2" l="1"/>
  <c r="H1516" i="2"/>
  <c r="G1517" i="2" l="1"/>
  <c r="F1517" i="2"/>
  <c r="C1518" i="2" l="1"/>
  <c r="H1517" i="2"/>
  <c r="G1518" i="2" l="1"/>
  <c r="F1518" i="2"/>
  <c r="H1518" i="2" l="1"/>
  <c r="C1519" i="2"/>
  <c r="F1519" i="2" l="1"/>
  <c r="G1519" i="2"/>
  <c r="C1520" i="2" l="1"/>
  <c r="H1519" i="2"/>
  <c r="G1520" i="2" l="1"/>
  <c r="F1520" i="2"/>
  <c r="H1520" i="2" l="1"/>
  <c r="C1521" i="2"/>
  <c r="F1521" i="2" l="1"/>
  <c r="G1521" i="2"/>
  <c r="C1522" i="2" l="1"/>
  <c r="H1521" i="2"/>
  <c r="G1522" i="2" l="1"/>
  <c r="F1522" i="2"/>
  <c r="H1522" i="2" l="1"/>
  <c r="C1523" i="2"/>
  <c r="F1523" i="2" l="1"/>
  <c r="G1523" i="2"/>
  <c r="C1524" i="2" l="1"/>
  <c r="H1523" i="2"/>
  <c r="G1524" i="2" l="1"/>
  <c r="F1524" i="2"/>
  <c r="H1524" i="2" l="1"/>
  <c r="C1525" i="2"/>
  <c r="F1525" i="2" l="1"/>
  <c r="G1525" i="2"/>
  <c r="C1526" i="2" l="1"/>
  <c r="H1525" i="2"/>
  <c r="G1526" i="2" l="1"/>
  <c r="F1526" i="2"/>
  <c r="H1526" i="2" l="1"/>
  <c r="C1527" i="2"/>
  <c r="F1527" i="2" l="1"/>
  <c r="G1527" i="2"/>
  <c r="C1528" i="2" l="1"/>
  <c r="H1527" i="2"/>
  <c r="G1528" i="2" l="1"/>
  <c r="F1528" i="2"/>
  <c r="H1528" i="2" l="1"/>
  <c r="C1529" i="2"/>
  <c r="F1529" i="2" l="1"/>
  <c r="G1529" i="2"/>
  <c r="C1530" i="2" l="1"/>
  <c r="H1529" i="2"/>
  <c r="G1530" i="2" l="1"/>
  <c r="F1530" i="2"/>
  <c r="H1530" i="2" l="1"/>
  <c r="C1531" i="2"/>
  <c r="F1531" i="2" l="1"/>
  <c r="G1531" i="2"/>
  <c r="C1532" i="2" l="1"/>
  <c r="H1531" i="2"/>
  <c r="G1532" i="2" l="1"/>
  <c r="F1532" i="2"/>
  <c r="H1532" i="2" l="1"/>
  <c r="C1533" i="2"/>
  <c r="F1533" i="2" l="1"/>
  <c r="G1533" i="2"/>
  <c r="C1534" i="2" l="1"/>
  <c r="H1533" i="2"/>
  <c r="G1534" i="2" l="1"/>
  <c r="F1534" i="2"/>
  <c r="H1534" i="2" l="1"/>
  <c r="C1535" i="2"/>
  <c r="F1535" i="2" l="1"/>
  <c r="G1535" i="2"/>
  <c r="C1536" i="2" l="1"/>
  <c r="H1535" i="2"/>
  <c r="G1536" i="2" l="1"/>
  <c r="F1536" i="2"/>
  <c r="H1536" i="2" l="1"/>
  <c r="C1537" i="2"/>
  <c r="F1537" i="2" l="1"/>
  <c r="G1537" i="2"/>
  <c r="C1538" i="2" l="1"/>
  <c r="H1537" i="2"/>
  <c r="G1538" i="2" l="1"/>
  <c r="F1538" i="2"/>
  <c r="H1538" i="2" l="1"/>
  <c r="C1539" i="2"/>
  <c r="F1539" i="2" l="1"/>
  <c r="G1539" i="2"/>
  <c r="C1540" i="2" l="1"/>
  <c r="H1539" i="2"/>
  <c r="G1540" i="2" l="1"/>
  <c r="F1540" i="2"/>
  <c r="H1540" i="2" l="1"/>
  <c r="C1541" i="2"/>
  <c r="F1541" i="2" l="1"/>
  <c r="G1541" i="2"/>
  <c r="C1542" i="2" l="1"/>
  <c r="H1541" i="2"/>
  <c r="G1542" i="2" l="1"/>
  <c r="F1542" i="2"/>
  <c r="H1542" i="2" l="1"/>
  <c r="C1543" i="2"/>
  <c r="F1543" i="2" l="1"/>
  <c r="G1543" i="2"/>
  <c r="C1544" i="2" l="1"/>
  <c r="H1543" i="2"/>
  <c r="G1544" i="2" l="1"/>
  <c r="F1544" i="2"/>
  <c r="H1544" i="2" l="1"/>
  <c r="C1545" i="2"/>
  <c r="F1545" i="2" l="1"/>
  <c r="G1545" i="2"/>
  <c r="C1546" i="2" l="1"/>
  <c r="H1545" i="2"/>
  <c r="G1546" i="2" l="1"/>
  <c r="F1546" i="2"/>
  <c r="H1546" i="2" l="1"/>
  <c r="C1547" i="2"/>
  <c r="F1547" i="2" l="1"/>
  <c r="G1547" i="2"/>
  <c r="C1548" i="2" l="1"/>
  <c r="H1547" i="2"/>
  <c r="G1548" i="2" l="1"/>
  <c r="F1548" i="2"/>
  <c r="H1548" i="2" l="1"/>
  <c r="C1549" i="2"/>
  <c r="F1549" i="2" l="1"/>
  <c r="G1549" i="2"/>
  <c r="C1550" i="2" l="1"/>
  <c r="H1549" i="2"/>
  <c r="G1550" i="2" l="1"/>
  <c r="F1550" i="2"/>
  <c r="H1550" i="2" l="1"/>
  <c r="C1551" i="2"/>
  <c r="F1551" i="2" l="1"/>
  <c r="G1551" i="2"/>
  <c r="C1552" i="2" l="1"/>
  <c r="H1551" i="2"/>
  <c r="G1552" i="2" l="1"/>
  <c r="F1552" i="2"/>
  <c r="H1552" i="2" l="1"/>
  <c r="C1553" i="2"/>
  <c r="F1553" i="2" l="1"/>
  <c r="G1553" i="2"/>
  <c r="C1554" i="2" l="1"/>
  <c r="H1553" i="2"/>
  <c r="G1554" i="2" l="1"/>
  <c r="F1554" i="2"/>
  <c r="H1554" i="2" l="1"/>
  <c r="C1555" i="2"/>
  <c r="F1555" i="2" l="1"/>
  <c r="G1555" i="2"/>
  <c r="C1556" i="2" l="1"/>
  <c r="H1555" i="2"/>
  <c r="G1556" i="2" l="1"/>
  <c r="F1556" i="2"/>
  <c r="H1556" i="2" l="1"/>
  <c r="C1557" i="2"/>
  <c r="F1557" i="2" l="1"/>
  <c r="G1557" i="2"/>
  <c r="C1558" i="2" l="1"/>
  <c r="H1557" i="2"/>
  <c r="G1558" i="2" l="1"/>
  <c r="F1558" i="2"/>
  <c r="H1558" i="2" l="1"/>
  <c r="C1559" i="2"/>
  <c r="F1559" i="2" l="1"/>
  <c r="G1559" i="2"/>
  <c r="C1560" i="2" l="1"/>
  <c r="H1559" i="2"/>
  <c r="G1560" i="2" l="1"/>
  <c r="F1560" i="2"/>
  <c r="H1560" i="2" l="1"/>
  <c r="C1561" i="2"/>
  <c r="F1561" i="2" l="1"/>
  <c r="G1561" i="2"/>
  <c r="C1562" i="2" l="1"/>
  <c r="H1561" i="2"/>
  <c r="G1562" i="2" l="1"/>
  <c r="F1562" i="2"/>
  <c r="H1562" i="2" l="1"/>
  <c r="C1563" i="2"/>
  <c r="F1563" i="2" l="1"/>
  <c r="G1563" i="2"/>
  <c r="C1564" i="2" l="1"/>
  <c r="H1563" i="2"/>
  <c r="G1564" i="2" l="1"/>
  <c r="F1564" i="2"/>
  <c r="H1564" i="2" l="1"/>
  <c r="C1565" i="2"/>
  <c r="F1565" i="2" l="1"/>
  <c r="G1565" i="2"/>
  <c r="C1566" i="2" l="1"/>
  <c r="H1565" i="2"/>
  <c r="G1566" i="2" l="1"/>
  <c r="F1566" i="2"/>
  <c r="H1566" i="2" l="1"/>
  <c r="C1567" i="2"/>
  <c r="F1567" i="2" l="1"/>
  <c r="G1567" i="2"/>
  <c r="C1568" i="2" l="1"/>
  <c r="H1567" i="2"/>
  <c r="G1568" i="2" l="1"/>
  <c r="F1568" i="2"/>
  <c r="H1568" i="2" l="1"/>
  <c r="C1569" i="2"/>
  <c r="F1569" i="2" l="1"/>
  <c r="G1569" i="2"/>
  <c r="C1570" i="2" l="1"/>
  <c r="H1569" i="2"/>
  <c r="G1570" i="2" l="1"/>
  <c r="F1570" i="2"/>
  <c r="H1570" i="2" l="1"/>
  <c r="C1571" i="2"/>
  <c r="F1571" i="2" l="1"/>
  <c r="G1571" i="2"/>
  <c r="C1572" i="2" l="1"/>
  <c r="H1571" i="2"/>
  <c r="G1572" i="2" l="1"/>
  <c r="F1572" i="2"/>
  <c r="H1572" i="2" l="1"/>
  <c r="C1573" i="2"/>
  <c r="F1573" i="2" l="1"/>
  <c r="G1573" i="2"/>
  <c r="C1574" i="2" l="1"/>
  <c r="H1573" i="2"/>
  <c r="G1574" i="2" l="1"/>
  <c r="F1574" i="2"/>
  <c r="H1574" i="2" l="1"/>
  <c r="C1575" i="2"/>
  <c r="F1575" i="2" l="1"/>
  <c r="G1575" i="2"/>
  <c r="C1576" i="2" l="1"/>
  <c r="H1575" i="2"/>
  <c r="G1576" i="2" l="1"/>
  <c r="F1576" i="2"/>
  <c r="H1576" i="2" l="1"/>
  <c r="C1577" i="2"/>
  <c r="F1577" i="2" l="1"/>
  <c r="G1577" i="2"/>
  <c r="C1578" i="2" l="1"/>
  <c r="H1577" i="2"/>
  <c r="G1578" i="2" l="1"/>
  <c r="F1578" i="2"/>
  <c r="H1578" i="2" l="1"/>
  <c r="C1579" i="2"/>
  <c r="F1579" i="2" l="1"/>
  <c r="G1579" i="2"/>
  <c r="C1580" i="2" l="1"/>
  <c r="H1579" i="2"/>
  <c r="G1580" i="2" l="1"/>
  <c r="F1580" i="2"/>
  <c r="H1580" i="2" l="1"/>
  <c r="C1581" i="2"/>
  <c r="F1581" i="2" l="1"/>
  <c r="G1581" i="2"/>
  <c r="C1582" i="2" l="1"/>
  <c r="H1581" i="2"/>
  <c r="G1582" i="2" l="1"/>
  <c r="F1582" i="2"/>
  <c r="H1582" i="2" l="1"/>
  <c r="C1583" i="2"/>
  <c r="F1583" i="2" l="1"/>
  <c r="G1583" i="2"/>
  <c r="C1584" i="2" l="1"/>
  <c r="H1583" i="2"/>
  <c r="G1584" i="2" l="1"/>
  <c r="F1584" i="2"/>
  <c r="H1584" i="2" l="1"/>
  <c r="C1585" i="2"/>
  <c r="F1585" i="2" l="1"/>
  <c r="G1585" i="2"/>
  <c r="C1586" i="2" l="1"/>
  <c r="H1585" i="2"/>
  <c r="G1586" i="2" l="1"/>
  <c r="F1586" i="2"/>
  <c r="H1586" i="2" l="1"/>
  <c r="C1587" i="2"/>
  <c r="F1587" i="2" l="1"/>
  <c r="G1587" i="2"/>
  <c r="C1588" i="2" l="1"/>
  <c r="H1587" i="2"/>
  <c r="G1588" i="2" l="1"/>
  <c r="F1588" i="2"/>
  <c r="H1588" i="2" l="1"/>
  <c r="C1589" i="2"/>
  <c r="F1589" i="2" l="1"/>
  <c r="G1589" i="2"/>
  <c r="C1590" i="2" l="1"/>
  <c r="H1589" i="2"/>
  <c r="H1590" i="2" l="1"/>
  <c r="H6" i="2" s="1"/>
  <c r="G1590" i="2"/>
  <c r="F1590" i="2"/>
  <c r="F40" i="6" l="1"/>
  <c r="F37" i="6"/>
  <c r="F24" i="5"/>
  <c r="F23" i="5"/>
  <c r="H39" i="7"/>
  <c r="H36" i="7"/>
  <c r="F36" i="5"/>
  <c r="F35" i="6"/>
  <c r="F36" i="6"/>
  <c r="G32" i="7"/>
  <c r="F33" i="5"/>
  <c r="H25" i="5"/>
  <c r="H40" i="5"/>
  <c r="H37" i="5"/>
  <c r="G40" i="6"/>
  <c r="G37" i="6"/>
  <c r="H34" i="5"/>
  <c r="H32" i="5"/>
  <c r="E40" i="5"/>
  <c r="G39" i="7"/>
  <c r="G36" i="7"/>
  <c r="H16" i="7"/>
  <c r="H15" i="7"/>
  <c r="H30" i="7"/>
  <c r="H31" i="7"/>
  <c r="H34" i="7"/>
  <c r="H35" i="7"/>
  <c r="G40" i="5"/>
  <c r="G37" i="5"/>
  <c r="H24" i="7"/>
  <c r="H22" i="7"/>
  <c r="F35" i="5"/>
  <c r="F37" i="5"/>
  <c r="F40" i="5"/>
  <c r="F24" i="7"/>
  <c r="F22" i="7"/>
  <c r="G34" i="6"/>
  <c r="G32" i="6"/>
  <c r="E25" i="6"/>
  <c r="E25" i="5"/>
  <c r="G33" i="5"/>
  <c r="G23" i="7"/>
  <c r="G24" i="7"/>
  <c r="G22" i="7"/>
  <c r="F39" i="7"/>
  <c r="F36" i="7"/>
  <c r="G35" i="5"/>
  <c r="G36" i="5"/>
  <c r="F25" i="7"/>
  <c r="F33" i="7"/>
  <c r="G34" i="5"/>
  <c r="G15" i="5"/>
  <c r="G30" i="5"/>
  <c r="G31" i="5"/>
  <c r="G32" i="5"/>
  <c r="H24" i="6"/>
  <c r="H39" i="6"/>
  <c r="H41" i="6"/>
  <c r="H23" i="6"/>
  <c r="E23" i="7"/>
  <c r="E24" i="7"/>
  <c r="E22" i="7"/>
  <c r="G33" i="6"/>
  <c r="F13" i="5"/>
  <c r="F18" i="5"/>
  <c r="F21" i="5"/>
  <c r="F25" i="5"/>
  <c r="G13" i="5"/>
  <c r="G18" i="5"/>
  <c r="G21" i="5"/>
  <c r="G25" i="5"/>
  <c r="E36" i="5"/>
  <c r="E23" i="6"/>
  <c r="E24" i="6"/>
  <c r="G15" i="6"/>
  <c r="G30" i="6"/>
  <c r="G31" i="6"/>
  <c r="G35" i="6"/>
  <c r="G36" i="6"/>
  <c r="E23" i="5"/>
  <c r="E24" i="5"/>
  <c r="F23" i="7"/>
  <c r="H25" i="6"/>
  <c r="E32" i="6"/>
  <c r="E34" i="6"/>
  <c r="H36" i="6"/>
  <c r="H33" i="7"/>
  <c r="H25" i="7"/>
  <c r="H18" i="6"/>
  <c r="H21" i="6"/>
  <c r="H13" i="6"/>
  <c r="H33" i="6"/>
  <c r="F25" i="6"/>
  <c r="E36" i="6"/>
  <c r="E39" i="7"/>
  <c r="H18" i="7"/>
  <c r="H21" i="7"/>
  <c r="H13" i="7"/>
  <c r="H32" i="7"/>
  <c r="E35" i="7"/>
  <c r="E33" i="7"/>
  <c r="E25" i="7"/>
  <c r="G13" i="6"/>
  <c r="G18" i="6"/>
  <c r="G21" i="6"/>
  <c r="G25" i="6"/>
  <c r="H18" i="5"/>
  <c r="H21" i="5"/>
  <c r="H13" i="5"/>
  <c r="H33" i="5"/>
  <c r="F18" i="6"/>
  <c r="F21" i="6"/>
  <c r="F13" i="6"/>
  <c r="F33" i="6"/>
  <c r="F18" i="7"/>
  <c r="F21" i="7"/>
  <c r="F13" i="7"/>
  <c r="F32" i="7"/>
  <c r="E18" i="7"/>
  <c r="E21" i="7"/>
  <c r="E13" i="7"/>
  <c r="E32" i="7"/>
  <c r="G23" i="5"/>
  <c r="G24" i="5"/>
  <c r="F15" i="5"/>
  <c r="F30" i="5"/>
  <c r="F31" i="5"/>
  <c r="F32" i="5"/>
  <c r="F34" i="5"/>
  <c r="G16" i="7"/>
  <c r="G15" i="7"/>
  <c r="G30" i="7"/>
  <c r="G31" i="7"/>
  <c r="G34" i="7"/>
  <c r="G35" i="7"/>
  <c r="E18" i="6"/>
  <c r="E21" i="6"/>
  <c r="E13" i="6"/>
  <c r="E33" i="6"/>
  <c r="F15" i="6"/>
  <c r="F30" i="6"/>
  <c r="F31" i="6"/>
  <c r="F32" i="6"/>
  <c r="F34" i="6"/>
  <c r="E18" i="5"/>
  <c r="E21" i="5"/>
  <c r="E13" i="5"/>
  <c r="E33" i="5"/>
  <c r="E40" i="6"/>
  <c r="G33" i="7"/>
  <c r="G13" i="7"/>
  <c r="G18" i="7"/>
  <c r="G21" i="7"/>
  <c r="G25" i="7"/>
  <c r="G39" i="6"/>
  <c r="G41" i="6"/>
  <c r="G23" i="6"/>
  <c r="G24" i="6"/>
  <c r="F16" i="7"/>
  <c r="F15" i="7"/>
  <c r="F30" i="7"/>
  <c r="F31" i="7"/>
  <c r="F34" i="7"/>
  <c r="F35" i="7"/>
  <c r="E16" i="7"/>
  <c r="E15" i="7"/>
  <c r="E30" i="7"/>
  <c r="E31" i="7"/>
  <c r="E34" i="7"/>
  <c r="E36" i="7"/>
  <c r="E40" i="7"/>
  <c r="F38" i="7"/>
  <c r="F40" i="7"/>
  <c r="G38" i="7"/>
  <c r="G40" i="7"/>
  <c r="H38" i="7"/>
  <c r="H40" i="7"/>
  <c r="H23" i="7"/>
  <c r="E35" i="5"/>
  <c r="E37" i="5"/>
  <c r="E41" i="5"/>
  <c r="F39" i="5"/>
  <c r="F41" i="5"/>
  <c r="G39" i="5"/>
  <c r="G41" i="5"/>
  <c r="H39" i="5"/>
  <c r="H41" i="5"/>
  <c r="H23" i="5"/>
  <c r="H24" i="5"/>
  <c r="H32" i="6"/>
  <c r="H34" i="6"/>
  <c r="F16" i="5"/>
  <c r="G16" i="5"/>
  <c r="H16" i="5"/>
  <c r="H15" i="5"/>
  <c r="H30" i="5"/>
  <c r="H31" i="5"/>
  <c r="H35" i="5"/>
  <c r="H36" i="5"/>
  <c r="E31" i="6"/>
  <c r="E35" i="6"/>
  <c r="E37" i="6"/>
  <c r="E41" i="6"/>
  <c r="F39" i="6"/>
  <c r="F41" i="6"/>
  <c r="F23" i="6"/>
  <c r="F24" i="6"/>
  <c r="E15" i="6"/>
  <c r="E30" i="6"/>
  <c r="E16" i="6"/>
  <c r="F16" i="6"/>
  <c r="G16" i="6"/>
  <c r="H16" i="6"/>
  <c r="H15" i="6"/>
  <c r="H30" i="6"/>
  <c r="H31" i="6"/>
  <c r="H35" i="6"/>
  <c r="H37" i="6"/>
  <c r="H40" i="6"/>
  <c r="E16" i="5"/>
  <c r="E15" i="5"/>
  <c r="E30" i="5"/>
  <c r="E31" i="5"/>
  <c r="E32" i="5"/>
  <c r="E34" i="5"/>
</calcChain>
</file>

<file path=xl/sharedStrings.xml><?xml version="1.0" encoding="utf-8"?>
<sst xmlns="http://schemas.openxmlformats.org/spreadsheetml/2006/main" count="7163" uniqueCount="1683">
  <si>
    <t>Date</t>
  </si>
  <si>
    <t>Price</t>
  </si>
  <si>
    <t>Stock Market Data Used in "Irrational Exuberance" updated</t>
  </si>
  <si>
    <t>Robert J. Shiller</t>
  </si>
  <si>
    <t>S&amp;P</t>
  </si>
  <si>
    <t>MA profit</t>
  </si>
  <si>
    <t>Comp.</t>
  </si>
  <si>
    <t>Buy and hold profit</t>
  </si>
  <si>
    <t>P</t>
  </si>
  <si>
    <t>Own?</t>
  </si>
  <si>
    <t>15 MO MA</t>
  </si>
  <si>
    <t>5 MO MA</t>
  </si>
  <si>
    <t>Buy?</t>
  </si>
  <si>
    <t>Sell?</t>
  </si>
  <si>
    <t>Cash flow</t>
  </si>
  <si>
    <t>Selling based on 5 month moving average</t>
  </si>
  <si>
    <t>does not do as well as</t>
  </si>
  <si>
    <t>selling based on 15 month moving average.</t>
  </si>
  <si>
    <t>Yes</t>
  </si>
  <si>
    <t>current stock price</t>
  </si>
  <si>
    <t>buy</t>
  </si>
  <si>
    <t>sell 2</t>
  </si>
  <si>
    <t>6 month price</t>
  </si>
  <si>
    <t>profit</t>
  </si>
  <si>
    <t>profit on $66</t>
  </si>
  <si>
    <t>profit on $54</t>
  </si>
  <si>
    <t>profit on $60</t>
  </si>
  <si>
    <t xml:space="preserve">a small move in stock price maximizes </t>
  </si>
  <si>
    <t>profitability</t>
  </si>
  <si>
    <t>current price</t>
  </si>
  <si>
    <t xml:space="preserve"> profit on $30 call</t>
  </si>
  <si>
    <t>profit on $35 call</t>
  </si>
  <si>
    <t>Profit is positive if stock goes up.</t>
  </si>
  <si>
    <t>Lose money if stock is stock goes down</t>
  </si>
  <si>
    <t>Thus we do well in a "bull market".</t>
  </si>
  <si>
    <t>For a bear spread we could sell the $30 call and</t>
  </si>
  <si>
    <t>buy the $35 call</t>
  </si>
  <si>
    <t>Sales growth</t>
  </si>
  <si>
    <t>SG</t>
  </si>
  <si>
    <t>CA/Sales</t>
  </si>
  <si>
    <t>Initial sales</t>
  </si>
  <si>
    <t>IS</t>
  </si>
  <si>
    <t>CL/Sales</t>
  </si>
  <si>
    <t>Interest rate on debt</t>
  </si>
  <si>
    <t>IRD</t>
  </si>
  <si>
    <t>NFA/Sales</t>
  </si>
  <si>
    <t>Dividend Payout</t>
  </si>
  <si>
    <t>DIV</t>
  </si>
  <si>
    <t>GFA/Sales</t>
  </si>
  <si>
    <t>Tax rate</t>
  </si>
  <si>
    <t>TR</t>
  </si>
  <si>
    <t>COGS/Sales</t>
  </si>
  <si>
    <t>COGS</t>
  </si>
  <si>
    <t>Depreciation Rate</t>
  </si>
  <si>
    <t>DEP</t>
  </si>
  <si>
    <t>Liquid Asset Interest rate</t>
  </si>
  <si>
    <t>LAIR</t>
  </si>
  <si>
    <t>Balance sheet</t>
  </si>
  <si>
    <t>Cash and mkt. sec.</t>
  </si>
  <si>
    <t>Current Assets</t>
  </si>
  <si>
    <t xml:space="preserve">     Gross fixed assets</t>
  </si>
  <si>
    <t xml:space="preserve">     Acc. dep.</t>
  </si>
  <si>
    <t>Net Fixed Assets</t>
  </si>
  <si>
    <t>Total assets</t>
  </si>
  <si>
    <t>Current liabilities</t>
  </si>
  <si>
    <t>Debt</t>
  </si>
  <si>
    <t xml:space="preserve">    Stock</t>
  </si>
  <si>
    <t xml:space="preserve">    Retained earnings</t>
  </si>
  <si>
    <t>Equity</t>
  </si>
  <si>
    <t>Total liabilities</t>
  </si>
  <si>
    <t>Income statement</t>
  </si>
  <si>
    <t>Sales</t>
  </si>
  <si>
    <t>Cost of goods sold</t>
  </si>
  <si>
    <t xml:space="preserve">Note we computed interest rate in row 32 and used it in row 34 to compute interest expense. </t>
  </si>
  <si>
    <t>Depreciation</t>
  </si>
  <si>
    <t>Look at next sheet to see a situation where interest rate increases above 10%</t>
  </si>
  <si>
    <t>Operating income</t>
  </si>
  <si>
    <t>Interest rate</t>
  </si>
  <si>
    <t>Interest Income</t>
  </si>
  <si>
    <t>Interest expense</t>
  </si>
  <si>
    <t>Income before taxes</t>
  </si>
  <si>
    <t>Taxes</t>
  </si>
  <si>
    <t>Net income</t>
  </si>
  <si>
    <t>Beg. retained earnings</t>
  </si>
  <si>
    <t>Dividends</t>
  </si>
  <si>
    <t>Ending retained earnings</t>
  </si>
  <si>
    <t>Note we computed interest rate in row 32 and used it in row 34 to compute interest expense. Look at next sheet to see a situation where interest rate increases above 10%</t>
  </si>
  <si>
    <t>Debt/Equity=.5</t>
  </si>
  <si>
    <t>or Equity =2*Debt</t>
  </si>
  <si>
    <t>Stock+RE=2*Debt</t>
  </si>
  <si>
    <t>Stock=2*Debt-RE</t>
  </si>
  <si>
    <t>use this in row 22</t>
  </si>
  <si>
    <t>there appears to be no way to attain(given our assumptions) exactly a .5</t>
  </si>
  <si>
    <t>debt/equity =.5</t>
  </si>
  <si>
    <t>in years 2 and 4 but we are close</t>
  </si>
  <si>
    <t>enter year in B4</t>
  </si>
  <si>
    <t>Year</t>
  </si>
  <si>
    <t>Month</t>
  </si>
  <si>
    <t>Day</t>
  </si>
  <si>
    <t>Serial Number</t>
  </si>
  <si>
    <t>Weekday</t>
  </si>
  <si>
    <t>MLK Date</t>
  </si>
  <si>
    <t>1= Monday</t>
  </si>
  <si>
    <t>2=Tuesday</t>
  </si>
  <si>
    <t>3=Wed</t>
  </si>
  <si>
    <t>MLK date</t>
  </si>
  <si>
    <t>4=Thur</t>
  </si>
  <si>
    <t>5=Fri</t>
  </si>
  <si>
    <t>6=Sat</t>
  </si>
  <si>
    <t>7=Sun</t>
  </si>
  <si>
    <t>Enter year in B4</t>
  </si>
  <si>
    <t>Thanksgiving date</t>
  </si>
  <si>
    <t>Thanksgiving day</t>
  </si>
  <si>
    <t>Quarter</t>
  </si>
  <si>
    <t>Enter date in c4</t>
  </si>
  <si>
    <t>Date of Birth</t>
  </si>
  <si>
    <t>Today</t>
  </si>
  <si>
    <t>days in year</t>
  </si>
  <si>
    <t>age</t>
  </si>
  <si>
    <t>1= Monday etc</t>
  </si>
  <si>
    <t>Sept 1 of year</t>
  </si>
  <si>
    <t>Day of week for 9-1</t>
  </si>
  <si>
    <t>Day of Labor day</t>
  </si>
  <si>
    <t>tickets sold</t>
  </si>
  <si>
    <t>Capacity</t>
  </si>
  <si>
    <t>Number showing up</t>
  </si>
  <si>
    <t>unit cost</t>
  </si>
  <si>
    <t>overbook fee</t>
  </si>
  <si>
    <t>ticket price</t>
  </si>
  <si>
    <t>ticket revenue</t>
  </si>
  <si>
    <t>variable cost</t>
  </si>
  <si>
    <t>overbook cost</t>
  </si>
  <si>
    <t>Bond ID</t>
  </si>
  <si>
    <t>ISSUER ID</t>
  </si>
  <si>
    <t xml:space="preserve">company </t>
  </si>
  <si>
    <t>Last month Score</t>
  </si>
  <si>
    <t>Score now</t>
  </si>
  <si>
    <t>Score change</t>
  </si>
  <si>
    <t>downgrade</t>
  </si>
  <si>
    <t>111013AD0</t>
  </si>
  <si>
    <t>BSY</t>
  </si>
  <si>
    <t>BRITISH SKY BROADCASTING</t>
  </si>
  <si>
    <t>111013AB4</t>
  </si>
  <si>
    <t>111013AA6</t>
  </si>
  <si>
    <t>313917AF3</t>
  </si>
  <si>
    <t>FCH</t>
  </si>
  <si>
    <t>FELCOR SUITES</t>
  </si>
  <si>
    <t>46062RAG3</t>
  </si>
  <si>
    <t>IPX</t>
  </si>
  <si>
    <t>INTERPOOL INC</t>
  </si>
  <si>
    <t>46062RAH1</t>
  </si>
  <si>
    <t>681936AK6</t>
  </si>
  <si>
    <t>OHI</t>
  </si>
  <si>
    <t>OMEGA HEALTHCARE</t>
  </si>
  <si>
    <t>681936AJ9</t>
  </si>
  <si>
    <t>81234PAF9</t>
  </si>
  <si>
    <t>S</t>
  </si>
  <si>
    <t>SPRINT NEXTEL CORP</t>
  </si>
  <si>
    <t>817565AJ3</t>
  </si>
  <si>
    <t>SRV</t>
  </si>
  <si>
    <t>SERVICE CORP INTL</t>
  </si>
  <si>
    <t>723686AA9</t>
  </si>
  <si>
    <t>PHB</t>
  </si>
  <si>
    <t>PIONEER HY-BRED INTL INC</t>
  </si>
  <si>
    <t>00077QAA8</t>
  </si>
  <si>
    <t>AAB</t>
  </si>
  <si>
    <t>ABN-AMRO BANK</t>
  </si>
  <si>
    <t>00077DAF6</t>
  </si>
  <si>
    <t>Try to determine how many company whose rating was changed by "Standard and Poor"</t>
  </si>
  <si>
    <t>In this case, there are 8 issuers</t>
  </si>
  <si>
    <t>among 8 issuers, there are 6 issuer who get downgrade</t>
  </si>
  <si>
    <t>there are 1 issuer who get upgrade</t>
  </si>
  <si>
    <t xml:space="preserve">Goal </t>
  </si>
  <si>
    <t xml:space="preserve">How do I write a formula to see how many issuers are upgrade or downgrade (by month)? </t>
  </si>
  <si>
    <t>I have thousands thousands of this kind of bond id in the database by month</t>
  </si>
  <si>
    <t>I use contif and put a if function in it but it does not work out</t>
  </si>
  <si>
    <t>Wayne Winston</t>
  </si>
  <si>
    <t>3600 Winston St</t>
  </si>
  <si>
    <t>Bloomington IN 47401</t>
  </si>
  <si>
    <t>Jeff Sagarin</t>
  </si>
  <si>
    <t>18 Tree Street</t>
  </si>
  <si>
    <t>New York NY 10039</t>
  </si>
  <si>
    <t>Juli Lipe</t>
  </si>
  <si>
    <t>51 Springbrook Road</t>
  </si>
  <si>
    <t>Livingston NJ 07039</t>
  </si>
  <si>
    <t>Marilu Heppner</t>
  </si>
  <si>
    <t>1212 1st Street</t>
  </si>
  <si>
    <t>Chicago III 90210</t>
  </si>
  <si>
    <t>Req'd format:</t>
  </si>
  <si>
    <t>DDA#######</t>
  </si>
  <si>
    <t>1 in column h means ok</t>
  </si>
  <si>
    <t>DDA   :  D</t>
  </si>
  <si>
    <t>INCORRECT</t>
  </si>
  <si>
    <t>DDA   : DD</t>
  </si>
  <si>
    <t>DDA   :DDA</t>
  </si>
  <si>
    <t>DDA  :DDA5</t>
  </si>
  <si>
    <t>DDA  54389</t>
  </si>
  <si>
    <t>DDA  54472</t>
  </si>
  <si>
    <t>DDA  54508</t>
  </si>
  <si>
    <t>DDA 543822</t>
  </si>
  <si>
    <t>DDA 543898</t>
  </si>
  <si>
    <t>DDA 546941</t>
  </si>
  <si>
    <t>DDA:546830</t>
  </si>
  <si>
    <t>DDA_PENDIN</t>
  </si>
  <si>
    <t>DDA1225183</t>
  </si>
  <si>
    <t>DDA1250045</t>
  </si>
  <si>
    <t>=</t>
  </si>
  <si>
    <t>Do you have any ideas on how I can do this?</t>
  </si>
  <si>
    <t>Person</t>
  </si>
  <si>
    <t>Group</t>
  </si>
  <si>
    <t>Group 1</t>
  </si>
  <si>
    <t>Group 2</t>
  </si>
  <si>
    <t>Group 3</t>
  </si>
  <si>
    <t>Units Sold</t>
  </si>
  <si>
    <t>Revenue</t>
  </si>
  <si>
    <t>Average Price</t>
  </si>
  <si>
    <t>0=open 1= closed</t>
  </si>
  <si>
    <t>Locker</t>
  </si>
  <si>
    <t>closed</t>
  </si>
  <si>
    <t>open</t>
  </si>
  <si>
    <t>Feb matches</t>
  </si>
  <si>
    <t>Match?</t>
  </si>
  <si>
    <t>Feb</t>
  </si>
  <si>
    <t>March</t>
  </si>
  <si>
    <t>Eric</t>
  </si>
  <si>
    <t>Gabrielle</t>
  </si>
  <si>
    <t>Mike</t>
  </si>
  <si>
    <t>Alex</t>
  </si>
  <si>
    <t>Izzie</t>
  </si>
  <si>
    <t>Susan</t>
  </si>
  <si>
    <t>Meredith</t>
  </si>
  <si>
    <t>Lynette</t>
  </si>
  <si>
    <t>Jan</t>
  </si>
  <si>
    <t>Alan</t>
  </si>
  <si>
    <t>Don</t>
  </si>
  <si>
    <t>find 1st day of month</t>
  </si>
  <si>
    <t>and put blanks to left; then increment days by 1 until we hit last day and then put blanks in</t>
  </si>
  <si>
    <t>Calendar</t>
  </si>
  <si>
    <t>input month (1-12) in  D6 and year in e6</t>
  </si>
  <si>
    <t>1st day</t>
  </si>
  <si>
    <t>weekday of 1st day</t>
  </si>
  <si>
    <t>last day of month</t>
  </si>
  <si>
    <t>days in month</t>
  </si>
  <si>
    <t>Monday</t>
  </si>
  <si>
    <t>Tuesday</t>
  </si>
  <si>
    <t>Wednesday</t>
  </si>
  <si>
    <t>Thursday</t>
  </si>
  <si>
    <t>Friday</t>
  </si>
  <si>
    <t>Saturday</t>
  </si>
  <si>
    <t>Sunday</t>
  </si>
  <si>
    <t>Data</t>
  </si>
  <si>
    <t>and</t>
  </si>
  <si>
    <t>1st</t>
  </si>
  <si>
    <t>2nd</t>
  </si>
  <si>
    <t>annual demand</t>
  </si>
  <si>
    <t>annual capacity level</t>
  </si>
  <si>
    <t>unit build cost</t>
  </si>
  <si>
    <t>unit price</t>
  </si>
  <si>
    <t>unit prod cost</t>
  </si>
  <si>
    <t>build cost</t>
  </si>
  <si>
    <t>ten year revenue</t>
  </si>
  <si>
    <t>ten year var cost</t>
  </si>
  <si>
    <t>dog appears</t>
  </si>
  <si>
    <t>cat appears</t>
  </si>
  <si>
    <t>dog</t>
  </si>
  <si>
    <t>cat</t>
  </si>
  <si>
    <t>doggie</t>
  </si>
  <si>
    <t>katie</t>
  </si>
  <si>
    <t>is dog</t>
  </si>
  <si>
    <t>is racoon</t>
  </si>
  <si>
    <t>catty</t>
  </si>
  <si>
    <t>max is dog</t>
  </si>
  <si>
    <t>Tm</t>
  </si>
  <si>
    <t>W</t>
  </si>
  <si>
    <t>L</t>
  </si>
  <si>
    <t>Winning Percentage</t>
  </si>
  <si>
    <t>AFC East</t>
  </si>
  <si>
    <t>New England Patriots*</t>
  </si>
  <si>
    <t>New York Jets</t>
  </si>
  <si>
    <t>Buffalo Bills</t>
  </si>
  <si>
    <t>Miami Dolphins</t>
  </si>
  <si>
    <t>AFC North</t>
  </si>
  <si>
    <t>Cincinnati Bengals*</t>
  </si>
  <si>
    <t>Pittsburgh Steelers+</t>
  </si>
  <si>
    <t>Baltimore Ravens</t>
  </si>
  <si>
    <t>Cleveland Browns</t>
  </si>
  <si>
    <t>AFC South</t>
  </si>
  <si>
    <t>Houston Texans*</t>
  </si>
  <si>
    <t>Indianapolis Colts</t>
  </si>
  <si>
    <t>Jacksonville Jaguars</t>
  </si>
  <si>
    <t>Tennessee Titans</t>
  </si>
  <si>
    <t>AFC West</t>
  </si>
  <si>
    <t>Denver Broncos*</t>
  </si>
  <si>
    <t>Kansas City Chiefs+</t>
  </si>
  <si>
    <t>Oakland Raiders</t>
  </si>
  <si>
    <t>San Diego Chargers</t>
  </si>
  <si>
    <t>Accidents</t>
  </si>
  <si>
    <t>Percentage Change</t>
  </si>
  <si>
    <t>Premium for Year</t>
  </si>
  <si>
    <t>Accidents during year</t>
  </si>
  <si>
    <t>Name</t>
  </si>
  <si>
    <t>Email</t>
  </si>
  <si>
    <t>I __________________________</t>
  </si>
  <si>
    <t>did not cheat on this exam.</t>
  </si>
  <si>
    <t>QB</t>
  </si>
  <si>
    <t>Statistic</t>
  </si>
  <si>
    <t>Value</t>
  </si>
  <si>
    <t xml:space="preserve"> Tony Romo</t>
  </si>
  <si>
    <t xml:space="preserve">TD </t>
  </si>
  <si>
    <t xml:space="preserve"> </t>
  </si>
  <si>
    <t>Starting in column G</t>
  </si>
  <si>
    <t>we have NFL QB names</t>
  </si>
  <si>
    <t>and their 2013 statistics</t>
  </si>
  <si>
    <t xml:space="preserve"> Name</t>
  </si>
  <si>
    <t>Team</t>
  </si>
  <si>
    <t>G</t>
  </si>
  <si>
    <t xml:space="preserve">QBRat </t>
  </si>
  <si>
    <t xml:space="preserve">Comp </t>
  </si>
  <si>
    <t xml:space="preserve">Att </t>
  </si>
  <si>
    <t xml:space="preserve">Pct </t>
  </si>
  <si>
    <t xml:space="preserve">Yds </t>
  </si>
  <si>
    <t xml:space="preserve">Y/G </t>
  </si>
  <si>
    <t xml:space="preserve">Y/A </t>
  </si>
  <si>
    <t xml:space="preserve">Int </t>
  </si>
  <si>
    <t>Create a  formula in</t>
  </si>
  <si>
    <t xml:space="preserve"> Nick Foles</t>
  </si>
  <si>
    <t>PHI</t>
  </si>
  <si>
    <t>I3 that lists the QB's</t>
  </si>
  <si>
    <t xml:space="preserve"> Peyton Manning</t>
  </si>
  <si>
    <t>DEN</t>
  </si>
  <si>
    <t>selected statistic.</t>
  </si>
  <si>
    <t xml:space="preserve"> Josh McCown</t>
  </si>
  <si>
    <t>CHI</t>
  </si>
  <si>
    <t>For example ,</t>
  </si>
  <si>
    <t xml:space="preserve"> Philip Rivers</t>
  </si>
  <si>
    <t>SDG</t>
  </si>
  <si>
    <t>for Josh McCown</t>
  </si>
  <si>
    <t xml:space="preserve"> Aaron Rodgers</t>
  </si>
  <si>
    <t>GNB</t>
  </si>
  <si>
    <t>and Comp</t>
  </si>
  <si>
    <t xml:space="preserve"> Drew Brees</t>
  </si>
  <si>
    <t>NOR</t>
  </si>
  <si>
    <t>I3 should yield a 149, .etc.</t>
  </si>
  <si>
    <t xml:space="preserve"> Russell Wilson</t>
  </si>
  <si>
    <t>SEA</t>
  </si>
  <si>
    <t>10 points</t>
  </si>
  <si>
    <t>DAL</t>
  </si>
  <si>
    <t xml:space="preserve"> Ben Roethlisberger</t>
  </si>
  <si>
    <t>PIT</t>
  </si>
  <si>
    <t xml:space="preserve"> Colin Kaepernick</t>
  </si>
  <si>
    <t>SFO</t>
  </si>
  <si>
    <t xml:space="preserve"> Sam Bradford</t>
  </si>
  <si>
    <t>STL</t>
  </si>
  <si>
    <t xml:space="preserve"> Matt Ryan</t>
  </si>
  <si>
    <t>ATL</t>
  </si>
  <si>
    <t xml:space="preserve"> Jay Cutler</t>
  </si>
  <si>
    <t xml:space="preserve"> Alex Smith</t>
  </si>
  <si>
    <t>KAN</t>
  </si>
  <si>
    <t xml:space="preserve"> Andy Dalton</t>
  </si>
  <si>
    <t>CIN</t>
  </si>
  <si>
    <t xml:space="preserve"> Cam Newton</t>
  </si>
  <si>
    <t>CAR</t>
  </si>
  <si>
    <t xml:space="preserve"> Tom Brady</t>
  </si>
  <si>
    <t>NWE</t>
  </si>
  <si>
    <t xml:space="preserve"> Andrew Luck</t>
  </si>
  <si>
    <t>IND</t>
  </si>
  <si>
    <t xml:space="preserve"> Matthew Stafford</t>
  </si>
  <si>
    <t>DET</t>
  </si>
  <si>
    <t xml:space="preserve"> Mike Glennon</t>
  </si>
  <si>
    <t>TAM</t>
  </si>
  <si>
    <t xml:space="preserve"> Carson Palmer</t>
  </si>
  <si>
    <t>ARI</t>
  </si>
  <si>
    <t xml:space="preserve"> Robert Griffin III</t>
  </si>
  <si>
    <t>WAS</t>
  </si>
  <si>
    <t xml:space="preserve"> Ryan Fitzpatrick</t>
  </si>
  <si>
    <t>TEN</t>
  </si>
  <si>
    <t xml:space="preserve"> Ryan Tannehill</t>
  </si>
  <si>
    <t>MIA</t>
  </si>
  <si>
    <t xml:space="preserve"> Matt Cassel</t>
  </si>
  <si>
    <t>MIN</t>
  </si>
  <si>
    <t xml:space="preserve"> Kellen Clemens</t>
  </si>
  <si>
    <t xml:space="preserve"> Case Keenum</t>
  </si>
  <si>
    <t>HOU</t>
  </si>
  <si>
    <t xml:space="preserve"> Christian Ponder</t>
  </si>
  <si>
    <t xml:space="preserve"> EJ Manuel</t>
  </si>
  <si>
    <t>BUF</t>
  </si>
  <si>
    <t xml:space="preserve"> Jason Campbell</t>
  </si>
  <si>
    <t>CLE</t>
  </si>
  <si>
    <t xml:space="preserve"> Chad Henne</t>
  </si>
  <si>
    <t>JAC</t>
  </si>
  <si>
    <t xml:space="preserve"> Joe Flacco</t>
  </si>
  <si>
    <t>BAL</t>
  </si>
  <si>
    <t xml:space="preserve"> Matt Schaub</t>
  </si>
  <si>
    <t xml:space="preserve"> Brandon Weeden</t>
  </si>
  <si>
    <t xml:space="preserve"> Eli Manning</t>
  </si>
  <si>
    <t>NYG</t>
  </si>
  <si>
    <t xml:space="preserve"> Terrelle Pryor</t>
  </si>
  <si>
    <t>OAK</t>
  </si>
  <si>
    <t xml:space="preserve"> Geno Smith</t>
  </si>
  <si>
    <t>NYJ</t>
  </si>
  <si>
    <t>Count of Subscribe</t>
  </si>
  <si>
    <t>Column Labels</t>
  </si>
  <si>
    <t>Row Labels</t>
  </si>
  <si>
    <t>no</t>
  </si>
  <si>
    <t>yes</t>
  </si>
  <si>
    <t>Grand Total</t>
  </si>
  <si>
    <t>low</t>
  </si>
  <si>
    <t>rural</t>
  </si>
  <si>
    <t>suburban</t>
  </si>
  <si>
    <t>It</t>
  </si>
  <si>
    <t>urban</t>
  </si>
  <si>
    <t>middle</t>
  </si>
  <si>
    <t>upper</t>
  </si>
  <si>
    <t xml:space="preserve">It looks like rural low  and upper income and </t>
  </si>
  <si>
    <t xml:space="preserve">suburban upper income people </t>
  </si>
  <si>
    <t>are most likely to subscribe.</t>
  </si>
  <si>
    <t>Garden and Gun Magazine</t>
  </si>
  <si>
    <t>Subscribe</t>
  </si>
  <si>
    <t>Income</t>
  </si>
  <si>
    <t>Location</t>
  </si>
  <si>
    <t>In this worksheet you are given the following</t>
  </si>
  <si>
    <t xml:space="preserve">information about a sample of people that is representative </t>
  </si>
  <si>
    <t>of the US.</t>
  </si>
  <si>
    <t>1. Do they subscribe to Garden and Gun Magazine?</t>
  </si>
  <si>
    <t>2. Income Level (Upper, Middle, or Low)</t>
  </si>
  <si>
    <t>3. Location ( Urban, Rural, or Suburban)</t>
  </si>
  <si>
    <t>Write a paragraph describing the type of person</t>
  </si>
  <si>
    <t>who is most likely to subscribe to Garden and Gun magazine.</t>
  </si>
  <si>
    <t>15 pts.</t>
  </si>
  <si>
    <t>25thile</t>
  </si>
  <si>
    <t>75th Percentile</t>
  </si>
  <si>
    <t>How many parents in bottom 25%</t>
  </si>
  <si>
    <t>Parent Income</t>
  </si>
  <si>
    <t>Income at age 40</t>
  </si>
  <si>
    <t>There has recently been a lot of discussion</t>
  </si>
  <si>
    <t>How many of those in top 25%</t>
  </si>
  <si>
    <t>of "income mobility." That is, do people from</t>
  </si>
  <si>
    <t>poor families still have a chance to move up</t>
  </si>
  <si>
    <t>the financial ladder.</t>
  </si>
  <si>
    <t>Fraction</t>
  </si>
  <si>
    <t>In Column C you are given the annual income (in thousands of dollars) of the parents of</t>
  </si>
  <si>
    <t>488  people who are representative of the US.</t>
  </si>
  <si>
    <t xml:space="preserve">In Column I you are given theannual  income at age 40(in thousands of dollars) of the same </t>
  </si>
  <si>
    <t>This data (not real)</t>
  </si>
  <si>
    <t xml:space="preserve">set of 488 people. </t>
  </si>
  <si>
    <t xml:space="preserve">would indicate that there is little </t>
  </si>
  <si>
    <t>What fraction of the people whose parents income was in</t>
  </si>
  <si>
    <t>chance for upward mobility.</t>
  </si>
  <si>
    <t>the bottom 25%</t>
  </si>
  <si>
    <t>managed to have an income at age 40 in the top 25%? 10 points</t>
  </si>
  <si>
    <t>Psychotic</t>
  </si>
  <si>
    <t>Non-Psychotic</t>
  </si>
  <si>
    <t>One theory states</t>
  </si>
  <si>
    <t xml:space="preserve">that the level of dopamine </t>
  </si>
  <si>
    <t>in a person's nervous system</t>
  </si>
  <si>
    <t>causes psychotic behavior.</t>
  </si>
  <si>
    <t>You are given the dopamine levels</t>
  </si>
  <si>
    <t>on 10 psychotic and 14</t>
  </si>
  <si>
    <t>Non-psychotic people</t>
  </si>
  <si>
    <t>Using this datagive a brief explanation</t>
  </si>
  <si>
    <t>of how dopamine levels differ</t>
  </si>
  <si>
    <t>between psychotics and</t>
  </si>
  <si>
    <t>non-psychotics. 15 points</t>
  </si>
  <si>
    <t>No skewness in either population</t>
  </si>
  <si>
    <t>Similar variability in the two groups</t>
  </si>
  <si>
    <t>average</t>
  </si>
  <si>
    <t>Average and Median dopamine</t>
  </si>
  <si>
    <t>std dev</t>
  </si>
  <si>
    <t>is much higher in psychotics</t>
  </si>
  <si>
    <t>median</t>
  </si>
  <si>
    <t>skewness</t>
  </si>
  <si>
    <t>Player</t>
  </si>
  <si>
    <t>TD</t>
  </si>
  <si>
    <t>Int</t>
  </si>
  <si>
    <t>In cell I2</t>
  </si>
  <si>
    <t>I have a dropdown box</t>
  </si>
  <si>
    <t>which I can use to select</t>
  </si>
  <si>
    <t>the name of an</t>
  </si>
  <si>
    <t>NFL QB.</t>
  </si>
  <si>
    <t>Write formulas in J2</t>
  </si>
  <si>
    <t>and K2 which place the QB's</t>
  </si>
  <si>
    <t>TD's in J2</t>
  </si>
  <si>
    <t>and Interceptions in K2</t>
  </si>
  <si>
    <t>10 points.</t>
  </si>
  <si>
    <t>Miley Cyrus</t>
  </si>
  <si>
    <t>In cell I2 I have a dropdown</t>
  </si>
  <si>
    <t>box that I can use to</t>
  </si>
  <si>
    <t>select an NFL QB.</t>
  </si>
  <si>
    <t>Set things up so that</t>
  </si>
  <si>
    <t>when I select a QB</t>
  </si>
  <si>
    <t>the entire row of data</t>
  </si>
  <si>
    <t>for the QB is highlighted in yellow.</t>
  </si>
  <si>
    <t xml:space="preserve">Your format must work if I </t>
  </si>
  <si>
    <t>change the name of the QB and if I add a new row of data.</t>
  </si>
  <si>
    <t>Completions</t>
  </si>
  <si>
    <t>where is comma</t>
  </si>
  <si>
    <t>length</t>
  </si>
  <si>
    <t xml:space="preserve"> Nick Foles 119.2,203</t>
  </si>
  <si>
    <t>Column E</t>
  </si>
  <si>
    <t xml:space="preserve"> Peyton Manning 115.1,450</t>
  </si>
  <si>
    <t>contains a QB's name, followed</t>
  </si>
  <si>
    <t xml:space="preserve"> Josh McCown 109,149</t>
  </si>
  <si>
    <t xml:space="preserve">by his QB rating, followed by </t>
  </si>
  <si>
    <t xml:space="preserve"> Philip Rivers 105.5,378</t>
  </si>
  <si>
    <t>the number of passes he completed</t>
  </si>
  <si>
    <t xml:space="preserve"> Aaron Rodgers 104.9,193</t>
  </si>
  <si>
    <t xml:space="preserve">during the 2013 season. </t>
  </si>
  <si>
    <t xml:space="preserve"> Drew Brees 104.7,446</t>
  </si>
  <si>
    <t>Create formulas in Column F</t>
  </si>
  <si>
    <t xml:space="preserve"> Russell Wilson 101.2,257</t>
  </si>
  <si>
    <t>which extract the QB's number of completions</t>
  </si>
  <si>
    <t xml:space="preserve"> Tony Romo 96.7,342</t>
  </si>
  <si>
    <t>to Column F.</t>
  </si>
  <si>
    <t xml:space="preserve"> Ben Roethlisberger 92,375</t>
  </si>
  <si>
    <t xml:space="preserve"> Colin Kaepernick 91.6,243</t>
  </si>
  <si>
    <t xml:space="preserve"> Sam Bradford 90.9,159</t>
  </si>
  <si>
    <t xml:space="preserve"> Matt Ryan 89.6,439</t>
  </si>
  <si>
    <t xml:space="preserve"> Jay Cutler 89.2,224</t>
  </si>
  <si>
    <t xml:space="preserve"> Alex Smith 89.1,308</t>
  </si>
  <si>
    <t xml:space="preserve"> Andy Dalton 88.8,363</t>
  </si>
  <si>
    <t xml:space="preserve"> Cam Newton 88.8,292</t>
  </si>
  <si>
    <t xml:space="preserve"> Tom Brady 87.3,380</t>
  </si>
  <si>
    <t xml:space="preserve"> Andrew Luck 87,343</t>
  </si>
  <si>
    <t xml:space="preserve"> Matthew Stafford 84.2,371</t>
  </si>
  <si>
    <t xml:space="preserve"> Mike Glennon 83.9,247</t>
  </si>
  <si>
    <t xml:space="preserve"> Carson Palmer 83.9,362</t>
  </si>
  <si>
    <t xml:space="preserve"> Robert Griffin III 82.2,274</t>
  </si>
  <si>
    <t xml:space="preserve"> Ryan Fitzpatrick 82,217</t>
  </si>
  <si>
    <t xml:space="preserve"> Ryan Tannehill 81.7,355</t>
  </si>
  <si>
    <t xml:space="preserve"> Matt Cassel 81.6,153</t>
  </si>
  <si>
    <t xml:space="preserve"> Kellen Clemens 78.8,142</t>
  </si>
  <si>
    <t xml:space="preserve"> Case Keenum 78.2,137</t>
  </si>
  <si>
    <t xml:space="preserve"> Christian Ponder 77.9,152</t>
  </si>
  <si>
    <t xml:space="preserve"> EJ Manuel 77.7,180</t>
  </si>
  <si>
    <t xml:space="preserve"> Jason Campbell 76.9,180</t>
  </si>
  <si>
    <t xml:space="preserve"> Chad Henne 76.5,305</t>
  </si>
  <si>
    <t xml:space="preserve"> Joe Flacco 73.1,362</t>
  </si>
  <si>
    <t xml:space="preserve"> Matt Schaub 73,219</t>
  </si>
  <si>
    <t xml:space="preserve"> Brandon Weeden 70.3,141</t>
  </si>
  <si>
    <t xml:space="preserve"> Eli Manning 69.4,317</t>
  </si>
  <si>
    <t xml:space="preserve"> Terrelle Pryor 69.1,156</t>
  </si>
  <si>
    <t xml:space="preserve"> Geno Smith 66.5,47</t>
  </si>
  <si>
    <t>Competitor Price</t>
  </si>
  <si>
    <t>My price</t>
  </si>
  <si>
    <t>I  __________________________</t>
  </si>
  <si>
    <t>did not cheat on this exam</t>
  </si>
  <si>
    <t>Day of week</t>
  </si>
  <si>
    <t>Type of birth</t>
  </si>
  <si>
    <t>normal</t>
  </si>
  <si>
    <t>Csection</t>
  </si>
  <si>
    <t>This file contains informations on births during</t>
  </si>
  <si>
    <t>1995 at Dylan General Hospital.</t>
  </si>
  <si>
    <t>Create a chart based that summarizes  births for each day of the week</t>
  </si>
  <si>
    <t>From table below you can see that</t>
  </si>
  <si>
    <t>What is the main thing you learn from this chart?</t>
  </si>
  <si>
    <t>there are almost no C sections on weekends</t>
  </si>
  <si>
    <t>Then write an explanation (referring to some othercalculations)</t>
  </si>
  <si>
    <t>and this accounts for the fact that there</t>
  </si>
  <si>
    <t>of why you do not see the same  number of births for each day of the week.</t>
  </si>
  <si>
    <t>are fewer births on weekends.</t>
  </si>
  <si>
    <t>15 points</t>
  </si>
  <si>
    <t>Note: You are not allowed to sort the data!</t>
  </si>
  <si>
    <t>Count of Type of birth</t>
  </si>
  <si>
    <t>You can see from chart</t>
  </si>
  <si>
    <t>that there are fewer births</t>
  </si>
  <si>
    <t>on Saturday and Sunday than on</t>
  </si>
  <si>
    <t>weekdays</t>
  </si>
  <si>
    <t>Beyonce</t>
  </si>
  <si>
    <t xml:space="preserve"> Name 1</t>
  </si>
  <si>
    <t>Name 2</t>
  </si>
  <si>
    <t xml:space="preserve"> Name 3</t>
  </si>
  <si>
    <t xml:space="preserve"> Name 4</t>
  </si>
  <si>
    <t xml:space="preserve"> Name 5</t>
  </si>
  <si>
    <t xml:space="preserve"> Name 6</t>
  </si>
  <si>
    <t xml:space="preserve"> Name 7</t>
  </si>
  <si>
    <t xml:space="preserve"> Name 8</t>
  </si>
  <si>
    <t>Bruno Mars</t>
  </si>
  <si>
    <t>Blake Lively</t>
  </si>
  <si>
    <t>James Harden</t>
  </si>
  <si>
    <t>Eminem</t>
  </si>
  <si>
    <t>Katy Perry</t>
  </si>
  <si>
    <t>Taylor Swift</t>
  </si>
  <si>
    <t>Create a format which highlights in</t>
  </si>
  <si>
    <t>Melo</t>
  </si>
  <si>
    <t>orange each occurrence of the name</t>
  </si>
  <si>
    <t>entered in cell E2.</t>
  </si>
  <si>
    <t>work.</t>
  </si>
  <si>
    <t>15 points.</t>
  </si>
  <si>
    <t>Use formulas to make sure the yellow cells</t>
  </si>
  <si>
    <t>have the correct age and salary for each player</t>
  </si>
  <si>
    <t>Salary</t>
  </si>
  <si>
    <t>Age</t>
  </si>
  <si>
    <t>Steve Nash</t>
  </si>
  <si>
    <t>Adonal Foyle</t>
  </si>
  <si>
    <t>Maurice Taylor</t>
  </si>
  <si>
    <t>Al Harrington</t>
  </si>
  <si>
    <t>Tyson Chandler</t>
  </si>
  <si>
    <t>Andre Miller</t>
  </si>
  <si>
    <t>Jason Richardson</t>
  </si>
  <si>
    <t>Antoine Walker</t>
  </si>
  <si>
    <t>Brad Miller</t>
  </si>
  <si>
    <t>Austin Croshere</t>
  </si>
  <si>
    <t>Zydrunas Ilguaskas</t>
  </si>
  <si>
    <t>Ben Wallace</t>
  </si>
  <si>
    <t>Erick Dampier</t>
  </si>
  <si>
    <t>Bobby Simmons</t>
  </si>
  <si>
    <t>Kelvin Cato</t>
  </si>
  <si>
    <t>Bonzi Wells</t>
  </si>
  <si>
    <t>Samuel Dalembert</t>
  </si>
  <si>
    <t>Richard Hamilton</t>
  </si>
  <si>
    <t>Corey Maggette</t>
  </si>
  <si>
    <t>Tony Parker</t>
  </si>
  <si>
    <t>Cuttino Mobley</t>
  </si>
  <si>
    <t>Jerry Stackhouse</t>
  </si>
  <si>
    <t>Darius Miles</t>
  </si>
  <si>
    <t>Jamaal Magloire</t>
  </si>
  <si>
    <t>Desmond Mason</t>
  </si>
  <si>
    <t>Mehmet Okur</t>
  </si>
  <si>
    <t>Eddy Curry</t>
  </si>
  <si>
    <t>Jamal Crawford</t>
  </si>
  <si>
    <t>P.J. Brown</t>
  </si>
  <si>
    <t>Jason Terry</t>
  </si>
  <si>
    <t>Lorenzen Wright</t>
  </si>
  <si>
    <t>Jason Williams</t>
  </si>
  <si>
    <t>Peja Stojakovic</t>
  </si>
  <si>
    <t>Joe Smith</t>
  </si>
  <si>
    <t>Kwame Brown</t>
  </si>
  <si>
    <t>Johnathan Bender</t>
  </si>
  <si>
    <t>Manu Ginobili</t>
  </si>
  <si>
    <t>Kenny Thomas</t>
  </si>
  <si>
    <t>Troy Murphy</t>
  </si>
  <si>
    <t>Kurt Thomas</t>
  </si>
  <si>
    <t>Malik Rose</t>
  </si>
  <si>
    <t>Mike Miller</t>
  </si>
  <si>
    <t>Quentin Richardson</t>
  </si>
  <si>
    <t>Rasho Nesterovic</t>
  </si>
  <si>
    <t>Ron Artest</t>
  </si>
  <si>
    <t>Ruben Patterson</t>
  </si>
  <si>
    <t>In J3 enter a formula that</t>
  </si>
  <si>
    <t xml:space="preserve">gives the salary for the player </t>
  </si>
  <si>
    <t>whose name is entered in I3</t>
  </si>
  <si>
    <t>No VLOOKUPS allowed!!</t>
  </si>
  <si>
    <t>Year1unitsales</t>
  </si>
  <si>
    <t>annsalesgrowth</t>
  </si>
  <si>
    <t>yearcompenters</t>
  </si>
  <si>
    <t>year1price</t>
  </si>
  <si>
    <t>inflation</t>
  </si>
  <si>
    <t>Unit Sales</t>
  </si>
  <si>
    <t>City</t>
  </si>
  <si>
    <t>how many characters in city</t>
  </si>
  <si>
    <t>76635 COOLIDGETX 31.735252 96.707168</t>
  </si>
  <si>
    <t>76636 COVINGTONTX 32.149005 97.250764</t>
  </si>
  <si>
    <t>Each row lists  a city's</t>
  </si>
  <si>
    <t>76637 CRANFILLS GAPTX 31.777023 97.778769</t>
  </si>
  <si>
    <t>zip code, city name,  state (always Texas!)</t>
  </si>
  <si>
    <t>76638 CRAWFORDTX 31.544081 97.448594</t>
  </si>
  <si>
    <t>latitude, and longitute</t>
  </si>
  <si>
    <t>76639 DAWSONTX 31.879287 96.665418</t>
  </si>
  <si>
    <t>Fill in the yellow cells</t>
  </si>
  <si>
    <t>76640 ELM MOTTTX 31.683528 97.068198</t>
  </si>
  <si>
    <t>with formulas that extract</t>
  </si>
  <si>
    <t>76641 FROSTTX 32.033269 96.781411</t>
  </si>
  <si>
    <t>the name of the city in each row.</t>
  </si>
  <si>
    <t>76642 GROESBECKTX 31.54575 96.562658</t>
  </si>
  <si>
    <t>You may assume that each texas zip code</t>
  </si>
  <si>
    <t>76643 HEWITTTX 31.456802 97.187257</t>
  </si>
  <si>
    <t>is 5 characters long.</t>
  </si>
  <si>
    <t>76644 LAGUNA PARKTX 31.8049 97.4831</t>
  </si>
  <si>
    <t>Hint: the FIND function is</t>
  </si>
  <si>
    <t>76645 HILLSBOROTX 32.027813 97.104478</t>
  </si>
  <si>
    <t>case sensitive.</t>
  </si>
  <si>
    <t>76648 HUBBARDTX 31.840139 96.809216</t>
  </si>
  <si>
    <t>76649 IREDELLTX 31.962421 97.881618</t>
  </si>
  <si>
    <t>76650 IRENETX 31.9908 96.8709</t>
  </si>
  <si>
    <t>76651 ITALYTX 32.17864 96.873688</t>
  </si>
  <si>
    <t>76652 KOPPERLTX 32.115557 97.591858</t>
  </si>
  <si>
    <t>76653 KOSSETX 31.344182 96.575195</t>
  </si>
  <si>
    <t>76654 LEROYTX 31.7308 97.0155</t>
  </si>
  <si>
    <t>76655 LORENATX 31.401574 97.194836</t>
  </si>
  <si>
    <t>76656 LOTTTX 31.178465 97.068915</t>
  </si>
  <si>
    <t>76657 MC GREGORTX 31.434286 97.403439</t>
  </si>
  <si>
    <t>76660 MALONETX 31.930075 96.898226</t>
  </si>
  <si>
    <t>76661 MARLINTX 31.318565 96.857778</t>
  </si>
  <si>
    <t>76664 MARTTX 31.577978 96.8454</t>
  </si>
  <si>
    <t>76665 MERIDIANTX 31.91128 97.611086</t>
  </si>
  <si>
    <t>76666 MERTENSTX 32.021601 96.908066</t>
  </si>
  <si>
    <t>76667 MEXIATX 31.675026 96.48585</t>
  </si>
  <si>
    <t>76670 MILFORDTX 32.16321 96.939835</t>
  </si>
  <si>
    <t>76671 MORGANTX 32.057134 97.590098</t>
  </si>
  <si>
    <t>76673 MOUNT CALMTX 31.76208 96.905168</t>
  </si>
  <si>
    <t>76676 PENELOPETX 31.848452 96.931776</t>
  </si>
  <si>
    <t>76678 PRAIRIE HILLTX 31.669716 96.775766</t>
  </si>
  <si>
    <t>76679 PURDONTX 31.928192 96.589274</t>
  </si>
  <si>
    <t>76680 REAGANTX 31.248629 96.766998</t>
  </si>
  <si>
    <t>76681 RICHLANDTX 31.882795 96.451901</t>
  </si>
  <si>
    <t>76682 RIESELTX 31.456345 96.886046</t>
  </si>
  <si>
    <t>76684 ROSSTX 31.7184 97.1186</t>
  </si>
  <si>
    <t>76685 SATINTX 31.360171 97.010849</t>
  </si>
  <si>
    <t>76686 TEHUACANATX 31.757336 96.54309</t>
  </si>
  <si>
    <t>76687 THORNTONTX 31.404512 96.495509</t>
  </si>
  <si>
    <t>76689 VALLEY MILLSTX 31.62441 97.544925</t>
  </si>
  <si>
    <t>76690 WALNUT SPRINGSTX 32.068765 97.778935</t>
  </si>
  <si>
    <t>76691 WESTTX 31.780072 97.100544</t>
  </si>
  <si>
    <t>76692 WHITNEYTX 31.945116 97.336909</t>
  </si>
  <si>
    <t>76693 WORTHAMTX 31.799261 96.395567</t>
  </si>
  <si>
    <t>76701 WACOTX 31.55127 97.138246</t>
  </si>
  <si>
    <t>76712 WOODWAYTX 31.528761 97.24375</t>
  </si>
  <si>
    <t>76801 BROWNWOODTX 31.728746 99.018736</t>
  </si>
  <si>
    <t>76802 EARLYTX 31.778949 98.90445</t>
  </si>
  <si>
    <t>76820 ARTTX 30.796382 99.037643</t>
  </si>
  <si>
    <t>76821 BALLINGERTX 31.725067 99.951572</t>
  </si>
  <si>
    <t>76823 BANGSTX 31.710587 99.149868</t>
  </si>
  <si>
    <t>76824 BENDTX 31.063163 98.510532</t>
  </si>
  <si>
    <t>76825 BRADYTX 31.093992 99.439084</t>
  </si>
  <si>
    <t>76827 BROOKESMITHTX 31.531159 99.102074</t>
  </si>
  <si>
    <t>76828 BURKETTTX 31.998031 99.3104</t>
  </si>
  <si>
    <t>76831 CASTELLTX 30.71276 98.919033</t>
  </si>
  <si>
    <t>76832 CHEROKEETX 30.991089 98.764868</t>
  </si>
  <si>
    <t>76834 COLEMANTX 31.847352 99.447298</t>
  </si>
  <si>
    <t>76836 DOOLETX 31.417242 99.536827</t>
  </si>
  <si>
    <t>76837 EDENTX 31.266087 99.858361</t>
  </si>
  <si>
    <t>76841 FORT MC KAVETTTX 30.83899 100.057692</t>
  </si>
  <si>
    <t>76842 FREDONIATX 30.907713 99.139944</t>
  </si>
  <si>
    <t>76844 GOLDTHWAITETX 31.415205 98.626889</t>
  </si>
  <si>
    <t>76845 GOULDBUSKTX 31.539447 99.448719</t>
  </si>
  <si>
    <t>76848 HEXTTX 30.880394 99.5498</t>
  </si>
  <si>
    <t>76849 JUNCTIONTX 30.498729 99.709477</t>
  </si>
  <si>
    <t>76852 LOHNTX 31.34385 99.451051</t>
  </si>
  <si>
    <t>76853 LOMETATX 31.206941 98.402294</t>
  </si>
  <si>
    <t>76854 LONDONTX 30.627066 99.63617</t>
  </si>
  <si>
    <t>76855 LOWAKETX 31.5667 100.0787</t>
  </si>
  <si>
    <t>76856 MASONTX 30.719552 99.224134</t>
  </si>
  <si>
    <t>76857 MAYTX 31.926058 98.969612</t>
  </si>
  <si>
    <t>76858 MELVINTX 31.153617 99.583706</t>
  </si>
  <si>
    <t>76859 MENARDTX 30.8697 99.800228</t>
  </si>
  <si>
    <t>76861 MILESTX 31.604566 100.187934</t>
  </si>
  <si>
    <t>76862 MILLERSVIEWTX 31.437014 99.739189</t>
  </si>
  <si>
    <t>76864 MULLINTX 31.563885 98.70535</t>
  </si>
  <si>
    <t>76865 NORTONTX 31.869174 100.131084</t>
  </si>
  <si>
    <t>76866 PAINT ROCKTX 31.429367 99.842282</t>
  </si>
  <si>
    <t>76869 PONTOTOCTX 30.860995 99.031017</t>
  </si>
  <si>
    <t>76870 PRIDDYTX 31.691754 98.503001</t>
  </si>
  <si>
    <t>76871 RICHLAND SPRINGSTX 31.319451 98.827275</t>
  </si>
  <si>
    <t>76872 ROCHELLETX 31.297196 99.11627</t>
  </si>
  <si>
    <t>76873 ROCKWOODTX 31.478884 99.377986</t>
  </si>
  <si>
    <t>76874 ROOSEVELTTX 30.50776 100.103193</t>
  </si>
  <si>
    <t>76875 ROWENATX 31.643584 99.934294</t>
  </si>
  <si>
    <t>76877 SAN SABATX 31.09402 98.75347</t>
  </si>
  <si>
    <t>76878 SANTA ANNATX 31.640408 99.314191</t>
  </si>
  <si>
    <t>76880 STARTX 31.473476 98.383365</t>
  </si>
  <si>
    <t>76882 TALPATX 31.809621 99.693888</t>
  </si>
  <si>
    <t>76883 TELEGRAPHTX 30.350107 100.002425</t>
  </si>
  <si>
    <t>76884 VALERATX 31.704075 99.542716</t>
  </si>
  <si>
    <t>76885 VALLEY SPRINGTX 30.830996 98.828948</t>
  </si>
  <si>
    <t>76886 VERIBESTTX 31.4759 100.2597</t>
  </si>
  <si>
    <t>76887 VOCATX 30.993196 99.157201</t>
  </si>
  <si>
    <t>76888 VOSSTX 31.594145 99.632434</t>
  </si>
  <si>
    <t>76890 ZEPHYRTX 31.695388 98.790444</t>
  </si>
  <si>
    <t>76901 SAN ANGELOTX 31.54699 100.560898</t>
  </si>
  <si>
    <t>76908 GOODFELLOW AFBTX 31.43294 100.406472</t>
  </si>
  <si>
    <t>76930 BARNHARTTX 31.189712 101.18523</t>
  </si>
  <si>
    <t>76932 BIG LAKETX 31.365418 101.52165</t>
  </si>
  <si>
    <t>76933 BRONTETX 31.875041 100.335002</t>
  </si>
  <si>
    <t>76934 CARLSBADTX 31.614709 100.731096</t>
  </si>
  <si>
    <t>76935 CHRISTOVALTX 31.173336 100.516954</t>
  </si>
  <si>
    <t>76936 ELDORADOTX 30.897397 100.538764</t>
  </si>
  <si>
    <t>76937 EOLATX 31.348406 100.103654</t>
  </si>
  <si>
    <t>76939 KNICKERBOCKERTX 31.2667 100.6244</t>
  </si>
  <si>
    <t>76940 MERETATX 31.47443 100.132091</t>
  </si>
  <si>
    <t>76941 MERTZONTX 31.304674 100.980336</t>
  </si>
  <si>
    <t>76943 OZONATX 30.687264 101.675552</t>
  </si>
  <si>
    <t>76945 ROBERT LEETX 31.889886 100.611558</t>
  </si>
  <si>
    <t>76949 SILVERTX 32.032233 100.699382</t>
  </si>
  <si>
    <t>76950 SONORATX 30.498923 100.538495</t>
  </si>
  <si>
    <t>76951 STERLING CITYTX 31.806484 101.044761</t>
  </si>
  <si>
    <t>76953 TENNYSONTX 31.733285 100.347144</t>
  </si>
  <si>
    <t>76955 VANCOURTTX 31.215953 100.24387</t>
  </si>
  <si>
    <t>76957 WALLTX 31.353541 100.200731</t>
  </si>
  <si>
    <t>76958 WATER VALLEYTX 31.645246 100.715956</t>
  </si>
  <si>
    <t>77001 HOUSTONTX 29.7634 95.3634</t>
  </si>
  <si>
    <t>77301 CONROETX 30.303958 95.431288</t>
  </si>
  <si>
    <t>77315 NORTH HOUSTONTX 29.9255 95.5152</t>
  </si>
  <si>
    <t>77316 MONTGOMERYTX 30.311772 95.674548</t>
  </si>
  <si>
    <t>77318 WILLISTX 30.438671 95.540017</t>
  </si>
  <si>
    <t>77320 HUNTSVILLETX 30.806067 95.57809</t>
  </si>
  <si>
    <t>77325 KINGWOODTX 29.9987 95.2618</t>
  </si>
  <si>
    <t>77326 ACETX 30.507737 94.817998</t>
  </si>
  <si>
    <t>77327 CLEVELANDTX 30.297911 94.905053</t>
  </si>
  <si>
    <t>77331 COLDSPRINGTX 30.603809 95.147518</t>
  </si>
  <si>
    <t>77332 DALLARDSVILLETX 30.6283 94.6318</t>
  </si>
  <si>
    <t>77333 DOBBINTX 30.336456 95.772206</t>
  </si>
  <si>
    <t>77334 DODGETX 30.785502 95.365299</t>
  </si>
  <si>
    <t>77335 GOODRICHTX 30.601876 94.931362</t>
  </si>
  <si>
    <t>77336 HUFFMANTX 30.076983 95.101464</t>
  </si>
  <si>
    <t>77337 HUFSMITHTX 30.1218 95.5964</t>
  </si>
  <si>
    <t>77338 HUMBLETX 30.009467 95.292984</t>
  </si>
  <si>
    <t>77350 LEGGETTTX 30.8176 94.8703</t>
  </si>
  <si>
    <t>77351 LIVINGSTONTX 30.69901 94.847025</t>
  </si>
  <si>
    <t>77353 MAGNOLIATX 30.1788 95.6982</t>
  </si>
  <si>
    <t>77357 NEW CANEYTX 30.150131 95.181081</t>
  </si>
  <si>
    <t>77358 NEW WAVERLYTX 30.569806 95.42689</t>
  </si>
  <si>
    <t>77359 OAKHURSTTX 30.699338 95.29835</t>
  </si>
  <si>
    <t>77360 ONALASKATX 30.840285 95.135904</t>
  </si>
  <si>
    <t>77362 PINEHURSTTX 30.156545 95.667496</t>
  </si>
  <si>
    <t>77363 PLANTERSVILLETX 30.32792 95.853423</t>
  </si>
  <si>
    <t>77364 POINTBLANKTX 30.769604 95.223646</t>
  </si>
  <si>
    <t>77365 PORTERTX 30.100161 95.271968</t>
  </si>
  <si>
    <t>77367 RIVERSIDETX 30.849623 95.391881</t>
  </si>
  <si>
    <t>77368 ROMAYORTX 30.435895 94.822188</t>
  </si>
  <si>
    <t>77369 RYETX 30.459625 94.74373</t>
  </si>
  <si>
    <t>77371 SHEPHERDTX 30.491234 94.984381</t>
  </si>
  <si>
    <t>77372 SPLENDORATX 30.236898 95.182604</t>
  </si>
  <si>
    <t>77373 SPRINGTX 30.071907 95.373125</t>
  </si>
  <si>
    <t>77374 THICKETTX 30.376395 94.636116</t>
  </si>
  <si>
    <t>77375 TOMBALLTX 30.09184 95.590398</t>
  </si>
  <si>
    <t>77376 VOTAWTX 30.433445 94.680544</t>
  </si>
  <si>
    <t>77401 BELLAIRETX 29.708299 95.465848</t>
  </si>
  <si>
    <t>77404 BAY CITYTX 28.9825 95.9693</t>
  </si>
  <si>
    <t>77406 RICHMONDTX 29.5817 95.7609</t>
  </si>
  <si>
    <t>77410 CYPRESSTX 29.9695 95.6976</t>
  </si>
  <si>
    <t>77411 ALIEFTX 29.7106 95.5963</t>
  </si>
  <si>
    <t>77412 ALTAIRTX 29.591511 96.484514</t>
  </si>
  <si>
    <t>77413 BARKERTX 29.7844 95.6849</t>
  </si>
  <si>
    <t>77415 CEDAR LANETX 28.923566 95.724902</t>
  </si>
  <si>
    <t>77417 BEASLEYTX 29.45618 95.979182</t>
  </si>
  <si>
    <t>77418 BELLVILLETX 29.983151 96.270853</t>
  </si>
  <si>
    <t>77419 BLESSINGTX 28.843486 96.232773</t>
  </si>
  <si>
    <t>77420 BOLINGTX 29.251706 95.933334</t>
  </si>
  <si>
    <t>77422 BRAZORIATX 28.963862 95.574135</t>
  </si>
  <si>
    <t>77423 BROOKSHIRETX 29.8271 96.003648</t>
  </si>
  <si>
    <t>77426 CHAPPELL HILLTX 30.205958 96.21723</t>
  </si>
  <si>
    <t>77428 COLLEGEPORTTX 28.717122 96.143634</t>
  </si>
  <si>
    <t>77430 DAMONTX 29.278321 95.706984</t>
  </si>
  <si>
    <t>77431 DANCIGERTX 29.1825 95.8279</t>
  </si>
  <si>
    <t>77432 DANEVANGTX 29.081667 96.179589</t>
  </si>
  <si>
    <t>77434 EAGLE LAKETX 29.559798 96.328464</t>
  </si>
  <si>
    <t>77435 EAST BERNARDTX 29.482697 96.164538</t>
  </si>
  <si>
    <t>77436 EGYPTTX 29.4044 96.2367</t>
  </si>
  <si>
    <t>77437 EL CAMPOTX 29.195521 96.219771</t>
  </si>
  <si>
    <t>77440 ELMATONTX 28.844479 96.066418</t>
  </si>
  <si>
    <t>77441 FULSHEARTX 29.681924 95.920287</t>
  </si>
  <si>
    <t>77442 GARWOODTX 29.430788 96.526621</t>
  </si>
  <si>
    <t>77443 GLEN FLORATX 29.350203 96.173408</t>
  </si>
  <si>
    <t>77444 GUYTX 29.303914 95.778849</t>
  </si>
  <si>
    <t>77445 HEMPSTEADTX 30.059349 96.074834</t>
  </si>
  <si>
    <t>77446 PRAIRIE VIEWTX 30.083672 95.98656</t>
  </si>
  <si>
    <t>77447 HOCKLEYTX 30.046703 95.821434</t>
  </si>
  <si>
    <t>77448 HUNGERFORDTX 29.402278 96.056058</t>
  </si>
  <si>
    <t>77449 KATYTX 29.832544 95.732372</t>
  </si>
  <si>
    <t>77451 KENDLETONTX 29.447225 96.003521</t>
  </si>
  <si>
    <t>77452 KENNEYTX 30.0477 96.3267</t>
  </si>
  <si>
    <t>77453 LANE CITYTX 29.2155 96.0266</t>
  </si>
  <si>
    <t>77454 LISSIETX 29.535263 96.230375</t>
  </si>
  <si>
    <t>77455 LOUISETX 29.171482 96.448354</t>
  </si>
  <si>
    <t>77456 MARKHAMTX 28.970348 96.10386</t>
  </si>
  <si>
    <t>77457 MATAGORDATX 28.648286 96.043976</t>
  </si>
  <si>
    <t>77458 MIDFIELDTX 28.953335 96.254819</t>
  </si>
  <si>
    <t>77459 MISSOURI CITYTX 29.528726 95.5292</t>
  </si>
  <si>
    <t>77460 NADATX 29.4044 96.3862</t>
  </si>
  <si>
    <t>77461 NEEDVILLETX 29.378072 95.750955</t>
  </si>
  <si>
    <t>77463 OLD OCEANTX 29.135067 95.788108</t>
  </si>
  <si>
    <t>77464 ORCHARDTX 29.594222 95.972572</t>
  </si>
  <si>
    <t>77465 PALACIOSTX 28.709263 96.147063</t>
  </si>
  <si>
    <t>77466 PATTISONTX 29.809799 96.007579</t>
  </si>
  <si>
    <t>77467 PIERCETX 29.20513 96.137056</t>
  </si>
  <si>
    <t>77468 PLEDGERTX 29.174566 95.893674</t>
  </si>
  <si>
    <t>77470 ROCK ISLANDTX 29.474466 96.579673</t>
  </si>
  <si>
    <t>77471 ROSENBERGTX 29.533493 95.866021</t>
  </si>
  <si>
    <t>77473 SAN FELIPETX 29.801817 96.101455</t>
  </si>
  <si>
    <t>77474 SEALYTX 29.774142 96.185433</t>
  </si>
  <si>
    <t>77475 SHERIDANTX 29.445292 96.653488</t>
  </si>
  <si>
    <t>77476 SIMONTONTX 29.677848 95.992088</t>
  </si>
  <si>
    <t>77477 STAFFORDTX 29.627386 95.562622</t>
  </si>
  <si>
    <t>77478 SUGAR LANDTX 29.630216 95.632308</t>
  </si>
  <si>
    <t>77480 SWEENYTX 29.086028 95.74301</t>
  </si>
  <si>
    <t>77481 THOMPSONSTX 29.468634 95.577504</t>
  </si>
  <si>
    <t>77482 VAN VLECKTX 29.090538 95.910378</t>
  </si>
  <si>
    <t>77483 WADSWORTHTX 28.831326 95.9395</t>
  </si>
  <si>
    <t>77484 WALLERTX 30.084616 95.932752</t>
  </si>
  <si>
    <t>77485 WALLISTX 29.630612 96.038338</t>
  </si>
  <si>
    <t>77486 WEST COLUMBIATX 29.155393 95.671736</t>
  </si>
  <si>
    <t>77488 WHARTONTX 29.267269 96.147974</t>
  </si>
  <si>
    <t>77501 PASADENATX 29.6908 95.2089</t>
  </si>
  <si>
    <t>77510 SANTA FETX 29.333681 95.111629</t>
  </si>
  <si>
    <t>77511 ALVINTX 29.393818 95.245138</t>
  </si>
  <si>
    <t>77514 ANAHUACTX 29.707168 94.571509</t>
  </si>
  <si>
    <t>77515 ANGLETONTX 29.175306 95.453146</t>
  </si>
  <si>
    <t>77518 BACLIFFTX 29.507987 94.980477</t>
  </si>
  <si>
    <t>77519 BATSONTX 30.239886 94.599492</t>
  </si>
  <si>
    <t>77520 BAYTOWNTX 29.770673 94.875436</t>
  </si>
  <si>
    <t>77530 CHANNELVIEWTX 29.786922 95.10919</t>
  </si>
  <si>
    <t>77531 CLUTETX 29.055143 95.382585</t>
  </si>
  <si>
    <t>77532 CROSBYTX 29.935714 95.059406</t>
  </si>
  <si>
    <t>77533 DAISETTATX 30.110404 94.66002</t>
  </si>
  <si>
    <t>77534 DANBURYTX 29.216538 95.29051</t>
  </si>
  <si>
    <t>77535 DAYTONTX 30.065757 94.905504</t>
  </si>
  <si>
    <t>77536 DEER PARKTX 29.7138 95.11695</t>
  </si>
  <si>
    <t>77538 DEVERSTX 30.000606 94.548544</t>
  </si>
  <si>
    <t>77539 DICKINSONTX 29.456614 95.043985</t>
  </si>
  <si>
    <t>77541 FREEPORTTX 29.035343 95.337212</t>
  </si>
  <si>
    <t>77545 FRESNOTX 29.545481 95.468351</t>
  </si>
  <si>
    <t>77546 FRIENDSWOODTX 29.520776 95.190584</t>
  </si>
  <si>
    <t>77547 GALENA PARKTX 29.74009 95.233289</t>
  </si>
  <si>
    <t>77550 GALVESTONTX 29.306824 94.771914</t>
  </si>
  <si>
    <t>77560 HANKAMERTX 29.874031 94.576194</t>
  </si>
  <si>
    <t>77561 HARDINTX 30.17006 94.719066</t>
  </si>
  <si>
    <t>77562 HIGHLANDSTX 29.828332 95.045714</t>
  </si>
  <si>
    <t>77563 HITCHCOCKTX 29.30136 95.004914</t>
  </si>
  <si>
    <t>77564 HULLTX 30.140997 94.649347</t>
  </si>
  <si>
    <t>77565 KEMAHTX 29.535133 95.032746</t>
  </si>
  <si>
    <t>77566 LAKE JACKSONTX 29.040068 95.480592</t>
  </si>
  <si>
    <t>77568 LA MARQUETX 29.36199 94.979785</t>
  </si>
  <si>
    <t>77571 LA PORTETX 29.682972 95.048232</t>
  </si>
  <si>
    <t>77573 LEAGUE CITYTX 29.511641 95.087068</t>
  </si>
  <si>
    <t>77575 LIBERTYTX 30.098941 94.726805</t>
  </si>
  <si>
    <t>77577 LIVERPOOLTX 29.254614 95.193738</t>
  </si>
  <si>
    <t>77578 MANVELTX 29.474735 95.359887</t>
  </si>
  <si>
    <t>77580 MONT BELVIEUTX 29.8672 94.8861</t>
  </si>
  <si>
    <t>77581 PEARLANDTX 29.551355 95.283498</t>
  </si>
  <si>
    <t>77582 RAYWOODTX 30.027659 94.657424</t>
  </si>
  <si>
    <t>77583 ROSHARONTX 29.408696 95.442095</t>
  </si>
  <si>
    <t>77585 SARATOGATX 30.361295 94.579583</t>
  </si>
  <si>
    <t>77586 SEABROOKTX 29.5783 95.038466</t>
  </si>
  <si>
    <t>77587 SOUTH HOUSTONTX 29.660665 95.228718</t>
  </si>
  <si>
    <t>77590 TEXAS CITYTX 29.3787 94.885642</t>
  </si>
  <si>
    <t>77597 WALLISVILLETX 29.859538 94.688082</t>
  </si>
  <si>
    <t>77598 WEBSTERTX 29.549257 95.139173</t>
  </si>
  <si>
    <t>77611 BRIDGE CITYTX 29.958651 93.812903</t>
  </si>
  <si>
    <t>77612 BUNATX 30.418444 94.000978</t>
  </si>
  <si>
    <t>77613 CHINATX 30.010858 94.362968</t>
  </si>
  <si>
    <t>77614 DEWEYVILLETX 30.341107 93.802099</t>
  </si>
  <si>
    <t>77615 EVADALETX 30.312916 94.073078</t>
  </si>
  <si>
    <t>77616 FREDTX 30.610964 94.18223</t>
  </si>
  <si>
    <t>77617 GILCHRISTTX 29.515175 94.517869</t>
  </si>
  <si>
    <t>77619 GROVESTX 29.94964 93.920036</t>
  </si>
  <si>
    <t>77622 HAMSHIRETX 29.852558 94.310062</t>
  </si>
  <si>
    <t>77623 HIGH ISLANDTX 29.560347 94.422201</t>
  </si>
  <si>
    <t>77624 HILLISTERTX 30.673044 94.380044</t>
  </si>
  <si>
    <t>77625 KOUNTZETX 30.354377 94.4114</t>
  </si>
  <si>
    <t>77626 MAURICEVILLETX 30.2033 93.8662</t>
  </si>
  <si>
    <t>77627 NEDERLANDTX 29.98851 94.003021</t>
  </si>
  <si>
    <t>77629 NOMETX 30.001454 94.419007</t>
  </si>
  <si>
    <t>77630 ORANGETX 30.056012 93.867629</t>
  </si>
  <si>
    <t>77639 ORANGEFIELDTX 30.0613 93.8497</t>
  </si>
  <si>
    <t>77640 PORT ARTHURTX 29.757493 94.096672</t>
  </si>
  <si>
    <t>77650 PORT BOLIVARTX 29.479879 94.575799</t>
  </si>
  <si>
    <t>77651 PORT NECHESTX 29.981488 93.939788</t>
  </si>
  <si>
    <t>77655 SABINE PASSTX 29.691183 94.036893</t>
  </si>
  <si>
    <t>77656 SILSBEETX 30.384218 94.170936</t>
  </si>
  <si>
    <t>77657 LUMBERTONTX 30.232931 94.194234</t>
  </si>
  <si>
    <t>77659 SOUR LAKETX 30.178117 94.445754</t>
  </si>
  <si>
    <t>77660 SPURGERTX 30.656999 94.145508</t>
  </si>
  <si>
    <t>77661 STOWELLTX 29.7905 94.3844</t>
  </si>
  <si>
    <t>77662 VIDORTX 30.173622 94.007402</t>
  </si>
  <si>
    <t>77663 VILLAGE MILLSTX 30.519572 94.412945</t>
  </si>
  <si>
    <t>77664 WARRENTX 30.631003 94.430914</t>
  </si>
  <si>
    <t>77665 WINNIETX 29.791596 94.349882</t>
  </si>
  <si>
    <t>77701 BEAUMONTTX 30.094544 94.093352</t>
  </si>
  <si>
    <t>77801 BRYANTX 30.639301 96.360977</t>
  </si>
  <si>
    <t>77830 ANDERSONTX 30.55211 96.00254</t>
  </si>
  <si>
    <t>77831 BEDIASTX 30.734705 95.923815</t>
  </si>
  <si>
    <t>77833 BRENHAMTX 30.202229 96.370674</t>
  </si>
  <si>
    <t>77835 BURTONTX 30.18419 96.646982</t>
  </si>
  <si>
    <t>77836 CALDWELLTX 30.525203 96.691906</t>
  </si>
  <si>
    <t>77837 CALVERTTX 31.010605 96.665647</t>
  </si>
  <si>
    <t>77838 CHRIESMANTX 30.5995 96.7709</t>
  </si>
  <si>
    <t>77840 COLLEGE STATIONTX 30.607913 96.323978</t>
  </si>
  <si>
    <t>77850 CONCORDTX 31.26511 96.0995</t>
  </si>
  <si>
    <t>77852 DEANVILLETX 30.4318 96.7559</t>
  </si>
  <si>
    <t>77853 DIME BOXTX 30.370857 96.816108</t>
  </si>
  <si>
    <t>77855 FLYNNTX 31.143921 96.134638</t>
  </si>
  <si>
    <t>77856 FRANKLINTX 31.099531 96.426204</t>
  </si>
  <si>
    <t>77857 GAUSETX 30.786548 96.68926</t>
  </si>
  <si>
    <t>77859 HEARNETX 30.836242 96.587042</t>
  </si>
  <si>
    <t>77861 IOLATX 30.723094 96.078213</t>
  </si>
  <si>
    <t>77862 KURTENTX 30.7869 96.2636</t>
  </si>
  <si>
    <t>77863 LYONSTX 30.3861 96.5632</t>
  </si>
  <si>
    <t>77864 MADISONVILLETX 30.972629 95.897114</t>
  </si>
  <si>
    <t>77865 MARQUEZTX 31.247399 96.22434</t>
  </si>
  <si>
    <t>77866 MILLICANTX 30.449058 96.217062</t>
  </si>
  <si>
    <t>77867 MUMFORDTX 30.766442 96.578605</t>
  </si>
  <si>
    <t>77868 NAVASOTATX 30.370422 96.057376</t>
  </si>
  <si>
    <t>77870 NEW BADENTX 31.059305 96.39942</t>
  </si>
  <si>
    <t>77871 NORMANGEETX 31.099734 96.129295</t>
  </si>
  <si>
    <t>77872 NORTH ZULCHTX 30.931056 96.098996</t>
  </si>
  <si>
    <t>77873 RICHARDSTX 30.572971 95.78675</t>
  </si>
  <si>
    <t>77875 ROANS PRAIRIETX 30.583978 95.938329</t>
  </si>
  <si>
    <t>77876 SHIROTX 30.675253 95.828558</t>
  </si>
  <si>
    <t>77878 SNOOKTX 30.470384 96.480162</t>
  </si>
  <si>
    <t>77879 SOMERVILLETX 30.427153 96.498538</t>
  </si>
  <si>
    <t>77880 WASHINGTONTX 30.284464 96.180228</t>
  </si>
  <si>
    <t>77881 WELLBORNTX 30.5351 96.3017</t>
  </si>
  <si>
    <t>77882 WHEELOCKTX 30.911791 96.421125</t>
  </si>
  <si>
    <t>77901 VICTORIATX 28.806794 96.990782</t>
  </si>
  <si>
    <t>77950 AUSTWELLTX 28.402292 96.854457</t>
  </si>
  <si>
    <t>77951 BLOOMINGTONTX 28.710304 96.803586</t>
  </si>
  <si>
    <t>77954 CUEROTX 29.111281 97.251487</t>
  </si>
  <si>
    <t>77957 EDNATX 28.980244 96.731892</t>
  </si>
  <si>
    <t>77960 FANNINTX 28.661432 97.249102</t>
  </si>
  <si>
    <t>77961 FRANCITASTX 28.865214 96.361781</t>
  </si>
  <si>
    <t>77962 GANADOTX 29.050845 96.440315</t>
  </si>
  <si>
    <t>77963 GOLIADTX 28.657078 97.466124</t>
  </si>
  <si>
    <t>77964 HALLETTSVILLETX 29.381197 96.813325</t>
  </si>
  <si>
    <t>77967 HOCHHEIMTX 29.3129 97.2908</t>
  </si>
  <si>
    <t>77968 INEZTX 28.890267 96.80355</t>
  </si>
  <si>
    <t>77969 LA SALLETX 28.768852 96.649183</t>
  </si>
  <si>
    <t>77970 LA WARDTX 28.838138 96.41339</t>
  </si>
  <si>
    <t>77971 LOLITATX 28.789565 96.44997</t>
  </si>
  <si>
    <t>77973 MCFADDINTX 28.532051 96.966185</t>
  </si>
  <si>
    <t>77974 MEYERSVILLETX 28.899219 97.287002</t>
  </si>
  <si>
    <t>77975 MOULTONTX 29.553493 97.096935</t>
  </si>
  <si>
    <t>77976 NURSERYTX 28.9244 97.1008</t>
  </si>
  <si>
    <t>77977 PLACEDOTX 28.689699 96.822296</t>
  </si>
  <si>
    <t>77978 POINT COMFORTTX 28.673119 96.544741</t>
  </si>
  <si>
    <t>77979 PORT LAVACATX 28.547158 96.652062</t>
  </si>
  <si>
    <t>77982 PORT O CONNORTX 28.218395 96.62447</t>
  </si>
  <si>
    <t>77983 SEADRIFTTX 28.402244 96.664498</t>
  </si>
  <si>
    <t>77984 SHINERTX 29.42088 97.147198</t>
  </si>
  <si>
    <t>77986 SUBLIMETX 29.4785 96.7969</t>
  </si>
  <si>
    <t>77987 SWEET HOMETX 29.3452 97.0707</t>
  </si>
  <si>
    <t>77988 TELFERNERTX 28.853722 96.877525</t>
  </si>
  <si>
    <t>77989 THOMASTONTX 28.9968 97.1575</t>
  </si>
  <si>
    <t>77990 TIVOLITX 28.407808 96.952273</t>
  </si>
  <si>
    <t>77991 VANDERBILTTX 28.806842 96.604217</t>
  </si>
  <si>
    <t>77993 WEESATCHETX 28.8477 97.4456</t>
  </si>
  <si>
    <t>77994 WESTHOFFTX 29.158779 97.495905</t>
  </si>
  <si>
    <t>77995 YOAKUMTX 29.226598 97.086548</t>
  </si>
  <si>
    <t>78001 ARTESIA WELLSTX 28.263994 99.280108</t>
  </si>
  <si>
    <t>78002 ATASCOSATX 29.277094 98.728579</t>
  </si>
  <si>
    <t>78003 BANDERATX 29.741597 99.112611</t>
  </si>
  <si>
    <t>78004 BERGHEIMTX 29.858098 98.534291</t>
  </si>
  <si>
    <t>78005 BIGFOOTTX 29.052324 98.858396</t>
  </si>
  <si>
    <t>78006 BOERNETX 29.897861 98.719025</t>
  </si>
  <si>
    <t>78007 CALLIHAMTX 28.350618 98.433646</t>
  </si>
  <si>
    <t>78008 CAMPBELLTONTX 28.750547 98.254741</t>
  </si>
  <si>
    <t>78009 CASTROVILLETX 29.360981 98.88774</t>
  </si>
  <si>
    <t>78010 CENTER POINTTX 29.899522 99.015481</t>
  </si>
  <si>
    <t>78011 CHARLOTTETX 28.836109 98.695062</t>
  </si>
  <si>
    <t>78012 CHRISTINETX 28.806082 98.490642</t>
  </si>
  <si>
    <t>78013 COMFORTTX 29.968944 98.821687</t>
  </si>
  <si>
    <t>78014 COTULLATX 28.368095 99.098439</t>
  </si>
  <si>
    <t>78016 DEVINETX 29.205433 98.948097</t>
  </si>
  <si>
    <t>78017 DILLEYTX 28.742324 99.232277</t>
  </si>
  <si>
    <t>78019 ENCINALTX 28.156093 99.098136</t>
  </si>
  <si>
    <t>78021 FOWLERTONTX 28.537392 98.83342</t>
  </si>
  <si>
    <t>78022 GEORGE WESTTX 28.22711 98.099981</t>
  </si>
  <si>
    <t>78023 HELOTESTX 29.626598 98.751305</t>
  </si>
  <si>
    <t>78024 HUNTTX 29.994424 99.513392</t>
  </si>
  <si>
    <t>78025 INGRAMTX 30.098141 99.483614</t>
  </si>
  <si>
    <t>78026 JOURDANTONTX 28.807301 98.504142</t>
  </si>
  <si>
    <t>78027 KENDALIATX 29.971724 98.493513</t>
  </si>
  <si>
    <t>78028 KERRVILLETX 30.017136 99.140252</t>
  </si>
  <si>
    <t>78039 LA COSTETX 29.317389 98.827672</t>
  </si>
  <si>
    <t>78040 LAREDOTX 27.508492 99.503633</t>
  </si>
  <si>
    <t>78050 LEMINGTX 29.077036 98.50901</t>
  </si>
  <si>
    <t>78052 LYTLETX 29.220423 98.788401</t>
  </si>
  <si>
    <t>78054 MACDONATX 29.3258 98.6956</t>
  </si>
  <si>
    <t>78055 MEDINATX 29.785286 99.331102</t>
  </si>
  <si>
    <t>78056 MICOTX 29.541948 98.91915</t>
  </si>
  <si>
    <t>78057 MOORETX 28.979322 98.96195</t>
  </si>
  <si>
    <t>78058 MOUNTAIN HOMETX 30.104984 99.661902</t>
  </si>
  <si>
    <t>78059 NATALIATX 29.193092 98.846183</t>
  </si>
  <si>
    <t>78060 OAKVILLETX 28.4575 98.0437</t>
  </si>
  <si>
    <t>78061 PEARSALLTX 28.868332 99.107445</t>
  </si>
  <si>
    <t>78062 PEGGYTX 28.7394 98.1783</t>
  </si>
  <si>
    <t>78063 PIPE CREEKTX 29.676647 98.88722</t>
  </si>
  <si>
    <t>78063 LAKEHILLSTX 29.676647 98.88722</t>
  </si>
  <si>
    <t>78064 PLEASANTONTX 28.971478 98.404221</t>
  </si>
  <si>
    <t>78065 POTEETTX 29.07578 98.649897</t>
  </si>
  <si>
    <t>78066 RIO MEDINATX 29.471772 98.887679</t>
  </si>
  <si>
    <t>78067 SAN YGNACIOTX 27.150229 99.292102</t>
  </si>
  <si>
    <t>78069 SOMERSETTX 29.176072 98.689475</t>
  </si>
  <si>
    <t>78070 SPRING BRANCHTX 29.904199 98.408906</t>
  </si>
  <si>
    <t>78071 THREE RIVERSTX 28.526474 98.143896</t>
  </si>
  <si>
    <t>78072 TILDENTX 28.349278 98.635327</t>
  </si>
  <si>
    <t>78073 VON ORMYTX 29.242301 98.627174</t>
  </si>
  <si>
    <t>78074 WARINGTX 29.975292 98.794806</t>
  </si>
  <si>
    <t>78075 WHITSETTTX 28.633923 98.258863</t>
  </si>
  <si>
    <t>78076 ZAPATATX 26.90548 99.173965</t>
  </si>
  <si>
    <t>78101 ADKINSTX 29.340607 98.229522</t>
  </si>
  <si>
    <t>78102 BEEVILLETX 28.442341 97.732642</t>
  </si>
  <si>
    <t>78107 BERCLAIRTX 28.542565 97.624807</t>
  </si>
  <si>
    <t>78108 CIBOLOTX 29.567162 98.223216</t>
  </si>
  <si>
    <t>78109 CONVERSETX 29.478657 98.273552</t>
  </si>
  <si>
    <t>78111 ECLETOTX 29.040116 97.752452</t>
  </si>
  <si>
    <t>78112 ELMENDORFTX 29.201903 98.359063</t>
  </si>
  <si>
    <t>78113 FALLS CITYTX 28.926921 98.143182</t>
  </si>
  <si>
    <t>78114 FLORESVILLETX 29.127276 98.197667</t>
  </si>
  <si>
    <t>78115 GERONIMOTX 29.6628 97.9668</t>
  </si>
  <si>
    <t>78116 GILLETTTX 29.079755 97.774918</t>
  </si>
  <si>
    <t>78117 HOBSONTX 28.94247 97.983084</t>
  </si>
  <si>
    <t>78118 KARNES CITYTX 28.851282 97.959573</t>
  </si>
  <si>
    <t>78119 KENEDYTX 28.793382 97.843159</t>
  </si>
  <si>
    <t>78121 LA VERNIATX 29.373808 98.074729</t>
  </si>
  <si>
    <t>78122 LEESVILLETX 29.389573 97.774688</t>
  </si>
  <si>
    <t>78123 MC QUEENEYTX 29.601136 98.045106</t>
  </si>
  <si>
    <t>78124 MARIONTX 29.548362 98.143446</t>
  </si>
  <si>
    <t>78125 MINERALTX 28.55524 97.940744</t>
  </si>
  <si>
    <t>78130 NEW BRAUNFELSTX 29.70097 98.076731</t>
  </si>
  <si>
    <t>78133 CANYON LAKETX 29.891507 98.23746</t>
  </si>
  <si>
    <t>78140 NIXONTX 29.37611 97.735856</t>
  </si>
  <si>
    <t>78141 NORDHEIMTX 28.904891 97.624414</t>
  </si>
  <si>
    <t>78142 NORMANNATX 28.53025 97.78936</t>
  </si>
  <si>
    <t>78143 PANDORATX 29.232232 97.832456</t>
  </si>
  <si>
    <t>78144 PANNA MARIATX 28.957058 97.8883</t>
  </si>
  <si>
    <t>78145 PAWNEETX 28.65257 97.992111</t>
  </si>
  <si>
    <t>78146 PETTUSTX 28.619383 97.844516</t>
  </si>
  <si>
    <t>78147 POTHTX 29.026334 98.109192</t>
  </si>
  <si>
    <t>78148 UNIVERSAL CITYTX 29.549673 98.30132</t>
  </si>
  <si>
    <t>78151 RUNGETX 28.87063 97.690631</t>
  </si>
  <si>
    <t>78152 SAINT HEDWIGTX 29.432984 98.205108</t>
  </si>
  <si>
    <t>78154 SCHERTZTX 29.568833 98.277058</t>
  </si>
  <si>
    <t>78155 SEGUINTX 29.569628 97.938544</t>
  </si>
  <si>
    <t>78159 SMILEYTX 29.233864 97.588532</t>
  </si>
  <si>
    <t>78160 STOCKDALETX 29.220531 97.891775</t>
  </si>
  <si>
    <t>78161 SUTHERLAND SPRINGSTX 29.268046 98.073446</t>
  </si>
  <si>
    <t>78162 TULETATX 28.5709 97.7969</t>
  </si>
  <si>
    <t>78163 BULVERDETX 29.766235 98.462594</t>
  </si>
  <si>
    <t>78164 YORKTOWNTX 28.986772 97.540067</t>
  </si>
  <si>
    <t>78201 SAN ANTONIOTX 29.472779 98.535643</t>
  </si>
  <si>
    <t>78330 AGUA DULCETX 27.781024 97.855112</t>
  </si>
  <si>
    <t>78332 ALICETX 27.681006 98.084156</t>
  </si>
  <si>
    <t>78335 ARANSAS PASSTX 27.9093 97.1497</t>
  </si>
  <si>
    <t>78338 ARMSTRONGTX 26.852759 97.713877</t>
  </si>
  <si>
    <t>78339 BANQUETETX 27.814163 97.803295</t>
  </si>
  <si>
    <t>78340 BAYSIDETX 28.102904 97.230904</t>
  </si>
  <si>
    <t>78341 BENAVIDESTX 27.5977 98.4082</t>
  </si>
  <si>
    <t>78342 BEN BOLTTX 27.6476 98.0863</t>
  </si>
  <si>
    <t>78343 BISHOPTX 27.636248 97.714545</t>
  </si>
  <si>
    <t>78344 BRUNITX 27.40163 98.868598</t>
  </si>
  <si>
    <t>78347 CHAPMAN RANCHTX 27.598812 97.462021</t>
  </si>
  <si>
    <t>78349 CONCEPCIONTX 27.525667 98.412872</t>
  </si>
  <si>
    <t>78350 DINEROTX 28.2266 97.9616</t>
  </si>
  <si>
    <t>78351 DRISCOLLTX 27.686758 97.742667</t>
  </si>
  <si>
    <t>78352 EDROYTX 27.99289 97.689817</t>
  </si>
  <si>
    <t>78353 ENCINOTX 26.989887 98.239194</t>
  </si>
  <si>
    <t>78355 FALFURRIASTX 27.209262 98.26097</t>
  </si>
  <si>
    <t>78357 FREERTX 27.889626 98.612874</t>
  </si>
  <si>
    <t>78358 FULTONTX 28.2466 96.7984</t>
  </si>
  <si>
    <t>78359 GREGORYTX 27.932578 97.295948</t>
  </si>
  <si>
    <t>78360 GUERRATX 26.936534 98.876099</t>
  </si>
  <si>
    <t>78361 HEBBRONVILLETX 27.071262 98.785068</t>
  </si>
  <si>
    <t>78362 INGLESIDETX 27.86056 97.208824</t>
  </si>
  <si>
    <t>78363 KINGSVILLETX 27.455103 97.69229</t>
  </si>
  <si>
    <t>78368 MATHISTX 28.072872 97.77279</t>
  </si>
  <si>
    <t>78369 MIRANDO CITYTX 27.447242 99.024044</t>
  </si>
  <si>
    <t>78370 ODEMTX 27.901882 97.554304</t>
  </si>
  <si>
    <t>78371 OILTONTX 27.468482 98.958884</t>
  </si>
  <si>
    <t>78372 ORANGE GROVETX 27.940205 98.045594</t>
  </si>
  <si>
    <t>78373 PORT ARANSASTX 27.789918 97.110448</t>
  </si>
  <si>
    <t>78374 PORTLANDTX 27.937142 97.305626</t>
  </si>
  <si>
    <t>78375 PREMONTTX 27.36529 98.145542</t>
  </si>
  <si>
    <t>78376 REALITOSTX 27.530371 98.603808</t>
  </si>
  <si>
    <t>78377 REFUGIOTX 28.347934 97.216746</t>
  </si>
  <si>
    <t>78379 RIVIERATX 27.309943 97.856739</t>
  </si>
  <si>
    <t>78380 ROBSTOWNTX 27.81605 97.736416</t>
  </si>
  <si>
    <t>78381 ROCKPORTTX 28.0205 97.0545</t>
  </si>
  <si>
    <t>78383 SANDIATX 28.07278 97.94688</t>
  </si>
  <si>
    <t>78384 SAN DIEGOTX 27.856754 98.363625</t>
  </si>
  <si>
    <t>78385 SARITATX 27.126698 97.704236</t>
  </si>
  <si>
    <t>78387 SINTONTX 28.052446 97.539877</t>
  </si>
  <si>
    <t>78389 SKIDMORETX 28.216608 97.688356</t>
  </si>
  <si>
    <t>78390 TAFTTX 27.99945 97.365388</t>
  </si>
  <si>
    <t>78391 TYNANTX 28.178248 97.760494</t>
  </si>
  <si>
    <t>78393 WOODSBOROTX 28.221049 97.347241</t>
  </si>
  <si>
    <t>78401 CORPUS CHRISTITX 27.795581 97.3994</t>
  </si>
  <si>
    <t>78404 CRP CHRISTITX 27.767794 97.39837</t>
  </si>
  <si>
    <t>78501 MCALLENTX 26.214588 98.239064</t>
  </si>
  <si>
    <t>78516 ALAMOTX 26.198357 98.115249</t>
  </si>
  <si>
    <t>78520 BROWNSVILLETX 25.967561 97.547491</t>
  </si>
  <si>
    <t>78535 COMBESTX 26.2542 97.7326</t>
  </si>
  <si>
    <t>78536 DELMITATX 26.656514 98.402744</t>
  </si>
  <si>
    <t>78537 DONNATX 26.166537 98.081165</t>
  </si>
  <si>
    <t>78538 EDCOUCHTX 26.308984 97.959218</t>
  </si>
  <si>
    <t>78539 EDINBURGTX 26.27909 98.144563</t>
  </si>
  <si>
    <t>78543 ELSATX 26.306804 97.998055</t>
  </si>
  <si>
    <t>78545 FALCON HEIGHTSTX 26.567448 99.13293</t>
  </si>
  <si>
    <t>78547 GARCIASVILLETX 26.431209 98.643818</t>
  </si>
  <si>
    <t>78548 GRULLATX 26.380278 98.54896</t>
  </si>
  <si>
    <t>78549 HARGILLTX 26.437046 97.965487</t>
  </si>
  <si>
    <t>78550 HARLINGENTX 26.24561 97.679961</t>
  </si>
  <si>
    <t>78557 HIDALGOTX 26.113397 98.255162</t>
  </si>
  <si>
    <t>78558 LA BLANCATX 26.312508 98.03345</t>
  </si>
  <si>
    <t>78559 LA FERIATX 26.189927 97.8238</t>
  </si>
  <si>
    <t>78560 LA JOYATX 26.223809 98.466832</t>
  </si>
  <si>
    <t>78561 LASARATX 26.4636 97.9122</t>
  </si>
  <si>
    <t>78562 LA VILLATX 26.309262 97.919396</t>
  </si>
  <si>
    <t>78563 LINNTX 26.596232 98.211825</t>
  </si>
  <si>
    <t>78564 LOPENOTX 26.7113 99.1109</t>
  </si>
  <si>
    <t>78565 LOS EBANOSTX 26.246417 98.556875</t>
  </si>
  <si>
    <t>78566 LOS FRESNOSTX 26.123058 97.410552</t>
  </si>
  <si>
    <t>78567 LOS INDIOSTX 26.0514 97.7457</t>
  </si>
  <si>
    <t>78568 LOZANOTX 26.1887 97.5428</t>
  </si>
  <si>
    <t>78569 LYFORDTX 26.412448 97.730593</t>
  </si>
  <si>
    <t>78570 MERCEDESTX 26.141299 97.911346</t>
  </si>
  <si>
    <t>78572 MISSIONTX 26.298168 98.421234</t>
  </si>
  <si>
    <t>78575 OLMITOTX 26.024984 97.548995</t>
  </si>
  <si>
    <t>78576 PENITASTX 26.279372 98.4468</t>
  </si>
  <si>
    <t>78577 PHARRTX 26.152425 98.209702</t>
  </si>
  <si>
    <t>78578 PORT ISABELTX 26.026009 97.292048</t>
  </si>
  <si>
    <t>78579 PROGRESOTX 26.084166 97.968463</t>
  </si>
  <si>
    <t>78580 RAYMONDVILLETX 26.522484 97.844106</t>
  </si>
  <si>
    <t>78582 RIO GRANDE CITYTX 26.510284 98.675196</t>
  </si>
  <si>
    <t>78583 RIO HONDOTX 26.275955 97.450884</t>
  </si>
  <si>
    <t>78584 ROMATX 26.577578 99.006719</t>
  </si>
  <si>
    <t>78585 SALINENOTX 26.5157 99.1125</t>
  </si>
  <si>
    <t>78586 SAN BENITOTX 26.095043 97.638148</t>
  </si>
  <si>
    <t>78588 SAN ISIDROTX 26.731382 98.414415</t>
  </si>
  <si>
    <t>78589 SAN JUANTX 26.163772 98.157143</t>
  </si>
  <si>
    <t>78590 SAN PERLITATX 26.449978 97.58359</t>
  </si>
  <si>
    <t>78591 SANTA ELENATX 26.717411 98.519896</t>
  </si>
  <si>
    <t>78592 SANTA MARIATX 26.082202 97.838478</t>
  </si>
  <si>
    <t>78593 SANTA ROSATX 26.249276 97.831834</t>
  </si>
  <si>
    <t>78594 SEBASTIANTX 26.349915 97.718674</t>
  </si>
  <si>
    <t>78595 SULLIVAN CITYTX 26.259158 98.557877</t>
  </si>
  <si>
    <t>78596 WESLACOTX 26.150942 98.008372</t>
  </si>
  <si>
    <t>78597 SOUTH PADRE ISLANDTX 26.315214 97.242901</t>
  </si>
  <si>
    <t>78598 PORT MANSFIELDTX 26.541678 97.502882</t>
  </si>
  <si>
    <t>78602 BASTROPTX 30.134636 97.319982</t>
  </si>
  <si>
    <t>78604 BELMONTTX 29.5233 97.6838</t>
  </si>
  <si>
    <t>78605 BERTRAMTX 30.73136 98.044794</t>
  </si>
  <si>
    <t>78606 BLANCOTX 30.099054 98.41213</t>
  </si>
  <si>
    <t>78607 BLUFFTONTX 30.843232 98.502218</t>
  </si>
  <si>
    <t>78608 BRIGGSTX 30.926746 97.996174</t>
  </si>
  <si>
    <t>78609 BUCHANAN DAMTX 30.760502 98.475202</t>
  </si>
  <si>
    <t>78610 BUDATX 30.071798 97.842354</t>
  </si>
  <si>
    <t>78611 BURNETTX 30.804035 98.269897</t>
  </si>
  <si>
    <t>78612 CEDAR CREEKTX 30.099106 97.478068</t>
  </si>
  <si>
    <t>78613 CEDAR PARKTX 30.497998 97.815694</t>
  </si>
  <si>
    <t>78614 COSTTX 29.42005 97.574074</t>
  </si>
  <si>
    <t>78615 COUPLANDTX 30.469826 97.378683</t>
  </si>
  <si>
    <t>78616 DALETX 29.882596 97.551134</t>
  </si>
  <si>
    <t>78617 DEL VALLETX 30.143916 97.593944</t>
  </si>
  <si>
    <t>78618 DOSSTX 30.454246 99.194545</t>
  </si>
  <si>
    <t>78619 DRIFTWOODTX 30.10744 98.05577</t>
  </si>
  <si>
    <t>78620 DRIPPING SPRINGSTX 30.22257 98.144792</t>
  </si>
  <si>
    <t>78621 ELGINTX 30.318154 97.35195</t>
  </si>
  <si>
    <t>78622 FENTRESSTX 29.764693 97.771272</t>
  </si>
  <si>
    <t>78623 FISCHERTX 29.960642 98.243114</t>
  </si>
  <si>
    <t>78624 FREDERICKSBURGTX 30.276627 98.903461</t>
  </si>
  <si>
    <t>78626 GEORGETOWNTX 30.661806 97.581358</t>
  </si>
  <si>
    <t>78629 GONZALESTX 29.456 97.462826</t>
  </si>
  <si>
    <t>78631 HARPERTX 30.317095 99.16619</t>
  </si>
  <si>
    <t>78632 HARWOODTX 29.677467 97.48617</t>
  </si>
  <si>
    <t>78634 HUTTOTX 30.555076 97.551952</t>
  </si>
  <si>
    <t>78635 HYETX 30.183533 98.531109</t>
  </si>
  <si>
    <t>78636 JOHNSON CITYTX 30.317125 98.380074</t>
  </si>
  <si>
    <t>78638 KINGSBURYTX 29.6482 97.823317</t>
  </si>
  <si>
    <t>78639 KINGSLANDTX 30.653734 98.44461</t>
  </si>
  <si>
    <t>78640 KYLETX 29.99008 97.842228</t>
  </si>
  <si>
    <t>78641 LEANDERTX 30.534332 97.913525</t>
  </si>
  <si>
    <t>78642 LIBERTY HILLTX 30.701013 97.933009</t>
  </si>
  <si>
    <t>78643 LLANOTX 30.703804 98.657071</t>
  </si>
  <si>
    <t>78644 LOCKHARTTX 29.889171 97.666773</t>
  </si>
  <si>
    <t>78648 LULINGTX 29.694579 97.631139</t>
  </si>
  <si>
    <t>78650 MC DADETX 30.281147 97.2139</t>
  </si>
  <si>
    <t>78651 MC NEILTX 30.4554 97.7167</t>
  </si>
  <si>
    <t>78652 MANCHACATX 30.14128 97.864808</t>
  </si>
  <si>
    <t>78653 MANORTX 30.341523 97.530101</t>
  </si>
  <si>
    <t>78654 MARBLE FALLSTX 30.567624 98.203967</t>
  </si>
  <si>
    <t>78655 MARTINDALETX 29.800535 97.80638</t>
  </si>
  <si>
    <t>78656 MAXWELLTX 29.895804 97.819656</t>
  </si>
  <si>
    <t>78657 HORSESHOE BAYTX 30.542551 98.37418</t>
  </si>
  <si>
    <t>78658 OTTINETX 29.595189 97.591231</t>
  </si>
  <si>
    <t>78659 PAIGETX 30.210196 97.114346</t>
  </si>
  <si>
    <t>78660 PFLUGERVILLETX 30.441029 97.59791</t>
  </si>
  <si>
    <t>78661 PRAIRIE LEATX 29.723875 97.745551</t>
  </si>
  <si>
    <t>78662 RED ROCKTX 29.95232 97.444839</t>
  </si>
  <si>
    <t>78663 ROUND MOUNTAINTX 30.431017 98.363295</t>
  </si>
  <si>
    <t>78664 ROUND ROCKTX 30.500628 97.630248</t>
  </si>
  <si>
    <t>78666 SAN MARCOSTX 29.878458 98.020018</t>
  </si>
  <si>
    <t>78669 SPICEWOODTX 30.426811 98.124323</t>
  </si>
  <si>
    <t>78670 STAPLESTX 29.770332 97.818626</t>
  </si>
  <si>
    <t>78671 STONEWALLTX 30.212117 98.636572</t>
  </si>
  <si>
    <t>78672 TOWTX 30.868972 98.501267</t>
  </si>
  <si>
    <t>78673 WALBURGTX 30.7364 97.5801</t>
  </si>
  <si>
    <t>78674 WEIRTX 30.6737 97.5845</t>
  </si>
  <si>
    <t>78675 WILLOW CITYTX 30.44626 98.6639</t>
  </si>
  <si>
    <t>78676 WIMBERLEYTX 30.039118 98.121398</t>
  </si>
  <si>
    <t>78677 WRIGHTSBOROTX 29.351201 97.503228</t>
  </si>
  <si>
    <t>78701 AUSTINTX 30.2672 97.742306</t>
  </si>
  <si>
    <t>78801 UVALDETX 29.355531 99.841519</t>
  </si>
  <si>
    <t>78827 ASHERTONTX 28.351246 99.694257</t>
  </si>
  <si>
    <t>78828 BARKSDALETX 29.754114 100.144072</t>
  </si>
  <si>
    <t>78829 BATESVILLETX 28.935281 99.623424</t>
  </si>
  <si>
    <t>78830 BIG WELLSTX 28.525766 99.592273</t>
  </si>
  <si>
    <t>78832 BRACKETTVILLETX 29.354071 100.454146</t>
  </si>
  <si>
    <t>78833 CAMP WOODTX 29.745893 99.982108</t>
  </si>
  <si>
    <t>78834 CARRIZO SPRINGSTX 28.422971 99.899214</t>
  </si>
  <si>
    <t>78836 CATARINATX 28.359768 99.586027</t>
  </si>
  <si>
    <t>78837 COMSTOCKTX 29.871979 101.381821</t>
  </si>
  <si>
    <t>78838 CONCANTX 29.494862 99.697049</t>
  </si>
  <si>
    <t>78839 CRYSTAL CITYTX 28.77861 99.761565</t>
  </si>
  <si>
    <t>78840 DEL RIOTX 29.763049 100.942557</t>
  </si>
  <si>
    <t>78843 LAUGHLIN A F BTX 29.35755 100.780768</t>
  </si>
  <si>
    <t>78850 D HANISTX 29.359152 99.302396</t>
  </si>
  <si>
    <t>78851 DRYDENTX 30.218607 102.106654</t>
  </si>
  <si>
    <t>78852 EAGLE PASSTX 28.562017 100.332488</t>
  </si>
  <si>
    <t>78860 EL INDIOTX 28.533037 100.342463</t>
  </si>
  <si>
    <t>78861 HONDOTX 29.387167 99.145485</t>
  </si>
  <si>
    <t>78870 KNIPPATX 29.290507 99.636735</t>
  </si>
  <si>
    <t>78871 LANGTRYTX 29.8066 101.5606</t>
  </si>
  <si>
    <t>78872 LA PRYORTX 28.949853 99.940462</t>
  </si>
  <si>
    <t>78873 LEAKEYTX 29.853218 99.813273</t>
  </si>
  <si>
    <t>78877 QUEMADOTX 28.911482 100.389472</t>
  </si>
  <si>
    <t>78879 RIO FRIOTX 29.675974 99.779305</t>
  </si>
  <si>
    <t>78880 ROCKSPRINGSTX 29.957004 100.22751</t>
  </si>
  <si>
    <t>78881 SABINALTX 29.305736 99.547156</t>
  </si>
  <si>
    <t>78883 TARPLEYTX 29.670852 99.290873</t>
  </si>
  <si>
    <t>78884 UTOPIATX 29.552322 99.583538</t>
  </si>
  <si>
    <t>78885 VANDERPOOLTX 29.767346 99.529248</t>
  </si>
  <si>
    <t>78886 YANCEYTX 29.153389 99.157466</t>
  </si>
  <si>
    <t>78931 BLEIBLERVILLETX 30.021793 96.44353</t>
  </si>
  <si>
    <t>78932 CARMINETX 30.132022 96.694276</t>
  </si>
  <si>
    <t>78933 CAT SPRINGTX 29.786034 96.37577</t>
  </si>
  <si>
    <t>78934 COLUMBUSTX 29.729021 96.602528</t>
  </si>
  <si>
    <t>78935 ALLEYTONTX 29.756648 96.463882</t>
  </si>
  <si>
    <t>78938 ELLINGERTX 29.843692 96.70911</t>
  </si>
  <si>
    <t>78940 FAYETTEVILLETX 29.918662 96.671564</t>
  </si>
  <si>
    <t>78941 FLATONIATX 29.785063 97.145712</t>
  </si>
  <si>
    <t>78942 GIDDINGSTX 30.152236 96.922528</t>
  </si>
  <si>
    <t>78943 GLIDDENTX 29.697605 96.599167</t>
  </si>
  <si>
    <t>78944 INDUSTRYTX 30.000356 96.49608</t>
  </si>
  <si>
    <t>78945 LA GRANGETX 29.900684 96.898576</t>
  </si>
  <si>
    <t>78946 LEDBETTERTX 30.217211 96.752536</t>
  </si>
  <si>
    <t>78947 LEXINGTONTX 30.416244 97.059942</t>
  </si>
  <si>
    <t>78948 LINCOLNTX 30.326937 96.950592</t>
  </si>
  <si>
    <t>78949 MULDOONTX 29.816524 97.06432</t>
  </si>
  <si>
    <t>78950 NEW ULMTX 29.881032 96.483414</t>
  </si>
  <si>
    <t>78951 OAKLANDTX 29.6017 96.8294</t>
  </si>
  <si>
    <t>78952 PLUMTX 29.9347 96.9672</t>
  </si>
  <si>
    <t>78953 ROSANKYTX 29.839636 97.37137</t>
  </si>
  <si>
    <t>78954 ROUND TOPTX 30.049445 96.717424</t>
  </si>
  <si>
    <t>78956 SCHULENBURGTX 29.684411 96.9348</t>
  </si>
  <si>
    <t>78957 SMITHVILLETX 30.000023 97.189105</t>
  </si>
  <si>
    <t>78959 WAELDERTX 29.67531 97.274076</t>
  </si>
  <si>
    <t>78960 WARDATX 30.058684 96.922977</t>
  </si>
  <si>
    <t>78961 WARRENTONTX 30.0108 96.7162</t>
  </si>
  <si>
    <t>78962 WEIMARTX 29.650707 96.645496</t>
  </si>
  <si>
    <t>78963 WEST POINTTX 29.93567 97.053344</t>
  </si>
  <si>
    <t>79001 ADRIANTX 35.403638 102.80043</t>
  </si>
  <si>
    <t>79002 ALANREEDTX 35.22675 100.759125</t>
  </si>
  <si>
    <t>79003 ALLISONTX 35.642046 100.09197</t>
  </si>
  <si>
    <t>79005 BOOKERTX 36.352311 100.410993</t>
  </si>
  <si>
    <t>79007 BORGERTX 35.770008 101.291614</t>
  </si>
  <si>
    <t>79009 BOVINATX 34.48232 102.784388</t>
  </si>
  <si>
    <t>79010 BOYS RANCHTX 35.446946 102.172233</t>
  </si>
  <si>
    <t>79011 BRISCOETX 35.524822 100.17022</t>
  </si>
  <si>
    <t>79012 BUSHLANDTX 35.26639 102.097848</t>
  </si>
  <si>
    <t>79013 CACTUSTX 36.039688 102.022898</t>
  </si>
  <si>
    <t>79014 CANADIANTX 35.838166 100.271113</t>
  </si>
  <si>
    <t>79015 CANYONTX 34.902986 101.897537</t>
  </si>
  <si>
    <t>79018 CHANNINGTX 35.83897 102.602176</t>
  </si>
  <si>
    <t>79019 CLAUDETX 34.965326 101.356884</t>
  </si>
  <si>
    <t>79021 COTTON CENTERTX 33.975298 102.031355</t>
  </si>
  <si>
    <t>79022 DALHARTTX 36.262934 102.601868</t>
  </si>
  <si>
    <t>79024 DARROUZETTTX 36.390716 100.36115</t>
  </si>
  <si>
    <t>79025 DAWNTX 34.93308 102.212648</t>
  </si>
  <si>
    <t>79027 DIMMITTTX 34.530579 102.26192</t>
  </si>
  <si>
    <t>79029 DUMASTX 35.837832 101.892954</t>
  </si>
  <si>
    <t>79031 EARTHTX 34.208242 102.460988</t>
  </si>
  <si>
    <t>79032 EDMONSONTX 34.276485 101.896502</t>
  </si>
  <si>
    <t>79033 FARNSWORTHTX 36.296296 100.984284</t>
  </si>
  <si>
    <t>79034 FOLLETTTX 36.36723 100.178682</t>
  </si>
  <si>
    <t>79035 FRIONATX 34.636738 102.784214</t>
  </si>
  <si>
    <t>79036 FRITCHTX 35.675736 101.544825</t>
  </si>
  <si>
    <t>79039 GROOMTX 35.252867 101.254368</t>
  </si>
  <si>
    <t>79040 GRUVERTX 36.286015 101.35452</t>
  </si>
  <si>
    <t>79041 HALE CENTERTX 34.079536 101.927096</t>
  </si>
  <si>
    <t>79042 HAPPYTX 34.689799 101.734966</t>
  </si>
  <si>
    <t>79043 HARTTX 34.392509 102.121342</t>
  </si>
  <si>
    <t>79044 HARTLEYTX 35.85341 102.680716</t>
  </si>
  <si>
    <t>79045 HEREFORDTX 34.966638 102.605366</t>
  </si>
  <si>
    <t>79046 HIGGINSTX 36.161772 100.273562</t>
  </si>
  <si>
    <t>79051 KERRICKTX 36.48514 102.24545</t>
  </si>
  <si>
    <t>79052 KRESSTX 34.423412 101.7349</t>
  </si>
  <si>
    <t>79053 LAZBUDDIETX 34.384692 102.587034</t>
  </si>
  <si>
    <t>79054 LEFORSTX 35.454753 100.760572</t>
  </si>
  <si>
    <t>79056 LIPSCOMBTX 36.221918 100.282714</t>
  </si>
  <si>
    <t>79057 MCLEANTX 35.285614 100.683062</t>
  </si>
  <si>
    <t>79058 MASTERSONTX 35.569152 101.8329</t>
  </si>
  <si>
    <t>79059 MIAMITX 35.838536 100.812828</t>
  </si>
  <si>
    <t>79061 MOBEETIETX 35.504115 100.414509</t>
  </si>
  <si>
    <t>79062 MORSETX 36.090093 101.533307</t>
  </si>
  <si>
    <t>79063 NAZARETHTX 34.553306 102.110681</t>
  </si>
  <si>
    <t>79064 OLTONTX 34.177222 102.200159</t>
  </si>
  <si>
    <t>79065 PAMPATX 35.371018 100.81259</t>
  </si>
  <si>
    <t>79068 PANHANDLETX 35.403415 101.457072</t>
  </si>
  <si>
    <t>79070 PERRYTONTX 36.278419 100.815862</t>
  </si>
  <si>
    <t>79072 PLAINVIEWTX 34.167193 101.827413</t>
  </si>
  <si>
    <t>79077 SAM NORWOODTX 35.0524 100.2766</t>
  </si>
  <si>
    <t>79078 SANFORDTX 35.701127 101.560038</t>
  </si>
  <si>
    <t>79079 SHAMROCKTX 35.291398 100.26966</t>
  </si>
  <si>
    <t>79080 SKELLYTOWNTX 35.555879 101.198693</t>
  </si>
  <si>
    <t>79081 SPEARMANTX 36.271816 101.275938</t>
  </si>
  <si>
    <t>79082 SPRINGLAKETX 34.238662 102.318846</t>
  </si>
  <si>
    <t>79083 STINNETTTX 35.86665 101.354598</t>
  </si>
  <si>
    <t>79084 STRATFORDTX 36.277912 101.893374</t>
  </si>
  <si>
    <t>79085 SUMMERFIELDTX 34.711513 102.483782</t>
  </si>
  <si>
    <t>79086 SUNRAYTX 35.873679 101.789239</t>
  </si>
  <si>
    <t>79087 TEXLINETX 36.328336 102.914231</t>
  </si>
  <si>
    <t>79088 TULIATX 34.541643 101.73489</t>
  </si>
  <si>
    <t>79091 UMBARGERTX 34.934892 102.110822</t>
  </si>
  <si>
    <t>79092 VEGATX 35.406247 102.459188</t>
  </si>
  <si>
    <t>79093 WAKATX 36.271345 101.044304</t>
  </si>
  <si>
    <t>79094 WAYSIDETX 34.818522 101.520553</t>
  </si>
  <si>
    <t>79095 WELLINGTONTX 34.96486 100.270691</t>
  </si>
  <si>
    <t>79096 WHEELERTX 35.376098 100.21228</t>
  </si>
  <si>
    <t>79097 WHITE DEERTX 35.422098 101.198468</t>
  </si>
  <si>
    <t>79098 WILDORADOTX 35.223651 102.265394</t>
  </si>
  <si>
    <t>79101 AMARILLOTX 35.205341 101.83998</t>
  </si>
  <si>
    <t>79201 CHILDRESSTX 34.367239 100.356589</t>
  </si>
  <si>
    <t>79220 AFTONTX 33.777341 100.728062</t>
  </si>
  <si>
    <t>79221 AIKENTX 34.1418 101.5269</t>
  </si>
  <si>
    <t>79223 CEE VEETX 34.229506 100.457158</t>
  </si>
  <si>
    <t>79225 CHILLICOTHETX 34.237096 99.54598</t>
  </si>
  <si>
    <t>79226 CLARENDONTX 34.965734 100.814777</t>
  </si>
  <si>
    <t>79227 CROWELLTX 33.987764 99.761493</t>
  </si>
  <si>
    <t>79229 DICKENSTX 33.616776 100.778926</t>
  </si>
  <si>
    <t>79230 DODSONTX 34.744736 100.094241</t>
  </si>
  <si>
    <t>79231 DOUGHERTYTX 33.944643 101.092968</t>
  </si>
  <si>
    <t>79233 ESTELLINETX 34.530408 100.444116</t>
  </si>
  <si>
    <t>79234 FLOMOTTX 34.198054 100.99614</t>
  </si>
  <si>
    <t>79235 FLOYDADATX 33.954438 101.302847</t>
  </si>
  <si>
    <t>79236 GUTHRIETX 33.684604 100.33588</t>
  </si>
  <si>
    <t>79237 HEDLEYTX 34.87336 100.696876</t>
  </si>
  <si>
    <t>79239 LAKEVIEWTX 34.648078 100.769241</t>
  </si>
  <si>
    <t>79240 LELIA LAKETX 34.881423 100.658352</t>
  </si>
  <si>
    <t>79241 LOCKNEYTX 34.174094 101.303235</t>
  </si>
  <si>
    <t>79243 MCADOOTX 33.75462 100.944144</t>
  </si>
  <si>
    <t>79244 MATADORTX 34.114308 100.779196</t>
  </si>
  <si>
    <t>79245 MEMPHISTX 34.63263 100.541162</t>
  </si>
  <si>
    <t>79247 ODELLTX 34.384855 99.401528</t>
  </si>
  <si>
    <t>79248 PADUCAHTX 34.074856 100.25816</t>
  </si>
  <si>
    <t>79250 PETERSBURGTX 33.933616 101.664977</t>
  </si>
  <si>
    <t>79251 QUAILTX 34.923592 100.425552</t>
  </si>
  <si>
    <t>79252 QUANAHTX 34.331147 99.794862</t>
  </si>
  <si>
    <t>79255 QUITAQUETX 34.530294 101.112242</t>
  </si>
  <si>
    <t>79256 ROARING SPRINGSTX 33.8988 100.779627</t>
  </si>
  <si>
    <t>79257 SILVERTONTX 34.530276 101.231636</t>
  </si>
  <si>
    <t>79258 SOUTH PLAINSTX 34.2233 101.3098</t>
  </si>
  <si>
    <t>79259 TELLTX 34.360556 100.444421</t>
  </si>
  <si>
    <t>79261 TURKEYTX 34.471438 100.681125</t>
  </si>
  <si>
    <t>79311 ABERNATHYTX 33.918215 101.909038</t>
  </si>
  <si>
    <t>79312 AMHERSTTX 33.964276 102.470139</t>
  </si>
  <si>
    <t>79313 ANTONTX 33.764605 102.182628</t>
  </si>
  <si>
    <t>79314 BLEDSOETX 33.599732 103.01691</t>
  </si>
  <si>
    <t>79316 BROWNFIELDTX 33.114634 102.335244</t>
  </si>
  <si>
    <t>79322 CROSBYTONTX 33.615264 101.187251</t>
  </si>
  <si>
    <t>79323 DENVER CITYTX 33.045396 102.829597</t>
  </si>
  <si>
    <t>79324 ENOCHSTX 33.849186 102.766694</t>
  </si>
  <si>
    <t>79325 FARWELLTX 34.406266 102.88889</t>
  </si>
  <si>
    <t>79326 FIELDTONTX 34.096037 102.273782</t>
  </si>
  <si>
    <t>79329 IDALOUTX 33.712719 101.656361</t>
  </si>
  <si>
    <t>79330 JUSTICEBURGTX 33.059332 101.188136</t>
  </si>
  <si>
    <t>79331 LAMESATX 32.742566 101.947581</t>
  </si>
  <si>
    <t>79336 LEVELLANDTX 33.60678 102.346502</t>
  </si>
  <si>
    <t>79339 LITTLEFIELDTX 33.941104 102.26138</t>
  </si>
  <si>
    <t>79342 LOOPTX 32.907927 102.399193</t>
  </si>
  <si>
    <t>79343 LORENZOTX 33.613025 101.473588</t>
  </si>
  <si>
    <t>79344 MAPLETX 33.863254 102.937377</t>
  </si>
  <si>
    <t>79345 MEADOWTX 33.321626 102.335356</t>
  </si>
  <si>
    <t>79346 MORTONTX 33.60672 102.830554</t>
  </si>
  <si>
    <t>79347 MULESHOETX 34.092356 102.830416</t>
  </si>
  <si>
    <t>79350 NEW DEALTX 33.759264 101.836964</t>
  </si>
  <si>
    <t>79351 ODONNELLTX 33.012658 101.816825</t>
  </si>
  <si>
    <t>79353 PEPTX 33.793276 102.577667</t>
  </si>
  <si>
    <t>79355 PLAINSTX 33.198324 102.828726</t>
  </si>
  <si>
    <t>79356 POSTTX 33.179125 101.298114</t>
  </si>
  <si>
    <t>79357 RALLSTX 33.614076 101.333726</t>
  </si>
  <si>
    <t>79358 ROPESVILLETX 33.470971 102.175804</t>
  </si>
  <si>
    <t>79359 SEAGRAVESTX 32.829754 102.511713</t>
  </si>
  <si>
    <t>79360 SEMINOLETX 32.740855 102.633848</t>
  </si>
  <si>
    <t>79363 SHALLOWATERTX 33.70454 102.01404</t>
  </si>
  <si>
    <t>79364 SLATONTX 33.494056 101.676862</t>
  </si>
  <si>
    <t>79366 RANSOM CANYONTX 33.530666 101.701602</t>
  </si>
  <si>
    <t>79367 SMYERTX 33.59177 102.169246</t>
  </si>
  <si>
    <t>79369 SPADETX 33.92557 102.156405</t>
  </si>
  <si>
    <t>79370 SPURTX 33.5143 100.806495</t>
  </si>
  <si>
    <t>79371 SUDANTX 34.11069 102.515367</t>
  </si>
  <si>
    <t>79372 SUNDOWNTX 33.448166 102.489842</t>
  </si>
  <si>
    <t>79373 TAHOKATX 33.213393 101.816599</t>
  </si>
  <si>
    <t>79376 TOKIOTX 33.180466 102.5637</t>
  </si>
  <si>
    <t>79377 WELCHTX 32.831334 102.08575</t>
  </si>
  <si>
    <t>79378 WELLMANTX 33.024809 102.465784</t>
  </si>
  <si>
    <t>79379 WHITEFACETX 33.50508 102.709036</t>
  </si>
  <si>
    <t>79380 WHITHARRALTX 33.735352 102.341818</t>
  </si>
  <si>
    <t>79381 WILSONTX 33.317009 101.68414</t>
  </si>
  <si>
    <t>79382 WOLFFORTHTX 33.463189 102.0182</t>
  </si>
  <si>
    <t>79383 NEW HOMETX 33.345098 101.920436</t>
  </si>
  <si>
    <t>79401 LUBBOCKTX 33.590675 101.8535</t>
  </si>
  <si>
    <t>79501 ANSONTX 32.752033 99.895945</t>
  </si>
  <si>
    <t>79502 ASPERMONTTX 33.178798 100.254017</t>
  </si>
  <si>
    <t>79503 AVOCATX 32.876337 99.696396</t>
  </si>
  <si>
    <t>79504 BAIRDTX 32.349303 99.315094</t>
  </si>
  <si>
    <t>79505 BENJAMINTX 33.555575 99.827086</t>
  </si>
  <si>
    <t>79506 BLACKWELLTX 32.14894 100.34437</t>
  </si>
  <si>
    <t>79508 BUFFALO GAPTX 32.285754 99.84264</t>
  </si>
  <si>
    <t>79510 CLYDETX 32.297494 99.5143</t>
  </si>
  <si>
    <t>79511 COAHOMATX 32.40398 101.278735</t>
  </si>
  <si>
    <t>79512 COLORADO CITYTX 32.401379 100.894293</t>
  </si>
  <si>
    <t>79516 DUNNTX 32.5669 100.8851</t>
  </si>
  <si>
    <t>79517 FLUVANNATX 32.834636 101.242194</t>
  </si>
  <si>
    <t>79518 GIRARDTX 33.354152 100.683782</t>
  </si>
  <si>
    <t>79519 GOLDSBOROTX 32.052124 99.664728</t>
  </si>
  <si>
    <t>79520 HAMLINTX 32.855676 100.157028</t>
  </si>
  <si>
    <t>79521 HASKELLTX 33.178152 99.654618</t>
  </si>
  <si>
    <t>79525 HAWLEYTX 32.63482 99.838024</t>
  </si>
  <si>
    <t>79526 HERMLEIGHTX 32.646162 100.789697</t>
  </si>
  <si>
    <t>79527 IRATX 32.638054 101.120171</t>
  </si>
  <si>
    <t>79528 JAYTONTX 33.263432 100.612028</t>
  </si>
  <si>
    <t>79529 KNOX CITYTX 33.449436 99.85547</t>
  </si>
  <si>
    <t>79530 LAWNTX 32.128065 99.748371</t>
  </si>
  <si>
    <t>79532 LORAINETX 32.319088 100.775761</t>
  </si>
  <si>
    <t>79533 LUEDERSTX 32.818622 99.624635</t>
  </si>
  <si>
    <t>79534 MC CAULLEYTX 32.789304 100.227809</t>
  </si>
  <si>
    <t>79535 MARYNEALTX 32.189962 100.511035</t>
  </si>
  <si>
    <t>79536 MERKELTX 32.469211 99.974072</t>
  </si>
  <si>
    <t>79537 NOLANTX 32.305249 100.222916</t>
  </si>
  <si>
    <t>79538 NOVICETX 31.954482 99.658081</t>
  </si>
  <si>
    <t>79539 O BRIENTX 33.356176 99.854694</t>
  </si>
  <si>
    <t>79540 OLD GLORYTX 33.240736 100.16442</t>
  </si>
  <si>
    <t>79541 OVALOTX 32.165444 99.822365</t>
  </si>
  <si>
    <t>79543 ROBYTX 32.697662 100.452174</t>
  </si>
  <si>
    <t>79544 ROCHESTERTX 33.30665 99.857494</t>
  </si>
  <si>
    <t>79545 ROSCOETX 32.407268 100.50259</t>
  </si>
  <si>
    <t>79546 ROTANTX 32.84633 100.489204</t>
  </si>
  <si>
    <t>79547 RULETX 33.186857 99.898492</t>
  </si>
  <si>
    <t>79549 SNYDERTX 32.962102 100.845962</t>
  </si>
  <si>
    <t>79553 STAMFORDTX 32.951305 99.728686</t>
  </si>
  <si>
    <t>79556 SWEETWATERTX 32.454395 100.334615</t>
  </si>
  <si>
    <t>79560 SYLVESTERTX 32.699349 100.196862</t>
  </si>
  <si>
    <t>79561 TRENTTX 32.487654 100.101036</t>
  </si>
  <si>
    <t>79562 TUSCOLATX 32.2027 99.92913</t>
  </si>
  <si>
    <t>79563 TYETX 32.42127 99.884798</t>
  </si>
  <si>
    <t>79565 WESTBROOKTX 32.307314 100.980164</t>
  </si>
  <si>
    <t>79566 WINGATETX 32.057283 100.128721</t>
  </si>
  <si>
    <t>79567 WINTERSTX 31.982401 99.932399</t>
  </si>
  <si>
    <t>79601 ABILENETX 32.613348 99.693246</t>
  </si>
  <si>
    <t>79607 DYESS AFBTX 32.42035 99.838138</t>
  </si>
  <si>
    <t>79701 MIDLANDTX 31.991996 102.076797</t>
  </si>
  <si>
    <t>Dylan Panthers!!</t>
  </si>
  <si>
    <t>Clear Eyes Full Heart Can't Lose!!</t>
  </si>
  <si>
    <t>Without using  PIVOTABLES, the SUM,</t>
  </si>
  <si>
    <t>Play type</t>
  </si>
  <si>
    <t>Yards</t>
  </si>
  <si>
    <t>or AVERAGE function</t>
  </si>
  <si>
    <t>Green Bay Packers</t>
  </si>
  <si>
    <t>run</t>
  </si>
  <si>
    <t>determine for each team the average yards</t>
  </si>
  <si>
    <t>gained on rushing and passing plays</t>
  </si>
  <si>
    <t>Washington Redskins</t>
  </si>
  <si>
    <t>pass</t>
  </si>
  <si>
    <t>Houston Texans</t>
  </si>
  <si>
    <t>Run</t>
  </si>
  <si>
    <t>Pass</t>
  </si>
  <si>
    <t>Pittsburgh Steelers</t>
  </si>
  <si>
    <t>Atlanta Falcons</t>
  </si>
  <si>
    <t>Minnesota Vikings</t>
  </si>
  <si>
    <t>New York Giants</t>
  </si>
  <si>
    <t>508 people were asked to estimate the</t>
  </si>
  <si>
    <t>Answer to question</t>
  </si>
  <si>
    <t>percentage of African nations that are</t>
  </si>
  <si>
    <t>% age of African nations in UN</t>
  </si>
  <si>
    <t>members of the UN.</t>
  </si>
  <si>
    <t>A wheel of fortune containing numbers 1-100</t>
  </si>
  <si>
    <t>Wheel says 65</t>
  </si>
  <si>
    <t>Wheel says 25</t>
  </si>
  <si>
    <t>was spun before people answered the question.</t>
  </si>
  <si>
    <t>Unknown to the people the wheel was rigged to</t>
  </si>
  <si>
    <t>either show 25 or 65.</t>
  </si>
  <si>
    <t>The responses of people who saw the wheel land on 65 are in Column D</t>
  </si>
  <si>
    <t>and the responses of people who saw the wheel land on 25 are in Column E</t>
  </si>
  <si>
    <t>Do the responses in column D look like a symmetric or skewed histogram?</t>
  </si>
  <si>
    <t>Describe how the wheel result shown to a person influenced the person's responses.</t>
  </si>
  <si>
    <t>Mean</t>
  </si>
  <si>
    <t>Standard Error</t>
  </si>
  <si>
    <t>No skewness</t>
  </si>
  <si>
    <t>Median</t>
  </si>
  <si>
    <t>When wheel says 65, responses</t>
  </si>
  <si>
    <t>Mode</t>
  </si>
  <si>
    <t>tend to be much higher (mean of 45 vs. 25)</t>
  </si>
  <si>
    <t>Standard Deviation</t>
  </si>
  <si>
    <t>and are more variable (std. dev. Of 10 vs. 5)</t>
  </si>
  <si>
    <t>Sample Variance</t>
  </si>
  <si>
    <t>This is because</t>
  </si>
  <si>
    <t>Kurtosis</t>
  </si>
  <si>
    <t>the wheel "anchors" a person</t>
  </si>
  <si>
    <t>Skewness</t>
  </si>
  <si>
    <t>on high numbers.</t>
  </si>
  <si>
    <t>Range</t>
  </si>
  <si>
    <t>We are dumber than you think!</t>
  </si>
  <si>
    <t>Minimum</t>
  </si>
  <si>
    <t>Based on Kahnman's</t>
  </si>
  <si>
    <t>Maximum</t>
  </si>
  <si>
    <r>
      <t>Thinking Fast and Slow</t>
    </r>
    <r>
      <rPr>
        <b/>
        <sz val="11"/>
        <color theme="1"/>
        <rFont val="Calibri"/>
        <family val="2"/>
        <scheme val="minor"/>
      </rPr>
      <t>.</t>
    </r>
  </si>
  <si>
    <t>Sum</t>
  </si>
  <si>
    <t>Count</t>
  </si>
  <si>
    <t>Problem 6</t>
  </si>
  <si>
    <t>Year1marketsize</t>
  </si>
  <si>
    <t>D2 gives year 1 market size</t>
  </si>
  <si>
    <t>marketshare</t>
  </si>
  <si>
    <t>D3 gives market share (same each year)</t>
  </si>
  <si>
    <t>price</t>
  </si>
  <si>
    <t>D4 gives product price (same each year)</t>
  </si>
  <si>
    <t>profit margin</t>
  </si>
  <si>
    <t>D5 gives Profit margin (same each year). For example</t>
  </si>
  <si>
    <t>marketsize growth</t>
  </si>
  <si>
    <t>a 20% profit margin on a $100 product means unit cost is $80.</t>
  </si>
  <si>
    <t>years of growth</t>
  </si>
  <si>
    <t>D7 gives years of market size growth</t>
  </si>
  <si>
    <t>D6 gives growth in market size during each year of growth(market size remains the same thereafter)</t>
  </si>
  <si>
    <t>Fill in the spreadsheet below to determine each year's profit and the total 10 year profit.</t>
  </si>
  <si>
    <t>Of course, your results should change if any of the inputs in D2:D7 change.</t>
  </si>
  <si>
    <t>Size</t>
  </si>
  <si>
    <t>Share</t>
  </si>
  <si>
    <t>Units sold</t>
  </si>
  <si>
    <t xml:space="preserve">Revenue </t>
  </si>
  <si>
    <t>Cost</t>
  </si>
  <si>
    <t>Profit</t>
  </si>
  <si>
    <t>Total Profit</t>
  </si>
  <si>
    <t>orderquantity</t>
  </si>
  <si>
    <t>unitcost</t>
  </si>
  <si>
    <t>You are to create formulas that return the profit</t>
  </si>
  <si>
    <t>salesprice</t>
  </si>
  <si>
    <t>made from selling a greeting card</t>
  </si>
  <si>
    <t>salvage1</t>
  </si>
  <si>
    <t>Current information is given</t>
  </si>
  <si>
    <t>salvage2</t>
  </si>
  <si>
    <t>in cells B1:B7</t>
  </si>
  <si>
    <t>limit salvage1</t>
  </si>
  <si>
    <t>We ordered cards at a cost of $3.5</t>
  </si>
  <si>
    <t>demand</t>
  </si>
  <si>
    <t>per card.</t>
  </si>
  <si>
    <t>Cards sold at full price are sold for $6.</t>
  </si>
  <si>
    <t>Fullprice demand will be entered in cell B7.</t>
  </si>
  <si>
    <t>soldfullprice</t>
  </si>
  <si>
    <t>The first 40 left-over cards can be sold for $2.</t>
  </si>
  <si>
    <t>fullpricerevenue</t>
  </si>
  <si>
    <t>Remaining left-over cards can be sold for $0.50</t>
  </si>
  <si>
    <t>leftover</t>
  </si>
  <si>
    <t>Your spreadsheet should return the correct</t>
  </si>
  <si>
    <t>leftoverrevenue</t>
  </si>
  <si>
    <t>profit for any non-negative numbers</t>
  </si>
  <si>
    <t>cost</t>
  </si>
  <si>
    <t>entered in cells B1:B7</t>
  </si>
  <si>
    <t>Year 1 sales</t>
  </si>
  <si>
    <t>growth years</t>
  </si>
  <si>
    <t>decline years</t>
  </si>
  <si>
    <t>growth rate</t>
  </si>
  <si>
    <t>decrease rate</t>
  </si>
  <si>
    <t>project cost</t>
  </si>
  <si>
    <t>my bid</t>
  </si>
  <si>
    <t>comp1 bid</t>
  </si>
  <si>
    <t>comp 2 bid</t>
  </si>
  <si>
    <t>comp 3 bid</t>
  </si>
  <si>
    <t>comp 4 bid</t>
  </si>
  <si>
    <t>bid cost</t>
  </si>
  <si>
    <t>win bid</t>
  </si>
  <si>
    <t>value</t>
  </si>
  <si>
    <t>comp 1 bid</t>
  </si>
  <si>
    <t>do I win?</t>
  </si>
  <si>
    <t>Year 2004 sales</t>
  </si>
  <si>
    <t>1st comp entry</t>
  </si>
  <si>
    <t>2nd comp entry</t>
  </si>
  <si>
    <t>annual growth</t>
  </si>
  <si>
    <t>Unit sales</t>
  </si>
  <si>
    <t>1st comp drop</t>
  </si>
  <si>
    <t>2nd comp drop</t>
  </si>
  <si>
    <t>order size</t>
  </si>
  <si>
    <t>demand thru 8-31</t>
  </si>
  <si>
    <t>demand after 8-31</t>
  </si>
  <si>
    <t>first price</t>
  </si>
  <si>
    <t>markdown price</t>
  </si>
  <si>
    <t>sold at full price</t>
  </si>
  <si>
    <t>full price revenue</t>
  </si>
  <si>
    <t>left for markdown</t>
  </si>
  <si>
    <t>markdown revenue</t>
  </si>
  <si>
    <t>prod cost</t>
  </si>
  <si>
    <t>total profit</t>
  </si>
  <si>
    <t>Toss#</t>
  </si>
  <si>
    <t>Die total</t>
  </si>
  <si>
    <t>Game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</si>
</sst>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0"/>
  </numFmts>
  <fonts count="13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Courier"/>
    </font>
    <font>
      <b/>
      <sz val="10"/>
      <name val="Courier"/>
      <family val="3"/>
    </font>
    <font>
      <b/>
      <sz val="10"/>
      <name val="Arial"/>
      <family val="2"/>
    </font>
    <font>
      <i/>
      <sz val="10"/>
      <name val="Arial"/>
      <family val="2"/>
    </font>
    <font>
      <sz val="10"/>
      <color indexed="10"/>
      <name val="Arial"/>
      <family val="2"/>
    </font>
    <font>
      <b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6"/>
        <bgColor indexed="64"/>
      </patternFill>
    </fill>
  </fills>
  <borders count="10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6">
    <xf numFmtId="0" fontId="0" fillId="0" borderId="0"/>
    <xf numFmtId="44" fontId="2" fillId="0" borderId="0" applyFont="0" applyFill="0" applyBorder="0" applyAlignment="0" applyProtection="0"/>
    <xf numFmtId="0" fontId="5" fillId="0" borderId="0"/>
    <xf numFmtId="0" fontId="2" fillId="0" borderId="0"/>
    <xf numFmtId="9" fontId="2" fillId="0" borderId="0" applyFont="0" applyFill="0" applyBorder="0" applyAlignment="0" applyProtection="0"/>
    <xf numFmtId="0" fontId="1" fillId="0" borderId="0"/>
  </cellStyleXfs>
  <cellXfs count="63">
    <xf numFmtId="0" fontId="0" fillId="0" borderId="0" xfId="0"/>
    <xf numFmtId="14" fontId="0" fillId="0" borderId="0" xfId="0" applyNumberFormat="1"/>
    <xf numFmtId="44" fontId="0" fillId="0" borderId="0" xfId="1" applyFont="1"/>
    <xf numFmtId="0" fontId="5" fillId="0" borderId="0" xfId="2"/>
    <xf numFmtId="0" fontId="5" fillId="0" borderId="0" xfId="2" applyAlignment="1">
      <alignment horizontal="left"/>
    </xf>
    <xf numFmtId="0" fontId="5" fillId="0" borderId="0" xfId="2" applyAlignment="1">
      <alignment horizontal="right"/>
    </xf>
    <xf numFmtId="0" fontId="5" fillId="0" borderId="0" xfId="2" applyAlignment="1">
      <alignment wrapText="1"/>
    </xf>
    <xf numFmtId="164" fontId="5" fillId="0" borderId="0" xfId="2" applyNumberFormat="1"/>
    <xf numFmtId="8" fontId="5" fillId="0" borderId="0" xfId="2" applyNumberFormat="1"/>
    <xf numFmtId="0" fontId="6" fillId="0" borderId="0" xfId="2" applyFont="1"/>
    <xf numFmtId="0" fontId="2" fillId="0" borderId="0" xfId="3"/>
    <xf numFmtId="0" fontId="2" fillId="0" borderId="0" xfId="3" applyAlignment="1">
      <alignment wrapText="1"/>
    </xf>
    <xf numFmtId="4" fontId="7" fillId="0" borderId="0" xfId="3" applyNumberFormat="1" applyFont="1"/>
    <xf numFmtId="4" fontId="2" fillId="0" borderId="0" xfId="3" applyNumberFormat="1"/>
    <xf numFmtId="4" fontId="8" fillId="0" borderId="0" xfId="3" applyNumberFormat="1" applyFont="1"/>
    <xf numFmtId="4" fontId="2" fillId="0" borderId="0" xfId="4" applyNumberFormat="1"/>
    <xf numFmtId="4" fontId="2" fillId="0" borderId="0" xfId="1" applyNumberFormat="1"/>
    <xf numFmtId="4" fontId="2" fillId="0" borderId="1" xfId="3" applyNumberFormat="1" applyBorder="1"/>
    <xf numFmtId="4" fontId="2" fillId="0" borderId="2" xfId="3" applyNumberFormat="1" applyBorder="1"/>
    <xf numFmtId="4" fontId="2" fillId="0" borderId="3" xfId="3" applyNumberFormat="1" applyBorder="1"/>
    <xf numFmtId="4" fontId="2" fillId="0" borderId="3" xfId="3" applyNumberFormat="1" applyBorder="1" applyAlignment="1">
      <alignment horizontal="center"/>
    </xf>
    <xf numFmtId="4" fontId="2" fillId="0" borderId="0" xfId="3" applyNumberFormat="1" applyAlignment="1">
      <alignment horizontal="center"/>
    </xf>
    <xf numFmtId="4" fontId="2" fillId="0" borderId="0" xfId="3" quotePrefix="1" applyNumberFormat="1"/>
    <xf numFmtId="0" fontId="2" fillId="2" borderId="0" xfId="3" applyFill="1"/>
    <xf numFmtId="16" fontId="2" fillId="0" borderId="0" xfId="3" applyNumberFormat="1"/>
    <xf numFmtId="14" fontId="2" fillId="2" borderId="0" xfId="3" applyNumberFormat="1" applyFill="1"/>
    <xf numFmtId="0" fontId="1" fillId="0" borderId="0" xfId="5"/>
    <xf numFmtId="14" fontId="1" fillId="0" borderId="0" xfId="5" applyNumberFormat="1"/>
    <xf numFmtId="0" fontId="2" fillId="0" borderId="4" xfId="3" applyBorder="1"/>
    <xf numFmtId="0" fontId="2" fillId="3" borderId="4" xfId="3" applyFill="1" applyBorder="1"/>
    <xf numFmtId="0" fontId="2" fillId="0" borderId="5" xfId="3" applyBorder="1"/>
    <xf numFmtId="0" fontId="2" fillId="3" borderId="5" xfId="3" applyFill="1" applyBorder="1"/>
    <xf numFmtId="0" fontId="2" fillId="0" borderId="6" xfId="3" applyBorder="1"/>
    <xf numFmtId="0" fontId="2" fillId="0" borderId="7" xfId="3" applyBorder="1"/>
    <xf numFmtId="0" fontId="2" fillId="4" borderId="5" xfId="3" applyFill="1" applyBorder="1"/>
    <xf numFmtId="0" fontId="2" fillId="5" borderId="5" xfId="3" applyFill="1" applyBorder="1"/>
    <xf numFmtId="0" fontId="2" fillId="6" borderId="5" xfId="3" applyFill="1" applyBorder="1"/>
    <xf numFmtId="0" fontId="2" fillId="7" borderId="5" xfId="3" applyFill="1" applyBorder="1"/>
    <xf numFmtId="0" fontId="2" fillId="8" borderId="5" xfId="3" applyFill="1" applyBorder="1"/>
    <xf numFmtId="0" fontId="2" fillId="9" borderId="5" xfId="3" applyFill="1" applyBorder="1"/>
    <xf numFmtId="0" fontId="9" fillId="0" borderId="0" xfId="3" applyFont="1"/>
    <xf numFmtId="0" fontId="4" fillId="0" borderId="0" xfId="5" applyFont="1"/>
    <xf numFmtId="0" fontId="1" fillId="0" borderId="0" xfId="5" applyAlignment="1">
      <alignment wrapText="1"/>
    </xf>
    <xf numFmtId="0" fontId="1" fillId="2" borderId="0" xfId="5" applyFill="1"/>
    <xf numFmtId="0" fontId="10" fillId="0" borderId="0" xfId="5" applyFont="1"/>
    <xf numFmtId="164" fontId="4" fillId="0" borderId="0" xfId="5" applyNumberFormat="1" applyFont="1"/>
    <xf numFmtId="0" fontId="3" fillId="0" borderId="0" xfId="5" applyFont="1"/>
    <xf numFmtId="0" fontId="1" fillId="0" borderId="0" xfId="5" applyAlignment="1">
      <alignment horizontal="left"/>
    </xf>
    <xf numFmtId="10" fontId="1" fillId="0" borderId="0" xfId="5" applyNumberFormat="1"/>
    <xf numFmtId="0" fontId="1" fillId="0" borderId="0" xfId="5" applyAlignment="1">
      <alignment horizontal="left" indent="1"/>
    </xf>
    <xf numFmtId="10" fontId="1" fillId="2" borderId="0" xfId="5" applyNumberFormat="1" applyFill="1"/>
    <xf numFmtId="0" fontId="3" fillId="2" borderId="0" xfId="5" applyFont="1" applyFill="1"/>
    <xf numFmtId="164" fontId="1" fillId="0" borderId="0" xfId="5" applyNumberFormat="1"/>
    <xf numFmtId="164" fontId="1" fillId="2" borderId="0" xfId="5" applyNumberFormat="1" applyFill="1"/>
    <xf numFmtId="2" fontId="1" fillId="2" borderId="0" xfId="5" applyNumberFormat="1" applyFill="1"/>
    <xf numFmtId="0" fontId="1" fillId="0" borderId="0" xfId="5" quotePrefix="1"/>
    <xf numFmtId="0" fontId="11" fillId="0" borderId="8" xfId="5" applyFont="1" applyBorder="1" applyAlignment="1">
      <alignment horizontal="center"/>
    </xf>
    <xf numFmtId="0" fontId="4" fillId="2" borderId="0" xfId="5" applyFont="1" applyFill="1"/>
    <xf numFmtId="0" fontId="12" fillId="2" borderId="0" xfId="5" applyFont="1" applyFill="1"/>
    <xf numFmtId="0" fontId="1" fillId="0" borderId="9" xfId="5" applyBorder="1"/>
    <xf numFmtId="164" fontId="10" fillId="0" borderId="0" xfId="5" applyNumberFormat="1" applyFont="1"/>
    <xf numFmtId="9" fontId="0" fillId="0" borderId="0" xfId="4" applyFont="1"/>
    <xf numFmtId="44" fontId="2" fillId="0" borderId="0" xfId="3" applyNumberFormat="1"/>
  </cellXfs>
  <cellStyles count="6">
    <cellStyle name="Currency" xfId="1" builtinId="4"/>
    <cellStyle name="Normal" xfId="0" builtinId="0"/>
    <cellStyle name="Normal 2" xfId="2" xr:uid="{159A8ABF-0569-4FC1-A4B1-FF0B2700E39F}"/>
    <cellStyle name="Normal 3" xfId="3" xr:uid="{D62F4771-F762-49AA-B2C1-528D1CFBD62B}"/>
    <cellStyle name="Normal 4" xfId="5" xr:uid="{ECD67CD2-48B5-4F12-A16A-B6E46854110A}"/>
    <cellStyle name="Percent 2" xfId="4" xr:uid="{7270D392-F660-448E-8ED6-C758DDB75CFD}"/>
  </cellStyles>
  <dxfs count="4"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externalLink" Target="externalLinks/externalLink3.xml"/><Relationship Id="rId66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61" Type="http://schemas.openxmlformats.org/officeDocument/2006/relationships/theme" Target="theme/theme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externalLink" Target="externalLinks/externalLink1.xml"/><Relationship Id="rId64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pivotCacheDefinition" Target="pivotCache/pivotCacheDefinition1.xml"/><Relationship Id="rId67" Type="http://schemas.openxmlformats.org/officeDocument/2006/relationships/customXml" Target="../customXml/item3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pivotCacheDefinition" Target="pivotCache/pivotCacheDefinition2.xml"/><Relationship Id="rId65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S12_11!$D$5</c:f>
              <c:strCache>
                <c:ptCount val="1"/>
                <c:pt idx="0">
                  <c:v>profit</c:v>
                </c:pt>
              </c:strCache>
            </c:strRef>
          </c:tx>
          <c:marker>
            <c:symbol val="none"/>
          </c:marker>
          <c:xVal>
            <c:numRef>
              <c:f>S12_11!$C$6:$C$46</c:f>
              <c:numCache>
                <c:formatCode>_("$"* #,##0.00_);_("$"* \(#,##0.00\);_("$"* "-"??_);_(@_)</c:formatCode>
                <c:ptCount val="41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57</c:v>
                </c:pt>
                <c:pt idx="18">
                  <c:v>58</c:v>
                </c:pt>
                <c:pt idx="19">
                  <c:v>59</c:v>
                </c:pt>
                <c:pt idx="20">
                  <c:v>60</c:v>
                </c:pt>
                <c:pt idx="21">
                  <c:v>61</c:v>
                </c:pt>
                <c:pt idx="22">
                  <c:v>62</c:v>
                </c:pt>
                <c:pt idx="23">
                  <c:v>63</c:v>
                </c:pt>
                <c:pt idx="24">
                  <c:v>64</c:v>
                </c:pt>
                <c:pt idx="25">
                  <c:v>65</c:v>
                </c:pt>
                <c:pt idx="26">
                  <c:v>66</c:v>
                </c:pt>
                <c:pt idx="27">
                  <c:v>67</c:v>
                </c:pt>
                <c:pt idx="28">
                  <c:v>68</c:v>
                </c:pt>
                <c:pt idx="29">
                  <c:v>69</c:v>
                </c:pt>
                <c:pt idx="30">
                  <c:v>70</c:v>
                </c:pt>
                <c:pt idx="31">
                  <c:v>71</c:v>
                </c:pt>
                <c:pt idx="32">
                  <c:v>72</c:v>
                </c:pt>
                <c:pt idx="33">
                  <c:v>73</c:v>
                </c:pt>
                <c:pt idx="34">
                  <c:v>74</c:v>
                </c:pt>
                <c:pt idx="35">
                  <c:v>75</c:v>
                </c:pt>
                <c:pt idx="36">
                  <c:v>76</c:v>
                </c:pt>
                <c:pt idx="37">
                  <c:v>77</c:v>
                </c:pt>
                <c:pt idx="38">
                  <c:v>78</c:v>
                </c:pt>
                <c:pt idx="39">
                  <c:v>79</c:v>
                </c:pt>
                <c:pt idx="40">
                  <c:v>80</c:v>
                </c:pt>
              </c:numCache>
            </c:numRef>
          </c:xVal>
          <c:yVal>
            <c:numRef>
              <c:f>S12_11!$D$6:$D$46</c:f>
              <c:numCache>
                <c:formatCode>General</c:formatCode>
                <c:ptCount val="41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5</c:v>
                </c:pt>
                <c:pt idx="21">
                  <c:v>4</c:v>
                </c:pt>
                <c:pt idx="22">
                  <c:v>3</c:v>
                </c:pt>
                <c:pt idx="23">
                  <c:v>2</c:v>
                </c:pt>
                <c:pt idx="24">
                  <c:v>1</c:v>
                </c:pt>
                <c:pt idx="25">
                  <c:v>0</c:v>
                </c:pt>
                <c:pt idx="26">
                  <c:v>-1</c:v>
                </c:pt>
                <c:pt idx="27">
                  <c:v>-1</c:v>
                </c:pt>
                <c:pt idx="28">
                  <c:v>-1</c:v>
                </c:pt>
                <c:pt idx="29">
                  <c:v>-1</c:v>
                </c:pt>
                <c:pt idx="30">
                  <c:v>-1</c:v>
                </c:pt>
                <c:pt idx="31">
                  <c:v>-1</c:v>
                </c:pt>
                <c:pt idx="32">
                  <c:v>-1</c:v>
                </c:pt>
                <c:pt idx="33">
                  <c:v>-1</c:v>
                </c:pt>
                <c:pt idx="34">
                  <c:v>-1</c:v>
                </c:pt>
                <c:pt idx="35">
                  <c:v>-1</c:v>
                </c:pt>
                <c:pt idx="36">
                  <c:v>-1</c:v>
                </c:pt>
                <c:pt idx="37">
                  <c:v>-1</c:v>
                </c:pt>
                <c:pt idx="38">
                  <c:v>-1</c:v>
                </c:pt>
                <c:pt idx="39">
                  <c:v>-1</c:v>
                </c:pt>
                <c:pt idx="40">
                  <c:v>-1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D33-4DFA-ABA0-20A6F921B4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399168"/>
        <c:axId val="51187712"/>
      </c:scatterChart>
      <c:valAx>
        <c:axId val="99399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stock price</a:t>
                </a:r>
              </a:p>
            </c:rich>
          </c:tx>
          <c:overlay val="0"/>
        </c:title>
        <c:numFmt formatCode="_(&quot;$&quot;* #,##0.00_);_(&quot;$&quot;* \(#,##0.00\);_(&quot;$&quot;* &quot;-&quot;??_);_(@_)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1187712"/>
        <c:crosses val="autoZero"/>
        <c:crossBetween val="midCat"/>
      </c:valAx>
      <c:valAx>
        <c:axId val="51187712"/>
        <c:scaling>
          <c:orientation val="minMax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profit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93991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[12SLN- IF statements.xlsx]S12_34-2!PivotTable1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'S12_34-2'!$I$21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'S12_34-2'!$H$22:$H$29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'S12_34-2'!$I$22:$I$29</c:f>
              <c:numCache>
                <c:formatCode>General</c:formatCode>
                <c:ptCount val="7"/>
                <c:pt idx="0">
                  <c:v>70</c:v>
                </c:pt>
                <c:pt idx="1">
                  <c:v>99</c:v>
                </c:pt>
                <c:pt idx="2">
                  <c:v>114</c:v>
                </c:pt>
                <c:pt idx="3">
                  <c:v>98</c:v>
                </c:pt>
                <c:pt idx="4">
                  <c:v>107</c:v>
                </c:pt>
                <c:pt idx="5">
                  <c:v>114</c:v>
                </c:pt>
                <c:pt idx="6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2F-4BBA-AC90-86D9A5D81B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9983944"/>
        <c:axId val="409984336"/>
      </c:barChart>
      <c:catAx>
        <c:axId val="409983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984336"/>
        <c:crosses val="autoZero"/>
        <c:auto val="1"/>
        <c:lblAlgn val="ctr"/>
        <c:lblOffset val="100"/>
        <c:noMultiLvlLbl val="0"/>
      </c:catAx>
      <c:valAx>
        <c:axId val="40998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983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180975</xdr:colOff>
      <xdr:row>21</xdr:row>
      <xdr:rowOff>57150</xdr:rowOff>
    </xdr:from>
    <xdr:to>
      <xdr:col>15</xdr:col>
      <xdr:colOff>485775</xdr:colOff>
      <xdr:row>38</xdr:row>
      <xdr:rowOff>47625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9509F783-5AF0-43FE-B268-416B023A4D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</xdr:colOff>
      <xdr:row>2</xdr:row>
      <xdr:rowOff>85725</xdr:rowOff>
    </xdr:from>
    <xdr:to>
      <xdr:col>6</xdr:col>
      <xdr:colOff>123825</xdr:colOff>
      <xdr:row>4</xdr:row>
      <xdr:rowOff>114300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E027F61D-28CE-4E63-A065-D50339C0F5AC}"/>
            </a:ext>
          </a:extLst>
        </xdr:cNvPr>
        <xdr:cNvSpPr>
          <a:spLocks/>
        </xdr:cNvSpPr>
      </xdr:nvSpPr>
      <xdr:spPr bwMode="auto">
        <a:xfrm>
          <a:off x="6276975" y="419100"/>
          <a:ext cx="95250" cy="352425"/>
        </a:xfrm>
        <a:prstGeom prst="rightBracket">
          <a:avLst>
            <a:gd name="adj" fmla="val 30833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28575</xdr:colOff>
      <xdr:row>3</xdr:row>
      <xdr:rowOff>85725</xdr:rowOff>
    </xdr:from>
    <xdr:to>
      <xdr:col>6</xdr:col>
      <xdr:colOff>123825</xdr:colOff>
      <xdr:row>5</xdr:row>
      <xdr:rowOff>114300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7058F598-88D3-42C4-98E8-3BFA5D6F24E5}"/>
            </a:ext>
          </a:extLst>
        </xdr:cNvPr>
        <xdr:cNvSpPr>
          <a:spLocks/>
        </xdr:cNvSpPr>
      </xdr:nvSpPr>
      <xdr:spPr bwMode="auto">
        <a:xfrm>
          <a:off x="6276975" y="581025"/>
          <a:ext cx="95250" cy="361950"/>
        </a:xfrm>
        <a:prstGeom prst="rightBracket">
          <a:avLst>
            <a:gd name="adj" fmla="val 31667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28575</xdr:colOff>
      <xdr:row>4</xdr:row>
      <xdr:rowOff>85725</xdr:rowOff>
    </xdr:from>
    <xdr:to>
      <xdr:col>6</xdr:col>
      <xdr:colOff>123825</xdr:colOff>
      <xdr:row>6</xdr:row>
      <xdr:rowOff>114300</xdr:rowOff>
    </xdr:to>
    <xdr:sp macro="" textlink="">
      <xdr:nvSpPr>
        <xdr:cNvPr id="4" name="AutoShape 3">
          <a:extLst>
            <a:ext uri="{FF2B5EF4-FFF2-40B4-BE49-F238E27FC236}">
              <a16:creationId xmlns:a16="http://schemas.microsoft.com/office/drawing/2014/main" id="{2805BC4C-8B54-4334-BA65-753F79AB2BDC}"/>
            </a:ext>
          </a:extLst>
        </xdr:cNvPr>
        <xdr:cNvSpPr>
          <a:spLocks/>
        </xdr:cNvSpPr>
      </xdr:nvSpPr>
      <xdr:spPr bwMode="auto">
        <a:xfrm>
          <a:off x="6276975" y="742950"/>
          <a:ext cx="95250" cy="371475"/>
        </a:xfrm>
        <a:prstGeom prst="rightBracket">
          <a:avLst>
            <a:gd name="adj" fmla="val 325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28575</xdr:colOff>
      <xdr:row>5</xdr:row>
      <xdr:rowOff>85725</xdr:rowOff>
    </xdr:from>
    <xdr:to>
      <xdr:col>6</xdr:col>
      <xdr:colOff>123825</xdr:colOff>
      <xdr:row>7</xdr:row>
      <xdr:rowOff>114300</xdr:rowOff>
    </xdr:to>
    <xdr:sp macro="" textlink="">
      <xdr:nvSpPr>
        <xdr:cNvPr id="5" name="AutoShape 4">
          <a:extLst>
            <a:ext uri="{FF2B5EF4-FFF2-40B4-BE49-F238E27FC236}">
              <a16:creationId xmlns:a16="http://schemas.microsoft.com/office/drawing/2014/main" id="{BA76AD4F-42C3-4BC3-A98C-637638609D0F}"/>
            </a:ext>
          </a:extLst>
        </xdr:cNvPr>
        <xdr:cNvSpPr>
          <a:spLocks/>
        </xdr:cNvSpPr>
      </xdr:nvSpPr>
      <xdr:spPr bwMode="auto">
        <a:xfrm>
          <a:off x="6276975" y="914400"/>
          <a:ext cx="95250" cy="361950"/>
        </a:xfrm>
        <a:prstGeom prst="rightBracket">
          <a:avLst>
            <a:gd name="adj" fmla="val 31667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28575</xdr:colOff>
      <xdr:row>6</xdr:row>
      <xdr:rowOff>85725</xdr:rowOff>
    </xdr:from>
    <xdr:to>
      <xdr:col>6</xdr:col>
      <xdr:colOff>123825</xdr:colOff>
      <xdr:row>8</xdr:row>
      <xdr:rowOff>114300</xdr:rowOff>
    </xdr:to>
    <xdr:sp macro="" textlink="">
      <xdr:nvSpPr>
        <xdr:cNvPr id="6" name="AutoShape 5">
          <a:extLst>
            <a:ext uri="{FF2B5EF4-FFF2-40B4-BE49-F238E27FC236}">
              <a16:creationId xmlns:a16="http://schemas.microsoft.com/office/drawing/2014/main" id="{36475506-D5A3-4861-A1D4-2F202042C502}"/>
            </a:ext>
          </a:extLst>
        </xdr:cNvPr>
        <xdr:cNvSpPr>
          <a:spLocks/>
        </xdr:cNvSpPr>
      </xdr:nvSpPr>
      <xdr:spPr bwMode="auto">
        <a:xfrm>
          <a:off x="6276975" y="1085850"/>
          <a:ext cx="95250" cy="361950"/>
        </a:xfrm>
        <a:prstGeom prst="rightBracket">
          <a:avLst>
            <a:gd name="adj" fmla="val 31667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28575</xdr:colOff>
      <xdr:row>7</xdr:row>
      <xdr:rowOff>85725</xdr:rowOff>
    </xdr:from>
    <xdr:to>
      <xdr:col>6</xdr:col>
      <xdr:colOff>123825</xdr:colOff>
      <xdr:row>9</xdr:row>
      <xdr:rowOff>114300</xdr:rowOff>
    </xdr:to>
    <xdr:sp macro="" textlink="">
      <xdr:nvSpPr>
        <xdr:cNvPr id="7" name="AutoShape 6">
          <a:extLst>
            <a:ext uri="{FF2B5EF4-FFF2-40B4-BE49-F238E27FC236}">
              <a16:creationId xmlns:a16="http://schemas.microsoft.com/office/drawing/2014/main" id="{C667608D-CE58-4182-815B-157EE5579ED8}"/>
            </a:ext>
          </a:extLst>
        </xdr:cNvPr>
        <xdr:cNvSpPr>
          <a:spLocks/>
        </xdr:cNvSpPr>
      </xdr:nvSpPr>
      <xdr:spPr bwMode="auto">
        <a:xfrm>
          <a:off x="6276975" y="1247775"/>
          <a:ext cx="95250" cy="361950"/>
        </a:xfrm>
        <a:prstGeom prst="rightBracket">
          <a:avLst>
            <a:gd name="adj" fmla="val 31667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28575</xdr:colOff>
      <xdr:row>8</xdr:row>
      <xdr:rowOff>85725</xdr:rowOff>
    </xdr:from>
    <xdr:to>
      <xdr:col>6</xdr:col>
      <xdr:colOff>123825</xdr:colOff>
      <xdr:row>10</xdr:row>
      <xdr:rowOff>114300</xdr:rowOff>
    </xdr:to>
    <xdr:sp macro="" textlink="">
      <xdr:nvSpPr>
        <xdr:cNvPr id="8" name="AutoShape 7">
          <a:extLst>
            <a:ext uri="{FF2B5EF4-FFF2-40B4-BE49-F238E27FC236}">
              <a16:creationId xmlns:a16="http://schemas.microsoft.com/office/drawing/2014/main" id="{E4DF7F43-B1A4-42B8-979A-43C1E543CAD1}"/>
            </a:ext>
          </a:extLst>
        </xdr:cNvPr>
        <xdr:cNvSpPr>
          <a:spLocks/>
        </xdr:cNvSpPr>
      </xdr:nvSpPr>
      <xdr:spPr bwMode="auto">
        <a:xfrm>
          <a:off x="6276975" y="1419225"/>
          <a:ext cx="95250" cy="361950"/>
        </a:xfrm>
        <a:prstGeom prst="rightBracket">
          <a:avLst>
            <a:gd name="adj" fmla="val 31667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28575</xdr:colOff>
      <xdr:row>9</xdr:row>
      <xdr:rowOff>85725</xdr:rowOff>
    </xdr:from>
    <xdr:to>
      <xdr:col>6</xdr:col>
      <xdr:colOff>123825</xdr:colOff>
      <xdr:row>11</xdr:row>
      <xdr:rowOff>114300</xdr:rowOff>
    </xdr:to>
    <xdr:sp macro="" textlink="">
      <xdr:nvSpPr>
        <xdr:cNvPr id="9" name="AutoShape 8">
          <a:extLst>
            <a:ext uri="{FF2B5EF4-FFF2-40B4-BE49-F238E27FC236}">
              <a16:creationId xmlns:a16="http://schemas.microsoft.com/office/drawing/2014/main" id="{841AA257-3D56-4B41-B986-13C69E9803B8}"/>
            </a:ext>
          </a:extLst>
        </xdr:cNvPr>
        <xdr:cNvSpPr>
          <a:spLocks/>
        </xdr:cNvSpPr>
      </xdr:nvSpPr>
      <xdr:spPr bwMode="auto">
        <a:xfrm>
          <a:off x="6276975" y="1581150"/>
          <a:ext cx="95250" cy="371475"/>
        </a:xfrm>
        <a:prstGeom prst="rightBracket">
          <a:avLst>
            <a:gd name="adj" fmla="val 325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28575</xdr:colOff>
      <xdr:row>10</xdr:row>
      <xdr:rowOff>85725</xdr:rowOff>
    </xdr:from>
    <xdr:to>
      <xdr:col>6</xdr:col>
      <xdr:colOff>123825</xdr:colOff>
      <xdr:row>12</xdr:row>
      <xdr:rowOff>114300</xdr:rowOff>
    </xdr:to>
    <xdr:sp macro="" textlink="">
      <xdr:nvSpPr>
        <xdr:cNvPr id="10" name="AutoShape 9">
          <a:extLst>
            <a:ext uri="{FF2B5EF4-FFF2-40B4-BE49-F238E27FC236}">
              <a16:creationId xmlns:a16="http://schemas.microsoft.com/office/drawing/2014/main" id="{495751DB-F497-4BE9-9B5E-C0F621548C05}"/>
            </a:ext>
          </a:extLst>
        </xdr:cNvPr>
        <xdr:cNvSpPr>
          <a:spLocks/>
        </xdr:cNvSpPr>
      </xdr:nvSpPr>
      <xdr:spPr bwMode="auto">
        <a:xfrm>
          <a:off x="6276975" y="1752600"/>
          <a:ext cx="95250" cy="371475"/>
        </a:xfrm>
        <a:prstGeom prst="rightBracket">
          <a:avLst>
            <a:gd name="adj" fmla="val 325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28575</xdr:colOff>
      <xdr:row>11</xdr:row>
      <xdr:rowOff>85725</xdr:rowOff>
    </xdr:from>
    <xdr:to>
      <xdr:col>6</xdr:col>
      <xdr:colOff>123825</xdr:colOff>
      <xdr:row>13</xdr:row>
      <xdr:rowOff>114300</xdr:rowOff>
    </xdr:to>
    <xdr:sp macro="" textlink="">
      <xdr:nvSpPr>
        <xdr:cNvPr id="11" name="AutoShape 10">
          <a:extLst>
            <a:ext uri="{FF2B5EF4-FFF2-40B4-BE49-F238E27FC236}">
              <a16:creationId xmlns:a16="http://schemas.microsoft.com/office/drawing/2014/main" id="{FEB8FA59-FF0D-42F3-9DE5-AEF58C5A2720}"/>
            </a:ext>
          </a:extLst>
        </xdr:cNvPr>
        <xdr:cNvSpPr>
          <a:spLocks/>
        </xdr:cNvSpPr>
      </xdr:nvSpPr>
      <xdr:spPr bwMode="auto">
        <a:xfrm>
          <a:off x="6276975" y="1924050"/>
          <a:ext cx="95250" cy="371475"/>
        </a:xfrm>
        <a:prstGeom prst="rightBracket">
          <a:avLst>
            <a:gd name="adj" fmla="val 325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28575</xdr:colOff>
      <xdr:row>12</xdr:row>
      <xdr:rowOff>85725</xdr:rowOff>
    </xdr:from>
    <xdr:to>
      <xdr:col>6</xdr:col>
      <xdr:colOff>123825</xdr:colOff>
      <xdr:row>14</xdr:row>
      <xdr:rowOff>114300</xdr:rowOff>
    </xdr:to>
    <xdr:sp macro="" textlink="">
      <xdr:nvSpPr>
        <xdr:cNvPr id="12" name="AutoShape 11">
          <a:extLst>
            <a:ext uri="{FF2B5EF4-FFF2-40B4-BE49-F238E27FC236}">
              <a16:creationId xmlns:a16="http://schemas.microsoft.com/office/drawing/2014/main" id="{35924553-2240-4934-B5E6-0EEFEB546B75}"/>
            </a:ext>
          </a:extLst>
        </xdr:cNvPr>
        <xdr:cNvSpPr>
          <a:spLocks/>
        </xdr:cNvSpPr>
      </xdr:nvSpPr>
      <xdr:spPr bwMode="auto">
        <a:xfrm>
          <a:off x="6276975" y="2095500"/>
          <a:ext cx="95250" cy="361950"/>
        </a:xfrm>
        <a:prstGeom prst="rightBracket">
          <a:avLst>
            <a:gd name="adj" fmla="val 31667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28575</xdr:colOff>
      <xdr:row>13</xdr:row>
      <xdr:rowOff>85725</xdr:rowOff>
    </xdr:from>
    <xdr:to>
      <xdr:col>6</xdr:col>
      <xdr:colOff>123825</xdr:colOff>
      <xdr:row>15</xdr:row>
      <xdr:rowOff>114300</xdr:rowOff>
    </xdr:to>
    <xdr:sp macro="" textlink="">
      <xdr:nvSpPr>
        <xdr:cNvPr id="13" name="AutoShape 12">
          <a:extLst>
            <a:ext uri="{FF2B5EF4-FFF2-40B4-BE49-F238E27FC236}">
              <a16:creationId xmlns:a16="http://schemas.microsoft.com/office/drawing/2014/main" id="{BDE58E23-6269-4ADF-94A2-6FC027626FD3}"/>
            </a:ext>
          </a:extLst>
        </xdr:cNvPr>
        <xdr:cNvSpPr>
          <a:spLocks/>
        </xdr:cNvSpPr>
      </xdr:nvSpPr>
      <xdr:spPr bwMode="auto">
        <a:xfrm>
          <a:off x="6276975" y="2266950"/>
          <a:ext cx="95250" cy="361950"/>
        </a:xfrm>
        <a:prstGeom prst="rightBracket">
          <a:avLst>
            <a:gd name="adj" fmla="val 31667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5</xdr:row>
      <xdr:rowOff>144780</xdr:rowOff>
    </xdr:from>
    <xdr:to>
      <xdr:col>6</xdr:col>
      <xdr:colOff>114300</xdr:colOff>
      <xdr:row>11</xdr:row>
      <xdr:rowOff>45720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4F45CDF9-45CC-4961-983A-FDB40175DA3A}"/>
            </a:ext>
          </a:extLst>
        </xdr:cNvPr>
        <xdr:cNvCxnSpPr/>
      </xdr:nvCxnSpPr>
      <xdr:spPr>
        <a:xfrm flipH="1" flipV="1">
          <a:off x="2638425" y="1097280"/>
          <a:ext cx="1809750" cy="10439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60960</xdr:colOff>
      <xdr:row>14</xdr:row>
      <xdr:rowOff>83820</xdr:rowOff>
    </xdr:from>
    <xdr:to>
      <xdr:col>5</xdr:col>
      <xdr:colOff>251460</xdr:colOff>
      <xdr:row>14</xdr:row>
      <xdr:rowOff>129540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ADF240E3-E850-4ADB-83FE-19DCB3B5C232}"/>
            </a:ext>
          </a:extLst>
        </xdr:cNvPr>
        <xdr:cNvCxnSpPr/>
      </xdr:nvCxnSpPr>
      <xdr:spPr>
        <a:xfrm flipH="1" flipV="1">
          <a:off x="2699385" y="2750820"/>
          <a:ext cx="1638300" cy="457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426720</xdr:colOff>
      <xdr:row>13</xdr:row>
      <xdr:rowOff>38100</xdr:rowOff>
    </xdr:from>
    <xdr:to>
      <xdr:col>6</xdr:col>
      <xdr:colOff>0</xdr:colOff>
      <xdr:row>13</xdr:row>
      <xdr:rowOff>99060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3ED9A360-AF9E-4E73-943F-142FE4A173A9}"/>
            </a:ext>
          </a:extLst>
        </xdr:cNvPr>
        <xdr:cNvCxnSpPr/>
      </xdr:nvCxnSpPr>
      <xdr:spPr>
        <a:xfrm flipH="1">
          <a:off x="2598420" y="2514600"/>
          <a:ext cx="1735455" cy="609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365760</xdr:colOff>
      <xdr:row>27</xdr:row>
      <xdr:rowOff>160020</xdr:rowOff>
    </xdr:from>
    <xdr:to>
      <xdr:col>11</xdr:col>
      <xdr:colOff>281940</xdr:colOff>
      <xdr:row>42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8BEDBA-95CD-4ECF-BD62-A488838624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xlskills/Folder%2012/S12_34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xlskills/Folder%2012/S12_3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winston/AppData/Local/Temp/Temp2_BZANsampleexams1.zip/Sept30answersdonotpo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12_34-1"/>
      <sheetName val="S12_34-2"/>
      <sheetName val="S12_34-3"/>
      <sheetName val="S12_34-4"/>
      <sheetName val="S12_34-5"/>
      <sheetName val="S12_34-6"/>
      <sheetName val="S12_34-7"/>
      <sheetName val="S12_34-8"/>
      <sheetName val="S12_34-9"/>
    </sheetNames>
    <sheetDataSet>
      <sheetData sheetId="0" refreshError="1"/>
      <sheetData sheetId="1" refreshError="1"/>
      <sheetData sheetId="2" refreshError="1"/>
      <sheetData sheetId="3">
        <row r="5">
          <cell r="D5" t="str">
            <v>Steve Nash</v>
          </cell>
          <cell r="E5">
            <v>9.6</v>
          </cell>
          <cell r="F5">
            <v>37</v>
          </cell>
        </row>
        <row r="6">
          <cell r="D6" t="str">
            <v>Maurice Taylor</v>
          </cell>
          <cell r="E6">
            <v>9.1</v>
          </cell>
          <cell r="F6">
            <v>40</v>
          </cell>
        </row>
        <row r="7">
          <cell r="D7" t="str">
            <v>Tyson Chandler</v>
          </cell>
          <cell r="E7">
            <v>9</v>
          </cell>
          <cell r="F7">
            <v>37</v>
          </cell>
        </row>
        <row r="8">
          <cell r="D8" t="str">
            <v>Jason Richardson</v>
          </cell>
          <cell r="E8">
            <v>8.8800000000000008</v>
          </cell>
          <cell r="F8">
            <v>27</v>
          </cell>
        </row>
        <row r="9">
          <cell r="D9" t="str">
            <v>Brad Miller</v>
          </cell>
          <cell r="E9">
            <v>8.75</v>
          </cell>
          <cell r="F9">
            <v>32</v>
          </cell>
        </row>
        <row r="10">
          <cell r="D10" t="str">
            <v>Zydrunas Ilguaskas</v>
          </cell>
          <cell r="E10">
            <v>8.74</v>
          </cell>
          <cell r="F10">
            <v>29</v>
          </cell>
        </row>
        <row r="11">
          <cell r="D11" t="str">
            <v>Erick Dampier</v>
          </cell>
          <cell r="E11">
            <v>8.66</v>
          </cell>
          <cell r="F11">
            <v>33</v>
          </cell>
        </row>
        <row r="12">
          <cell r="D12" t="str">
            <v>Kelvin Cato</v>
          </cell>
          <cell r="E12">
            <v>8.64</v>
          </cell>
          <cell r="F12">
            <v>34</v>
          </cell>
        </row>
        <row r="13">
          <cell r="D13" t="str">
            <v>Samuel Dalembert</v>
          </cell>
          <cell r="E13">
            <v>8.4700000000000006</v>
          </cell>
          <cell r="F13">
            <v>39</v>
          </cell>
        </row>
        <row r="14">
          <cell r="D14" t="str">
            <v>Richard Hamilton</v>
          </cell>
          <cell r="E14">
            <v>8.42</v>
          </cell>
          <cell r="F14">
            <v>36</v>
          </cell>
        </row>
        <row r="15">
          <cell r="D15" t="str">
            <v>Tony Parker</v>
          </cell>
          <cell r="E15">
            <v>8.4</v>
          </cell>
          <cell r="F15">
            <v>33</v>
          </cell>
        </row>
        <row r="16">
          <cell r="D16" t="str">
            <v>Jerry Stackhouse</v>
          </cell>
          <cell r="E16">
            <v>8.36</v>
          </cell>
          <cell r="F16">
            <v>28</v>
          </cell>
        </row>
        <row r="17">
          <cell r="D17" t="str">
            <v>Jamaal Magloire</v>
          </cell>
          <cell r="E17">
            <v>8.33</v>
          </cell>
          <cell r="F17">
            <v>35</v>
          </cell>
        </row>
        <row r="18">
          <cell r="D18" t="str">
            <v>Mehmet Okur</v>
          </cell>
          <cell r="E18">
            <v>8.25</v>
          </cell>
          <cell r="F18">
            <v>29</v>
          </cell>
        </row>
        <row r="19">
          <cell r="D19" t="str">
            <v>Andre Miller</v>
          </cell>
          <cell r="E19">
            <v>8.1</v>
          </cell>
          <cell r="F19">
            <v>30</v>
          </cell>
        </row>
        <row r="20">
          <cell r="D20" t="str">
            <v>Bobby Simmons</v>
          </cell>
          <cell r="E20">
            <v>8</v>
          </cell>
          <cell r="F20">
            <v>27</v>
          </cell>
        </row>
        <row r="21">
          <cell r="D21" t="str">
            <v>Bonzi Wells</v>
          </cell>
          <cell r="E21">
            <v>8</v>
          </cell>
          <cell r="F21">
            <v>32</v>
          </cell>
        </row>
        <row r="22">
          <cell r="D22" t="str">
            <v>P.J. Brown</v>
          </cell>
          <cell r="E22">
            <v>8</v>
          </cell>
          <cell r="F22">
            <v>32</v>
          </cell>
        </row>
        <row r="23">
          <cell r="D23" t="str">
            <v>Austin Croshere</v>
          </cell>
          <cell r="E23">
            <v>7.9</v>
          </cell>
          <cell r="F23">
            <v>32</v>
          </cell>
        </row>
        <row r="24">
          <cell r="D24" t="str">
            <v>Lorenzen Wright</v>
          </cell>
          <cell r="E24">
            <v>7.7</v>
          </cell>
          <cell r="F24">
            <v>37</v>
          </cell>
        </row>
        <row r="25">
          <cell r="D25" t="str">
            <v>Jason Williams</v>
          </cell>
          <cell r="E25">
            <v>7.56</v>
          </cell>
          <cell r="F25">
            <v>27</v>
          </cell>
        </row>
        <row r="26">
          <cell r="D26" t="str">
            <v>Peja Stojakovic</v>
          </cell>
          <cell r="E26">
            <v>7.52</v>
          </cell>
          <cell r="F26">
            <v>35</v>
          </cell>
        </row>
        <row r="27">
          <cell r="D27" t="str">
            <v>Kwame Brown</v>
          </cell>
          <cell r="E27">
            <v>7.5</v>
          </cell>
          <cell r="F27">
            <v>39</v>
          </cell>
        </row>
        <row r="28">
          <cell r="D28" t="str">
            <v>Manu Ginobili</v>
          </cell>
          <cell r="E28">
            <v>7.42</v>
          </cell>
          <cell r="F28">
            <v>36</v>
          </cell>
        </row>
        <row r="29">
          <cell r="D29" t="str">
            <v>Eddy Curry</v>
          </cell>
          <cell r="E29">
            <v>7.39</v>
          </cell>
          <cell r="F29">
            <v>40</v>
          </cell>
        </row>
        <row r="30">
          <cell r="D30" t="str">
            <v>Troy Murphy</v>
          </cell>
          <cell r="E30">
            <v>7.36</v>
          </cell>
          <cell r="F30">
            <v>28</v>
          </cell>
        </row>
        <row r="31">
          <cell r="D31" t="str">
            <v>Ben Wallace</v>
          </cell>
          <cell r="E31">
            <v>7.35</v>
          </cell>
          <cell r="F31">
            <v>29</v>
          </cell>
        </row>
        <row r="32">
          <cell r="D32" t="str">
            <v>Adonal Foyle</v>
          </cell>
          <cell r="E32">
            <v>7.31</v>
          </cell>
          <cell r="F32">
            <v>39</v>
          </cell>
        </row>
        <row r="33">
          <cell r="D33" t="str">
            <v>Darius Miles</v>
          </cell>
          <cell r="E33">
            <v>7.25</v>
          </cell>
          <cell r="F33">
            <v>34</v>
          </cell>
        </row>
        <row r="34">
          <cell r="D34" t="str">
            <v>Desmond Mason</v>
          </cell>
          <cell r="E34">
            <v>7.23</v>
          </cell>
          <cell r="F34">
            <v>32</v>
          </cell>
        </row>
        <row r="35">
          <cell r="D35" t="str">
            <v>Cuttino Mobley</v>
          </cell>
          <cell r="E35">
            <v>7.2</v>
          </cell>
          <cell r="F35">
            <v>28</v>
          </cell>
        </row>
        <row r="36">
          <cell r="D36" t="str">
            <v>Johnathan Bender</v>
          </cell>
          <cell r="E36">
            <v>7.17</v>
          </cell>
          <cell r="F36">
            <v>26</v>
          </cell>
        </row>
        <row r="37">
          <cell r="D37" t="str">
            <v>Kurt Thomas</v>
          </cell>
          <cell r="E37">
            <v>7.08</v>
          </cell>
          <cell r="F37">
            <v>35</v>
          </cell>
        </row>
        <row r="38">
          <cell r="D38" t="str">
            <v>Corey Maggette</v>
          </cell>
          <cell r="E38">
            <v>7</v>
          </cell>
          <cell r="F38">
            <v>34</v>
          </cell>
        </row>
        <row r="39">
          <cell r="D39" t="str">
            <v>Malik Rose</v>
          </cell>
          <cell r="E39">
            <v>6.97</v>
          </cell>
          <cell r="F39">
            <v>40</v>
          </cell>
        </row>
        <row r="40">
          <cell r="D40" t="str">
            <v>Al Harrington</v>
          </cell>
          <cell r="E40">
            <v>6.95</v>
          </cell>
          <cell r="F40">
            <v>35</v>
          </cell>
        </row>
        <row r="41">
          <cell r="D41" t="str">
            <v>Quentin Richardson</v>
          </cell>
          <cell r="E41">
            <v>6.94</v>
          </cell>
          <cell r="F41">
            <v>40</v>
          </cell>
        </row>
        <row r="42">
          <cell r="D42" t="str">
            <v>Antoine Walker</v>
          </cell>
          <cell r="E42">
            <v>6.88</v>
          </cell>
          <cell r="F42">
            <v>37</v>
          </cell>
        </row>
        <row r="43">
          <cell r="D43" t="str">
            <v>Mike Miller</v>
          </cell>
          <cell r="E43">
            <v>6.87</v>
          </cell>
          <cell r="F43">
            <v>35</v>
          </cell>
        </row>
        <row r="44">
          <cell r="D44" t="str">
            <v>Ron Artest</v>
          </cell>
          <cell r="E44">
            <v>6.84</v>
          </cell>
          <cell r="F44">
            <v>26</v>
          </cell>
        </row>
        <row r="45">
          <cell r="D45" t="str">
            <v>Rasho Nesterovic</v>
          </cell>
          <cell r="E45">
            <v>6.72</v>
          </cell>
          <cell r="F45">
            <v>40</v>
          </cell>
        </row>
        <row r="46">
          <cell r="D46" t="str">
            <v>Jason Terry</v>
          </cell>
          <cell r="E46">
            <v>6.66</v>
          </cell>
          <cell r="F46">
            <v>31</v>
          </cell>
        </row>
        <row r="47">
          <cell r="D47" t="str">
            <v>Kenny Thomas</v>
          </cell>
          <cell r="E47">
            <v>6.5</v>
          </cell>
          <cell r="F47">
            <v>39</v>
          </cell>
        </row>
        <row r="48">
          <cell r="D48" t="str">
            <v>Jamal Crawford</v>
          </cell>
          <cell r="E48">
            <v>6.48</v>
          </cell>
          <cell r="F48">
            <v>38</v>
          </cell>
        </row>
        <row r="49">
          <cell r="D49" t="str">
            <v>Joe Smith</v>
          </cell>
          <cell r="E49">
            <v>6.35</v>
          </cell>
          <cell r="F49">
            <v>36</v>
          </cell>
        </row>
        <row r="50">
          <cell r="D50" t="str">
            <v>Ruben Patterson</v>
          </cell>
          <cell r="E50">
            <v>6.35</v>
          </cell>
          <cell r="F50">
            <v>30</v>
          </cell>
        </row>
      </sheetData>
      <sheetData sheetId="4" refreshError="1"/>
      <sheetData sheetId="5">
        <row r="1">
          <cell r="D1">
            <v>100</v>
          </cell>
        </row>
        <row r="2">
          <cell r="D2">
            <v>0.15</v>
          </cell>
        </row>
        <row r="3">
          <cell r="D3">
            <v>5</v>
          </cell>
        </row>
        <row r="4">
          <cell r="D4">
            <v>5</v>
          </cell>
        </row>
        <row r="5">
          <cell r="D5">
            <v>0.02</v>
          </cell>
        </row>
      </sheetData>
      <sheetData sheetId="6" refreshError="1"/>
      <sheetData sheetId="7">
        <row r="5">
          <cell r="B5" t="str">
            <v>Green Bay Packers</v>
          </cell>
          <cell r="C5" t="str">
            <v>run</v>
          </cell>
          <cell r="D5">
            <v>5</v>
          </cell>
        </row>
        <row r="6">
          <cell r="B6" t="str">
            <v>Oakland Raiders</v>
          </cell>
          <cell r="C6" t="str">
            <v>run</v>
          </cell>
          <cell r="D6">
            <v>2</v>
          </cell>
        </row>
        <row r="7">
          <cell r="B7" t="str">
            <v>Washington Redskins</v>
          </cell>
          <cell r="C7" t="str">
            <v>pass</v>
          </cell>
          <cell r="D7">
            <v>0</v>
          </cell>
        </row>
        <row r="8">
          <cell r="B8" t="str">
            <v>Houston Texans</v>
          </cell>
          <cell r="C8" t="str">
            <v>run</v>
          </cell>
          <cell r="D8">
            <v>0</v>
          </cell>
        </row>
        <row r="9">
          <cell r="B9" t="str">
            <v>Jacksonville Jaguars</v>
          </cell>
          <cell r="C9" t="str">
            <v>pass</v>
          </cell>
          <cell r="D9">
            <v>34</v>
          </cell>
        </row>
        <row r="10">
          <cell r="B10" t="str">
            <v>New York Jets</v>
          </cell>
          <cell r="C10" t="str">
            <v>pass</v>
          </cell>
          <cell r="D10">
            <v>15</v>
          </cell>
        </row>
        <row r="11">
          <cell r="B11" t="str">
            <v>Washington Redskins</v>
          </cell>
          <cell r="C11" t="str">
            <v>pass</v>
          </cell>
          <cell r="D11">
            <v>13</v>
          </cell>
        </row>
        <row r="12">
          <cell r="B12" t="str">
            <v>Pittsburgh Steelers</v>
          </cell>
          <cell r="C12" t="str">
            <v>run</v>
          </cell>
          <cell r="D12">
            <v>2</v>
          </cell>
        </row>
        <row r="13">
          <cell r="B13" t="str">
            <v>Atlanta Falcons</v>
          </cell>
          <cell r="C13" t="str">
            <v>run</v>
          </cell>
          <cell r="D13">
            <v>5</v>
          </cell>
        </row>
        <row r="14">
          <cell r="B14" t="str">
            <v>Pittsburgh Steelers</v>
          </cell>
          <cell r="C14" t="str">
            <v>run</v>
          </cell>
          <cell r="D14">
            <v>3</v>
          </cell>
        </row>
        <row r="15">
          <cell r="B15" t="str">
            <v>Washington Redskins</v>
          </cell>
          <cell r="C15" t="str">
            <v>run</v>
          </cell>
          <cell r="D15">
            <v>2</v>
          </cell>
        </row>
        <row r="16">
          <cell r="B16" t="str">
            <v>Buffalo Bills</v>
          </cell>
          <cell r="C16" t="str">
            <v>pass</v>
          </cell>
          <cell r="D16">
            <v>0</v>
          </cell>
        </row>
        <row r="17">
          <cell r="B17" t="str">
            <v>New York Jets</v>
          </cell>
          <cell r="C17" t="str">
            <v>run</v>
          </cell>
          <cell r="D17">
            <v>7</v>
          </cell>
        </row>
        <row r="18">
          <cell r="B18" t="str">
            <v>New York Jets</v>
          </cell>
          <cell r="C18" t="str">
            <v>run</v>
          </cell>
          <cell r="D18">
            <v>9</v>
          </cell>
        </row>
        <row r="19">
          <cell r="B19" t="str">
            <v>Pittsburgh Steelers</v>
          </cell>
          <cell r="C19" t="str">
            <v>run</v>
          </cell>
          <cell r="D19">
            <v>-2</v>
          </cell>
        </row>
        <row r="20">
          <cell r="B20" t="str">
            <v>Oakland Raiders</v>
          </cell>
          <cell r="C20" t="str">
            <v>pass</v>
          </cell>
          <cell r="D20">
            <v>-1</v>
          </cell>
        </row>
        <row r="21">
          <cell r="B21" t="str">
            <v>Atlanta Falcons</v>
          </cell>
          <cell r="C21" t="str">
            <v>run</v>
          </cell>
          <cell r="D21">
            <v>7</v>
          </cell>
        </row>
        <row r="22">
          <cell r="B22" t="str">
            <v>New York Giants</v>
          </cell>
          <cell r="C22" t="str">
            <v>run</v>
          </cell>
          <cell r="D22">
            <v>9</v>
          </cell>
        </row>
        <row r="23">
          <cell r="B23" t="str">
            <v>Cleveland Browns</v>
          </cell>
          <cell r="C23" t="str">
            <v>pass</v>
          </cell>
          <cell r="D23">
            <v>8</v>
          </cell>
        </row>
        <row r="24">
          <cell r="B24" t="str">
            <v>Minnesota Vikings</v>
          </cell>
          <cell r="C24" t="str">
            <v>run</v>
          </cell>
          <cell r="D24">
            <v>11</v>
          </cell>
        </row>
        <row r="25">
          <cell r="B25" t="str">
            <v>New York Jets</v>
          </cell>
          <cell r="C25" t="str">
            <v>pass</v>
          </cell>
          <cell r="D25">
            <v>3</v>
          </cell>
        </row>
        <row r="26">
          <cell r="B26" t="str">
            <v>Jacksonville Jaguars</v>
          </cell>
          <cell r="C26" t="str">
            <v>run</v>
          </cell>
          <cell r="D26">
            <v>7</v>
          </cell>
        </row>
        <row r="27">
          <cell r="B27" t="str">
            <v>Buffalo Bills</v>
          </cell>
          <cell r="C27" t="str">
            <v>run</v>
          </cell>
          <cell r="D27">
            <v>-3</v>
          </cell>
        </row>
        <row r="28">
          <cell r="B28" t="str">
            <v>Oakland Raiders</v>
          </cell>
          <cell r="C28" t="str">
            <v>run</v>
          </cell>
          <cell r="D28">
            <v>6</v>
          </cell>
        </row>
        <row r="29">
          <cell r="B29" t="str">
            <v>Minnesota Vikings</v>
          </cell>
          <cell r="C29" t="str">
            <v>pass</v>
          </cell>
          <cell r="D29">
            <v>33</v>
          </cell>
        </row>
        <row r="30">
          <cell r="B30" t="str">
            <v>Green Bay Packers</v>
          </cell>
          <cell r="C30" t="str">
            <v>pass</v>
          </cell>
          <cell r="D30">
            <v>22</v>
          </cell>
        </row>
        <row r="31">
          <cell r="B31" t="str">
            <v>Cleveland Browns</v>
          </cell>
          <cell r="C31" t="str">
            <v>run</v>
          </cell>
          <cell r="D31">
            <v>1</v>
          </cell>
        </row>
        <row r="32">
          <cell r="B32" t="str">
            <v>Cleveland Browns</v>
          </cell>
          <cell r="C32" t="str">
            <v>pass</v>
          </cell>
          <cell r="D32">
            <v>21</v>
          </cell>
        </row>
        <row r="33">
          <cell r="B33" t="str">
            <v>Cleveland Browns</v>
          </cell>
          <cell r="C33" t="str">
            <v>run</v>
          </cell>
          <cell r="D33">
            <v>3</v>
          </cell>
        </row>
        <row r="34">
          <cell r="B34" t="str">
            <v>Buffalo Bills</v>
          </cell>
          <cell r="C34" t="str">
            <v>run</v>
          </cell>
          <cell r="D34">
            <v>9</v>
          </cell>
        </row>
        <row r="35">
          <cell r="B35" t="str">
            <v>Green Bay Packers</v>
          </cell>
          <cell r="C35" t="str">
            <v>pass</v>
          </cell>
          <cell r="D35">
            <v>-2</v>
          </cell>
        </row>
        <row r="36">
          <cell r="B36" t="str">
            <v>Oakland Raiders</v>
          </cell>
          <cell r="C36" t="str">
            <v>pass</v>
          </cell>
          <cell r="D36">
            <v>9</v>
          </cell>
        </row>
        <row r="37">
          <cell r="B37" t="str">
            <v>Green Bay Packers</v>
          </cell>
          <cell r="C37" t="str">
            <v>pass</v>
          </cell>
          <cell r="D37">
            <v>35</v>
          </cell>
        </row>
        <row r="38">
          <cell r="B38" t="str">
            <v>Green Bay Packers</v>
          </cell>
          <cell r="C38" t="str">
            <v>run</v>
          </cell>
          <cell r="D38">
            <v>11</v>
          </cell>
        </row>
        <row r="39">
          <cell r="B39" t="str">
            <v>Atlanta Falcons</v>
          </cell>
          <cell r="C39" t="str">
            <v>run</v>
          </cell>
          <cell r="D39">
            <v>2</v>
          </cell>
        </row>
        <row r="40">
          <cell r="B40" t="str">
            <v>Jacksonville Jaguars</v>
          </cell>
          <cell r="C40" t="str">
            <v>run</v>
          </cell>
          <cell r="D40">
            <v>-1</v>
          </cell>
        </row>
        <row r="41">
          <cell r="B41" t="str">
            <v>Pittsburgh Steelers</v>
          </cell>
          <cell r="C41" t="str">
            <v>pass</v>
          </cell>
          <cell r="D41">
            <v>20</v>
          </cell>
        </row>
        <row r="42">
          <cell r="B42" t="str">
            <v>Houston Texans</v>
          </cell>
          <cell r="C42" t="str">
            <v>run</v>
          </cell>
          <cell r="D42">
            <v>8</v>
          </cell>
        </row>
        <row r="43">
          <cell r="B43" t="str">
            <v>New York Jets</v>
          </cell>
          <cell r="C43" t="str">
            <v>run</v>
          </cell>
          <cell r="D43">
            <v>6</v>
          </cell>
        </row>
        <row r="44">
          <cell r="B44" t="str">
            <v>Atlanta Falcons</v>
          </cell>
          <cell r="C44" t="str">
            <v>pass</v>
          </cell>
          <cell r="D44">
            <v>9</v>
          </cell>
        </row>
        <row r="45">
          <cell r="B45" t="str">
            <v>Houston Texans</v>
          </cell>
          <cell r="C45" t="str">
            <v>run</v>
          </cell>
          <cell r="D45">
            <v>8</v>
          </cell>
        </row>
        <row r="46">
          <cell r="B46" t="str">
            <v>New York Giants</v>
          </cell>
          <cell r="C46" t="str">
            <v>run</v>
          </cell>
          <cell r="D46">
            <v>-3</v>
          </cell>
        </row>
        <row r="47">
          <cell r="B47" t="str">
            <v>New York Jets</v>
          </cell>
          <cell r="C47" t="str">
            <v>run</v>
          </cell>
          <cell r="D47">
            <v>12</v>
          </cell>
        </row>
        <row r="48">
          <cell r="B48" t="str">
            <v>Cleveland Browns</v>
          </cell>
          <cell r="C48" t="str">
            <v>pass</v>
          </cell>
          <cell r="D48">
            <v>23</v>
          </cell>
        </row>
        <row r="49">
          <cell r="B49" t="str">
            <v>Minnesota Vikings</v>
          </cell>
          <cell r="C49" t="str">
            <v>pass</v>
          </cell>
          <cell r="D49">
            <v>33</v>
          </cell>
        </row>
        <row r="50">
          <cell r="B50" t="str">
            <v>Pittsburgh Steelers</v>
          </cell>
          <cell r="C50" t="str">
            <v>pass</v>
          </cell>
          <cell r="D50">
            <v>11</v>
          </cell>
        </row>
        <row r="51">
          <cell r="B51" t="str">
            <v>Jacksonville Jaguars</v>
          </cell>
          <cell r="C51" t="str">
            <v>pass</v>
          </cell>
          <cell r="D51">
            <v>7</v>
          </cell>
        </row>
        <row r="52">
          <cell r="B52" t="str">
            <v>Houston Texans</v>
          </cell>
          <cell r="C52" t="str">
            <v>run</v>
          </cell>
          <cell r="D52">
            <v>7</v>
          </cell>
        </row>
        <row r="53">
          <cell r="B53" t="str">
            <v>Atlanta Falcons</v>
          </cell>
          <cell r="C53" t="str">
            <v>run</v>
          </cell>
          <cell r="D53">
            <v>6</v>
          </cell>
        </row>
        <row r="54">
          <cell r="B54" t="str">
            <v>New York Giants</v>
          </cell>
          <cell r="C54" t="str">
            <v>run</v>
          </cell>
          <cell r="D54">
            <v>11</v>
          </cell>
        </row>
        <row r="55">
          <cell r="B55" t="str">
            <v>Buffalo Bills</v>
          </cell>
          <cell r="C55" t="str">
            <v>run</v>
          </cell>
          <cell r="D55">
            <v>2</v>
          </cell>
        </row>
        <row r="56">
          <cell r="B56" t="str">
            <v>Houston Texans</v>
          </cell>
          <cell r="C56" t="str">
            <v>run</v>
          </cell>
          <cell r="D56">
            <v>-2</v>
          </cell>
        </row>
        <row r="57">
          <cell r="B57" t="str">
            <v>Washington Redskins</v>
          </cell>
          <cell r="C57" t="str">
            <v>run</v>
          </cell>
          <cell r="D57">
            <v>12</v>
          </cell>
        </row>
        <row r="58">
          <cell r="B58" t="str">
            <v>Jacksonville Jaguars</v>
          </cell>
          <cell r="C58" t="str">
            <v>pass</v>
          </cell>
          <cell r="D58">
            <v>3</v>
          </cell>
        </row>
        <row r="59">
          <cell r="B59" t="str">
            <v>New York Giants</v>
          </cell>
          <cell r="C59" t="str">
            <v>pass</v>
          </cell>
          <cell r="D59">
            <v>19</v>
          </cell>
        </row>
        <row r="60">
          <cell r="B60" t="str">
            <v>Cleveland Browns</v>
          </cell>
          <cell r="C60" t="str">
            <v>pass</v>
          </cell>
          <cell r="D60">
            <v>26</v>
          </cell>
        </row>
        <row r="61">
          <cell r="B61" t="str">
            <v>New York Jets</v>
          </cell>
          <cell r="C61" t="str">
            <v>pass</v>
          </cell>
          <cell r="D61">
            <v>26</v>
          </cell>
        </row>
        <row r="62">
          <cell r="B62" t="str">
            <v>New York Giants</v>
          </cell>
          <cell r="C62" t="str">
            <v>run</v>
          </cell>
          <cell r="D62">
            <v>4</v>
          </cell>
        </row>
        <row r="63">
          <cell r="B63" t="str">
            <v>Atlanta Falcons</v>
          </cell>
          <cell r="C63" t="str">
            <v>run</v>
          </cell>
          <cell r="D63">
            <v>-1</v>
          </cell>
        </row>
        <row r="64">
          <cell r="B64" t="str">
            <v>Atlanta Falcons</v>
          </cell>
          <cell r="C64" t="str">
            <v>run</v>
          </cell>
          <cell r="D64">
            <v>11</v>
          </cell>
        </row>
        <row r="65">
          <cell r="B65" t="str">
            <v>Oakland Raiders</v>
          </cell>
          <cell r="C65" t="str">
            <v>pass</v>
          </cell>
          <cell r="D65">
            <v>11</v>
          </cell>
        </row>
        <row r="66">
          <cell r="B66" t="str">
            <v>Houston Texans</v>
          </cell>
          <cell r="C66" t="str">
            <v>pass</v>
          </cell>
          <cell r="D66">
            <v>2</v>
          </cell>
        </row>
        <row r="67">
          <cell r="B67" t="str">
            <v>Cleveland Browns</v>
          </cell>
          <cell r="C67" t="str">
            <v>run</v>
          </cell>
          <cell r="D67">
            <v>8</v>
          </cell>
        </row>
        <row r="68">
          <cell r="B68" t="str">
            <v>New York Giants</v>
          </cell>
          <cell r="C68" t="str">
            <v>pass</v>
          </cell>
          <cell r="D68">
            <v>-1</v>
          </cell>
        </row>
        <row r="69">
          <cell r="B69" t="str">
            <v>Washington Redskins</v>
          </cell>
          <cell r="C69" t="str">
            <v>run</v>
          </cell>
          <cell r="D69">
            <v>11</v>
          </cell>
        </row>
        <row r="70">
          <cell r="B70" t="str">
            <v>Oakland Raiders</v>
          </cell>
          <cell r="C70" t="str">
            <v>pass</v>
          </cell>
          <cell r="D70">
            <v>17</v>
          </cell>
        </row>
        <row r="71">
          <cell r="B71" t="str">
            <v>Oakland Raiders</v>
          </cell>
          <cell r="C71" t="str">
            <v>run</v>
          </cell>
          <cell r="D71">
            <v>11</v>
          </cell>
        </row>
        <row r="72">
          <cell r="B72" t="str">
            <v>New York Jets</v>
          </cell>
          <cell r="C72" t="str">
            <v>pass</v>
          </cell>
          <cell r="D72">
            <v>21</v>
          </cell>
        </row>
        <row r="73">
          <cell r="B73" t="str">
            <v>New York Jets</v>
          </cell>
          <cell r="C73" t="str">
            <v>pass</v>
          </cell>
          <cell r="D73">
            <v>22</v>
          </cell>
        </row>
        <row r="74">
          <cell r="B74" t="str">
            <v>Houston Texans</v>
          </cell>
          <cell r="C74" t="str">
            <v>run</v>
          </cell>
          <cell r="D74">
            <v>6</v>
          </cell>
        </row>
        <row r="75">
          <cell r="B75" t="str">
            <v>Jacksonville Jaguars</v>
          </cell>
          <cell r="C75" t="str">
            <v>pass</v>
          </cell>
          <cell r="D75">
            <v>21</v>
          </cell>
        </row>
        <row r="76">
          <cell r="B76" t="str">
            <v>Atlanta Falcons</v>
          </cell>
          <cell r="C76" t="str">
            <v>pass</v>
          </cell>
          <cell r="D76">
            <v>32</v>
          </cell>
        </row>
        <row r="77">
          <cell r="B77" t="str">
            <v>New York Jets</v>
          </cell>
          <cell r="C77" t="str">
            <v>pass</v>
          </cell>
          <cell r="D77">
            <v>20</v>
          </cell>
        </row>
        <row r="78">
          <cell r="B78" t="str">
            <v>New York Jets</v>
          </cell>
          <cell r="C78" t="str">
            <v>run</v>
          </cell>
          <cell r="D78">
            <v>11</v>
          </cell>
        </row>
        <row r="79">
          <cell r="B79" t="str">
            <v>Cleveland Browns</v>
          </cell>
          <cell r="C79" t="str">
            <v>run</v>
          </cell>
          <cell r="D79">
            <v>10</v>
          </cell>
        </row>
        <row r="80">
          <cell r="B80" t="str">
            <v>Green Bay Packers</v>
          </cell>
          <cell r="C80" t="str">
            <v>pass</v>
          </cell>
          <cell r="D80">
            <v>0</v>
          </cell>
        </row>
        <row r="81">
          <cell r="B81" t="str">
            <v>Green Bay Packers</v>
          </cell>
          <cell r="C81" t="str">
            <v>pass</v>
          </cell>
          <cell r="D81">
            <v>10</v>
          </cell>
        </row>
        <row r="82">
          <cell r="B82" t="str">
            <v>Green Bay Packers</v>
          </cell>
          <cell r="C82" t="str">
            <v>run</v>
          </cell>
          <cell r="D82">
            <v>0</v>
          </cell>
        </row>
        <row r="83">
          <cell r="B83" t="str">
            <v>New York Giants</v>
          </cell>
          <cell r="C83" t="str">
            <v>run</v>
          </cell>
          <cell r="D83">
            <v>11</v>
          </cell>
        </row>
        <row r="84">
          <cell r="B84" t="str">
            <v>New York Jets</v>
          </cell>
          <cell r="C84" t="str">
            <v>run</v>
          </cell>
          <cell r="D84">
            <v>5</v>
          </cell>
        </row>
        <row r="85">
          <cell r="B85" t="str">
            <v>Houston Texans</v>
          </cell>
          <cell r="C85" t="str">
            <v>pass</v>
          </cell>
          <cell r="D85">
            <v>8</v>
          </cell>
        </row>
        <row r="86">
          <cell r="B86" t="str">
            <v>Pittsburgh Steelers</v>
          </cell>
          <cell r="C86" t="str">
            <v>run</v>
          </cell>
          <cell r="D86">
            <v>5</v>
          </cell>
        </row>
        <row r="87">
          <cell r="B87" t="str">
            <v>Buffalo Bills</v>
          </cell>
          <cell r="C87" t="str">
            <v>pass</v>
          </cell>
          <cell r="D87">
            <v>25</v>
          </cell>
        </row>
        <row r="88">
          <cell r="B88" t="str">
            <v>Oakland Raiders</v>
          </cell>
          <cell r="C88" t="str">
            <v>run</v>
          </cell>
          <cell r="D88">
            <v>0</v>
          </cell>
        </row>
        <row r="89">
          <cell r="B89" t="str">
            <v>Cleveland Browns</v>
          </cell>
          <cell r="C89" t="str">
            <v>run</v>
          </cell>
          <cell r="D89">
            <v>5</v>
          </cell>
        </row>
        <row r="90">
          <cell r="B90" t="str">
            <v>Jacksonville Jaguars</v>
          </cell>
          <cell r="C90" t="str">
            <v>pass</v>
          </cell>
          <cell r="D90">
            <v>-1</v>
          </cell>
        </row>
        <row r="91">
          <cell r="B91" t="str">
            <v>Houston Texans</v>
          </cell>
          <cell r="C91" t="str">
            <v>run</v>
          </cell>
          <cell r="D91">
            <v>9</v>
          </cell>
        </row>
        <row r="92">
          <cell r="B92" t="str">
            <v>Oakland Raiders</v>
          </cell>
          <cell r="C92" t="str">
            <v>pass</v>
          </cell>
          <cell r="D92">
            <v>2</v>
          </cell>
        </row>
        <row r="93">
          <cell r="B93" t="str">
            <v>Green Bay Packers</v>
          </cell>
          <cell r="C93" t="str">
            <v>run</v>
          </cell>
          <cell r="D93">
            <v>-3</v>
          </cell>
        </row>
        <row r="94">
          <cell r="B94" t="str">
            <v>Washington Redskins</v>
          </cell>
          <cell r="C94" t="str">
            <v>pass</v>
          </cell>
          <cell r="D94">
            <v>19</v>
          </cell>
        </row>
        <row r="95">
          <cell r="B95" t="str">
            <v>Minnesota Vikings</v>
          </cell>
          <cell r="C95" t="str">
            <v>run</v>
          </cell>
          <cell r="D95">
            <v>2</v>
          </cell>
        </row>
        <row r="96">
          <cell r="B96" t="str">
            <v>Houston Texans</v>
          </cell>
          <cell r="C96" t="str">
            <v>run</v>
          </cell>
          <cell r="D96">
            <v>-1</v>
          </cell>
        </row>
        <row r="97">
          <cell r="B97" t="str">
            <v>Washington Redskins</v>
          </cell>
          <cell r="C97" t="str">
            <v>pass</v>
          </cell>
          <cell r="D97">
            <v>29</v>
          </cell>
        </row>
        <row r="98">
          <cell r="B98" t="str">
            <v>New York Giants</v>
          </cell>
          <cell r="C98" t="str">
            <v>pass</v>
          </cell>
          <cell r="D98">
            <v>0</v>
          </cell>
        </row>
        <row r="99">
          <cell r="B99" t="str">
            <v>Oakland Raiders</v>
          </cell>
          <cell r="C99" t="str">
            <v>run</v>
          </cell>
          <cell r="D99">
            <v>8</v>
          </cell>
        </row>
        <row r="100">
          <cell r="B100" t="str">
            <v>New York Jets</v>
          </cell>
          <cell r="C100" t="str">
            <v>pass</v>
          </cell>
          <cell r="D100">
            <v>21</v>
          </cell>
        </row>
        <row r="101">
          <cell r="B101" t="str">
            <v>Green Bay Packers</v>
          </cell>
          <cell r="C101" t="str">
            <v>pass</v>
          </cell>
          <cell r="D101">
            <v>0</v>
          </cell>
        </row>
        <row r="102">
          <cell r="B102" t="str">
            <v>Jacksonville Jaguars</v>
          </cell>
          <cell r="C102" t="str">
            <v>pass</v>
          </cell>
          <cell r="D102">
            <v>-2</v>
          </cell>
        </row>
        <row r="103">
          <cell r="B103" t="str">
            <v>Washington Redskins</v>
          </cell>
          <cell r="C103" t="str">
            <v>pass</v>
          </cell>
          <cell r="D103">
            <v>28</v>
          </cell>
        </row>
        <row r="104">
          <cell r="B104" t="str">
            <v>Buffalo Bills</v>
          </cell>
          <cell r="C104" t="str">
            <v>pass</v>
          </cell>
          <cell r="D104">
            <v>0</v>
          </cell>
        </row>
        <row r="105">
          <cell r="B105" t="str">
            <v>Oakland Raiders</v>
          </cell>
          <cell r="C105" t="str">
            <v>run</v>
          </cell>
          <cell r="D105">
            <v>2</v>
          </cell>
        </row>
        <row r="106">
          <cell r="B106" t="str">
            <v>Cleveland Browns</v>
          </cell>
          <cell r="C106" t="str">
            <v>pass</v>
          </cell>
          <cell r="D106">
            <v>31</v>
          </cell>
        </row>
        <row r="107">
          <cell r="B107" t="str">
            <v>Washington Redskins</v>
          </cell>
          <cell r="C107" t="str">
            <v>run</v>
          </cell>
          <cell r="D107">
            <v>-1</v>
          </cell>
        </row>
        <row r="108">
          <cell r="B108" t="str">
            <v>Cleveland Browns</v>
          </cell>
          <cell r="C108" t="str">
            <v>run</v>
          </cell>
          <cell r="D108">
            <v>-2</v>
          </cell>
        </row>
        <row r="109">
          <cell r="B109" t="str">
            <v>Green Bay Packers</v>
          </cell>
          <cell r="C109" t="str">
            <v>pass</v>
          </cell>
          <cell r="D109">
            <v>26</v>
          </cell>
        </row>
        <row r="110">
          <cell r="B110" t="str">
            <v>Cleveland Browns</v>
          </cell>
          <cell r="C110" t="str">
            <v>run</v>
          </cell>
          <cell r="D110">
            <v>-1</v>
          </cell>
        </row>
        <row r="111">
          <cell r="B111" t="str">
            <v>Washington Redskins</v>
          </cell>
          <cell r="C111" t="str">
            <v>pass</v>
          </cell>
          <cell r="D111">
            <v>17</v>
          </cell>
        </row>
        <row r="112">
          <cell r="B112" t="str">
            <v>Buffalo Bills</v>
          </cell>
          <cell r="C112" t="str">
            <v>pass</v>
          </cell>
          <cell r="D112">
            <v>10</v>
          </cell>
        </row>
        <row r="113">
          <cell r="B113" t="str">
            <v>Buffalo Bills</v>
          </cell>
          <cell r="C113" t="str">
            <v>pass</v>
          </cell>
          <cell r="D113">
            <v>33</v>
          </cell>
        </row>
        <row r="114">
          <cell r="B114" t="str">
            <v>Atlanta Falcons</v>
          </cell>
          <cell r="C114" t="str">
            <v>pass</v>
          </cell>
          <cell r="D114">
            <v>23</v>
          </cell>
        </row>
        <row r="115">
          <cell r="B115" t="str">
            <v>Oakland Raiders</v>
          </cell>
          <cell r="C115" t="str">
            <v>pass</v>
          </cell>
          <cell r="D115">
            <v>25</v>
          </cell>
        </row>
        <row r="116">
          <cell r="B116" t="str">
            <v>Houston Texans</v>
          </cell>
          <cell r="C116" t="str">
            <v>pass</v>
          </cell>
          <cell r="D116">
            <v>5</v>
          </cell>
        </row>
        <row r="117">
          <cell r="B117" t="str">
            <v>Oakland Raiders</v>
          </cell>
          <cell r="C117" t="str">
            <v>run</v>
          </cell>
          <cell r="D117">
            <v>7</v>
          </cell>
        </row>
        <row r="118">
          <cell r="B118" t="str">
            <v>Washington Redskins</v>
          </cell>
          <cell r="C118" t="str">
            <v>pass</v>
          </cell>
          <cell r="D118">
            <v>-3</v>
          </cell>
        </row>
        <row r="119">
          <cell r="B119" t="str">
            <v>Pittsburgh Steelers</v>
          </cell>
          <cell r="C119" t="str">
            <v>pass</v>
          </cell>
          <cell r="D119">
            <v>4</v>
          </cell>
        </row>
        <row r="120">
          <cell r="B120" t="str">
            <v>Houston Texans</v>
          </cell>
          <cell r="C120" t="str">
            <v>run</v>
          </cell>
          <cell r="D120">
            <v>0</v>
          </cell>
        </row>
        <row r="121">
          <cell r="B121" t="str">
            <v>Atlanta Falcons</v>
          </cell>
          <cell r="C121" t="str">
            <v>run</v>
          </cell>
          <cell r="D121">
            <v>3</v>
          </cell>
        </row>
        <row r="122">
          <cell r="B122" t="str">
            <v>Cleveland Browns</v>
          </cell>
          <cell r="C122" t="str">
            <v>run</v>
          </cell>
          <cell r="D122">
            <v>1</v>
          </cell>
        </row>
        <row r="123">
          <cell r="B123" t="str">
            <v>Minnesota Vikings</v>
          </cell>
          <cell r="C123" t="str">
            <v>pass</v>
          </cell>
          <cell r="D123">
            <v>13</v>
          </cell>
        </row>
        <row r="124">
          <cell r="B124" t="str">
            <v>New York Giants</v>
          </cell>
          <cell r="C124" t="str">
            <v>run</v>
          </cell>
          <cell r="D124">
            <v>0</v>
          </cell>
        </row>
        <row r="125">
          <cell r="B125" t="str">
            <v>Atlanta Falcons</v>
          </cell>
          <cell r="C125" t="str">
            <v>pass</v>
          </cell>
          <cell r="D125">
            <v>17</v>
          </cell>
        </row>
        <row r="126">
          <cell r="B126" t="str">
            <v>Green Bay Packers</v>
          </cell>
          <cell r="C126" t="str">
            <v>run</v>
          </cell>
          <cell r="D126">
            <v>10</v>
          </cell>
        </row>
        <row r="127">
          <cell r="B127" t="str">
            <v>Washington Redskins</v>
          </cell>
          <cell r="C127" t="str">
            <v>run</v>
          </cell>
          <cell r="D127">
            <v>6</v>
          </cell>
        </row>
        <row r="128">
          <cell r="B128" t="str">
            <v>New York Giants</v>
          </cell>
          <cell r="C128" t="str">
            <v>run</v>
          </cell>
          <cell r="D128">
            <v>9</v>
          </cell>
        </row>
        <row r="129">
          <cell r="B129" t="str">
            <v>New York Giants</v>
          </cell>
          <cell r="C129" t="str">
            <v>run</v>
          </cell>
          <cell r="D129">
            <v>7</v>
          </cell>
        </row>
        <row r="130">
          <cell r="B130" t="str">
            <v>New York Jets</v>
          </cell>
          <cell r="C130" t="str">
            <v>pass</v>
          </cell>
          <cell r="D130">
            <v>9</v>
          </cell>
        </row>
        <row r="131">
          <cell r="B131" t="str">
            <v>New York Giants</v>
          </cell>
          <cell r="C131" t="str">
            <v>run</v>
          </cell>
          <cell r="D131">
            <v>12</v>
          </cell>
        </row>
        <row r="132">
          <cell r="B132" t="str">
            <v>Green Bay Packers</v>
          </cell>
          <cell r="C132" t="str">
            <v>pass</v>
          </cell>
          <cell r="D132">
            <v>22</v>
          </cell>
        </row>
        <row r="133">
          <cell r="B133" t="str">
            <v>Green Bay Packers</v>
          </cell>
          <cell r="C133" t="str">
            <v>run</v>
          </cell>
          <cell r="D133">
            <v>12</v>
          </cell>
        </row>
        <row r="134">
          <cell r="B134" t="str">
            <v>Minnesota Vikings</v>
          </cell>
          <cell r="C134" t="str">
            <v>run</v>
          </cell>
          <cell r="D134">
            <v>-3</v>
          </cell>
        </row>
        <row r="135">
          <cell r="B135" t="str">
            <v>Oakland Raiders</v>
          </cell>
          <cell r="C135" t="str">
            <v>pass</v>
          </cell>
          <cell r="D135">
            <v>24</v>
          </cell>
        </row>
        <row r="136">
          <cell r="B136" t="str">
            <v>Oakland Raiders</v>
          </cell>
          <cell r="C136" t="str">
            <v>pass</v>
          </cell>
          <cell r="D136">
            <v>2</v>
          </cell>
        </row>
        <row r="137">
          <cell r="B137" t="str">
            <v>Cleveland Browns</v>
          </cell>
          <cell r="C137" t="str">
            <v>pass</v>
          </cell>
          <cell r="D137">
            <v>23</v>
          </cell>
        </row>
        <row r="138">
          <cell r="B138" t="str">
            <v>Atlanta Falcons</v>
          </cell>
          <cell r="C138" t="str">
            <v>run</v>
          </cell>
          <cell r="D138">
            <v>-3</v>
          </cell>
        </row>
        <row r="139">
          <cell r="B139" t="str">
            <v>Jacksonville Jaguars</v>
          </cell>
          <cell r="C139" t="str">
            <v>run</v>
          </cell>
          <cell r="D139">
            <v>4</v>
          </cell>
        </row>
        <row r="140">
          <cell r="B140" t="str">
            <v>New York Giants</v>
          </cell>
          <cell r="C140" t="str">
            <v>pass</v>
          </cell>
          <cell r="D140">
            <v>6</v>
          </cell>
        </row>
        <row r="141">
          <cell r="B141" t="str">
            <v>Atlanta Falcons</v>
          </cell>
          <cell r="C141" t="str">
            <v>run</v>
          </cell>
          <cell r="D141">
            <v>8</v>
          </cell>
        </row>
        <row r="142">
          <cell r="B142" t="str">
            <v>New York Giants</v>
          </cell>
          <cell r="C142" t="str">
            <v>run</v>
          </cell>
          <cell r="D142">
            <v>3</v>
          </cell>
        </row>
        <row r="143">
          <cell r="B143" t="str">
            <v>Cleveland Browns</v>
          </cell>
          <cell r="C143" t="str">
            <v>pass</v>
          </cell>
          <cell r="D143">
            <v>20</v>
          </cell>
        </row>
        <row r="144">
          <cell r="B144" t="str">
            <v>Green Bay Packers</v>
          </cell>
          <cell r="C144" t="str">
            <v>pass</v>
          </cell>
          <cell r="D144">
            <v>18</v>
          </cell>
        </row>
        <row r="145">
          <cell r="B145" t="str">
            <v>New York Giants</v>
          </cell>
          <cell r="C145" t="str">
            <v>run</v>
          </cell>
          <cell r="D145">
            <v>6</v>
          </cell>
        </row>
        <row r="146">
          <cell r="B146" t="str">
            <v>Cleveland Browns</v>
          </cell>
          <cell r="C146" t="str">
            <v>pass</v>
          </cell>
          <cell r="D146">
            <v>-2</v>
          </cell>
        </row>
        <row r="147">
          <cell r="B147" t="str">
            <v>New York Giants</v>
          </cell>
          <cell r="C147" t="str">
            <v>pass</v>
          </cell>
          <cell r="D147">
            <v>14</v>
          </cell>
        </row>
        <row r="148">
          <cell r="B148" t="str">
            <v>Washington Redskins</v>
          </cell>
          <cell r="C148" t="str">
            <v>pass</v>
          </cell>
          <cell r="D148">
            <v>18</v>
          </cell>
        </row>
        <row r="149">
          <cell r="B149" t="str">
            <v>Atlanta Falcons</v>
          </cell>
          <cell r="C149" t="str">
            <v>pass</v>
          </cell>
          <cell r="D149">
            <v>10</v>
          </cell>
        </row>
        <row r="150">
          <cell r="B150" t="str">
            <v>Oakland Raiders</v>
          </cell>
          <cell r="C150" t="str">
            <v>run</v>
          </cell>
          <cell r="D150">
            <v>9</v>
          </cell>
        </row>
        <row r="151">
          <cell r="B151" t="str">
            <v>Atlanta Falcons</v>
          </cell>
          <cell r="C151" t="str">
            <v>pass</v>
          </cell>
          <cell r="D151">
            <v>3</v>
          </cell>
        </row>
        <row r="152">
          <cell r="B152" t="str">
            <v>Washington Redskins</v>
          </cell>
          <cell r="C152" t="str">
            <v>run</v>
          </cell>
          <cell r="D152">
            <v>10</v>
          </cell>
        </row>
        <row r="153">
          <cell r="B153" t="str">
            <v>Pittsburgh Steelers</v>
          </cell>
          <cell r="C153" t="str">
            <v>pass</v>
          </cell>
          <cell r="D153">
            <v>33</v>
          </cell>
        </row>
        <row r="154">
          <cell r="B154" t="str">
            <v>Houston Texans</v>
          </cell>
          <cell r="C154" t="str">
            <v>pass</v>
          </cell>
          <cell r="D154">
            <v>12</v>
          </cell>
        </row>
        <row r="155">
          <cell r="B155" t="str">
            <v>New York Jets</v>
          </cell>
          <cell r="C155" t="str">
            <v>run</v>
          </cell>
          <cell r="D155">
            <v>9</v>
          </cell>
        </row>
        <row r="156">
          <cell r="B156" t="str">
            <v>Atlanta Falcons</v>
          </cell>
          <cell r="C156" t="str">
            <v>pass</v>
          </cell>
          <cell r="D156">
            <v>5</v>
          </cell>
        </row>
        <row r="157">
          <cell r="B157" t="str">
            <v>Jacksonville Jaguars</v>
          </cell>
          <cell r="C157" t="str">
            <v>pass</v>
          </cell>
          <cell r="D157">
            <v>4</v>
          </cell>
        </row>
        <row r="158">
          <cell r="B158" t="str">
            <v>Buffalo Bills</v>
          </cell>
          <cell r="C158" t="str">
            <v>pass</v>
          </cell>
          <cell r="D158">
            <v>0</v>
          </cell>
        </row>
        <row r="159">
          <cell r="B159" t="str">
            <v>Jacksonville Jaguars</v>
          </cell>
          <cell r="C159" t="str">
            <v>pass</v>
          </cell>
          <cell r="D159">
            <v>15</v>
          </cell>
        </row>
        <row r="160">
          <cell r="B160" t="str">
            <v>Minnesota Vikings</v>
          </cell>
          <cell r="C160" t="str">
            <v>run</v>
          </cell>
          <cell r="D160">
            <v>3</v>
          </cell>
        </row>
        <row r="161">
          <cell r="B161" t="str">
            <v>Jacksonville Jaguars</v>
          </cell>
          <cell r="C161" t="str">
            <v>run</v>
          </cell>
          <cell r="D161">
            <v>7</v>
          </cell>
        </row>
        <row r="162">
          <cell r="B162" t="str">
            <v>Oakland Raiders</v>
          </cell>
          <cell r="C162" t="str">
            <v>run</v>
          </cell>
          <cell r="D162">
            <v>0</v>
          </cell>
        </row>
        <row r="163">
          <cell r="B163" t="str">
            <v>Cleveland Browns</v>
          </cell>
          <cell r="C163" t="str">
            <v>run</v>
          </cell>
          <cell r="D163">
            <v>3</v>
          </cell>
        </row>
        <row r="164">
          <cell r="B164" t="str">
            <v>Cleveland Browns</v>
          </cell>
          <cell r="C164" t="str">
            <v>run</v>
          </cell>
          <cell r="D164">
            <v>12</v>
          </cell>
        </row>
        <row r="165">
          <cell r="B165" t="str">
            <v>Buffalo Bills</v>
          </cell>
          <cell r="C165" t="str">
            <v>pass</v>
          </cell>
          <cell r="D165">
            <v>6</v>
          </cell>
        </row>
        <row r="166">
          <cell r="B166" t="str">
            <v>Cleveland Browns</v>
          </cell>
          <cell r="C166" t="str">
            <v>run</v>
          </cell>
          <cell r="D166">
            <v>9</v>
          </cell>
        </row>
        <row r="167">
          <cell r="B167" t="str">
            <v>New York Jets</v>
          </cell>
          <cell r="C167" t="str">
            <v>pass</v>
          </cell>
          <cell r="D167">
            <v>1</v>
          </cell>
        </row>
        <row r="168">
          <cell r="B168" t="str">
            <v>Pittsburgh Steelers</v>
          </cell>
          <cell r="C168" t="str">
            <v>pass</v>
          </cell>
          <cell r="D168">
            <v>21</v>
          </cell>
        </row>
        <row r="169">
          <cell r="B169" t="str">
            <v>Buffalo Bills</v>
          </cell>
          <cell r="C169" t="str">
            <v>pass</v>
          </cell>
          <cell r="D169">
            <v>24</v>
          </cell>
        </row>
        <row r="170">
          <cell r="B170" t="str">
            <v>Cleveland Browns</v>
          </cell>
          <cell r="C170" t="str">
            <v>pass</v>
          </cell>
          <cell r="D170">
            <v>26</v>
          </cell>
        </row>
        <row r="171">
          <cell r="B171" t="str">
            <v>New York Giants</v>
          </cell>
          <cell r="C171" t="str">
            <v>run</v>
          </cell>
          <cell r="D171">
            <v>3</v>
          </cell>
        </row>
        <row r="172">
          <cell r="B172" t="str">
            <v>Cleveland Browns</v>
          </cell>
          <cell r="C172" t="str">
            <v>pass</v>
          </cell>
          <cell r="D172">
            <v>28</v>
          </cell>
        </row>
        <row r="173">
          <cell r="B173" t="str">
            <v>Houston Texans</v>
          </cell>
          <cell r="C173" t="str">
            <v>pass</v>
          </cell>
          <cell r="D173">
            <v>25</v>
          </cell>
        </row>
        <row r="174">
          <cell r="B174" t="str">
            <v>Jacksonville Jaguars</v>
          </cell>
          <cell r="C174" t="str">
            <v>pass</v>
          </cell>
          <cell r="D174">
            <v>9</v>
          </cell>
        </row>
        <row r="175">
          <cell r="B175" t="str">
            <v>Atlanta Falcons</v>
          </cell>
          <cell r="C175" t="str">
            <v>run</v>
          </cell>
          <cell r="D175">
            <v>12</v>
          </cell>
        </row>
        <row r="176">
          <cell r="B176" t="str">
            <v>Jacksonville Jaguars</v>
          </cell>
          <cell r="C176" t="str">
            <v>pass</v>
          </cell>
          <cell r="D176">
            <v>0</v>
          </cell>
        </row>
        <row r="177">
          <cell r="B177" t="str">
            <v>Washington Redskins</v>
          </cell>
          <cell r="C177" t="str">
            <v>pass</v>
          </cell>
          <cell r="D177">
            <v>2</v>
          </cell>
        </row>
        <row r="178">
          <cell r="B178" t="str">
            <v>Cleveland Browns</v>
          </cell>
          <cell r="C178" t="str">
            <v>pass</v>
          </cell>
          <cell r="D178">
            <v>26</v>
          </cell>
        </row>
        <row r="179">
          <cell r="B179" t="str">
            <v>Washington Redskins</v>
          </cell>
          <cell r="C179" t="str">
            <v>run</v>
          </cell>
          <cell r="D179">
            <v>12</v>
          </cell>
        </row>
        <row r="180">
          <cell r="B180" t="str">
            <v>Jacksonville Jaguars</v>
          </cell>
          <cell r="C180" t="str">
            <v>run</v>
          </cell>
          <cell r="D180">
            <v>-1</v>
          </cell>
        </row>
        <row r="181">
          <cell r="B181" t="str">
            <v>Houston Texans</v>
          </cell>
          <cell r="C181" t="str">
            <v>run</v>
          </cell>
          <cell r="D181">
            <v>10</v>
          </cell>
        </row>
        <row r="182">
          <cell r="B182" t="str">
            <v>Green Bay Packers</v>
          </cell>
          <cell r="C182" t="str">
            <v>run</v>
          </cell>
          <cell r="D182">
            <v>3</v>
          </cell>
        </row>
        <row r="183">
          <cell r="B183" t="str">
            <v>Cleveland Browns</v>
          </cell>
          <cell r="C183" t="str">
            <v>pass</v>
          </cell>
          <cell r="D183">
            <v>0</v>
          </cell>
        </row>
        <row r="184">
          <cell r="B184" t="str">
            <v>Oakland Raiders</v>
          </cell>
          <cell r="C184" t="str">
            <v>run</v>
          </cell>
          <cell r="D184">
            <v>5</v>
          </cell>
        </row>
        <row r="185">
          <cell r="B185" t="str">
            <v>Washington Redskins</v>
          </cell>
          <cell r="C185" t="str">
            <v>pass</v>
          </cell>
          <cell r="D185">
            <v>20</v>
          </cell>
        </row>
        <row r="186">
          <cell r="B186" t="str">
            <v>Green Bay Packers</v>
          </cell>
          <cell r="C186" t="str">
            <v>run</v>
          </cell>
          <cell r="D186">
            <v>2</v>
          </cell>
        </row>
        <row r="187">
          <cell r="B187" t="str">
            <v>Jacksonville Jaguars</v>
          </cell>
          <cell r="C187" t="str">
            <v>pass</v>
          </cell>
          <cell r="D187">
            <v>12</v>
          </cell>
        </row>
        <row r="188">
          <cell r="B188" t="str">
            <v>Washington Redskins</v>
          </cell>
          <cell r="C188" t="str">
            <v>pass</v>
          </cell>
          <cell r="D188">
            <v>28</v>
          </cell>
        </row>
        <row r="189">
          <cell r="B189" t="str">
            <v>Atlanta Falcons</v>
          </cell>
          <cell r="C189" t="str">
            <v>pass</v>
          </cell>
          <cell r="D189">
            <v>-2</v>
          </cell>
        </row>
        <row r="190">
          <cell r="B190" t="str">
            <v>Minnesota Vikings</v>
          </cell>
          <cell r="C190" t="str">
            <v>pass</v>
          </cell>
          <cell r="D190">
            <v>3</v>
          </cell>
        </row>
        <row r="191">
          <cell r="B191" t="str">
            <v>Buffalo Bills</v>
          </cell>
          <cell r="C191" t="str">
            <v>run</v>
          </cell>
          <cell r="D191">
            <v>7</v>
          </cell>
        </row>
        <row r="192">
          <cell r="B192" t="str">
            <v>Atlanta Falcons</v>
          </cell>
          <cell r="C192" t="str">
            <v>run</v>
          </cell>
          <cell r="D192">
            <v>5</v>
          </cell>
        </row>
        <row r="193">
          <cell r="B193" t="str">
            <v>New York Giants</v>
          </cell>
          <cell r="C193" t="str">
            <v>pass</v>
          </cell>
          <cell r="D193">
            <v>4</v>
          </cell>
        </row>
        <row r="194">
          <cell r="B194" t="str">
            <v>Atlanta Falcons</v>
          </cell>
          <cell r="C194" t="str">
            <v>pass</v>
          </cell>
          <cell r="D194">
            <v>35</v>
          </cell>
        </row>
        <row r="195">
          <cell r="B195" t="str">
            <v>Minnesota Vikings</v>
          </cell>
          <cell r="C195" t="str">
            <v>run</v>
          </cell>
          <cell r="D195">
            <v>3</v>
          </cell>
        </row>
        <row r="196">
          <cell r="B196" t="str">
            <v>Atlanta Falcons</v>
          </cell>
          <cell r="C196" t="str">
            <v>run</v>
          </cell>
          <cell r="D196">
            <v>-2</v>
          </cell>
        </row>
        <row r="197">
          <cell r="B197" t="str">
            <v>New York Jets</v>
          </cell>
          <cell r="C197" t="str">
            <v>pass</v>
          </cell>
          <cell r="D197">
            <v>29</v>
          </cell>
        </row>
        <row r="198">
          <cell r="B198" t="str">
            <v>New York Jets</v>
          </cell>
          <cell r="C198" t="str">
            <v>run</v>
          </cell>
          <cell r="D198">
            <v>10</v>
          </cell>
        </row>
        <row r="199">
          <cell r="B199" t="str">
            <v>Washington Redskins</v>
          </cell>
          <cell r="C199" t="str">
            <v>run</v>
          </cell>
          <cell r="D199">
            <v>-1</v>
          </cell>
        </row>
        <row r="200">
          <cell r="B200" t="str">
            <v>Washington Redskins</v>
          </cell>
          <cell r="C200" t="str">
            <v>pass</v>
          </cell>
          <cell r="D200">
            <v>19</v>
          </cell>
        </row>
        <row r="201">
          <cell r="B201" t="str">
            <v>Houston Texans</v>
          </cell>
          <cell r="C201" t="str">
            <v>pass</v>
          </cell>
          <cell r="D201">
            <v>5</v>
          </cell>
        </row>
        <row r="202">
          <cell r="B202" t="str">
            <v>Washington Redskins</v>
          </cell>
          <cell r="C202" t="str">
            <v>run</v>
          </cell>
          <cell r="D202">
            <v>9</v>
          </cell>
        </row>
        <row r="203">
          <cell r="B203" t="str">
            <v>Cleveland Browns</v>
          </cell>
          <cell r="C203" t="str">
            <v>pass</v>
          </cell>
          <cell r="D203">
            <v>4</v>
          </cell>
        </row>
        <row r="204">
          <cell r="B204" t="str">
            <v>Pittsburgh Steelers</v>
          </cell>
          <cell r="C204" t="str">
            <v>pass</v>
          </cell>
          <cell r="D204">
            <v>10</v>
          </cell>
        </row>
        <row r="205">
          <cell r="B205" t="str">
            <v>Washington Redskins</v>
          </cell>
          <cell r="C205" t="str">
            <v>pass</v>
          </cell>
          <cell r="D205">
            <v>9</v>
          </cell>
        </row>
        <row r="206">
          <cell r="B206" t="str">
            <v>Atlanta Falcons</v>
          </cell>
          <cell r="C206" t="str">
            <v>pass</v>
          </cell>
          <cell r="D206">
            <v>16</v>
          </cell>
        </row>
        <row r="207">
          <cell r="B207" t="str">
            <v>Minnesota Vikings</v>
          </cell>
          <cell r="C207" t="str">
            <v>pass</v>
          </cell>
          <cell r="D207">
            <v>5</v>
          </cell>
        </row>
        <row r="208">
          <cell r="B208" t="str">
            <v>Oakland Raiders</v>
          </cell>
          <cell r="C208" t="str">
            <v>pass</v>
          </cell>
          <cell r="D208">
            <v>-2</v>
          </cell>
        </row>
        <row r="209">
          <cell r="B209" t="str">
            <v>New York Jets</v>
          </cell>
          <cell r="C209" t="str">
            <v>run</v>
          </cell>
          <cell r="D209">
            <v>11</v>
          </cell>
        </row>
        <row r="210">
          <cell r="B210" t="str">
            <v>Washington Redskins</v>
          </cell>
          <cell r="C210" t="str">
            <v>pass</v>
          </cell>
          <cell r="D210">
            <v>-3</v>
          </cell>
        </row>
        <row r="211">
          <cell r="B211" t="str">
            <v>Buffalo Bills</v>
          </cell>
          <cell r="C211" t="str">
            <v>run</v>
          </cell>
          <cell r="D211">
            <v>3</v>
          </cell>
        </row>
        <row r="212">
          <cell r="B212" t="str">
            <v>Houston Texans</v>
          </cell>
          <cell r="C212" t="str">
            <v>run</v>
          </cell>
          <cell r="D212">
            <v>7</v>
          </cell>
        </row>
        <row r="213">
          <cell r="B213" t="str">
            <v>Pittsburgh Steelers</v>
          </cell>
          <cell r="C213" t="str">
            <v>pass</v>
          </cell>
          <cell r="D213">
            <v>1</v>
          </cell>
        </row>
        <row r="214">
          <cell r="B214" t="str">
            <v>Atlanta Falcons</v>
          </cell>
          <cell r="C214" t="str">
            <v>pass</v>
          </cell>
          <cell r="D214">
            <v>19</v>
          </cell>
        </row>
        <row r="215">
          <cell r="B215" t="str">
            <v>Pittsburgh Steelers</v>
          </cell>
          <cell r="C215" t="str">
            <v>pass</v>
          </cell>
          <cell r="D215">
            <v>10</v>
          </cell>
        </row>
        <row r="216">
          <cell r="B216" t="str">
            <v>Oakland Raiders</v>
          </cell>
          <cell r="C216" t="str">
            <v>pass</v>
          </cell>
          <cell r="D216">
            <v>3</v>
          </cell>
        </row>
        <row r="217">
          <cell r="B217" t="str">
            <v>Cleveland Browns</v>
          </cell>
          <cell r="C217" t="str">
            <v>run</v>
          </cell>
          <cell r="D217">
            <v>-1</v>
          </cell>
        </row>
        <row r="218">
          <cell r="B218" t="str">
            <v>Oakland Raiders</v>
          </cell>
          <cell r="C218" t="str">
            <v>run</v>
          </cell>
          <cell r="D218">
            <v>1</v>
          </cell>
        </row>
        <row r="219">
          <cell r="B219" t="str">
            <v>Cleveland Browns</v>
          </cell>
          <cell r="C219" t="str">
            <v>run</v>
          </cell>
          <cell r="D219">
            <v>8</v>
          </cell>
        </row>
        <row r="220">
          <cell r="B220" t="str">
            <v>New York Giants</v>
          </cell>
          <cell r="C220" t="str">
            <v>run</v>
          </cell>
          <cell r="D220">
            <v>12</v>
          </cell>
        </row>
        <row r="221">
          <cell r="B221" t="str">
            <v>Minnesota Vikings</v>
          </cell>
          <cell r="C221" t="str">
            <v>run</v>
          </cell>
          <cell r="D221">
            <v>7</v>
          </cell>
        </row>
        <row r="222">
          <cell r="B222" t="str">
            <v>Atlanta Falcons</v>
          </cell>
          <cell r="C222" t="str">
            <v>run</v>
          </cell>
          <cell r="D222">
            <v>-3</v>
          </cell>
        </row>
        <row r="223">
          <cell r="B223" t="str">
            <v>Oakland Raiders</v>
          </cell>
          <cell r="C223" t="str">
            <v>run</v>
          </cell>
          <cell r="D223">
            <v>3</v>
          </cell>
        </row>
        <row r="224">
          <cell r="B224" t="str">
            <v>Minnesota Vikings</v>
          </cell>
          <cell r="C224" t="str">
            <v>pass</v>
          </cell>
          <cell r="D224">
            <v>30</v>
          </cell>
        </row>
        <row r="225">
          <cell r="B225" t="str">
            <v>Cleveland Browns</v>
          </cell>
          <cell r="C225" t="str">
            <v>pass</v>
          </cell>
          <cell r="D225">
            <v>1</v>
          </cell>
        </row>
        <row r="226">
          <cell r="B226" t="str">
            <v>Washington Redskins</v>
          </cell>
          <cell r="C226" t="str">
            <v>pass</v>
          </cell>
          <cell r="D226">
            <v>21</v>
          </cell>
        </row>
        <row r="227">
          <cell r="B227" t="str">
            <v>Cleveland Browns</v>
          </cell>
          <cell r="C227" t="str">
            <v>pass</v>
          </cell>
          <cell r="D227">
            <v>14</v>
          </cell>
        </row>
        <row r="228">
          <cell r="B228" t="str">
            <v>Minnesota Vikings</v>
          </cell>
          <cell r="C228" t="str">
            <v>run</v>
          </cell>
          <cell r="D228">
            <v>10</v>
          </cell>
        </row>
        <row r="229">
          <cell r="B229" t="str">
            <v>Washington Redskins</v>
          </cell>
          <cell r="C229" t="str">
            <v>pass</v>
          </cell>
          <cell r="D229">
            <v>3</v>
          </cell>
        </row>
        <row r="230">
          <cell r="B230" t="str">
            <v>Washington Redskins</v>
          </cell>
          <cell r="C230" t="str">
            <v>pass</v>
          </cell>
          <cell r="D230">
            <v>7</v>
          </cell>
        </row>
        <row r="231">
          <cell r="B231" t="str">
            <v>New York Giants</v>
          </cell>
          <cell r="C231" t="str">
            <v>run</v>
          </cell>
          <cell r="D231">
            <v>7</v>
          </cell>
        </row>
        <row r="232">
          <cell r="B232" t="str">
            <v>Oakland Raiders</v>
          </cell>
          <cell r="C232" t="str">
            <v>pass</v>
          </cell>
          <cell r="D232">
            <v>8</v>
          </cell>
        </row>
        <row r="233">
          <cell r="B233" t="str">
            <v>New York Giants</v>
          </cell>
          <cell r="C233" t="str">
            <v>run</v>
          </cell>
          <cell r="D233">
            <v>9</v>
          </cell>
        </row>
        <row r="234">
          <cell r="B234" t="str">
            <v>Houston Texans</v>
          </cell>
          <cell r="C234" t="str">
            <v>pass</v>
          </cell>
          <cell r="D234">
            <v>26</v>
          </cell>
        </row>
        <row r="235">
          <cell r="B235" t="str">
            <v>Washington Redskins</v>
          </cell>
          <cell r="C235" t="str">
            <v>run</v>
          </cell>
          <cell r="D235">
            <v>12</v>
          </cell>
        </row>
        <row r="236">
          <cell r="B236" t="str">
            <v>Atlanta Falcons</v>
          </cell>
          <cell r="C236" t="str">
            <v>pass</v>
          </cell>
          <cell r="D236">
            <v>34</v>
          </cell>
        </row>
        <row r="237">
          <cell r="B237" t="str">
            <v>Jacksonville Jaguars</v>
          </cell>
          <cell r="C237" t="str">
            <v>pass</v>
          </cell>
          <cell r="D237">
            <v>17</v>
          </cell>
        </row>
        <row r="238">
          <cell r="B238" t="str">
            <v>Buffalo Bills</v>
          </cell>
          <cell r="C238" t="str">
            <v>pass</v>
          </cell>
          <cell r="D238">
            <v>29</v>
          </cell>
        </row>
        <row r="239">
          <cell r="B239" t="str">
            <v>Buffalo Bills</v>
          </cell>
          <cell r="C239" t="str">
            <v>pass</v>
          </cell>
          <cell r="D239">
            <v>25</v>
          </cell>
        </row>
        <row r="240">
          <cell r="B240" t="str">
            <v>Jacksonville Jaguars</v>
          </cell>
          <cell r="C240" t="str">
            <v>run</v>
          </cell>
          <cell r="D240">
            <v>10</v>
          </cell>
        </row>
        <row r="241">
          <cell r="B241" t="str">
            <v>Cleveland Browns</v>
          </cell>
          <cell r="C241" t="str">
            <v>run</v>
          </cell>
          <cell r="D241">
            <v>10</v>
          </cell>
        </row>
        <row r="242">
          <cell r="B242" t="str">
            <v>New York Jets</v>
          </cell>
          <cell r="C242" t="str">
            <v>run</v>
          </cell>
          <cell r="D242">
            <v>-2</v>
          </cell>
        </row>
        <row r="243">
          <cell r="B243" t="str">
            <v>Buffalo Bills</v>
          </cell>
          <cell r="C243" t="str">
            <v>pass</v>
          </cell>
          <cell r="D243">
            <v>17</v>
          </cell>
        </row>
        <row r="244">
          <cell r="B244" t="str">
            <v>Pittsburgh Steelers</v>
          </cell>
          <cell r="C244" t="str">
            <v>run</v>
          </cell>
          <cell r="D244">
            <v>1</v>
          </cell>
        </row>
        <row r="245">
          <cell r="B245" t="str">
            <v>Buffalo Bills</v>
          </cell>
          <cell r="C245" t="str">
            <v>run</v>
          </cell>
          <cell r="D245">
            <v>8</v>
          </cell>
        </row>
        <row r="246">
          <cell r="B246" t="str">
            <v>New York Jets</v>
          </cell>
          <cell r="C246" t="str">
            <v>pass</v>
          </cell>
          <cell r="D246">
            <v>0</v>
          </cell>
        </row>
        <row r="247">
          <cell r="B247" t="str">
            <v>Minnesota Vikings</v>
          </cell>
          <cell r="C247" t="str">
            <v>run</v>
          </cell>
          <cell r="D247">
            <v>1</v>
          </cell>
        </row>
        <row r="248">
          <cell r="B248" t="str">
            <v>Buffalo Bills</v>
          </cell>
          <cell r="C248" t="str">
            <v>pass</v>
          </cell>
          <cell r="D248">
            <v>0</v>
          </cell>
        </row>
        <row r="249">
          <cell r="B249" t="str">
            <v>Green Bay Packers</v>
          </cell>
          <cell r="C249" t="str">
            <v>run</v>
          </cell>
          <cell r="D249">
            <v>0</v>
          </cell>
        </row>
        <row r="250">
          <cell r="B250" t="str">
            <v>Cleveland Browns</v>
          </cell>
          <cell r="C250" t="str">
            <v>pass</v>
          </cell>
          <cell r="D250">
            <v>11</v>
          </cell>
        </row>
        <row r="251">
          <cell r="B251" t="str">
            <v>Minnesota Vikings</v>
          </cell>
          <cell r="C251" t="str">
            <v>run</v>
          </cell>
          <cell r="D251">
            <v>-3</v>
          </cell>
        </row>
        <row r="252">
          <cell r="B252" t="str">
            <v>Cleveland Browns</v>
          </cell>
          <cell r="C252" t="str">
            <v>run</v>
          </cell>
          <cell r="D252">
            <v>9</v>
          </cell>
        </row>
        <row r="253">
          <cell r="B253" t="str">
            <v>New York Giants</v>
          </cell>
          <cell r="C253" t="str">
            <v>run</v>
          </cell>
          <cell r="D253">
            <v>11</v>
          </cell>
        </row>
        <row r="254">
          <cell r="B254" t="str">
            <v>New York Jets</v>
          </cell>
          <cell r="C254" t="str">
            <v>run</v>
          </cell>
          <cell r="D254">
            <v>8</v>
          </cell>
        </row>
        <row r="255">
          <cell r="B255" t="str">
            <v>Oakland Raiders</v>
          </cell>
          <cell r="C255" t="str">
            <v>run</v>
          </cell>
          <cell r="D255">
            <v>7</v>
          </cell>
        </row>
        <row r="256">
          <cell r="B256" t="str">
            <v>Washington Redskins</v>
          </cell>
          <cell r="C256" t="str">
            <v>run</v>
          </cell>
          <cell r="D256">
            <v>11</v>
          </cell>
        </row>
        <row r="257">
          <cell r="B257" t="str">
            <v>Washington Redskins</v>
          </cell>
          <cell r="C257" t="str">
            <v>pass</v>
          </cell>
          <cell r="D257">
            <v>3</v>
          </cell>
        </row>
        <row r="258">
          <cell r="B258" t="str">
            <v>Cleveland Browns</v>
          </cell>
          <cell r="C258" t="str">
            <v>run</v>
          </cell>
          <cell r="D258">
            <v>6</v>
          </cell>
        </row>
        <row r="259">
          <cell r="B259" t="str">
            <v>Minnesota Vikings</v>
          </cell>
          <cell r="C259" t="str">
            <v>run</v>
          </cell>
          <cell r="D259">
            <v>12</v>
          </cell>
        </row>
        <row r="260">
          <cell r="B260" t="str">
            <v>Buffalo Bills</v>
          </cell>
          <cell r="C260" t="str">
            <v>pass</v>
          </cell>
          <cell r="D260">
            <v>0</v>
          </cell>
        </row>
        <row r="261">
          <cell r="B261" t="str">
            <v>Jacksonville Jaguars</v>
          </cell>
          <cell r="C261" t="str">
            <v>pass</v>
          </cell>
          <cell r="D261">
            <v>32</v>
          </cell>
        </row>
        <row r="262">
          <cell r="B262" t="str">
            <v>New York Giants</v>
          </cell>
          <cell r="C262" t="str">
            <v>pass</v>
          </cell>
          <cell r="D262">
            <v>22</v>
          </cell>
        </row>
        <row r="263">
          <cell r="B263" t="str">
            <v>Atlanta Falcons</v>
          </cell>
          <cell r="C263" t="str">
            <v>pass</v>
          </cell>
          <cell r="D263">
            <v>-2</v>
          </cell>
        </row>
        <row r="264">
          <cell r="B264" t="str">
            <v>Houston Texans</v>
          </cell>
          <cell r="C264" t="str">
            <v>pass</v>
          </cell>
          <cell r="D264">
            <v>13</v>
          </cell>
        </row>
        <row r="265">
          <cell r="B265" t="str">
            <v>Jacksonville Jaguars</v>
          </cell>
          <cell r="C265" t="str">
            <v>run</v>
          </cell>
          <cell r="D265">
            <v>1</v>
          </cell>
        </row>
        <row r="266">
          <cell r="B266" t="str">
            <v>Houston Texans</v>
          </cell>
          <cell r="C266" t="str">
            <v>pass</v>
          </cell>
          <cell r="D266">
            <v>13</v>
          </cell>
        </row>
        <row r="267">
          <cell r="B267" t="str">
            <v>Minnesota Vikings</v>
          </cell>
          <cell r="C267" t="str">
            <v>run</v>
          </cell>
          <cell r="D267">
            <v>-1</v>
          </cell>
        </row>
        <row r="268">
          <cell r="B268" t="str">
            <v>New York Jets</v>
          </cell>
          <cell r="C268" t="str">
            <v>pass</v>
          </cell>
          <cell r="D268">
            <v>30</v>
          </cell>
        </row>
        <row r="269">
          <cell r="B269" t="str">
            <v>Minnesota Vikings</v>
          </cell>
          <cell r="C269" t="str">
            <v>run</v>
          </cell>
          <cell r="D269">
            <v>0</v>
          </cell>
        </row>
        <row r="270">
          <cell r="B270" t="str">
            <v>Washington Redskins</v>
          </cell>
          <cell r="C270" t="str">
            <v>run</v>
          </cell>
          <cell r="D270">
            <v>0</v>
          </cell>
        </row>
        <row r="271">
          <cell r="B271" t="str">
            <v>Minnesota Vikings</v>
          </cell>
          <cell r="C271" t="str">
            <v>run</v>
          </cell>
          <cell r="D271">
            <v>-3</v>
          </cell>
        </row>
        <row r="272">
          <cell r="B272" t="str">
            <v>Buffalo Bills</v>
          </cell>
          <cell r="C272" t="str">
            <v>pass</v>
          </cell>
          <cell r="D272">
            <v>32</v>
          </cell>
        </row>
        <row r="273">
          <cell r="B273" t="str">
            <v>Pittsburgh Steelers</v>
          </cell>
          <cell r="C273" t="str">
            <v>pass</v>
          </cell>
          <cell r="D273">
            <v>24</v>
          </cell>
        </row>
        <row r="274">
          <cell r="B274" t="str">
            <v>New York Jets</v>
          </cell>
          <cell r="C274" t="str">
            <v>pass</v>
          </cell>
          <cell r="D274">
            <v>35</v>
          </cell>
        </row>
        <row r="275">
          <cell r="B275" t="str">
            <v>Pittsburgh Steelers</v>
          </cell>
          <cell r="C275" t="str">
            <v>pass</v>
          </cell>
          <cell r="D275">
            <v>32</v>
          </cell>
        </row>
        <row r="276">
          <cell r="B276" t="str">
            <v>Green Bay Packers</v>
          </cell>
          <cell r="C276" t="str">
            <v>pass</v>
          </cell>
          <cell r="D276">
            <v>3</v>
          </cell>
        </row>
        <row r="277">
          <cell r="B277" t="str">
            <v>New York Giants</v>
          </cell>
          <cell r="C277" t="str">
            <v>pass</v>
          </cell>
          <cell r="D277">
            <v>30</v>
          </cell>
        </row>
        <row r="278">
          <cell r="B278" t="str">
            <v>Cleveland Browns</v>
          </cell>
          <cell r="C278" t="str">
            <v>run</v>
          </cell>
          <cell r="D278">
            <v>8</v>
          </cell>
        </row>
        <row r="279">
          <cell r="B279" t="str">
            <v>Pittsburgh Steelers</v>
          </cell>
          <cell r="C279" t="str">
            <v>run</v>
          </cell>
          <cell r="D279">
            <v>2</v>
          </cell>
        </row>
        <row r="280">
          <cell r="B280" t="str">
            <v>New York Giants</v>
          </cell>
          <cell r="C280" t="str">
            <v>pass</v>
          </cell>
          <cell r="D280">
            <v>14</v>
          </cell>
        </row>
        <row r="281">
          <cell r="B281" t="str">
            <v>New York Jets</v>
          </cell>
          <cell r="C281" t="str">
            <v>run</v>
          </cell>
          <cell r="D281">
            <v>6</v>
          </cell>
        </row>
        <row r="282">
          <cell r="B282" t="str">
            <v>Jacksonville Jaguars</v>
          </cell>
          <cell r="C282" t="str">
            <v>pass</v>
          </cell>
          <cell r="D282">
            <v>-1</v>
          </cell>
        </row>
        <row r="283">
          <cell r="B283" t="str">
            <v>Jacksonville Jaguars</v>
          </cell>
          <cell r="C283" t="str">
            <v>run</v>
          </cell>
          <cell r="D283">
            <v>-1</v>
          </cell>
        </row>
        <row r="284">
          <cell r="B284" t="str">
            <v>Houston Texans</v>
          </cell>
          <cell r="C284" t="str">
            <v>run</v>
          </cell>
          <cell r="D284">
            <v>11</v>
          </cell>
        </row>
        <row r="285">
          <cell r="B285" t="str">
            <v>Green Bay Packers</v>
          </cell>
          <cell r="C285" t="str">
            <v>run</v>
          </cell>
          <cell r="D285">
            <v>6</v>
          </cell>
        </row>
        <row r="286">
          <cell r="B286" t="str">
            <v>Pittsburgh Steelers</v>
          </cell>
          <cell r="C286" t="str">
            <v>run</v>
          </cell>
          <cell r="D286">
            <v>7</v>
          </cell>
        </row>
        <row r="287">
          <cell r="B287" t="str">
            <v>Jacksonville Jaguars</v>
          </cell>
          <cell r="C287" t="str">
            <v>run</v>
          </cell>
          <cell r="D287">
            <v>2</v>
          </cell>
        </row>
        <row r="288">
          <cell r="B288" t="str">
            <v>Cleveland Browns</v>
          </cell>
          <cell r="C288" t="str">
            <v>run</v>
          </cell>
          <cell r="D288">
            <v>5</v>
          </cell>
        </row>
        <row r="289">
          <cell r="B289" t="str">
            <v>Pittsburgh Steelers</v>
          </cell>
          <cell r="C289" t="str">
            <v>run</v>
          </cell>
          <cell r="D289">
            <v>11</v>
          </cell>
        </row>
        <row r="290">
          <cell r="B290" t="str">
            <v>Washington Redskins</v>
          </cell>
          <cell r="C290" t="str">
            <v>run</v>
          </cell>
          <cell r="D290">
            <v>9</v>
          </cell>
        </row>
        <row r="291">
          <cell r="B291" t="str">
            <v>New York Jets</v>
          </cell>
          <cell r="C291" t="str">
            <v>run</v>
          </cell>
          <cell r="D291">
            <v>-1</v>
          </cell>
        </row>
        <row r="292">
          <cell r="B292" t="str">
            <v>Oakland Raiders</v>
          </cell>
          <cell r="C292" t="str">
            <v>run</v>
          </cell>
          <cell r="D292">
            <v>7</v>
          </cell>
        </row>
        <row r="293">
          <cell r="B293" t="str">
            <v>Atlanta Falcons</v>
          </cell>
          <cell r="C293" t="str">
            <v>run</v>
          </cell>
          <cell r="D293">
            <v>6</v>
          </cell>
        </row>
        <row r="294">
          <cell r="B294" t="str">
            <v>New York Giants</v>
          </cell>
          <cell r="C294" t="str">
            <v>run</v>
          </cell>
          <cell r="D294">
            <v>-1</v>
          </cell>
        </row>
        <row r="295">
          <cell r="B295" t="str">
            <v>Washington Redskins</v>
          </cell>
          <cell r="C295" t="str">
            <v>pass</v>
          </cell>
          <cell r="D295">
            <v>7</v>
          </cell>
        </row>
        <row r="296">
          <cell r="B296" t="str">
            <v>New York Jets</v>
          </cell>
          <cell r="C296" t="str">
            <v>run</v>
          </cell>
          <cell r="D296">
            <v>5</v>
          </cell>
        </row>
        <row r="297">
          <cell r="B297" t="str">
            <v>New York Jets</v>
          </cell>
          <cell r="C297" t="str">
            <v>pass</v>
          </cell>
          <cell r="D297">
            <v>1</v>
          </cell>
        </row>
        <row r="298">
          <cell r="B298" t="str">
            <v>Houston Texans</v>
          </cell>
          <cell r="C298" t="str">
            <v>run</v>
          </cell>
          <cell r="D298">
            <v>4</v>
          </cell>
        </row>
        <row r="299">
          <cell r="B299" t="str">
            <v>Green Bay Packers</v>
          </cell>
          <cell r="C299" t="str">
            <v>pass</v>
          </cell>
          <cell r="D299">
            <v>19</v>
          </cell>
        </row>
        <row r="300">
          <cell r="B300" t="str">
            <v>Pittsburgh Steelers</v>
          </cell>
          <cell r="C300" t="str">
            <v>run</v>
          </cell>
          <cell r="D300">
            <v>-2</v>
          </cell>
        </row>
        <row r="301">
          <cell r="B301" t="str">
            <v>Atlanta Falcons</v>
          </cell>
          <cell r="C301" t="str">
            <v>run</v>
          </cell>
          <cell r="D301">
            <v>8</v>
          </cell>
        </row>
        <row r="302">
          <cell r="B302" t="str">
            <v>New York Giants</v>
          </cell>
          <cell r="C302" t="str">
            <v>run</v>
          </cell>
          <cell r="D302">
            <v>7</v>
          </cell>
        </row>
        <row r="303">
          <cell r="B303" t="str">
            <v>New York Giants</v>
          </cell>
          <cell r="C303" t="str">
            <v>run</v>
          </cell>
          <cell r="D303">
            <v>4</v>
          </cell>
        </row>
        <row r="304">
          <cell r="B304" t="str">
            <v>Pittsburgh Steelers</v>
          </cell>
          <cell r="C304" t="str">
            <v>run</v>
          </cell>
          <cell r="D304">
            <v>-3</v>
          </cell>
        </row>
        <row r="305">
          <cell r="B305" t="str">
            <v>Green Bay Packers</v>
          </cell>
          <cell r="C305" t="str">
            <v>pass</v>
          </cell>
          <cell r="D305">
            <v>4</v>
          </cell>
        </row>
        <row r="306">
          <cell r="B306" t="str">
            <v>Houston Texans</v>
          </cell>
          <cell r="C306" t="str">
            <v>pass</v>
          </cell>
          <cell r="D306">
            <v>5</v>
          </cell>
        </row>
        <row r="307">
          <cell r="B307" t="str">
            <v>Green Bay Packers</v>
          </cell>
          <cell r="C307" t="str">
            <v>run</v>
          </cell>
          <cell r="D307">
            <v>7</v>
          </cell>
        </row>
        <row r="308">
          <cell r="B308" t="str">
            <v>Washington Redskins</v>
          </cell>
          <cell r="C308" t="str">
            <v>run</v>
          </cell>
          <cell r="D308">
            <v>-2</v>
          </cell>
        </row>
        <row r="309">
          <cell r="B309" t="str">
            <v>Green Bay Packers</v>
          </cell>
          <cell r="C309" t="str">
            <v>pass</v>
          </cell>
          <cell r="D309">
            <v>8</v>
          </cell>
        </row>
        <row r="310">
          <cell r="B310" t="str">
            <v>Pittsburgh Steelers</v>
          </cell>
          <cell r="C310" t="str">
            <v>run</v>
          </cell>
          <cell r="D310">
            <v>8</v>
          </cell>
        </row>
        <row r="311">
          <cell r="B311" t="str">
            <v>Cleveland Browns</v>
          </cell>
          <cell r="C311" t="str">
            <v>run</v>
          </cell>
          <cell r="D311">
            <v>4</v>
          </cell>
        </row>
        <row r="312">
          <cell r="B312" t="str">
            <v>Atlanta Falcons</v>
          </cell>
          <cell r="C312" t="str">
            <v>pass</v>
          </cell>
          <cell r="D312">
            <v>-2</v>
          </cell>
        </row>
        <row r="313">
          <cell r="B313" t="str">
            <v>Jacksonville Jaguars</v>
          </cell>
          <cell r="C313" t="str">
            <v>run</v>
          </cell>
          <cell r="D313">
            <v>-1</v>
          </cell>
        </row>
        <row r="314">
          <cell r="B314" t="str">
            <v>Green Bay Packers</v>
          </cell>
          <cell r="C314" t="str">
            <v>run</v>
          </cell>
          <cell r="D314">
            <v>9</v>
          </cell>
        </row>
        <row r="315">
          <cell r="B315" t="str">
            <v>Washington Redskins</v>
          </cell>
          <cell r="C315" t="str">
            <v>pass</v>
          </cell>
          <cell r="D315">
            <v>30</v>
          </cell>
        </row>
        <row r="316">
          <cell r="B316" t="str">
            <v>Buffalo Bills</v>
          </cell>
          <cell r="C316" t="str">
            <v>run</v>
          </cell>
          <cell r="D316">
            <v>-2</v>
          </cell>
        </row>
        <row r="317">
          <cell r="B317" t="str">
            <v>Green Bay Packers</v>
          </cell>
          <cell r="C317" t="str">
            <v>pass</v>
          </cell>
          <cell r="D317">
            <v>32</v>
          </cell>
        </row>
        <row r="318">
          <cell r="B318" t="str">
            <v>Buffalo Bills</v>
          </cell>
          <cell r="C318" t="str">
            <v>run</v>
          </cell>
          <cell r="D318">
            <v>11</v>
          </cell>
        </row>
        <row r="319">
          <cell r="B319" t="str">
            <v>New York Jets</v>
          </cell>
          <cell r="C319" t="str">
            <v>pass</v>
          </cell>
          <cell r="D319">
            <v>13</v>
          </cell>
        </row>
        <row r="320">
          <cell r="B320" t="str">
            <v>New York Giants</v>
          </cell>
          <cell r="C320" t="str">
            <v>pass</v>
          </cell>
          <cell r="D320">
            <v>8</v>
          </cell>
        </row>
        <row r="321">
          <cell r="B321" t="str">
            <v>Cleveland Browns</v>
          </cell>
          <cell r="C321" t="str">
            <v>run</v>
          </cell>
          <cell r="D321">
            <v>3</v>
          </cell>
        </row>
        <row r="322">
          <cell r="B322" t="str">
            <v>Buffalo Bills</v>
          </cell>
          <cell r="C322" t="str">
            <v>pass</v>
          </cell>
          <cell r="D322">
            <v>9</v>
          </cell>
        </row>
        <row r="323">
          <cell r="B323" t="str">
            <v>New York Giants</v>
          </cell>
          <cell r="C323" t="str">
            <v>pass</v>
          </cell>
          <cell r="D323">
            <v>0</v>
          </cell>
        </row>
        <row r="324">
          <cell r="B324" t="str">
            <v>Minnesota Vikings</v>
          </cell>
          <cell r="C324" t="str">
            <v>run</v>
          </cell>
          <cell r="D324">
            <v>12</v>
          </cell>
        </row>
        <row r="325">
          <cell r="B325" t="str">
            <v>Oakland Raiders</v>
          </cell>
          <cell r="C325" t="str">
            <v>pass</v>
          </cell>
          <cell r="D325">
            <v>1</v>
          </cell>
        </row>
        <row r="326">
          <cell r="B326" t="str">
            <v>Cleveland Browns</v>
          </cell>
          <cell r="C326" t="str">
            <v>run</v>
          </cell>
          <cell r="D326">
            <v>2</v>
          </cell>
        </row>
        <row r="327">
          <cell r="B327" t="str">
            <v>Buffalo Bills</v>
          </cell>
          <cell r="C327" t="str">
            <v>run</v>
          </cell>
          <cell r="D327">
            <v>9</v>
          </cell>
        </row>
        <row r="328">
          <cell r="B328" t="str">
            <v>Pittsburgh Steelers</v>
          </cell>
          <cell r="C328" t="str">
            <v>pass</v>
          </cell>
          <cell r="D328">
            <v>30</v>
          </cell>
        </row>
        <row r="329">
          <cell r="B329" t="str">
            <v>Green Bay Packers</v>
          </cell>
          <cell r="C329" t="str">
            <v>run</v>
          </cell>
          <cell r="D329">
            <v>1</v>
          </cell>
        </row>
        <row r="330">
          <cell r="B330" t="str">
            <v>Washington Redskins</v>
          </cell>
          <cell r="C330" t="str">
            <v>run</v>
          </cell>
          <cell r="D330">
            <v>0</v>
          </cell>
        </row>
        <row r="331">
          <cell r="B331" t="str">
            <v>Jacksonville Jaguars</v>
          </cell>
          <cell r="C331" t="str">
            <v>run</v>
          </cell>
          <cell r="D331">
            <v>3</v>
          </cell>
        </row>
        <row r="332">
          <cell r="B332" t="str">
            <v>New York Giants</v>
          </cell>
          <cell r="C332" t="str">
            <v>run</v>
          </cell>
          <cell r="D332">
            <v>11</v>
          </cell>
        </row>
        <row r="333">
          <cell r="B333" t="str">
            <v>Washington Redskins</v>
          </cell>
          <cell r="C333" t="str">
            <v>pass</v>
          </cell>
          <cell r="D333">
            <v>0</v>
          </cell>
        </row>
        <row r="334">
          <cell r="B334" t="str">
            <v>Atlanta Falcons</v>
          </cell>
          <cell r="C334" t="str">
            <v>run</v>
          </cell>
          <cell r="D334">
            <v>4</v>
          </cell>
        </row>
        <row r="335">
          <cell r="B335" t="str">
            <v>Oakland Raiders</v>
          </cell>
          <cell r="C335" t="str">
            <v>pass</v>
          </cell>
          <cell r="D335">
            <v>3</v>
          </cell>
        </row>
        <row r="336">
          <cell r="B336" t="str">
            <v>Cleveland Browns</v>
          </cell>
          <cell r="C336" t="str">
            <v>run</v>
          </cell>
          <cell r="D336">
            <v>3</v>
          </cell>
        </row>
        <row r="337">
          <cell r="B337" t="str">
            <v>Oakland Raiders</v>
          </cell>
          <cell r="C337" t="str">
            <v>pass</v>
          </cell>
          <cell r="D337">
            <v>22</v>
          </cell>
        </row>
        <row r="338">
          <cell r="B338" t="str">
            <v>New York Jets</v>
          </cell>
          <cell r="C338" t="str">
            <v>run</v>
          </cell>
          <cell r="D338">
            <v>7</v>
          </cell>
        </row>
        <row r="339">
          <cell r="B339" t="str">
            <v>Green Bay Packers</v>
          </cell>
          <cell r="C339" t="str">
            <v>pass</v>
          </cell>
          <cell r="D339">
            <v>-1</v>
          </cell>
        </row>
        <row r="340">
          <cell r="B340" t="str">
            <v>Atlanta Falcons</v>
          </cell>
          <cell r="C340" t="str">
            <v>pass</v>
          </cell>
          <cell r="D340">
            <v>3</v>
          </cell>
        </row>
        <row r="341">
          <cell r="B341" t="str">
            <v>New York Jets</v>
          </cell>
          <cell r="C341" t="str">
            <v>pass</v>
          </cell>
          <cell r="D341">
            <v>12</v>
          </cell>
        </row>
        <row r="342">
          <cell r="B342" t="str">
            <v>Jacksonville Jaguars</v>
          </cell>
          <cell r="C342" t="str">
            <v>run</v>
          </cell>
          <cell r="D342">
            <v>8</v>
          </cell>
        </row>
        <row r="343">
          <cell r="B343" t="str">
            <v>Jacksonville Jaguars</v>
          </cell>
          <cell r="C343" t="str">
            <v>pass</v>
          </cell>
          <cell r="D343">
            <v>1</v>
          </cell>
        </row>
        <row r="344">
          <cell r="B344" t="str">
            <v>Atlanta Falcons</v>
          </cell>
          <cell r="C344" t="str">
            <v>pass</v>
          </cell>
          <cell r="D344">
            <v>0</v>
          </cell>
        </row>
        <row r="345">
          <cell r="B345" t="str">
            <v>Green Bay Packers</v>
          </cell>
          <cell r="C345" t="str">
            <v>run</v>
          </cell>
          <cell r="D345">
            <v>-1</v>
          </cell>
        </row>
        <row r="346">
          <cell r="B346" t="str">
            <v>Jacksonville Jaguars</v>
          </cell>
          <cell r="C346" t="str">
            <v>run</v>
          </cell>
          <cell r="D346">
            <v>-2</v>
          </cell>
        </row>
        <row r="347">
          <cell r="B347" t="str">
            <v>Green Bay Packers</v>
          </cell>
          <cell r="C347" t="str">
            <v>pass</v>
          </cell>
          <cell r="D347">
            <v>28</v>
          </cell>
        </row>
        <row r="348">
          <cell r="B348" t="str">
            <v>Houston Texans</v>
          </cell>
          <cell r="C348" t="str">
            <v>run</v>
          </cell>
          <cell r="D348">
            <v>8</v>
          </cell>
        </row>
        <row r="349">
          <cell r="B349" t="str">
            <v>Green Bay Packers</v>
          </cell>
          <cell r="C349" t="str">
            <v>run</v>
          </cell>
          <cell r="D349">
            <v>11</v>
          </cell>
        </row>
        <row r="350">
          <cell r="B350" t="str">
            <v>Cleveland Browns</v>
          </cell>
          <cell r="C350" t="str">
            <v>pass</v>
          </cell>
          <cell r="D350">
            <v>1</v>
          </cell>
        </row>
        <row r="351">
          <cell r="B351" t="str">
            <v>Washington Redskins</v>
          </cell>
          <cell r="C351" t="str">
            <v>run</v>
          </cell>
          <cell r="D351">
            <v>9</v>
          </cell>
        </row>
        <row r="352">
          <cell r="B352" t="str">
            <v>New York Jets</v>
          </cell>
          <cell r="C352" t="str">
            <v>pass</v>
          </cell>
          <cell r="D352">
            <v>34</v>
          </cell>
        </row>
        <row r="353">
          <cell r="B353" t="str">
            <v>New York Jets</v>
          </cell>
          <cell r="C353" t="str">
            <v>run</v>
          </cell>
          <cell r="D353">
            <v>2</v>
          </cell>
        </row>
        <row r="354">
          <cell r="B354" t="str">
            <v>Jacksonville Jaguars</v>
          </cell>
          <cell r="C354" t="str">
            <v>pass</v>
          </cell>
          <cell r="D354">
            <v>35</v>
          </cell>
        </row>
        <row r="355">
          <cell r="B355" t="str">
            <v>Buffalo Bills</v>
          </cell>
          <cell r="C355" t="str">
            <v>pass</v>
          </cell>
          <cell r="D355">
            <v>14</v>
          </cell>
        </row>
        <row r="356">
          <cell r="B356" t="str">
            <v>Minnesota Vikings</v>
          </cell>
          <cell r="C356" t="str">
            <v>pass</v>
          </cell>
          <cell r="D356">
            <v>29</v>
          </cell>
        </row>
        <row r="357">
          <cell r="B357" t="str">
            <v>Pittsburgh Steelers</v>
          </cell>
          <cell r="C357" t="str">
            <v>run</v>
          </cell>
          <cell r="D357">
            <v>4</v>
          </cell>
        </row>
        <row r="358">
          <cell r="B358" t="str">
            <v>New York Jets</v>
          </cell>
          <cell r="C358" t="str">
            <v>pass</v>
          </cell>
          <cell r="D358">
            <v>5</v>
          </cell>
        </row>
        <row r="359">
          <cell r="B359" t="str">
            <v>Pittsburgh Steelers</v>
          </cell>
          <cell r="C359" t="str">
            <v>pass</v>
          </cell>
          <cell r="D359">
            <v>21</v>
          </cell>
        </row>
        <row r="360">
          <cell r="B360" t="str">
            <v>Minnesota Vikings</v>
          </cell>
          <cell r="C360" t="str">
            <v>pass</v>
          </cell>
          <cell r="D360">
            <v>24</v>
          </cell>
        </row>
        <row r="361">
          <cell r="B361" t="str">
            <v>Jacksonville Jaguars</v>
          </cell>
          <cell r="C361" t="str">
            <v>pass</v>
          </cell>
          <cell r="D361">
            <v>-1</v>
          </cell>
        </row>
        <row r="362">
          <cell r="B362" t="str">
            <v>Atlanta Falcons</v>
          </cell>
          <cell r="C362" t="str">
            <v>run</v>
          </cell>
          <cell r="D362">
            <v>-3</v>
          </cell>
        </row>
        <row r="363">
          <cell r="B363" t="str">
            <v>Buffalo Bills</v>
          </cell>
          <cell r="C363" t="str">
            <v>pass</v>
          </cell>
          <cell r="D363">
            <v>28</v>
          </cell>
        </row>
        <row r="364">
          <cell r="B364" t="str">
            <v>Cleveland Browns</v>
          </cell>
          <cell r="C364" t="str">
            <v>pass</v>
          </cell>
          <cell r="D364">
            <v>32</v>
          </cell>
        </row>
        <row r="365">
          <cell r="B365" t="str">
            <v>Atlanta Falcons</v>
          </cell>
          <cell r="C365" t="str">
            <v>run</v>
          </cell>
          <cell r="D365">
            <v>9</v>
          </cell>
        </row>
        <row r="366">
          <cell r="B366" t="str">
            <v>Green Bay Packers</v>
          </cell>
          <cell r="C366" t="str">
            <v>pass</v>
          </cell>
          <cell r="D366">
            <v>13</v>
          </cell>
        </row>
        <row r="367">
          <cell r="B367" t="str">
            <v>Oakland Raiders</v>
          </cell>
          <cell r="C367" t="str">
            <v>pass</v>
          </cell>
          <cell r="D367">
            <v>-1</v>
          </cell>
        </row>
        <row r="368">
          <cell r="B368" t="str">
            <v>Minnesota Vikings</v>
          </cell>
          <cell r="C368" t="str">
            <v>run</v>
          </cell>
          <cell r="D368">
            <v>3</v>
          </cell>
        </row>
        <row r="369">
          <cell r="B369" t="str">
            <v>New York Giants</v>
          </cell>
          <cell r="C369" t="str">
            <v>run</v>
          </cell>
          <cell r="D369">
            <v>6</v>
          </cell>
        </row>
        <row r="370">
          <cell r="B370" t="str">
            <v>Pittsburgh Steelers</v>
          </cell>
          <cell r="C370" t="str">
            <v>pass</v>
          </cell>
          <cell r="D370">
            <v>12</v>
          </cell>
        </row>
        <row r="371">
          <cell r="B371" t="str">
            <v>Oakland Raiders</v>
          </cell>
          <cell r="C371" t="str">
            <v>run</v>
          </cell>
          <cell r="D371">
            <v>10</v>
          </cell>
        </row>
        <row r="372">
          <cell r="B372" t="str">
            <v>Green Bay Packers</v>
          </cell>
          <cell r="C372" t="str">
            <v>run</v>
          </cell>
          <cell r="D372">
            <v>-3</v>
          </cell>
        </row>
        <row r="373">
          <cell r="B373" t="str">
            <v>Atlanta Falcons</v>
          </cell>
          <cell r="C373" t="str">
            <v>run</v>
          </cell>
          <cell r="D373">
            <v>1</v>
          </cell>
        </row>
        <row r="374">
          <cell r="B374" t="str">
            <v>Atlanta Falcons</v>
          </cell>
          <cell r="C374" t="str">
            <v>run</v>
          </cell>
          <cell r="D374">
            <v>4</v>
          </cell>
        </row>
        <row r="375">
          <cell r="B375" t="str">
            <v>Jacksonville Jaguars</v>
          </cell>
          <cell r="C375" t="str">
            <v>run</v>
          </cell>
          <cell r="D375">
            <v>-1</v>
          </cell>
        </row>
        <row r="376">
          <cell r="B376" t="str">
            <v>New York Giants</v>
          </cell>
          <cell r="C376" t="str">
            <v>pass</v>
          </cell>
          <cell r="D376">
            <v>31</v>
          </cell>
        </row>
        <row r="377">
          <cell r="B377" t="str">
            <v>New York Jets</v>
          </cell>
          <cell r="C377" t="str">
            <v>pass</v>
          </cell>
          <cell r="D377">
            <v>34</v>
          </cell>
        </row>
        <row r="378">
          <cell r="B378" t="str">
            <v>Buffalo Bills</v>
          </cell>
          <cell r="C378" t="str">
            <v>run</v>
          </cell>
          <cell r="D378">
            <v>11</v>
          </cell>
        </row>
        <row r="379">
          <cell r="B379" t="str">
            <v>Buffalo Bills</v>
          </cell>
          <cell r="C379" t="str">
            <v>pass</v>
          </cell>
          <cell r="D379">
            <v>-3</v>
          </cell>
        </row>
        <row r="380">
          <cell r="B380" t="str">
            <v>Houston Texans</v>
          </cell>
          <cell r="C380" t="str">
            <v>run</v>
          </cell>
          <cell r="D380">
            <v>7</v>
          </cell>
        </row>
        <row r="381">
          <cell r="B381" t="str">
            <v>Jacksonville Jaguars</v>
          </cell>
          <cell r="C381" t="str">
            <v>pass</v>
          </cell>
          <cell r="D381">
            <v>26</v>
          </cell>
        </row>
        <row r="382">
          <cell r="B382" t="str">
            <v>Oakland Raiders</v>
          </cell>
          <cell r="C382" t="str">
            <v>pass</v>
          </cell>
          <cell r="D382">
            <v>21</v>
          </cell>
        </row>
        <row r="383">
          <cell r="B383" t="str">
            <v>New York Jets</v>
          </cell>
          <cell r="C383" t="str">
            <v>run</v>
          </cell>
          <cell r="D383">
            <v>3</v>
          </cell>
        </row>
        <row r="384">
          <cell r="B384" t="str">
            <v>Houston Texans</v>
          </cell>
          <cell r="C384" t="str">
            <v>run</v>
          </cell>
          <cell r="D384">
            <v>10</v>
          </cell>
        </row>
        <row r="385">
          <cell r="B385" t="str">
            <v>Buffalo Bills</v>
          </cell>
          <cell r="C385" t="str">
            <v>run</v>
          </cell>
          <cell r="D385">
            <v>-2</v>
          </cell>
        </row>
        <row r="386">
          <cell r="B386" t="str">
            <v>Buffalo Bills</v>
          </cell>
          <cell r="C386" t="str">
            <v>run</v>
          </cell>
          <cell r="D386">
            <v>11</v>
          </cell>
        </row>
        <row r="387">
          <cell r="B387" t="str">
            <v>Jacksonville Jaguars</v>
          </cell>
          <cell r="C387" t="str">
            <v>run</v>
          </cell>
          <cell r="D387">
            <v>-1</v>
          </cell>
        </row>
        <row r="388">
          <cell r="B388" t="str">
            <v>Houston Texans</v>
          </cell>
          <cell r="C388" t="str">
            <v>pass</v>
          </cell>
          <cell r="D388">
            <v>6</v>
          </cell>
        </row>
        <row r="389">
          <cell r="B389" t="str">
            <v>Washington Redskins</v>
          </cell>
          <cell r="C389" t="str">
            <v>run</v>
          </cell>
          <cell r="D389">
            <v>5</v>
          </cell>
        </row>
        <row r="390">
          <cell r="B390" t="str">
            <v>Jacksonville Jaguars</v>
          </cell>
          <cell r="C390" t="str">
            <v>run</v>
          </cell>
          <cell r="D390">
            <v>6</v>
          </cell>
        </row>
        <row r="391">
          <cell r="B391" t="str">
            <v>Minnesota Vikings</v>
          </cell>
          <cell r="C391" t="str">
            <v>run</v>
          </cell>
          <cell r="D391">
            <v>10</v>
          </cell>
        </row>
        <row r="392">
          <cell r="B392" t="str">
            <v>Oakland Raiders</v>
          </cell>
          <cell r="C392" t="str">
            <v>pass</v>
          </cell>
          <cell r="D392">
            <v>9</v>
          </cell>
        </row>
        <row r="393">
          <cell r="B393" t="str">
            <v>New York Giants</v>
          </cell>
          <cell r="C393" t="str">
            <v>pass</v>
          </cell>
          <cell r="D393">
            <v>19</v>
          </cell>
        </row>
        <row r="394">
          <cell r="B394" t="str">
            <v>Oakland Raiders</v>
          </cell>
          <cell r="C394" t="str">
            <v>pass</v>
          </cell>
          <cell r="D394">
            <v>26</v>
          </cell>
        </row>
        <row r="395">
          <cell r="B395" t="str">
            <v>Minnesota Vikings</v>
          </cell>
          <cell r="C395" t="str">
            <v>run</v>
          </cell>
          <cell r="D395">
            <v>5</v>
          </cell>
        </row>
        <row r="396">
          <cell r="B396" t="str">
            <v>Jacksonville Jaguars</v>
          </cell>
          <cell r="C396" t="str">
            <v>run</v>
          </cell>
          <cell r="D396">
            <v>0</v>
          </cell>
        </row>
        <row r="397">
          <cell r="B397" t="str">
            <v>Cleveland Browns</v>
          </cell>
          <cell r="C397" t="str">
            <v>pass</v>
          </cell>
          <cell r="D397">
            <v>0</v>
          </cell>
        </row>
        <row r="398">
          <cell r="B398" t="str">
            <v>Minnesota Vikings</v>
          </cell>
          <cell r="C398" t="str">
            <v>run</v>
          </cell>
          <cell r="D398">
            <v>-1</v>
          </cell>
        </row>
        <row r="399">
          <cell r="B399" t="str">
            <v>Green Bay Packers</v>
          </cell>
          <cell r="C399" t="str">
            <v>pass</v>
          </cell>
          <cell r="D399">
            <v>14</v>
          </cell>
        </row>
        <row r="400">
          <cell r="B400" t="str">
            <v>Houston Texans</v>
          </cell>
          <cell r="C400" t="str">
            <v>run</v>
          </cell>
          <cell r="D400">
            <v>8</v>
          </cell>
        </row>
        <row r="401">
          <cell r="B401" t="str">
            <v>Green Bay Packers</v>
          </cell>
          <cell r="C401" t="str">
            <v>pass</v>
          </cell>
          <cell r="D401">
            <v>30</v>
          </cell>
        </row>
        <row r="402">
          <cell r="B402" t="str">
            <v>New York Jets</v>
          </cell>
          <cell r="C402" t="str">
            <v>run</v>
          </cell>
          <cell r="D402">
            <v>-3</v>
          </cell>
        </row>
        <row r="403">
          <cell r="B403" t="str">
            <v>Minnesota Vikings</v>
          </cell>
          <cell r="C403" t="str">
            <v>pass</v>
          </cell>
          <cell r="D403">
            <v>-3</v>
          </cell>
        </row>
        <row r="404">
          <cell r="B404" t="str">
            <v>Buffalo Bills</v>
          </cell>
          <cell r="C404" t="str">
            <v>run</v>
          </cell>
          <cell r="D404">
            <v>10</v>
          </cell>
        </row>
        <row r="405">
          <cell r="B405" t="str">
            <v>Buffalo Bills</v>
          </cell>
          <cell r="C405" t="str">
            <v>run</v>
          </cell>
          <cell r="D405">
            <v>9</v>
          </cell>
        </row>
        <row r="406">
          <cell r="B406" t="str">
            <v>Atlanta Falcons</v>
          </cell>
          <cell r="C406" t="str">
            <v>pass</v>
          </cell>
          <cell r="D406">
            <v>10</v>
          </cell>
        </row>
        <row r="407">
          <cell r="B407" t="str">
            <v>Jacksonville Jaguars</v>
          </cell>
          <cell r="C407" t="str">
            <v>run</v>
          </cell>
          <cell r="D407">
            <v>9</v>
          </cell>
        </row>
        <row r="408">
          <cell r="B408" t="str">
            <v>Pittsburgh Steelers</v>
          </cell>
          <cell r="C408" t="str">
            <v>run</v>
          </cell>
          <cell r="D408">
            <v>8</v>
          </cell>
        </row>
        <row r="409">
          <cell r="B409" t="str">
            <v>Oakland Raiders</v>
          </cell>
          <cell r="C409" t="str">
            <v>pass</v>
          </cell>
          <cell r="D409">
            <v>33</v>
          </cell>
        </row>
        <row r="410">
          <cell r="B410" t="str">
            <v>New York Giants</v>
          </cell>
          <cell r="C410" t="str">
            <v>pass</v>
          </cell>
          <cell r="D410">
            <v>25</v>
          </cell>
        </row>
        <row r="411">
          <cell r="B411" t="str">
            <v>Buffalo Bills</v>
          </cell>
          <cell r="C411" t="str">
            <v>run</v>
          </cell>
          <cell r="D411">
            <v>12</v>
          </cell>
        </row>
        <row r="412">
          <cell r="B412" t="str">
            <v>New York Jets</v>
          </cell>
          <cell r="C412" t="str">
            <v>run</v>
          </cell>
          <cell r="D412">
            <v>7</v>
          </cell>
        </row>
        <row r="413">
          <cell r="B413" t="str">
            <v>Minnesota Vikings</v>
          </cell>
          <cell r="C413" t="str">
            <v>run</v>
          </cell>
          <cell r="D413">
            <v>8</v>
          </cell>
        </row>
        <row r="414">
          <cell r="B414" t="str">
            <v>Minnesota Vikings</v>
          </cell>
          <cell r="C414" t="str">
            <v>run</v>
          </cell>
          <cell r="D414">
            <v>10</v>
          </cell>
        </row>
        <row r="415">
          <cell r="B415" t="str">
            <v>Washington Redskins</v>
          </cell>
          <cell r="C415" t="str">
            <v>run</v>
          </cell>
          <cell r="D415">
            <v>0</v>
          </cell>
        </row>
        <row r="416">
          <cell r="B416" t="str">
            <v>New York Jets</v>
          </cell>
          <cell r="C416" t="str">
            <v>pass</v>
          </cell>
          <cell r="D416">
            <v>31</v>
          </cell>
        </row>
        <row r="417">
          <cell r="B417" t="str">
            <v>Oakland Raiders</v>
          </cell>
          <cell r="C417" t="str">
            <v>pass</v>
          </cell>
          <cell r="D417">
            <v>4</v>
          </cell>
        </row>
        <row r="418">
          <cell r="B418" t="str">
            <v>Atlanta Falcons</v>
          </cell>
          <cell r="C418" t="str">
            <v>pass</v>
          </cell>
          <cell r="D418">
            <v>12</v>
          </cell>
        </row>
        <row r="419">
          <cell r="B419" t="str">
            <v>Jacksonville Jaguars</v>
          </cell>
          <cell r="C419" t="str">
            <v>pass</v>
          </cell>
          <cell r="D419">
            <v>8</v>
          </cell>
        </row>
        <row r="420">
          <cell r="B420" t="str">
            <v>Oakland Raiders</v>
          </cell>
          <cell r="C420" t="str">
            <v>run</v>
          </cell>
          <cell r="D420">
            <v>-3</v>
          </cell>
        </row>
        <row r="421">
          <cell r="B421" t="str">
            <v>Cleveland Browns</v>
          </cell>
          <cell r="C421" t="str">
            <v>pass</v>
          </cell>
          <cell r="D421">
            <v>11</v>
          </cell>
        </row>
        <row r="422">
          <cell r="B422" t="str">
            <v>Green Bay Packers</v>
          </cell>
          <cell r="C422" t="str">
            <v>pass</v>
          </cell>
          <cell r="D422">
            <v>4</v>
          </cell>
        </row>
        <row r="423">
          <cell r="B423" t="str">
            <v>Houston Texans</v>
          </cell>
          <cell r="C423" t="str">
            <v>pass</v>
          </cell>
          <cell r="D423">
            <v>6</v>
          </cell>
        </row>
        <row r="424">
          <cell r="B424" t="str">
            <v>Houston Texans</v>
          </cell>
          <cell r="C424" t="str">
            <v>pass</v>
          </cell>
          <cell r="D424">
            <v>17</v>
          </cell>
        </row>
        <row r="425">
          <cell r="B425" t="str">
            <v>Minnesota Vikings</v>
          </cell>
          <cell r="C425" t="str">
            <v>run</v>
          </cell>
          <cell r="D425">
            <v>0</v>
          </cell>
        </row>
        <row r="426">
          <cell r="B426" t="str">
            <v>Green Bay Packers</v>
          </cell>
          <cell r="C426" t="str">
            <v>run</v>
          </cell>
          <cell r="D426">
            <v>9</v>
          </cell>
        </row>
        <row r="427">
          <cell r="B427" t="str">
            <v>Jacksonville Jaguars</v>
          </cell>
          <cell r="C427" t="str">
            <v>run</v>
          </cell>
          <cell r="D427">
            <v>1</v>
          </cell>
        </row>
        <row r="428">
          <cell r="B428" t="str">
            <v>Pittsburgh Steelers</v>
          </cell>
          <cell r="C428" t="str">
            <v>run</v>
          </cell>
          <cell r="D428">
            <v>7</v>
          </cell>
        </row>
        <row r="429">
          <cell r="B429" t="str">
            <v>New York Giants</v>
          </cell>
          <cell r="C429" t="str">
            <v>run</v>
          </cell>
          <cell r="D429">
            <v>2</v>
          </cell>
        </row>
        <row r="430">
          <cell r="B430" t="str">
            <v>New York Jets</v>
          </cell>
          <cell r="C430" t="str">
            <v>pass</v>
          </cell>
          <cell r="D430">
            <v>34</v>
          </cell>
        </row>
        <row r="431">
          <cell r="B431" t="str">
            <v>Washington Redskins</v>
          </cell>
          <cell r="C431" t="str">
            <v>pass</v>
          </cell>
          <cell r="D431">
            <v>29</v>
          </cell>
        </row>
        <row r="432">
          <cell r="B432" t="str">
            <v>Green Bay Packers</v>
          </cell>
          <cell r="C432" t="str">
            <v>run</v>
          </cell>
          <cell r="D432">
            <v>-2</v>
          </cell>
        </row>
        <row r="433">
          <cell r="B433" t="str">
            <v>New York Jets</v>
          </cell>
          <cell r="C433" t="str">
            <v>pass</v>
          </cell>
          <cell r="D433">
            <v>0</v>
          </cell>
        </row>
        <row r="434">
          <cell r="B434" t="str">
            <v>Buffalo Bills</v>
          </cell>
          <cell r="C434" t="str">
            <v>pass</v>
          </cell>
          <cell r="D434">
            <v>27</v>
          </cell>
        </row>
        <row r="435">
          <cell r="B435" t="str">
            <v>Pittsburgh Steelers</v>
          </cell>
          <cell r="C435" t="str">
            <v>pass</v>
          </cell>
          <cell r="D435">
            <v>27</v>
          </cell>
        </row>
        <row r="436">
          <cell r="B436" t="str">
            <v>Washington Redskins</v>
          </cell>
          <cell r="C436" t="str">
            <v>run</v>
          </cell>
          <cell r="D436">
            <v>7</v>
          </cell>
        </row>
        <row r="437">
          <cell r="B437" t="str">
            <v>Buffalo Bills</v>
          </cell>
          <cell r="C437" t="str">
            <v>pass</v>
          </cell>
          <cell r="D437">
            <v>12</v>
          </cell>
        </row>
        <row r="438">
          <cell r="B438" t="str">
            <v>Buffalo Bills</v>
          </cell>
          <cell r="C438" t="str">
            <v>run</v>
          </cell>
          <cell r="D438">
            <v>0</v>
          </cell>
        </row>
        <row r="439">
          <cell r="B439" t="str">
            <v>Oakland Raiders</v>
          </cell>
          <cell r="C439" t="str">
            <v>pass</v>
          </cell>
          <cell r="D439">
            <v>0</v>
          </cell>
        </row>
        <row r="440">
          <cell r="B440" t="str">
            <v>Pittsburgh Steelers</v>
          </cell>
          <cell r="C440" t="str">
            <v>run</v>
          </cell>
          <cell r="D440">
            <v>3</v>
          </cell>
        </row>
        <row r="441">
          <cell r="B441" t="str">
            <v>Buffalo Bills</v>
          </cell>
          <cell r="C441" t="str">
            <v>pass</v>
          </cell>
          <cell r="D441">
            <v>26</v>
          </cell>
        </row>
        <row r="442">
          <cell r="B442" t="str">
            <v>Cleveland Browns</v>
          </cell>
          <cell r="C442" t="str">
            <v>pass</v>
          </cell>
          <cell r="D442">
            <v>3</v>
          </cell>
        </row>
        <row r="443">
          <cell r="B443" t="str">
            <v>Jacksonville Jaguars</v>
          </cell>
          <cell r="C443" t="str">
            <v>pass</v>
          </cell>
          <cell r="D443">
            <v>21</v>
          </cell>
        </row>
        <row r="444">
          <cell r="B444" t="str">
            <v>Houston Texans</v>
          </cell>
          <cell r="C444" t="str">
            <v>pass</v>
          </cell>
          <cell r="D444">
            <v>25</v>
          </cell>
        </row>
        <row r="445">
          <cell r="B445" t="str">
            <v>Cleveland Browns</v>
          </cell>
          <cell r="C445" t="str">
            <v>pass</v>
          </cell>
          <cell r="D445">
            <v>4</v>
          </cell>
        </row>
        <row r="446">
          <cell r="B446" t="str">
            <v>Buffalo Bills</v>
          </cell>
          <cell r="C446" t="str">
            <v>pass</v>
          </cell>
          <cell r="D446">
            <v>-1</v>
          </cell>
        </row>
        <row r="447">
          <cell r="B447" t="str">
            <v>Washington Redskins</v>
          </cell>
          <cell r="C447" t="str">
            <v>run</v>
          </cell>
          <cell r="D447">
            <v>0</v>
          </cell>
        </row>
        <row r="448">
          <cell r="B448" t="str">
            <v>Pittsburgh Steelers</v>
          </cell>
          <cell r="C448" t="str">
            <v>run</v>
          </cell>
          <cell r="D448">
            <v>10</v>
          </cell>
        </row>
      </sheetData>
      <sheetData sheetId="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12_33-1"/>
      <sheetName val="S12_33-2"/>
      <sheetName val="S12_33-3"/>
      <sheetName val="S12_33-4"/>
      <sheetName val="S12_33-5"/>
      <sheetName val="S12_33-6"/>
      <sheetName val="S12_33-7"/>
      <sheetName val="S12_33-8"/>
      <sheetName val="S12_33-9"/>
      <sheetName val="S12_33-10"/>
    </sheetNames>
    <sheetDataSet>
      <sheetData sheetId="0" refreshError="1"/>
      <sheetData sheetId="1" refreshError="1"/>
      <sheetData sheetId="2" refreshError="1"/>
      <sheetData sheetId="3" refreshError="1"/>
      <sheetData sheetId="4">
        <row r="5">
          <cell r="C5">
            <v>150</v>
          </cell>
          <cell r="D5">
            <v>38.64</v>
          </cell>
        </row>
        <row r="6">
          <cell r="C6">
            <v>101</v>
          </cell>
          <cell r="D6">
            <v>178.77</v>
          </cell>
        </row>
        <row r="7">
          <cell r="C7">
            <v>112</v>
          </cell>
          <cell r="D7">
            <v>213.92</v>
          </cell>
        </row>
        <row r="8">
          <cell r="C8">
            <v>57</v>
          </cell>
          <cell r="D8">
            <v>83.22</v>
          </cell>
        </row>
        <row r="9">
          <cell r="C9">
            <v>36</v>
          </cell>
          <cell r="D9">
            <v>24.12</v>
          </cell>
        </row>
        <row r="10">
          <cell r="C10">
            <v>32</v>
          </cell>
          <cell r="D10">
            <v>141</v>
          </cell>
        </row>
        <row r="11">
          <cell r="C11">
            <v>75</v>
          </cell>
          <cell r="D11">
            <v>105</v>
          </cell>
        </row>
        <row r="12">
          <cell r="C12">
            <v>119</v>
          </cell>
          <cell r="D12">
            <v>147.56</v>
          </cell>
        </row>
        <row r="13">
          <cell r="C13">
            <v>38</v>
          </cell>
          <cell r="D13">
            <v>40.659999999999997</v>
          </cell>
        </row>
        <row r="14">
          <cell r="C14">
            <v>51</v>
          </cell>
          <cell r="D14">
            <v>73.44</v>
          </cell>
        </row>
        <row r="15">
          <cell r="C15">
            <v>130</v>
          </cell>
          <cell r="D15">
            <v>89.7</v>
          </cell>
        </row>
        <row r="16">
          <cell r="C16">
            <v>71</v>
          </cell>
          <cell r="D16">
            <v>51.83</v>
          </cell>
        </row>
        <row r="17">
          <cell r="C17">
            <v>121</v>
          </cell>
          <cell r="D17">
            <v>141.57</v>
          </cell>
        </row>
        <row r="18">
          <cell r="C18">
            <v>39</v>
          </cell>
          <cell r="D18">
            <v>141</v>
          </cell>
        </row>
        <row r="19">
          <cell r="C19">
            <v>94</v>
          </cell>
          <cell r="D19">
            <v>110.92</v>
          </cell>
        </row>
        <row r="20">
          <cell r="C20">
            <v>74</v>
          </cell>
          <cell r="D20">
            <v>79.92</v>
          </cell>
        </row>
        <row r="21">
          <cell r="C21">
            <v>42</v>
          </cell>
          <cell r="D21">
            <v>77.7</v>
          </cell>
        </row>
        <row r="22">
          <cell r="C22">
            <v>82</v>
          </cell>
          <cell r="D22">
            <v>137.76</v>
          </cell>
        </row>
        <row r="23">
          <cell r="C23">
            <v>130</v>
          </cell>
          <cell r="D23">
            <v>100.1</v>
          </cell>
        </row>
        <row r="24">
          <cell r="C24">
            <v>30</v>
          </cell>
          <cell r="D24">
            <v>52.5</v>
          </cell>
        </row>
        <row r="25">
          <cell r="C25">
            <v>81</v>
          </cell>
          <cell r="D25">
            <v>71.28</v>
          </cell>
        </row>
        <row r="26">
          <cell r="C26">
            <v>100</v>
          </cell>
          <cell r="D26">
            <v>172</v>
          </cell>
        </row>
        <row r="27">
          <cell r="C27">
            <v>88</v>
          </cell>
          <cell r="D27">
            <v>133.76</v>
          </cell>
        </row>
        <row r="28">
          <cell r="C28">
            <v>99</v>
          </cell>
          <cell r="D28">
            <v>119.79</v>
          </cell>
        </row>
        <row r="29">
          <cell r="C29">
            <v>103</v>
          </cell>
          <cell r="D29">
            <v>200.85</v>
          </cell>
        </row>
        <row r="30">
          <cell r="C30">
            <v>107</v>
          </cell>
          <cell r="D30">
            <v>112.35</v>
          </cell>
        </row>
        <row r="31">
          <cell r="C31">
            <v>103</v>
          </cell>
          <cell r="D31">
            <v>142.13999999999999</v>
          </cell>
        </row>
        <row r="32">
          <cell r="C32">
            <v>49</v>
          </cell>
          <cell r="D32">
            <v>74.48</v>
          </cell>
        </row>
        <row r="33">
          <cell r="C33">
            <v>119</v>
          </cell>
          <cell r="D33">
            <v>197.54</v>
          </cell>
        </row>
        <row r="34">
          <cell r="C34">
            <v>84</v>
          </cell>
          <cell r="D34">
            <v>137.76</v>
          </cell>
        </row>
        <row r="35">
          <cell r="C35">
            <v>80</v>
          </cell>
          <cell r="D35">
            <v>121.6</v>
          </cell>
        </row>
        <row r="36">
          <cell r="C36">
            <v>105</v>
          </cell>
          <cell r="D36">
            <v>100.8</v>
          </cell>
        </row>
        <row r="37">
          <cell r="C37">
            <v>113</v>
          </cell>
          <cell r="D37">
            <v>161.59</v>
          </cell>
        </row>
        <row r="38">
          <cell r="C38">
            <v>50</v>
          </cell>
          <cell r="D38">
            <v>72.5</v>
          </cell>
        </row>
        <row r="39">
          <cell r="C39">
            <v>112</v>
          </cell>
          <cell r="D39">
            <v>206.08</v>
          </cell>
        </row>
        <row r="40">
          <cell r="C40">
            <v>101</v>
          </cell>
          <cell r="D40">
            <v>186.85</v>
          </cell>
        </row>
        <row r="41">
          <cell r="C41">
            <v>52</v>
          </cell>
          <cell r="D41">
            <v>72.8</v>
          </cell>
        </row>
        <row r="42">
          <cell r="C42">
            <v>220</v>
          </cell>
          <cell r="D42">
            <v>40.46</v>
          </cell>
        </row>
        <row r="43">
          <cell r="C43">
            <v>77</v>
          </cell>
          <cell r="D43">
            <v>87.01</v>
          </cell>
        </row>
        <row r="44">
          <cell r="C44">
            <v>103</v>
          </cell>
          <cell r="D44">
            <v>165.83</v>
          </cell>
        </row>
        <row r="45">
          <cell r="C45">
            <v>61</v>
          </cell>
          <cell r="D45">
            <v>56.73</v>
          </cell>
        </row>
        <row r="46">
          <cell r="C46">
            <v>115</v>
          </cell>
          <cell r="D46">
            <v>92</v>
          </cell>
        </row>
        <row r="47">
          <cell r="C47">
            <v>55</v>
          </cell>
          <cell r="D47">
            <v>40.700000000000003</v>
          </cell>
        </row>
        <row r="48">
          <cell r="C48">
            <v>26</v>
          </cell>
          <cell r="D48">
            <v>48.36</v>
          </cell>
        </row>
        <row r="49">
          <cell r="C49">
            <v>48</v>
          </cell>
          <cell r="D49">
            <v>81.12</v>
          </cell>
        </row>
        <row r="50">
          <cell r="C50">
            <v>23</v>
          </cell>
          <cell r="D50">
            <v>36.340000000000003</v>
          </cell>
        </row>
        <row r="51">
          <cell r="C51">
            <v>98</v>
          </cell>
          <cell r="D51">
            <v>128.38</v>
          </cell>
        </row>
        <row r="52">
          <cell r="C52">
            <v>75</v>
          </cell>
          <cell r="D52">
            <v>94.5</v>
          </cell>
        </row>
        <row r="53">
          <cell r="C53">
            <v>97</v>
          </cell>
          <cell r="D53">
            <v>110.58</v>
          </cell>
        </row>
        <row r="54">
          <cell r="C54">
            <v>124</v>
          </cell>
          <cell r="D54">
            <v>202.12</v>
          </cell>
        </row>
        <row r="55">
          <cell r="C55">
            <v>97</v>
          </cell>
          <cell r="D55">
            <v>85.36</v>
          </cell>
        </row>
        <row r="56">
          <cell r="C56">
            <v>51</v>
          </cell>
          <cell r="D56">
            <v>61.71</v>
          </cell>
        </row>
        <row r="57">
          <cell r="C57">
            <v>31</v>
          </cell>
          <cell r="D57">
            <v>61.69</v>
          </cell>
        </row>
        <row r="58">
          <cell r="C58">
            <v>97</v>
          </cell>
          <cell r="D58">
            <v>101.85</v>
          </cell>
        </row>
        <row r="59">
          <cell r="C59">
            <v>117</v>
          </cell>
          <cell r="D59">
            <v>121.68</v>
          </cell>
        </row>
        <row r="60">
          <cell r="C60">
            <v>121</v>
          </cell>
          <cell r="D60">
            <v>135.52000000000001</v>
          </cell>
        </row>
        <row r="61">
          <cell r="C61">
            <v>23</v>
          </cell>
          <cell r="D61">
            <v>43.47</v>
          </cell>
        </row>
        <row r="62">
          <cell r="C62">
            <v>129</v>
          </cell>
          <cell r="D62">
            <v>98.04</v>
          </cell>
        </row>
        <row r="63">
          <cell r="C63">
            <v>75</v>
          </cell>
          <cell r="D63">
            <v>132</v>
          </cell>
        </row>
        <row r="64">
          <cell r="C64">
            <v>75</v>
          </cell>
          <cell r="D64">
            <v>72</v>
          </cell>
        </row>
        <row r="65">
          <cell r="C65">
            <v>115</v>
          </cell>
          <cell r="D65">
            <v>116.15</v>
          </cell>
        </row>
        <row r="66">
          <cell r="C66">
            <v>85</v>
          </cell>
          <cell r="D66">
            <v>96.05</v>
          </cell>
        </row>
        <row r="67">
          <cell r="C67">
            <v>109</v>
          </cell>
          <cell r="D67">
            <v>91.56</v>
          </cell>
        </row>
        <row r="68">
          <cell r="C68">
            <v>125</v>
          </cell>
          <cell r="D68">
            <v>148.75</v>
          </cell>
        </row>
        <row r="69">
          <cell r="C69">
            <v>118</v>
          </cell>
          <cell r="D69">
            <v>134.52000000000001</v>
          </cell>
        </row>
        <row r="70">
          <cell r="C70">
            <v>119</v>
          </cell>
          <cell r="D70">
            <v>154.69999999999999</v>
          </cell>
        </row>
        <row r="71">
          <cell r="C71">
            <v>87</v>
          </cell>
          <cell r="D71">
            <v>144.41999999999999</v>
          </cell>
        </row>
        <row r="72">
          <cell r="C72">
            <v>75</v>
          </cell>
          <cell r="D72">
            <v>125.25</v>
          </cell>
        </row>
        <row r="73">
          <cell r="C73">
            <v>118</v>
          </cell>
          <cell r="D73">
            <v>87.32</v>
          </cell>
        </row>
        <row r="74">
          <cell r="C74">
            <v>111</v>
          </cell>
          <cell r="D74">
            <v>107.67</v>
          </cell>
        </row>
        <row r="75">
          <cell r="C75">
            <v>130</v>
          </cell>
          <cell r="D75">
            <v>158.6</v>
          </cell>
        </row>
        <row r="76">
          <cell r="C76">
            <v>107</v>
          </cell>
          <cell r="D76">
            <v>189.39</v>
          </cell>
        </row>
        <row r="77">
          <cell r="C77">
            <v>34</v>
          </cell>
          <cell r="D77">
            <v>30.94</v>
          </cell>
        </row>
        <row r="78">
          <cell r="C78">
            <v>36</v>
          </cell>
          <cell r="D78">
            <v>66.239999999999995</v>
          </cell>
        </row>
        <row r="79">
          <cell r="C79">
            <v>48</v>
          </cell>
          <cell r="D79">
            <v>72.959999999999994</v>
          </cell>
        </row>
        <row r="80">
          <cell r="C80">
            <v>76</v>
          </cell>
          <cell r="D80">
            <v>116.28</v>
          </cell>
        </row>
        <row r="81">
          <cell r="C81">
            <v>46</v>
          </cell>
          <cell r="D81">
            <v>53.36</v>
          </cell>
        </row>
        <row r="82">
          <cell r="C82">
            <v>123</v>
          </cell>
          <cell r="D82">
            <v>202.95</v>
          </cell>
        </row>
        <row r="83">
          <cell r="C83">
            <v>74</v>
          </cell>
          <cell r="D83">
            <v>51.06</v>
          </cell>
        </row>
        <row r="84">
          <cell r="C84">
            <v>93</v>
          </cell>
          <cell r="D84">
            <v>66.959999999999994</v>
          </cell>
        </row>
        <row r="85">
          <cell r="C85">
            <v>96</v>
          </cell>
          <cell r="D85">
            <v>149.76</v>
          </cell>
        </row>
        <row r="86">
          <cell r="C86">
            <v>75</v>
          </cell>
          <cell r="D86">
            <v>64.5</v>
          </cell>
        </row>
        <row r="87">
          <cell r="C87">
            <v>116</v>
          </cell>
          <cell r="D87">
            <v>111.36</v>
          </cell>
        </row>
        <row r="88">
          <cell r="C88">
            <v>45</v>
          </cell>
          <cell r="D88">
            <v>61.2</v>
          </cell>
        </row>
        <row r="89">
          <cell r="C89">
            <v>79</v>
          </cell>
          <cell r="D89">
            <v>64.78</v>
          </cell>
        </row>
        <row r="90">
          <cell r="C90">
            <v>111</v>
          </cell>
          <cell r="D90">
            <v>189.81</v>
          </cell>
        </row>
        <row r="91">
          <cell r="C91">
            <v>61</v>
          </cell>
          <cell r="D91">
            <v>70.760000000000005</v>
          </cell>
        </row>
        <row r="92">
          <cell r="C92">
            <v>22</v>
          </cell>
          <cell r="D92">
            <v>32.78</v>
          </cell>
        </row>
        <row r="93">
          <cell r="C93">
            <v>61</v>
          </cell>
          <cell r="D93">
            <v>96.99</v>
          </cell>
        </row>
        <row r="94">
          <cell r="C94">
            <v>47</v>
          </cell>
          <cell r="D94">
            <v>77.08</v>
          </cell>
        </row>
        <row r="95">
          <cell r="C95">
            <v>88</v>
          </cell>
          <cell r="D95">
            <v>152.24</v>
          </cell>
        </row>
        <row r="96">
          <cell r="C96">
            <v>83</v>
          </cell>
          <cell r="D96">
            <v>151.06</v>
          </cell>
        </row>
        <row r="97">
          <cell r="C97">
            <v>72</v>
          </cell>
          <cell r="D97">
            <v>131.76</v>
          </cell>
        </row>
        <row r="98">
          <cell r="C98">
            <v>87</v>
          </cell>
          <cell r="D98">
            <v>88.74</v>
          </cell>
        </row>
        <row r="99">
          <cell r="C99">
            <v>127</v>
          </cell>
          <cell r="D99">
            <v>205.74</v>
          </cell>
        </row>
        <row r="100">
          <cell r="C100">
            <v>26</v>
          </cell>
          <cell r="D100">
            <v>16.64</v>
          </cell>
        </row>
        <row r="101">
          <cell r="C101">
            <v>93</v>
          </cell>
          <cell r="D101">
            <v>114.39</v>
          </cell>
        </row>
        <row r="102">
          <cell r="C102">
            <v>100</v>
          </cell>
          <cell r="D102">
            <v>161</v>
          </cell>
        </row>
        <row r="103">
          <cell r="C103">
            <v>97</v>
          </cell>
          <cell r="D103">
            <v>112.52</v>
          </cell>
        </row>
        <row r="104">
          <cell r="C104">
            <v>34</v>
          </cell>
          <cell r="D104">
            <v>47.6</v>
          </cell>
        </row>
        <row r="105">
          <cell r="C105">
            <v>22</v>
          </cell>
          <cell r="D105">
            <v>21.12</v>
          </cell>
        </row>
        <row r="106">
          <cell r="C106">
            <v>68</v>
          </cell>
          <cell r="D106">
            <v>46.24</v>
          </cell>
        </row>
        <row r="107">
          <cell r="C107">
            <v>174</v>
          </cell>
          <cell r="D107">
            <v>70.84</v>
          </cell>
        </row>
        <row r="108">
          <cell r="C108">
            <v>109</v>
          </cell>
          <cell r="D108">
            <v>159.13999999999999</v>
          </cell>
        </row>
        <row r="109">
          <cell r="C109">
            <v>83</v>
          </cell>
          <cell r="D109">
            <v>75.53</v>
          </cell>
        </row>
        <row r="110">
          <cell r="C110">
            <v>30</v>
          </cell>
          <cell r="D110">
            <v>47.4</v>
          </cell>
        </row>
        <row r="111">
          <cell r="C111">
            <v>117</v>
          </cell>
          <cell r="D111">
            <v>231.66</v>
          </cell>
        </row>
        <row r="112">
          <cell r="C112">
            <v>127</v>
          </cell>
          <cell r="D112">
            <v>110.49</v>
          </cell>
        </row>
        <row r="113">
          <cell r="C113">
            <v>111</v>
          </cell>
          <cell r="D113">
            <v>183.15</v>
          </cell>
        </row>
        <row r="114">
          <cell r="C114">
            <v>61</v>
          </cell>
          <cell r="D114">
            <v>61.61</v>
          </cell>
        </row>
        <row r="115">
          <cell r="C115">
            <v>76</v>
          </cell>
          <cell r="D115">
            <v>129.19999999999999</v>
          </cell>
        </row>
        <row r="116">
          <cell r="C116">
            <v>29</v>
          </cell>
          <cell r="D116">
            <v>37.99</v>
          </cell>
        </row>
        <row r="117">
          <cell r="C117">
            <v>114</v>
          </cell>
          <cell r="D117">
            <v>102.6</v>
          </cell>
        </row>
        <row r="118">
          <cell r="C118">
            <v>73</v>
          </cell>
          <cell r="D118">
            <v>132.13</v>
          </cell>
        </row>
        <row r="119">
          <cell r="C119">
            <v>106</v>
          </cell>
          <cell r="D119">
            <v>79.5</v>
          </cell>
        </row>
        <row r="120">
          <cell r="C120">
            <v>125</v>
          </cell>
          <cell r="D120">
            <v>221.25</v>
          </cell>
        </row>
        <row r="121">
          <cell r="C121">
            <v>126</v>
          </cell>
          <cell r="D121">
            <v>128.52000000000001</v>
          </cell>
        </row>
        <row r="122">
          <cell r="C122">
            <v>117</v>
          </cell>
          <cell r="D122">
            <v>167.31</v>
          </cell>
        </row>
        <row r="123">
          <cell r="C123">
            <v>33</v>
          </cell>
          <cell r="D123">
            <v>24.75</v>
          </cell>
        </row>
        <row r="124">
          <cell r="C124">
            <v>113</v>
          </cell>
          <cell r="D124">
            <v>70.06</v>
          </cell>
        </row>
        <row r="125">
          <cell r="C125">
            <v>68</v>
          </cell>
          <cell r="D125">
            <v>123.76</v>
          </cell>
        </row>
        <row r="126">
          <cell r="C126">
            <v>93</v>
          </cell>
          <cell r="D126">
            <v>68.819999999999993</v>
          </cell>
        </row>
        <row r="127">
          <cell r="C127">
            <v>71</v>
          </cell>
          <cell r="D127">
            <v>75.260000000000005</v>
          </cell>
        </row>
        <row r="128">
          <cell r="C128">
            <v>80</v>
          </cell>
          <cell r="D128">
            <v>137.6</v>
          </cell>
        </row>
        <row r="129">
          <cell r="C129">
            <v>66</v>
          </cell>
          <cell r="D129">
            <v>52.14</v>
          </cell>
        </row>
        <row r="130">
          <cell r="C130">
            <v>115</v>
          </cell>
          <cell r="D130">
            <v>159.85</v>
          </cell>
        </row>
        <row r="131">
          <cell r="C131">
            <v>85</v>
          </cell>
          <cell r="D131">
            <v>164.05</v>
          </cell>
        </row>
        <row r="132">
          <cell r="C132">
            <v>58</v>
          </cell>
          <cell r="D132">
            <v>79.459999999999994</v>
          </cell>
        </row>
        <row r="133">
          <cell r="C133">
            <v>26</v>
          </cell>
          <cell r="D133">
            <v>28.08</v>
          </cell>
        </row>
        <row r="134">
          <cell r="C134">
            <v>99</v>
          </cell>
          <cell r="D134">
            <v>177.21</v>
          </cell>
        </row>
        <row r="135">
          <cell r="C135">
            <v>53</v>
          </cell>
          <cell r="D135">
            <v>58.3</v>
          </cell>
        </row>
        <row r="136">
          <cell r="C136">
            <v>62</v>
          </cell>
          <cell r="D136">
            <v>62.62</v>
          </cell>
        </row>
        <row r="137">
          <cell r="C137">
            <v>91</v>
          </cell>
          <cell r="D137">
            <v>163.80000000000001</v>
          </cell>
        </row>
        <row r="138">
          <cell r="C138">
            <v>95</v>
          </cell>
          <cell r="D138">
            <v>145.35</v>
          </cell>
        </row>
        <row r="139">
          <cell r="C139">
            <v>69</v>
          </cell>
          <cell r="D139">
            <v>50.37</v>
          </cell>
        </row>
        <row r="140">
          <cell r="C140">
            <v>102</v>
          </cell>
          <cell r="D140">
            <v>125.46</v>
          </cell>
        </row>
        <row r="141">
          <cell r="C141">
            <v>50</v>
          </cell>
          <cell r="D141">
            <v>49</v>
          </cell>
        </row>
        <row r="142">
          <cell r="C142">
            <v>26</v>
          </cell>
          <cell r="D142">
            <v>32.24</v>
          </cell>
        </row>
        <row r="143">
          <cell r="C143">
            <v>120</v>
          </cell>
          <cell r="D143">
            <v>234</v>
          </cell>
        </row>
        <row r="144">
          <cell r="C144">
            <v>78</v>
          </cell>
          <cell r="D144">
            <v>128.69999999999999</v>
          </cell>
        </row>
        <row r="145">
          <cell r="C145">
            <v>54</v>
          </cell>
          <cell r="D145">
            <v>57.24</v>
          </cell>
        </row>
        <row r="146">
          <cell r="C146">
            <v>40</v>
          </cell>
          <cell r="D146">
            <v>32.799999999999997</v>
          </cell>
        </row>
        <row r="147">
          <cell r="C147">
            <v>22</v>
          </cell>
          <cell r="D147">
            <v>37.4</v>
          </cell>
        </row>
        <row r="148">
          <cell r="C148">
            <v>52</v>
          </cell>
          <cell r="D148">
            <v>43.68</v>
          </cell>
        </row>
        <row r="149">
          <cell r="C149">
            <v>34</v>
          </cell>
          <cell r="D149">
            <v>56.1</v>
          </cell>
        </row>
        <row r="150">
          <cell r="C150">
            <v>92</v>
          </cell>
          <cell r="D150">
            <v>77.28</v>
          </cell>
        </row>
        <row r="151">
          <cell r="C151">
            <v>20</v>
          </cell>
          <cell r="D151">
            <v>33.6</v>
          </cell>
        </row>
        <row r="152">
          <cell r="C152">
            <v>42</v>
          </cell>
          <cell r="D152">
            <v>31.5</v>
          </cell>
        </row>
        <row r="153">
          <cell r="C153">
            <v>35</v>
          </cell>
          <cell r="D153">
            <v>23.8</v>
          </cell>
        </row>
        <row r="154">
          <cell r="C154">
            <v>54</v>
          </cell>
          <cell r="D154">
            <v>79.92</v>
          </cell>
        </row>
        <row r="155">
          <cell r="C155">
            <v>29</v>
          </cell>
          <cell r="D155">
            <v>20.010000000000002</v>
          </cell>
        </row>
        <row r="156">
          <cell r="C156">
            <v>121</v>
          </cell>
          <cell r="D156">
            <v>209.33</v>
          </cell>
        </row>
        <row r="157">
          <cell r="C157">
            <v>92</v>
          </cell>
          <cell r="D157">
            <v>115</v>
          </cell>
        </row>
        <row r="158">
          <cell r="C158">
            <v>46</v>
          </cell>
          <cell r="D158">
            <v>65.78</v>
          </cell>
        </row>
        <row r="159">
          <cell r="C159">
            <v>122</v>
          </cell>
          <cell r="D159">
            <v>241.56</v>
          </cell>
        </row>
        <row r="160">
          <cell r="C160">
            <v>27</v>
          </cell>
          <cell r="D160">
            <v>42.93</v>
          </cell>
        </row>
        <row r="161">
          <cell r="C161">
            <v>83</v>
          </cell>
          <cell r="D161">
            <v>122.84</v>
          </cell>
        </row>
        <row r="162">
          <cell r="C162">
            <v>73</v>
          </cell>
          <cell r="D162">
            <v>138.69999999999999</v>
          </cell>
        </row>
        <row r="163">
          <cell r="C163">
            <v>125</v>
          </cell>
          <cell r="D163">
            <v>177.5</v>
          </cell>
        </row>
        <row r="164">
          <cell r="C164">
            <v>125</v>
          </cell>
          <cell r="D164">
            <v>200</v>
          </cell>
        </row>
        <row r="165">
          <cell r="C165">
            <v>120</v>
          </cell>
          <cell r="D165">
            <v>237.6</v>
          </cell>
        </row>
        <row r="166">
          <cell r="C166">
            <v>34</v>
          </cell>
          <cell r="D166">
            <v>63.92</v>
          </cell>
        </row>
        <row r="167">
          <cell r="C167">
            <v>65</v>
          </cell>
          <cell r="D167">
            <v>74.099999999999994</v>
          </cell>
        </row>
        <row r="168">
          <cell r="C168">
            <v>104</v>
          </cell>
          <cell r="D168">
            <v>106.08</v>
          </cell>
        </row>
        <row r="169">
          <cell r="C169">
            <v>116</v>
          </cell>
          <cell r="D169">
            <v>187.92</v>
          </cell>
        </row>
        <row r="170">
          <cell r="C170">
            <v>126</v>
          </cell>
          <cell r="D170">
            <v>246.96</v>
          </cell>
        </row>
        <row r="171">
          <cell r="C171">
            <v>42</v>
          </cell>
          <cell r="D171">
            <v>56.7</v>
          </cell>
        </row>
        <row r="172">
          <cell r="C172">
            <v>24</v>
          </cell>
          <cell r="D172">
            <v>16.079999999999998</v>
          </cell>
        </row>
        <row r="173">
          <cell r="C173">
            <v>40</v>
          </cell>
          <cell r="D173">
            <v>27.2</v>
          </cell>
        </row>
        <row r="174">
          <cell r="C174">
            <v>24</v>
          </cell>
          <cell r="D174">
            <v>21.6</v>
          </cell>
        </row>
        <row r="175">
          <cell r="C175">
            <v>102</v>
          </cell>
          <cell r="D175">
            <v>116.28</v>
          </cell>
        </row>
        <row r="176">
          <cell r="C176">
            <v>31</v>
          </cell>
          <cell r="D176">
            <v>61.38</v>
          </cell>
        </row>
        <row r="177">
          <cell r="C177">
            <v>113</v>
          </cell>
          <cell r="D177">
            <v>73.45</v>
          </cell>
        </row>
        <row r="178">
          <cell r="C178">
            <v>117</v>
          </cell>
          <cell r="D178">
            <v>149.76</v>
          </cell>
        </row>
        <row r="179">
          <cell r="C179">
            <v>71</v>
          </cell>
          <cell r="D179">
            <v>103.66</v>
          </cell>
        </row>
        <row r="180">
          <cell r="C180">
            <v>58</v>
          </cell>
          <cell r="D180">
            <v>71.92</v>
          </cell>
        </row>
        <row r="181">
          <cell r="C181">
            <v>93</v>
          </cell>
          <cell r="D181">
            <v>97.65</v>
          </cell>
        </row>
        <row r="182">
          <cell r="C182">
            <v>112</v>
          </cell>
          <cell r="D182">
            <v>155.68</v>
          </cell>
        </row>
        <row r="183">
          <cell r="C183">
            <v>21</v>
          </cell>
          <cell r="D183">
            <v>15.12</v>
          </cell>
        </row>
        <row r="184">
          <cell r="C184">
            <v>78</v>
          </cell>
          <cell r="D184">
            <v>92.04</v>
          </cell>
        </row>
        <row r="185">
          <cell r="C185">
            <v>31</v>
          </cell>
          <cell r="D185">
            <v>60.45</v>
          </cell>
        </row>
        <row r="186">
          <cell r="C186">
            <v>38</v>
          </cell>
          <cell r="D186">
            <v>61.56</v>
          </cell>
        </row>
        <row r="187">
          <cell r="C187">
            <v>108</v>
          </cell>
          <cell r="D187">
            <v>72.36</v>
          </cell>
        </row>
        <row r="188">
          <cell r="C188">
            <v>73</v>
          </cell>
          <cell r="D188">
            <v>81.760000000000005</v>
          </cell>
        </row>
        <row r="189">
          <cell r="C189">
            <v>86</v>
          </cell>
          <cell r="D189">
            <v>67.94</v>
          </cell>
        </row>
        <row r="190">
          <cell r="C190">
            <v>46</v>
          </cell>
          <cell r="D190">
            <v>58.88</v>
          </cell>
        </row>
        <row r="191">
          <cell r="C191">
            <v>34</v>
          </cell>
          <cell r="D191">
            <v>45.56</v>
          </cell>
        </row>
        <row r="192">
          <cell r="C192">
            <v>73</v>
          </cell>
          <cell r="D192">
            <v>114.61</v>
          </cell>
        </row>
        <row r="193">
          <cell r="C193">
            <v>109</v>
          </cell>
          <cell r="D193">
            <v>184.21</v>
          </cell>
        </row>
        <row r="194">
          <cell r="C194">
            <v>97</v>
          </cell>
          <cell r="D194">
            <v>189.15</v>
          </cell>
        </row>
        <row r="195">
          <cell r="C195">
            <v>57</v>
          </cell>
          <cell r="D195">
            <v>83.22</v>
          </cell>
        </row>
        <row r="196">
          <cell r="C196">
            <v>110</v>
          </cell>
          <cell r="D196">
            <v>119.9</v>
          </cell>
        </row>
        <row r="197">
          <cell r="C197">
            <v>66</v>
          </cell>
          <cell r="D197">
            <v>107.58</v>
          </cell>
        </row>
        <row r="198">
          <cell r="C198">
            <v>57</v>
          </cell>
          <cell r="D198">
            <v>87.21</v>
          </cell>
        </row>
        <row r="199">
          <cell r="C199">
            <v>33</v>
          </cell>
          <cell r="D199">
            <v>22.44</v>
          </cell>
        </row>
        <row r="200">
          <cell r="C200">
            <v>98</v>
          </cell>
          <cell r="D200">
            <v>171.5</v>
          </cell>
        </row>
        <row r="201">
          <cell r="C201">
            <v>38</v>
          </cell>
          <cell r="D201">
            <v>46.74</v>
          </cell>
        </row>
        <row r="202">
          <cell r="C202">
            <v>106</v>
          </cell>
          <cell r="D202">
            <v>93.28</v>
          </cell>
        </row>
        <row r="203">
          <cell r="C203">
            <v>51</v>
          </cell>
          <cell r="D203">
            <v>41.31</v>
          </cell>
        </row>
        <row r="204">
          <cell r="C204">
            <v>39</v>
          </cell>
          <cell r="D204">
            <v>56.94</v>
          </cell>
        </row>
        <row r="205">
          <cell r="C205">
            <v>129</v>
          </cell>
          <cell r="D205">
            <v>108.36</v>
          </cell>
        </row>
        <row r="206">
          <cell r="C206">
            <v>64</v>
          </cell>
          <cell r="D206">
            <v>128</v>
          </cell>
        </row>
        <row r="207">
          <cell r="C207">
            <v>53</v>
          </cell>
          <cell r="D207">
            <v>71.02</v>
          </cell>
        </row>
        <row r="208">
          <cell r="C208">
            <v>94</v>
          </cell>
          <cell r="D208">
            <v>112.8</v>
          </cell>
        </row>
        <row r="209">
          <cell r="C209">
            <v>128</v>
          </cell>
          <cell r="D209">
            <v>97.28</v>
          </cell>
        </row>
        <row r="210">
          <cell r="C210">
            <v>87</v>
          </cell>
          <cell r="D210">
            <v>142.68</v>
          </cell>
        </row>
        <row r="211">
          <cell r="C211">
            <v>124</v>
          </cell>
          <cell r="D211">
            <v>93</v>
          </cell>
        </row>
        <row r="212">
          <cell r="C212">
            <v>128</v>
          </cell>
          <cell r="D212">
            <v>172.8</v>
          </cell>
        </row>
        <row r="213">
          <cell r="C213">
            <v>47</v>
          </cell>
          <cell r="D213">
            <v>80.37</v>
          </cell>
        </row>
        <row r="214">
          <cell r="C214">
            <v>29</v>
          </cell>
          <cell r="D214">
            <v>38.86</v>
          </cell>
        </row>
        <row r="215">
          <cell r="C215">
            <v>50</v>
          </cell>
          <cell r="D215">
            <v>68</v>
          </cell>
        </row>
        <row r="216">
          <cell r="C216">
            <v>57</v>
          </cell>
          <cell r="D216">
            <v>52.44</v>
          </cell>
        </row>
        <row r="217">
          <cell r="C217">
            <v>45</v>
          </cell>
          <cell r="D217">
            <v>49.95</v>
          </cell>
        </row>
        <row r="218">
          <cell r="C218">
            <v>108</v>
          </cell>
          <cell r="D218">
            <v>100.44</v>
          </cell>
        </row>
        <row r="219">
          <cell r="C219">
            <v>114</v>
          </cell>
          <cell r="D219">
            <v>76.38</v>
          </cell>
        </row>
        <row r="220">
          <cell r="C220">
            <v>74</v>
          </cell>
          <cell r="D220">
            <v>55.5</v>
          </cell>
        </row>
        <row r="221">
          <cell r="C221">
            <v>26</v>
          </cell>
          <cell r="D221">
            <v>32.24</v>
          </cell>
        </row>
        <row r="222">
          <cell r="C222">
            <v>111</v>
          </cell>
          <cell r="D222">
            <v>95.46</v>
          </cell>
        </row>
        <row r="223">
          <cell r="C223">
            <v>62</v>
          </cell>
          <cell r="D223">
            <v>38.44</v>
          </cell>
        </row>
        <row r="224">
          <cell r="C224">
            <v>119</v>
          </cell>
          <cell r="D224">
            <v>232.05</v>
          </cell>
        </row>
        <row r="225">
          <cell r="C225">
            <v>44</v>
          </cell>
          <cell r="D225">
            <v>33.44</v>
          </cell>
        </row>
        <row r="226">
          <cell r="C226">
            <v>130</v>
          </cell>
          <cell r="D226">
            <v>114.4</v>
          </cell>
        </row>
        <row r="227">
          <cell r="C227">
            <v>82</v>
          </cell>
          <cell r="D227">
            <v>95.12</v>
          </cell>
        </row>
        <row r="228">
          <cell r="C228">
            <v>40</v>
          </cell>
          <cell r="D228">
            <v>63.2</v>
          </cell>
        </row>
        <row r="229">
          <cell r="C229">
            <v>59</v>
          </cell>
          <cell r="D229">
            <v>96.76</v>
          </cell>
        </row>
        <row r="230">
          <cell r="C230">
            <v>48</v>
          </cell>
          <cell r="D230">
            <v>29.28</v>
          </cell>
        </row>
        <row r="231">
          <cell r="C231">
            <v>116</v>
          </cell>
          <cell r="D231">
            <v>83.52</v>
          </cell>
        </row>
        <row r="232">
          <cell r="C232">
            <v>111</v>
          </cell>
          <cell r="D232">
            <v>96.57</v>
          </cell>
        </row>
        <row r="233">
          <cell r="C233">
            <v>64</v>
          </cell>
          <cell r="D233">
            <v>89.6</v>
          </cell>
        </row>
        <row r="234">
          <cell r="C234">
            <v>83</v>
          </cell>
          <cell r="D234">
            <v>64.739999999999995</v>
          </cell>
        </row>
        <row r="235">
          <cell r="C235">
            <v>114</v>
          </cell>
          <cell r="D235">
            <v>161.88</v>
          </cell>
        </row>
        <row r="236">
          <cell r="C236">
            <v>68</v>
          </cell>
          <cell r="D236">
            <v>42.16</v>
          </cell>
        </row>
        <row r="237">
          <cell r="C237">
            <v>23</v>
          </cell>
          <cell r="D237">
            <v>42.09</v>
          </cell>
        </row>
        <row r="238">
          <cell r="C238">
            <v>40</v>
          </cell>
          <cell r="D238">
            <v>78</v>
          </cell>
        </row>
        <row r="239">
          <cell r="C239">
            <v>100</v>
          </cell>
          <cell r="D239">
            <v>146</v>
          </cell>
        </row>
        <row r="240">
          <cell r="C240">
            <v>32</v>
          </cell>
          <cell r="D240">
            <v>42.88</v>
          </cell>
        </row>
        <row r="241">
          <cell r="C241">
            <v>39</v>
          </cell>
          <cell r="D241">
            <v>62.4</v>
          </cell>
        </row>
        <row r="242">
          <cell r="C242">
            <v>30</v>
          </cell>
          <cell r="D242">
            <v>52.8</v>
          </cell>
        </row>
        <row r="243">
          <cell r="C243">
            <v>27</v>
          </cell>
          <cell r="D243">
            <v>31.05</v>
          </cell>
        </row>
        <row r="244">
          <cell r="C244">
            <v>98</v>
          </cell>
          <cell r="D244">
            <v>195.02</v>
          </cell>
        </row>
        <row r="245">
          <cell r="C245">
            <v>103</v>
          </cell>
          <cell r="D245">
            <v>69.010000000000005</v>
          </cell>
        </row>
        <row r="246">
          <cell r="C246">
            <v>53</v>
          </cell>
          <cell r="D246">
            <v>92.22</v>
          </cell>
        </row>
        <row r="247">
          <cell r="C247">
            <v>34</v>
          </cell>
          <cell r="D247">
            <v>47.26</v>
          </cell>
        </row>
        <row r="248">
          <cell r="C248">
            <v>76</v>
          </cell>
          <cell r="D248">
            <v>140.6</v>
          </cell>
        </row>
        <row r="249">
          <cell r="C249">
            <v>101</v>
          </cell>
          <cell r="D249">
            <v>195.94</v>
          </cell>
        </row>
        <row r="250">
          <cell r="C250">
            <v>36</v>
          </cell>
          <cell r="D250">
            <v>60.84</v>
          </cell>
        </row>
        <row r="251">
          <cell r="C251">
            <v>49</v>
          </cell>
          <cell r="D251">
            <v>97.02</v>
          </cell>
        </row>
        <row r="252">
          <cell r="C252">
            <v>56</v>
          </cell>
          <cell r="D252">
            <v>48.16</v>
          </cell>
        </row>
        <row r="253">
          <cell r="C253">
            <v>82</v>
          </cell>
          <cell r="D253">
            <v>149.24</v>
          </cell>
        </row>
        <row r="254">
          <cell r="C254">
            <v>124</v>
          </cell>
          <cell r="D254">
            <v>239.32</v>
          </cell>
        </row>
        <row r="255">
          <cell r="C255">
            <v>82</v>
          </cell>
          <cell r="D255">
            <v>159.9</v>
          </cell>
        </row>
        <row r="256">
          <cell r="C256">
            <v>24</v>
          </cell>
          <cell r="D256">
            <v>31.92</v>
          </cell>
        </row>
        <row r="257">
          <cell r="C257">
            <v>49</v>
          </cell>
          <cell r="D257">
            <v>93.59</v>
          </cell>
        </row>
        <row r="258">
          <cell r="C258">
            <v>34</v>
          </cell>
          <cell r="D258">
            <v>36.04</v>
          </cell>
        </row>
        <row r="259">
          <cell r="C259">
            <v>57</v>
          </cell>
          <cell r="D259">
            <v>102.6</v>
          </cell>
        </row>
        <row r="260">
          <cell r="C260">
            <v>76</v>
          </cell>
          <cell r="D260">
            <v>57.76</v>
          </cell>
        </row>
        <row r="261">
          <cell r="C261">
            <v>76</v>
          </cell>
          <cell r="D261">
            <v>97.28</v>
          </cell>
        </row>
        <row r="262">
          <cell r="C262">
            <v>73</v>
          </cell>
          <cell r="D262">
            <v>139.43</v>
          </cell>
        </row>
        <row r="263">
          <cell r="C263">
            <v>26</v>
          </cell>
          <cell r="D263">
            <v>16.64</v>
          </cell>
        </row>
        <row r="264">
          <cell r="C264">
            <v>43</v>
          </cell>
          <cell r="D264">
            <v>41.71</v>
          </cell>
        </row>
        <row r="265">
          <cell r="C265">
            <v>76</v>
          </cell>
          <cell r="D265">
            <v>106.4</v>
          </cell>
        </row>
        <row r="266">
          <cell r="C266">
            <v>80</v>
          </cell>
          <cell r="D266">
            <v>115.2</v>
          </cell>
        </row>
        <row r="267">
          <cell r="C267">
            <v>24</v>
          </cell>
          <cell r="D267">
            <v>17.28</v>
          </cell>
        </row>
        <row r="268">
          <cell r="C268">
            <v>44</v>
          </cell>
          <cell r="D268">
            <v>80.52</v>
          </cell>
        </row>
        <row r="269">
          <cell r="C269">
            <v>59</v>
          </cell>
          <cell r="D269">
            <v>46.61</v>
          </cell>
        </row>
        <row r="270">
          <cell r="C270">
            <v>69</v>
          </cell>
          <cell r="D270">
            <v>126.96</v>
          </cell>
        </row>
        <row r="271">
          <cell r="C271">
            <v>95</v>
          </cell>
          <cell r="D271">
            <v>161.5</v>
          </cell>
        </row>
        <row r="272">
          <cell r="C272">
            <v>92</v>
          </cell>
          <cell r="D272">
            <v>144.44</v>
          </cell>
        </row>
        <row r="273">
          <cell r="C273">
            <v>37</v>
          </cell>
          <cell r="D273">
            <v>50.69</v>
          </cell>
        </row>
        <row r="274">
          <cell r="C274">
            <v>105</v>
          </cell>
          <cell r="D274">
            <v>160.65</v>
          </cell>
        </row>
        <row r="275">
          <cell r="C275">
            <v>126</v>
          </cell>
          <cell r="D275">
            <v>231.84</v>
          </cell>
        </row>
        <row r="276">
          <cell r="C276">
            <v>37</v>
          </cell>
          <cell r="D276">
            <v>50.32</v>
          </cell>
        </row>
        <row r="277">
          <cell r="C277">
            <v>31</v>
          </cell>
          <cell r="D277">
            <v>61.38</v>
          </cell>
        </row>
        <row r="278">
          <cell r="C278">
            <v>49</v>
          </cell>
          <cell r="D278">
            <v>47.04</v>
          </cell>
        </row>
        <row r="279">
          <cell r="C279">
            <v>37</v>
          </cell>
          <cell r="D279">
            <v>67.34</v>
          </cell>
        </row>
        <row r="280">
          <cell r="C280">
            <v>83</v>
          </cell>
          <cell r="D280">
            <v>70.55</v>
          </cell>
        </row>
        <row r="281">
          <cell r="C281">
            <v>98</v>
          </cell>
          <cell r="D281">
            <v>156.80000000000001</v>
          </cell>
        </row>
        <row r="282">
          <cell r="C282">
            <v>38</v>
          </cell>
          <cell r="D282">
            <v>39.14</v>
          </cell>
        </row>
        <row r="283">
          <cell r="C283">
            <v>101</v>
          </cell>
          <cell r="D283">
            <v>165.64</v>
          </cell>
        </row>
        <row r="284">
          <cell r="C284">
            <v>53</v>
          </cell>
          <cell r="D284">
            <v>71.55</v>
          </cell>
        </row>
        <row r="285">
          <cell r="C285">
            <v>130</v>
          </cell>
          <cell r="D285">
            <v>218.4</v>
          </cell>
        </row>
        <row r="286">
          <cell r="C286">
            <v>84</v>
          </cell>
          <cell r="D286">
            <v>89.88</v>
          </cell>
        </row>
        <row r="287">
          <cell r="C287">
            <v>102</v>
          </cell>
          <cell r="D287">
            <v>72.42</v>
          </cell>
        </row>
        <row r="288">
          <cell r="C288">
            <v>122</v>
          </cell>
          <cell r="D288">
            <v>146.4</v>
          </cell>
        </row>
        <row r="289">
          <cell r="C289">
            <v>27</v>
          </cell>
          <cell r="D289">
            <v>49.68</v>
          </cell>
        </row>
        <row r="290">
          <cell r="C290">
            <v>42</v>
          </cell>
          <cell r="D290">
            <v>52.92</v>
          </cell>
        </row>
        <row r="291">
          <cell r="C291">
            <v>95</v>
          </cell>
          <cell r="D291">
            <v>126.35</v>
          </cell>
        </row>
        <row r="292">
          <cell r="C292">
            <v>100</v>
          </cell>
          <cell r="D292">
            <v>112</v>
          </cell>
        </row>
        <row r="293">
          <cell r="C293">
            <v>96</v>
          </cell>
          <cell r="D293">
            <v>120.96</v>
          </cell>
        </row>
        <row r="294">
          <cell r="C294">
            <v>99</v>
          </cell>
          <cell r="D294">
            <v>75.239999999999995</v>
          </cell>
        </row>
        <row r="295">
          <cell r="C295">
            <v>89</v>
          </cell>
          <cell r="D295">
            <v>64.97</v>
          </cell>
        </row>
        <row r="296">
          <cell r="C296">
            <v>81</v>
          </cell>
          <cell r="D296">
            <v>119.07</v>
          </cell>
        </row>
        <row r="297">
          <cell r="C297">
            <v>128</v>
          </cell>
          <cell r="D297">
            <v>96</v>
          </cell>
        </row>
        <row r="298">
          <cell r="C298">
            <v>33</v>
          </cell>
          <cell r="D298">
            <v>25.41</v>
          </cell>
        </row>
        <row r="299">
          <cell r="C299">
            <v>84</v>
          </cell>
          <cell r="D299">
            <v>115.92</v>
          </cell>
        </row>
        <row r="300">
          <cell r="C300">
            <v>122</v>
          </cell>
          <cell r="D300">
            <v>224.48</v>
          </cell>
        </row>
        <row r="301">
          <cell r="C301">
            <v>73</v>
          </cell>
          <cell r="D301">
            <v>122.64</v>
          </cell>
        </row>
        <row r="302">
          <cell r="C302">
            <v>77</v>
          </cell>
          <cell r="D302">
            <v>125.51</v>
          </cell>
        </row>
        <row r="303">
          <cell r="C303">
            <v>91</v>
          </cell>
          <cell r="D303">
            <v>74.62</v>
          </cell>
        </row>
        <row r="304">
          <cell r="C304">
            <v>47</v>
          </cell>
          <cell r="D304">
            <v>65.8</v>
          </cell>
        </row>
        <row r="305">
          <cell r="C305">
            <v>22</v>
          </cell>
          <cell r="D305">
            <v>24.42</v>
          </cell>
        </row>
        <row r="306">
          <cell r="C306">
            <v>65</v>
          </cell>
          <cell r="D306">
            <v>89.7</v>
          </cell>
        </row>
        <row r="307">
          <cell r="C307">
            <v>107</v>
          </cell>
          <cell r="D307">
            <v>167.99</v>
          </cell>
        </row>
        <row r="308">
          <cell r="C308">
            <v>43</v>
          </cell>
          <cell r="D308">
            <v>33.97</v>
          </cell>
        </row>
        <row r="309">
          <cell r="C309">
            <v>102</v>
          </cell>
          <cell r="D309">
            <v>84.66</v>
          </cell>
        </row>
        <row r="310">
          <cell r="C310">
            <v>81</v>
          </cell>
          <cell r="D310">
            <v>127.98</v>
          </cell>
        </row>
        <row r="311">
          <cell r="C311">
            <v>126</v>
          </cell>
          <cell r="D311">
            <v>197.82</v>
          </cell>
        </row>
        <row r="312">
          <cell r="C312">
            <v>78</v>
          </cell>
          <cell r="D312">
            <v>60.84</v>
          </cell>
        </row>
        <row r="313">
          <cell r="C313">
            <v>85</v>
          </cell>
          <cell r="D313">
            <v>51</v>
          </cell>
        </row>
        <row r="314">
          <cell r="C314">
            <v>52</v>
          </cell>
          <cell r="D314">
            <v>101.4</v>
          </cell>
        </row>
        <row r="315">
          <cell r="C315">
            <v>63</v>
          </cell>
          <cell r="D315">
            <v>57.96</v>
          </cell>
        </row>
        <row r="316">
          <cell r="C316">
            <v>121</v>
          </cell>
          <cell r="D316">
            <v>122.21</v>
          </cell>
        </row>
        <row r="317">
          <cell r="C317">
            <v>29</v>
          </cell>
          <cell r="D317">
            <v>34.51</v>
          </cell>
        </row>
        <row r="318">
          <cell r="C318">
            <v>114</v>
          </cell>
          <cell r="D318">
            <v>197.22</v>
          </cell>
        </row>
        <row r="319">
          <cell r="C319">
            <v>79</v>
          </cell>
          <cell r="D319">
            <v>135.09</v>
          </cell>
        </row>
        <row r="320">
          <cell r="C320">
            <v>121</v>
          </cell>
          <cell r="D320">
            <v>101.64</v>
          </cell>
        </row>
        <row r="321">
          <cell r="C321">
            <v>25</v>
          </cell>
          <cell r="D321">
            <v>23.5</v>
          </cell>
        </row>
        <row r="322">
          <cell r="C322">
            <v>32</v>
          </cell>
          <cell r="D322">
            <v>42.24</v>
          </cell>
        </row>
        <row r="323">
          <cell r="C323">
            <v>27</v>
          </cell>
          <cell r="D323">
            <v>48.06</v>
          </cell>
        </row>
        <row r="324">
          <cell r="C324">
            <v>93</v>
          </cell>
          <cell r="D324">
            <v>142.29</v>
          </cell>
        </row>
        <row r="325">
          <cell r="C325">
            <v>93</v>
          </cell>
          <cell r="D325">
            <v>72.540000000000006</v>
          </cell>
        </row>
        <row r="326">
          <cell r="C326">
            <v>37</v>
          </cell>
          <cell r="D326">
            <v>27.01</v>
          </cell>
        </row>
        <row r="327">
          <cell r="C327">
            <v>49</v>
          </cell>
          <cell r="D327">
            <v>45.57</v>
          </cell>
        </row>
        <row r="328">
          <cell r="C328">
            <v>75</v>
          </cell>
          <cell r="D328">
            <v>107.25</v>
          </cell>
        </row>
        <row r="329">
          <cell r="C329">
            <v>99</v>
          </cell>
          <cell r="D329">
            <v>167.31</v>
          </cell>
        </row>
        <row r="330">
          <cell r="C330">
            <v>40</v>
          </cell>
          <cell r="D330">
            <v>74.400000000000006</v>
          </cell>
        </row>
        <row r="331">
          <cell r="C331">
            <v>119</v>
          </cell>
          <cell r="D331">
            <v>73.78</v>
          </cell>
        </row>
        <row r="332">
          <cell r="C332">
            <v>122</v>
          </cell>
          <cell r="D332">
            <v>192.76</v>
          </cell>
        </row>
        <row r="333">
          <cell r="C333">
            <v>87</v>
          </cell>
          <cell r="D333">
            <v>57.42</v>
          </cell>
        </row>
        <row r="334">
          <cell r="C334">
            <v>106</v>
          </cell>
          <cell r="D334">
            <v>167.48</v>
          </cell>
        </row>
        <row r="335">
          <cell r="C335">
            <v>88</v>
          </cell>
          <cell r="D335">
            <v>152.24</v>
          </cell>
        </row>
        <row r="336">
          <cell r="C336">
            <v>60</v>
          </cell>
          <cell r="D336">
            <v>88.2</v>
          </cell>
        </row>
        <row r="337">
          <cell r="C337">
            <v>51</v>
          </cell>
          <cell r="D337">
            <v>52.02</v>
          </cell>
        </row>
        <row r="338">
          <cell r="C338">
            <v>44</v>
          </cell>
          <cell r="D338">
            <v>58.08</v>
          </cell>
        </row>
        <row r="339">
          <cell r="C339">
            <v>40</v>
          </cell>
          <cell r="D339">
            <v>57.2</v>
          </cell>
        </row>
        <row r="340">
          <cell r="C340">
            <v>30</v>
          </cell>
          <cell r="D340">
            <v>42.3</v>
          </cell>
        </row>
        <row r="341">
          <cell r="C341">
            <v>115</v>
          </cell>
          <cell r="D341">
            <v>157.55000000000001</v>
          </cell>
        </row>
        <row r="342">
          <cell r="C342">
            <v>104</v>
          </cell>
          <cell r="D342">
            <v>127.92</v>
          </cell>
        </row>
        <row r="343">
          <cell r="C343">
            <v>105</v>
          </cell>
          <cell r="D343">
            <v>121.8</v>
          </cell>
        </row>
        <row r="344">
          <cell r="C344">
            <v>105</v>
          </cell>
          <cell r="D344">
            <v>96.6</v>
          </cell>
        </row>
        <row r="345">
          <cell r="C345">
            <v>66</v>
          </cell>
          <cell r="D345">
            <v>83.82</v>
          </cell>
        </row>
        <row r="346">
          <cell r="C346">
            <v>42</v>
          </cell>
          <cell r="D346">
            <v>53.34</v>
          </cell>
        </row>
        <row r="347">
          <cell r="C347">
            <v>39</v>
          </cell>
          <cell r="D347">
            <v>39.39</v>
          </cell>
        </row>
        <row r="348">
          <cell r="C348">
            <v>97</v>
          </cell>
          <cell r="D348">
            <v>167.81</v>
          </cell>
        </row>
        <row r="349">
          <cell r="C349">
            <v>102</v>
          </cell>
          <cell r="D349">
            <v>195.84</v>
          </cell>
        </row>
        <row r="350">
          <cell r="C350">
            <v>112</v>
          </cell>
          <cell r="D350">
            <v>80.64</v>
          </cell>
        </row>
        <row r="351">
          <cell r="C351">
            <v>66</v>
          </cell>
          <cell r="D351">
            <v>85.14</v>
          </cell>
        </row>
        <row r="352">
          <cell r="C352">
            <v>60</v>
          </cell>
          <cell r="D352">
            <v>84.6</v>
          </cell>
        </row>
        <row r="353">
          <cell r="C353">
            <v>27</v>
          </cell>
          <cell r="D353">
            <v>39.42</v>
          </cell>
        </row>
        <row r="354">
          <cell r="C354">
            <v>27</v>
          </cell>
          <cell r="D354">
            <v>28.08</v>
          </cell>
        </row>
        <row r="355">
          <cell r="C355">
            <v>66</v>
          </cell>
          <cell r="D355">
            <v>116.16</v>
          </cell>
        </row>
        <row r="356">
          <cell r="C356">
            <v>20</v>
          </cell>
          <cell r="D356">
            <v>16.2</v>
          </cell>
        </row>
        <row r="357">
          <cell r="C357">
            <v>51</v>
          </cell>
          <cell r="D357">
            <v>91.29</v>
          </cell>
        </row>
        <row r="358">
          <cell r="C358">
            <v>57</v>
          </cell>
          <cell r="D358">
            <v>75.81</v>
          </cell>
        </row>
        <row r="359">
          <cell r="C359">
            <v>26</v>
          </cell>
          <cell r="D359">
            <v>34.58</v>
          </cell>
        </row>
        <row r="360">
          <cell r="C360">
            <v>123</v>
          </cell>
          <cell r="D360">
            <v>79.95</v>
          </cell>
        </row>
        <row r="361">
          <cell r="C361">
            <v>66</v>
          </cell>
          <cell r="D361">
            <v>56.1</v>
          </cell>
        </row>
        <row r="362">
          <cell r="C362">
            <v>26</v>
          </cell>
          <cell r="D362">
            <v>34.06</v>
          </cell>
        </row>
        <row r="363">
          <cell r="C363">
            <v>123</v>
          </cell>
          <cell r="D363">
            <v>131.61000000000001</v>
          </cell>
        </row>
        <row r="364">
          <cell r="C364">
            <v>118</v>
          </cell>
          <cell r="D364">
            <v>218.3</v>
          </cell>
        </row>
        <row r="365">
          <cell r="C365">
            <v>58</v>
          </cell>
          <cell r="D365">
            <v>106.72</v>
          </cell>
        </row>
        <row r="366">
          <cell r="C366">
            <v>77</v>
          </cell>
          <cell r="D366">
            <v>100.1</v>
          </cell>
        </row>
        <row r="367">
          <cell r="C367">
            <v>90</v>
          </cell>
          <cell r="D367">
            <v>54</v>
          </cell>
        </row>
        <row r="368">
          <cell r="C368">
            <v>87</v>
          </cell>
          <cell r="D368">
            <v>130.5</v>
          </cell>
        </row>
        <row r="369">
          <cell r="C369">
            <v>38</v>
          </cell>
          <cell r="D369">
            <v>42.56</v>
          </cell>
        </row>
        <row r="370">
          <cell r="C370">
            <v>124</v>
          </cell>
          <cell r="D370">
            <v>157.47999999999999</v>
          </cell>
        </row>
        <row r="371">
          <cell r="C371">
            <v>87</v>
          </cell>
          <cell r="D371">
            <v>60.9</v>
          </cell>
        </row>
        <row r="372">
          <cell r="C372">
            <v>86</v>
          </cell>
          <cell r="D372">
            <v>73.959999999999994</v>
          </cell>
        </row>
        <row r="373">
          <cell r="C373">
            <v>89</v>
          </cell>
          <cell r="D373">
            <v>93.45</v>
          </cell>
        </row>
        <row r="374">
          <cell r="C374">
            <v>113</v>
          </cell>
          <cell r="D374">
            <v>188.71</v>
          </cell>
        </row>
        <row r="375">
          <cell r="C375">
            <v>51</v>
          </cell>
          <cell r="D375">
            <v>89.25</v>
          </cell>
        </row>
        <row r="376">
          <cell r="C376">
            <v>26</v>
          </cell>
          <cell r="D376">
            <v>26</v>
          </cell>
        </row>
        <row r="377">
          <cell r="C377">
            <v>116</v>
          </cell>
          <cell r="D377">
            <v>141.52000000000001</v>
          </cell>
        </row>
        <row r="378">
          <cell r="C378">
            <v>51</v>
          </cell>
          <cell r="D378">
            <v>78.03</v>
          </cell>
        </row>
        <row r="379">
          <cell r="C379">
            <v>28</v>
          </cell>
          <cell r="D379">
            <v>46.2</v>
          </cell>
        </row>
        <row r="380">
          <cell r="C380">
            <v>92</v>
          </cell>
          <cell r="D380">
            <v>151.80000000000001</v>
          </cell>
        </row>
        <row r="381">
          <cell r="C381">
            <v>68</v>
          </cell>
          <cell r="D381">
            <v>45.56</v>
          </cell>
        </row>
        <row r="382">
          <cell r="C382">
            <v>33</v>
          </cell>
          <cell r="D382">
            <v>65.010000000000005</v>
          </cell>
        </row>
        <row r="383">
          <cell r="C383">
            <v>35</v>
          </cell>
          <cell r="D383">
            <v>46.9</v>
          </cell>
        </row>
        <row r="384">
          <cell r="C384">
            <v>44</v>
          </cell>
          <cell r="D384">
            <v>47.96</v>
          </cell>
        </row>
        <row r="385">
          <cell r="C385">
            <v>24</v>
          </cell>
          <cell r="D385">
            <v>21.12</v>
          </cell>
        </row>
        <row r="386">
          <cell r="C386">
            <v>116</v>
          </cell>
          <cell r="D386">
            <v>110.2</v>
          </cell>
        </row>
        <row r="387">
          <cell r="C387">
            <v>92</v>
          </cell>
          <cell r="D387">
            <v>172.96</v>
          </cell>
        </row>
        <row r="388">
          <cell r="C388">
            <v>34</v>
          </cell>
          <cell r="D388">
            <v>36.380000000000003</v>
          </cell>
        </row>
        <row r="389">
          <cell r="C389">
            <v>63</v>
          </cell>
          <cell r="D389">
            <v>100.8</v>
          </cell>
        </row>
        <row r="390">
          <cell r="C390">
            <v>31</v>
          </cell>
          <cell r="D390">
            <v>51.15</v>
          </cell>
        </row>
        <row r="391">
          <cell r="C391">
            <v>43</v>
          </cell>
          <cell r="D391">
            <v>85.57</v>
          </cell>
        </row>
        <row r="392">
          <cell r="C392">
            <v>32</v>
          </cell>
          <cell r="D392">
            <v>40.64</v>
          </cell>
        </row>
        <row r="393">
          <cell r="C393">
            <v>89</v>
          </cell>
          <cell r="D393">
            <v>65.86</v>
          </cell>
        </row>
        <row r="394">
          <cell r="C394">
            <v>92</v>
          </cell>
          <cell r="D394">
            <v>69.92</v>
          </cell>
        </row>
        <row r="395">
          <cell r="C395">
            <v>104</v>
          </cell>
          <cell r="D395">
            <v>113.36</v>
          </cell>
        </row>
        <row r="396">
          <cell r="C396">
            <v>48</v>
          </cell>
          <cell r="D396">
            <v>31.2</v>
          </cell>
        </row>
        <row r="397">
          <cell r="C397">
            <v>32</v>
          </cell>
          <cell r="D397">
            <v>38.08</v>
          </cell>
        </row>
        <row r="398">
          <cell r="C398">
            <v>118</v>
          </cell>
          <cell r="D398">
            <v>83.78</v>
          </cell>
        </row>
        <row r="399">
          <cell r="C399">
            <v>120</v>
          </cell>
          <cell r="D399">
            <v>152.4</v>
          </cell>
        </row>
        <row r="400">
          <cell r="C400">
            <v>126</v>
          </cell>
          <cell r="D400">
            <v>197.82</v>
          </cell>
        </row>
        <row r="401">
          <cell r="C401">
            <v>95</v>
          </cell>
          <cell r="D401">
            <v>124.45</v>
          </cell>
        </row>
        <row r="402">
          <cell r="C402">
            <v>114</v>
          </cell>
          <cell r="D402">
            <v>214.32</v>
          </cell>
        </row>
        <row r="403">
          <cell r="C403">
            <v>130</v>
          </cell>
          <cell r="D403">
            <v>204.1</v>
          </cell>
        </row>
        <row r="404">
          <cell r="C404">
            <v>62</v>
          </cell>
          <cell r="D404">
            <v>75.02</v>
          </cell>
        </row>
        <row r="405">
          <cell r="C405">
            <v>70</v>
          </cell>
          <cell r="D405">
            <v>93.8</v>
          </cell>
        </row>
        <row r="406">
          <cell r="C406">
            <v>120</v>
          </cell>
          <cell r="D406">
            <v>104.4</v>
          </cell>
        </row>
        <row r="407">
          <cell r="C407">
            <v>74</v>
          </cell>
          <cell r="D407">
            <v>82.14</v>
          </cell>
        </row>
        <row r="408">
          <cell r="C408">
            <v>39</v>
          </cell>
          <cell r="D408">
            <v>76.44</v>
          </cell>
        </row>
        <row r="409">
          <cell r="C409">
            <v>40</v>
          </cell>
          <cell r="D409">
            <v>42</v>
          </cell>
        </row>
        <row r="410">
          <cell r="C410">
            <v>107</v>
          </cell>
          <cell r="D410">
            <v>212.93</v>
          </cell>
        </row>
        <row r="411">
          <cell r="C411">
            <v>104</v>
          </cell>
          <cell r="D411">
            <v>182</v>
          </cell>
        </row>
        <row r="412">
          <cell r="C412">
            <v>26</v>
          </cell>
          <cell r="D412">
            <v>24.18</v>
          </cell>
        </row>
        <row r="413">
          <cell r="C413">
            <v>101</v>
          </cell>
          <cell r="D413">
            <v>78.78</v>
          </cell>
        </row>
        <row r="414">
          <cell r="C414">
            <v>55</v>
          </cell>
          <cell r="D414">
            <v>75.900000000000006</v>
          </cell>
        </row>
        <row r="415">
          <cell r="C415">
            <v>54</v>
          </cell>
          <cell r="D415">
            <v>68.58</v>
          </cell>
        </row>
        <row r="416">
          <cell r="C416">
            <v>120</v>
          </cell>
          <cell r="D416">
            <v>111.6</v>
          </cell>
        </row>
        <row r="417">
          <cell r="C417">
            <v>120</v>
          </cell>
          <cell r="D417">
            <v>98.4</v>
          </cell>
        </row>
        <row r="418">
          <cell r="C418">
            <v>108</v>
          </cell>
          <cell r="D418">
            <v>101.52</v>
          </cell>
        </row>
        <row r="419">
          <cell r="C419">
            <v>90</v>
          </cell>
          <cell r="D419">
            <v>156.6</v>
          </cell>
        </row>
        <row r="420">
          <cell r="C420">
            <v>129</v>
          </cell>
          <cell r="D420">
            <v>148.35</v>
          </cell>
        </row>
        <row r="421">
          <cell r="C421">
            <v>64</v>
          </cell>
          <cell r="D421">
            <v>76.8</v>
          </cell>
        </row>
        <row r="422">
          <cell r="C422">
            <v>85</v>
          </cell>
          <cell r="D422">
            <v>65.45</v>
          </cell>
        </row>
        <row r="423">
          <cell r="C423">
            <v>123</v>
          </cell>
          <cell r="D423">
            <v>182.04</v>
          </cell>
        </row>
        <row r="424">
          <cell r="C424">
            <v>47</v>
          </cell>
          <cell r="D424">
            <v>81.78</v>
          </cell>
        </row>
        <row r="425">
          <cell r="C425">
            <v>37</v>
          </cell>
          <cell r="D425">
            <v>64.010000000000005</v>
          </cell>
        </row>
        <row r="426">
          <cell r="C426">
            <v>92</v>
          </cell>
          <cell r="D426">
            <v>79.12</v>
          </cell>
        </row>
        <row r="427">
          <cell r="C427">
            <v>79</v>
          </cell>
          <cell r="D427">
            <v>82.95</v>
          </cell>
        </row>
        <row r="428">
          <cell r="C428">
            <v>95</v>
          </cell>
          <cell r="D428">
            <v>98.8</v>
          </cell>
        </row>
        <row r="429">
          <cell r="C429">
            <v>107</v>
          </cell>
          <cell r="D429">
            <v>157.29</v>
          </cell>
        </row>
        <row r="430">
          <cell r="C430">
            <v>92</v>
          </cell>
          <cell r="D430">
            <v>97.52</v>
          </cell>
        </row>
        <row r="431">
          <cell r="C431">
            <v>80</v>
          </cell>
          <cell r="D431">
            <v>140.80000000000001</v>
          </cell>
        </row>
        <row r="432">
          <cell r="C432">
            <v>51</v>
          </cell>
          <cell r="D432">
            <v>58.65</v>
          </cell>
        </row>
        <row r="433">
          <cell r="C433">
            <v>76</v>
          </cell>
          <cell r="D433">
            <v>56.24</v>
          </cell>
        </row>
        <row r="434">
          <cell r="C434">
            <v>115</v>
          </cell>
          <cell r="D434">
            <v>126.5</v>
          </cell>
        </row>
        <row r="435">
          <cell r="C435">
            <v>71</v>
          </cell>
          <cell r="D435">
            <v>74.55</v>
          </cell>
        </row>
        <row r="436">
          <cell r="C436">
            <v>74</v>
          </cell>
          <cell r="D436">
            <v>102.12</v>
          </cell>
        </row>
        <row r="437">
          <cell r="C437">
            <v>111</v>
          </cell>
          <cell r="D437">
            <v>108.78</v>
          </cell>
        </row>
        <row r="438">
          <cell r="C438">
            <v>81</v>
          </cell>
          <cell r="D438">
            <v>106.11</v>
          </cell>
        </row>
        <row r="439">
          <cell r="C439">
            <v>92</v>
          </cell>
          <cell r="D439">
            <v>77.28</v>
          </cell>
        </row>
        <row r="440">
          <cell r="C440">
            <v>35</v>
          </cell>
          <cell r="D440">
            <v>33.25</v>
          </cell>
        </row>
        <row r="441">
          <cell r="C441">
            <v>39</v>
          </cell>
          <cell r="D441">
            <v>24.96</v>
          </cell>
        </row>
        <row r="442">
          <cell r="C442">
            <v>107</v>
          </cell>
          <cell r="D442">
            <v>175.48</v>
          </cell>
        </row>
        <row r="443">
          <cell r="C443">
            <v>29</v>
          </cell>
          <cell r="D443">
            <v>24.94</v>
          </cell>
        </row>
        <row r="444">
          <cell r="C444">
            <v>91</v>
          </cell>
          <cell r="D444">
            <v>121.94</v>
          </cell>
        </row>
        <row r="445">
          <cell r="C445">
            <v>113</v>
          </cell>
          <cell r="D445">
            <v>80.23</v>
          </cell>
        </row>
        <row r="446">
          <cell r="C446">
            <v>96</v>
          </cell>
          <cell r="D446">
            <v>190.08</v>
          </cell>
        </row>
        <row r="447">
          <cell r="C447">
            <v>66</v>
          </cell>
          <cell r="D447">
            <v>85.14</v>
          </cell>
        </row>
        <row r="448">
          <cell r="C448">
            <v>114</v>
          </cell>
          <cell r="D448">
            <v>206.34</v>
          </cell>
        </row>
        <row r="449">
          <cell r="C449">
            <v>58</v>
          </cell>
          <cell r="D449">
            <v>89.9</v>
          </cell>
        </row>
        <row r="450">
          <cell r="C450">
            <v>77</v>
          </cell>
          <cell r="D450">
            <v>104.72</v>
          </cell>
        </row>
        <row r="451">
          <cell r="C451">
            <v>31</v>
          </cell>
          <cell r="D451">
            <v>28.21</v>
          </cell>
        </row>
        <row r="452">
          <cell r="C452">
            <v>64</v>
          </cell>
          <cell r="D452">
            <v>125.44</v>
          </cell>
        </row>
        <row r="453">
          <cell r="C453">
            <v>105</v>
          </cell>
          <cell r="D453">
            <v>148.05000000000001</v>
          </cell>
        </row>
        <row r="454">
          <cell r="C454">
            <v>60</v>
          </cell>
          <cell r="D454">
            <v>61.8</v>
          </cell>
        </row>
        <row r="455">
          <cell r="C455">
            <v>99</v>
          </cell>
          <cell r="D455">
            <v>170.28</v>
          </cell>
        </row>
        <row r="456">
          <cell r="C456">
            <v>73</v>
          </cell>
          <cell r="D456">
            <v>118.99</v>
          </cell>
        </row>
        <row r="457">
          <cell r="C457">
            <v>49</v>
          </cell>
          <cell r="D457">
            <v>76.44</v>
          </cell>
        </row>
        <row r="458">
          <cell r="C458">
            <v>45</v>
          </cell>
          <cell r="D458">
            <v>39.6</v>
          </cell>
        </row>
        <row r="459">
          <cell r="C459">
            <v>108</v>
          </cell>
          <cell r="D459">
            <v>138.24</v>
          </cell>
        </row>
        <row r="460">
          <cell r="C460">
            <v>86</v>
          </cell>
          <cell r="D460">
            <v>142.76</v>
          </cell>
        </row>
        <row r="461">
          <cell r="C461">
            <v>39</v>
          </cell>
          <cell r="D461">
            <v>43.29</v>
          </cell>
        </row>
        <row r="462">
          <cell r="C462">
            <v>79</v>
          </cell>
          <cell r="D462">
            <v>140.62</v>
          </cell>
        </row>
        <row r="463">
          <cell r="C463">
            <v>107</v>
          </cell>
          <cell r="D463">
            <v>188.32</v>
          </cell>
        </row>
        <row r="464">
          <cell r="C464">
            <v>129</v>
          </cell>
          <cell r="D464">
            <v>190.92</v>
          </cell>
        </row>
        <row r="465">
          <cell r="C465">
            <v>28</v>
          </cell>
          <cell r="D465">
            <v>42.28</v>
          </cell>
        </row>
        <row r="466">
          <cell r="C466">
            <v>72</v>
          </cell>
          <cell r="D466">
            <v>46.08</v>
          </cell>
        </row>
        <row r="467">
          <cell r="C467">
            <v>70</v>
          </cell>
          <cell r="D467">
            <v>46.2</v>
          </cell>
        </row>
        <row r="468">
          <cell r="C468">
            <v>20</v>
          </cell>
          <cell r="D468">
            <v>37.4</v>
          </cell>
        </row>
        <row r="469">
          <cell r="C469">
            <v>86</v>
          </cell>
          <cell r="D469">
            <v>73.959999999999994</v>
          </cell>
        </row>
        <row r="470">
          <cell r="C470">
            <v>94</v>
          </cell>
          <cell r="D470">
            <v>69.56</v>
          </cell>
        </row>
        <row r="471">
          <cell r="C471">
            <v>56</v>
          </cell>
          <cell r="D471">
            <v>53.2</v>
          </cell>
        </row>
        <row r="472">
          <cell r="C472">
            <v>52</v>
          </cell>
          <cell r="D472">
            <v>77.48</v>
          </cell>
        </row>
        <row r="473">
          <cell r="C473">
            <v>54</v>
          </cell>
          <cell r="D473">
            <v>74.52</v>
          </cell>
        </row>
        <row r="474">
          <cell r="C474">
            <v>43</v>
          </cell>
          <cell r="D474">
            <v>46.01</v>
          </cell>
        </row>
        <row r="475">
          <cell r="C475">
            <v>64</v>
          </cell>
          <cell r="D475">
            <v>101.76</v>
          </cell>
        </row>
        <row r="476">
          <cell r="C476">
            <v>78</v>
          </cell>
          <cell r="D476">
            <v>129.47999999999999</v>
          </cell>
        </row>
        <row r="477">
          <cell r="C477">
            <v>70</v>
          </cell>
          <cell r="D477">
            <v>79.099999999999994</v>
          </cell>
        </row>
        <row r="478">
          <cell r="C478">
            <v>92</v>
          </cell>
          <cell r="D478">
            <v>89.24</v>
          </cell>
        </row>
        <row r="479">
          <cell r="C479">
            <v>126</v>
          </cell>
          <cell r="D479">
            <v>165.06</v>
          </cell>
        </row>
        <row r="480">
          <cell r="C480">
            <v>46</v>
          </cell>
          <cell r="D480">
            <v>44.62</v>
          </cell>
        </row>
        <row r="481">
          <cell r="C481">
            <v>23</v>
          </cell>
          <cell r="D481">
            <v>44.16</v>
          </cell>
        </row>
        <row r="482">
          <cell r="C482">
            <v>64</v>
          </cell>
          <cell r="D482">
            <v>98.56</v>
          </cell>
        </row>
        <row r="483">
          <cell r="C483">
            <v>99</v>
          </cell>
          <cell r="D483">
            <v>76.23</v>
          </cell>
        </row>
        <row r="484">
          <cell r="C484">
            <v>27</v>
          </cell>
          <cell r="D484">
            <v>50.22</v>
          </cell>
        </row>
        <row r="485">
          <cell r="C485">
            <v>86</v>
          </cell>
          <cell r="D485">
            <v>70.52</v>
          </cell>
        </row>
        <row r="486">
          <cell r="C486">
            <v>128</v>
          </cell>
          <cell r="D486">
            <v>97.28</v>
          </cell>
        </row>
        <row r="487">
          <cell r="C487">
            <v>49</v>
          </cell>
          <cell r="D487">
            <v>74.97</v>
          </cell>
        </row>
        <row r="488">
          <cell r="C488">
            <v>41</v>
          </cell>
          <cell r="D488">
            <v>59.45</v>
          </cell>
        </row>
        <row r="489">
          <cell r="C489">
            <v>34</v>
          </cell>
          <cell r="D489">
            <v>20.74</v>
          </cell>
        </row>
        <row r="490">
          <cell r="C490">
            <v>77</v>
          </cell>
          <cell r="D490">
            <v>103.18</v>
          </cell>
        </row>
        <row r="491">
          <cell r="C491">
            <v>72</v>
          </cell>
          <cell r="D491">
            <v>84.24</v>
          </cell>
        </row>
        <row r="492">
          <cell r="C492">
            <v>113</v>
          </cell>
          <cell r="D492">
            <v>91.53</v>
          </cell>
        </row>
      </sheetData>
      <sheetData sheetId="5" refreshError="1"/>
      <sheetData sheetId="6" refreshError="1"/>
      <sheetData sheetId="7" refreshError="1"/>
      <sheetData sheetId="8" refreshError="1"/>
      <sheetData sheetId="9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 and Honor code"/>
      <sheetName val="Problem 1"/>
      <sheetName val="Problem 2"/>
      <sheetName val="Problem 3"/>
      <sheetName val="Problem 4"/>
      <sheetName val="Problem 5"/>
      <sheetName val="Problem 6"/>
      <sheetName val="Problem 7"/>
      <sheetName val="Problem 8"/>
    </sheetNames>
    <sheetDataSet>
      <sheetData sheetId="0"/>
      <sheetData sheetId="1"/>
      <sheetData sheetId="2"/>
      <sheetData sheetId="3"/>
      <sheetData sheetId="4">
        <row r="4">
          <cell r="F4" t="str">
            <v>AA</v>
          </cell>
          <cell r="G4">
            <v>9</v>
          </cell>
        </row>
        <row r="5">
          <cell r="F5" t="str">
            <v>BBB</v>
          </cell>
          <cell r="G5">
            <v>8.6999999999999993</v>
          </cell>
        </row>
        <row r="6">
          <cell r="F6" t="str">
            <v>CC</v>
          </cell>
          <cell r="G6">
            <v>14</v>
          </cell>
        </row>
        <row r="7">
          <cell r="F7" t="str">
            <v>DD</v>
          </cell>
          <cell r="G7">
            <v>2.9</v>
          </cell>
        </row>
        <row r="8">
          <cell r="F8" t="str">
            <v>FF</v>
          </cell>
          <cell r="G8">
            <v>11.9</v>
          </cell>
        </row>
        <row r="9">
          <cell r="F9">
            <v>1</v>
          </cell>
          <cell r="G9">
            <v>11.8</v>
          </cell>
        </row>
        <row r="10">
          <cell r="F10">
            <v>2</v>
          </cell>
          <cell r="G10">
            <v>10.199999999999999</v>
          </cell>
        </row>
        <row r="11">
          <cell r="F11">
            <v>3</v>
          </cell>
          <cell r="G11">
            <v>2</v>
          </cell>
        </row>
        <row r="12">
          <cell r="F12">
            <v>4</v>
          </cell>
          <cell r="G12">
            <v>3.6</v>
          </cell>
        </row>
        <row r="13">
          <cell r="F13">
            <v>5</v>
          </cell>
          <cell r="G13">
            <v>7.8</v>
          </cell>
        </row>
        <row r="14">
          <cell r="F14">
            <v>6</v>
          </cell>
          <cell r="G14">
            <v>11.2</v>
          </cell>
        </row>
        <row r="15">
          <cell r="F15">
            <v>7</v>
          </cell>
          <cell r="G15">
            <v>5.3</v>
          </cell>
        </row>
        <row r="16">
          <cell r="F16">
            <v>8</v>
          </cell>
          <cell r="G16">
            <v>19.3</v>
          </cell>
        </row>
        <row r="17">
          <cell r="F17">
            <v>9</v>
          </cell>
          <cell r="G17">
            <v>17.600000000000001</v>
          </cell>
        </row>
        <row r="18">
          <cell r="F18">
            <v>10</v>
          </cell>
          <cell r="G18">
            <v>3</v>
          </cell>
        </row>
        <row r="19">
          <cell r="F19">
            <v>11</v>
          </cell>
          <cell r="G19">
            <v>2.4</v>
          </cell>
        </row>
        <row r="20">
          <cell r="F20">
            <v>12</v>
          </cell>
          <cell r="G20">
            <v>16.100000000000001</v>
          </cell>
        </row>
        <row r="21">
          <cell r="F21">
            <v>13</v>
          </cell>
          <cell r="G21">
            <v>18.8</v>
          </cell>
        </row>
        <row r="22">
          <cell r="F22">
            <v>14</v>
          </cell>
          <cell r="G22">
            <v>14.2</v>
          </cell>
        </row>
        <row r="23">
          <cell r="F23">
            <v>15</v>
          </cell>
          <cell r="G23">
            <v>15</v>
          </cell>
        </row>
        <row r="24">
          <cell r="F24">
            <v>16</v>
          </cell>
          <cell r="G24">
            <v>8.6</v>
          </cell>
        </row>
        <row r="25">
          <cell r="F25">
            <v>17</v>
          </cell>
          <cell r="G25">
            <v>16.2</v>
          </cell>
        </row>
        <row r="26">
          <cell r="F26">
            <v>18</v>
          </cell>
          <cell r="G26">
            <v>10.6</v>
          </cell>
        </row>
        <row r="27">
          <cell r="F27">
            <v>19</v>
          </cell>
          <cell r="G27">
            <v>14.1</v>
          </cell>
        </row>
        <row r="28">
          <cell r="F28">
            <v>20</v>
          </cell>
          <cell r="G28">
            <v>15.7</v>
          </cell>
        </row>
        <row r="29">
          <cell r="F29">
            <v>21</v>
          </cell>
          <cell r="G29">
            <v>10.6</v>
          </cell>
        </row>
        <row r="30">
          <cell r="F30">
            <v>22</v>
          </cell>
          <cell r="G30">
            <v>13.3</v>
          </cell>
        </row>
        <row r="31">
          <cell r="F31">
            <v>23</v>
          </cell>
          <cell r="G31">
            <v>16.8</v>
          </cell>
        </row>
        <row r="32">
          <cell r="F32">
            <v>24</v>
          </cell>
          <cell r="G32">
            <v>19.3</v>
          </cell>
        </row>
        <row r="33">
          <cell r="F33">
            <v>25</v>
          </cell>
          <cell r="G33">
            <v>6.2</v>
          </cell>
        </row>
        <row r="34">
          <cell r="F34">
            <v>26</v>
          </cell>
          <cell r="G34">
            <v>8.5</v>
          </cell>
        </row>
        <row r="35">
          <cell r="F35">
            <v>27</v>
          </cell>
          <cell r="G35">
            <v>10.4</v>
          </cell>
        </row>
        <row r="36">
          <cell r="F36">
            <v>28</v>
          </cell>
          <cell r="G36">
            <v>4.5</v>
          </cell>
        </row>
        <row r="37">
          <cell r="F37">
            <v>29</v>
          </cell>
          <cell r="G37">
            <v>11.5</v>
          </cell>
        </row>
        <row r="38">
          <cell r="F38">
            <v>30</v>
          </cell>
          <cell r="G38">
            <v>18.899999999999999</v>
          </cell>
        </row>
        <row r="39">
          <cell r="F39">
            <v>31</v>
          </cell>
          <cell r="G39">
            <v>13.9</v>
          </cell>
        </row>
        <row r="40">
          <cell r="F40">
            <v>32</v>
          </cell>
          <cell r="G40">
            <v>16.2</v>
          </cell>
        </row>
        <row r="41">
          <cell r="F41">
            <v>33</v>
          </cell>
          <cell r="G41">
            <v>11.1</v>
          </cell>
        </row>
        <row r="42">
          <cell r="F42">
            <v>34</v>
          </cell>
          <cell r="G42">
            <v>12.6</v>
          </cell>
        </row>
        <row r="43">
          <cell r="F43">
            <v>35</v>
          </cell>
          <cell r="G43">
            <v>5.0999999999999996</v>
          </cell>
        </row>
        <row r="44">
          <cell r="F44">
            <v>36</v>
          </cell>
          <cell r="G44">
            <v>6.1</v>
          </cell>
        </row>
        <row r="45">
          <cell r="F45">
            <v>37</v>
          </cell>
          <cell r="G45">
            <v>9.6</v>
          </cell>
        </row>
        <row r="46">
          <cell r="F46">
            <v>38</v>
          </cell>
          <cell r="G46">
            <v>11.6</v>
          </cell>
        </row>
        <row r="47">
          <cell r="F47">
            <v>39</v>
          </cell>
          <cell r="G47">
            <v>9.8000000000000007</v>
          </cell>
        </row>
        <row r="48">
          <cell r="F48">
            <v>40</v>
          </cell>
          <cell r="G48">
            <v>10</v>
          </cell>
        </row>
        <row r="49">
          <cell r="F49">
            <v>41</v>
          </cell>
          <cell r="G49">
            <v>13.4</v>
          </cell>
        </row>
        <row r="50">
          <cell r="F50">
            <v>42</v>
          </cell>
          <cell r="G50">
            <v>19.600000000000001</v>
          </cell>
        </row>
        <row r="51">
          <cell r="F51">
            <v>43</v>
          </cell>
          <cell r="G51">
            <v>16.899999999999999</v>
          </cell>
        </row>
        <row r="52">
          <cell r="F52">
            <v>44</v>
          </cell>
          <cell r="G52">
            <v>19.3</v>
          </cell>
        </row>
        <row r="53">
          <cell r="F53">
            <v>45</v>
          </cell>
          <cell r="G53">
            <v>10.9</v>
          </cell>
        </row>
        <row r="54">
          <cell r="F54">
            <v>46</v>
          </cell>
          <cell r="G54">
            <v>20</v>
          </cell>
        </row>
        <row r="55">
          <cell r="F55">
            <v>47</v>
          </cell>
          <cell r="G55">
            <v>5.8</v>
          </cell>
        </row>
        <row r="56">
          <cell r="F56">
            <v>48</v>
          </cell>
          <cell r="G56">
            <v>19.2</v>
          </cell>
        </row>
        <row r="57">
          <cell r="F57">
            <v>49</v>
          </cell>
          <cell r="G57">
            <v>14.3</v>
          </cell>
        </row>
        <row r="58">
          <cell r="F58">
            <v>50</v>
          </cell>
          <cell r="G58">
            <v>19.399999999999999</v>
          </cell>
        </row>
        <row r="59">
          <cell r="F59">
            <v>51</v>
          </cell>
          <cell r="G59">
            <v>9.3000000000000007</v>
          </cell>
        </row>
        <row r="60">
          <cell r="F60">
            <v>52</v>
          </cell>
          <cell r="G60">
            <v>15.2</v>
          </cell>
        </row>
        <row r="61">
          <cell r="F61">
            <v>53</v>
          </cell>
          <cell r="G61">
            <v>4.8</v>
          </cell>
        </row>
        <row r="62">
          <cell r="F62">
            <v>54</v>
          </cell>
          <cell r="G62">
            <v>11.2</v>
          </cell>
        </row>
        <row r="63">
          <cell r="F63">
            <v>55</v>
          </cell>
          <cell r="G63">
            <v>16.899999999999999</v>
          </cell>
        </row>
        <row r="64">
          <cell r="F64">
            <v>56</v>
          </cell>
          <cell r="G64">
            <v>10.9</v>
          </cell>
        </row>
        <row r="65">
          <cell r="F65">
            <v>57</v>
          </cell>
          <cell r="G65">
            <v>12.1</v>
          </cell>
        </row>
        <row r="66">
          <cell r="F66">
            <v>58</v>
          </cell>
          <cell r="G66">
            <v>17.399999999999999</v>
          </cell>
        </row>
        <row r="67">
          <cell r="F67">
            <v>59</v>
          </cell>
          <cell r="G67">
            <v>7.9</v>
          </cell>
        </row>
        <row r="68">
          <cell r="F68">
            <v>60</v>
          </cell>
          <cell r="G68">
            <v>9.4</v>
          </cell>
        </row>
        <row r="69">
          <cell r="F69">
            <v>61</v>
          </cell>
          <cell r="G69">
            <v>7.6</v>
          </cell>
        </row>
        <row r="70">
          <cell r="F70">
            <v>62</v>
          </cell>
          <cell r="G70">
            <v>2.5</v>
          </cell>
        </row>
        <row r="71">
          <cell r="F71">
            <v>63</v>
          </cell>
          <cell r="G71">
            <v>2.2000000000000002</v>
          </cell>
        </row>
        <row r="72">
          <cell r="F72">
            <v>64</v>
          </cell>
          <cell r="G72">
            <v>11.7</v>
          </cell>
        </row>
        <row r="73">
          <cell r="F73">
            <v>65</v>
          </cell>
          <cell r="G73">
            <v>17.600000000000001</v>
          </cell>
        </row>
        <row r="74">
          <cell r="F74">
            <v>66</v>
          </cell>
          <cell r="G74">
            <v>2.5</v>
          </cell>
        </row>
        <row r="75">
          <cell r="F75">
            <v>67</v>
          </cell>
          <cell r="G75">
            <v>10.5</v>
          </cell>
        </row>
        <row r="76">
          <cell r="F76">
            <v>68</v>
          </cell>
          <cell r="G76">
            <v>7.7</v>
          </cell>
        </row>
        <row r="77">
          <cell r="F77">
            <v>69</v>
          </cell>
          <cell r="G77">
            <v>8.8000000000000007</v>
          </cell>
        </row>
        <row r="78">
          <cell r="F78">
            <v>70</v>
          </cell>
          <cell r="G78">
            <v>10.4</v>
          </cell>
        </row>
        <row r="79">
          <cell r="F79">
            <v>71</v>
          </cell>
          <cell r="G79">
            <v>18.7</v>
          </cell>
        </row>
        <row r="80">
          <cell r="F80">
            <v>72</v>
          </cell>
          <cell r="G80">
            <v>19.3</v>
          </cell>
        </row>
        <row r="81">
          <cell r="F81">
            <v>73</v>
          </cell>
          <cell r="G81">
            <v>13.6</v>
          </cell>
        </row>
        <row r="82">
          <cell r="F82">
            <v>74</v>
          </cell>
          <cell r="G82">
            <v>2.5</v>
          </cell>
        </row>
        <row r="83">
          <cell r="F83">
            <v>75</v>
          </cell>
          <cell r="G83">
            <v>13.3</v>
          </cell>
        </row>
        <row r="84">
          <cell r="F84">
            <v>76</v>
          </cell>
          <cell r="G84">
            <v>12.9</v>
          </cell>
        </row>
        <row r="85">
          <cell r="F85">
            <v>77</v>
          </cell>
          <cell r="G85">
            <v>14.1</v>
          </cell>
        </row>
        <row r="86">
          <cell r="F86">
            <v>78</v>
          </cell>
          <cell r="G86">
            <v>13.7</v>
          </cell>
        </row>
      </sheetData>
      <sheetData sheetId="5"/>
      <sheetData sheetId="6"/>
      <sheetData sheetId="7"/>
      <sheetData sheetId="8">
        <row r="5">
          <cell r="I5">
            <v>7.720020586721564E-2</v>
          </cell>
        </row>
        <row r="6">
          <cell r="I6">
            <v>6.4929126657521638E-2</v>
          </cell>
        </row>
        <row r="7">
          <cell r="I7">
            <v>6.5944881889763773E-2</v>
          </cell>
        </row>
        <row r="8">
          <cell r="I8">
            <v>0.19128205128205131</v>
          </cell>
        </row>
        <row r="9">
          <cell r="I9">
            <v>0.12588116817724068</v>
          </cell>
        </row>
        <row r="10">
          <cell r="I10">
            <v>8.0833333333333382E-2</v>
          </cell>
        </row>
        <row r="11">
          <cell r="I11">
            <v>0.29611467370803463</v>
          </cell>
        </row>
        <row r="12">
          <cell r="I12">
            <v>0.14104240612740515</v>
          </cell>
        </row>
        <row r="13">
          <cell r="I13">
            <v>7.2521051727100855E-2</v>
          </cell>
        </row>
        <row r="14">
          <cell r="I14">
            <v>-0.10986136541982726</v>
          </cell>
        </row>
        <row r="15">
          <cell r="I15">
            <v>-8.9039083161915986E-2</v>
          </cell>
        </row>
        <row r="16">
          <cell r="I16">
            <v>-9.6208085239736771E-2</v>
          </cell>
        </row>
        <row r="17">
          <cell r="I17">
            <v>-6.35135135135136E-2</v>
          </cell>
        </row>
        <row r="18">
          <cell r="I18">
            <v>-8.0403645833333301E-2</v>
          </cell>
        </row>
        <row r="19">
          <cell r="I19">
            <v>-8.4867075664621622E-2</v>
          </cell>
        </row>
        <row r="20">
          <cell r="I20">
            <v>-0.11694599627560523</v>
          </cell>
        </row>
        <row r="21">
          <cell r="I21">
            <v>-6.220302375809926E-2</v>
          </cell>
        </row>
        <row r="22">
          <cell r="I22">
            <v>-6.273584905660369E-2</v>
          </cell>
        </row>
        <row r="23">
          <cell r="I23">
            <v>-9.0551181102362224E-2</v>
          </cell>
        </row>
        <row r="24">
          <cell r="I24">
            <v>-6.6904196357878115E-2</v>
          </cell>
        </row>
        <row r="25">
          <cell r="I25">
            <v>-6.4884717404611297E-2</v>
          </cell>
        </row>
        <row r="26">
          <cell r="I26">
            <v>-6.9348127600554782E-2</v>
          </cell>
        </row>
        <row r="27">
          <cell r="I27">
            <v>3.2258064516129031E-2</v>
          </cell>
        </row>
        <row r="28">
          <cell r="I28">
            <v>3.2187500000000036E-2</v>
          </cell>
        </row>
        <row r="29">
          <cell r="I29">
            <v>-3.3908567968513499E-2</v>
          </cell>
        </row>
        <row r="30">
          <cell r="I30">
            <v>-2.2538141470180257E-2</v>
          </cell>
        </row>
        <row r="31">
          <cell r="I31">
            <v>5.0017736786094363E-2</v>
          </cell>
        </row>
        <row r="32">
          <cell r="I32">
            <v>-2.9581529581529594E-2</v>
          </cell>
        </row>
        <row r="33">
          <cell r="I33">
            <v>-3.8289962825278724E-2</v>
          </cell>
        </row>
        <row r="34">
          <cell r="I34">
            <v>3.6335523772709613E-2</v>
          </cell>
        </row>
        <row r="35">
          <cell r="I35">
            <v>-1.8649757553151809E-2</v>
          </cell>
        </row>
        <row r="36">
          <cell r="I36">
            <v>3.0026605853287827E-2</v>
          </cell>
        </row>
        <row r="37">
          <cell r="I37">
            <v>-3.3210332103320978E-3</v>
          </cell>
        </row>
        <row r="38">
          <cell r="I38">
            <v>1.4439096630877342E-2</v>
          </cell>
        </row>
        <row r="39">
          <cell r="I39">
            <v>-4.7445255474452197E-3</v>
          </cell>
        </row>
        <row r="40">
          <cell r="I40">
            <v>3.7403740374037389E-2</v>
          </cell>
        </row>
        <row r="41">
          <cell r="I41">
            <v>6.0798868858253891E-2</v>
          </cell>
        </row>
        <row r="42">
          <cell r="I42">
            <v>4.6651116294568425E-2</v>
          </cell>
        </row>
        <row r="43">
          <cell r="I43">
            <v>1.5918497293855461E-2</v>
          </cell>
        </row>
        <row r="44">
          <cell r="I44">
            <v>-9.7148229395173525E-3</v>
          </cell>
        </row>
        <row r="45">
          <cell r="I45">
            <v>7.5949367088607098E-3</v>
          </cell>
        </row>
        <row r="46">
          <cell r="I46">
            <v>3.8002512562813985E-2</v>
          </cell>
        </row>
        <row r="47">
          <cell r="I47">
            <v>-2.9954614220877307E-2</v>
          </cell>
        </row>
        <row r="48">
          <cell r="I48">
            <v>3.2439176543980007E-2</v>
          </cell>
        </row>
        <row r="49">
          <cell r="I49">
            <v>-2.6283987915407991E-2</v>
          </cell>
        </row>
        <row r="50">
          <cell r="I50">
            <v>-2.6993484331368212E-2</v>
          </cell>
        </row>
        <row r="51">
          <cell r="I51">
            <v>-8.2908163265305486E-3</v>
          </cell>
        </row>
        <row r="52">
          <cell r="I52">
            <v>-1.0610932475884302E-2</v>
          </cell>
        </row>
        <row r="53">
          <cell r="I53">
            <v>1.3974650633734148E-2</v>
          </cell>
        </row>
        <row r="54">
          <cell r="I54">
            <v>8.6538461538461404E-3</v>
          </cell>
        </row>
        <row r="55">
          <cell r="I55">
            <v>8.2618366698443465E-3</v>
          </cell>
        </row>
        <row r="56">
          <cell r="I56">
            <v>1.3867002836432439E-2</v>
          </cell>
        </row>
        <row r="57">
          <cell r="I57">
            <v>-2.1759403170655979E-2</v>
          </cell>
        </row>
        <row r="58">
          <cell r="I58">
            <v>-1.5888147442008262E-2</v>
          </cell>
        </row>
        <row r="59">
          <cell r="I59">
            <v>-5.1662899580238991E-3</v>
          </cell>
        </row>
        <row r="60">
          <cell r="I60">
            <v>-2.92112950340798E-3</v>
          </cell>
        </row>
        <row r="61">
          <cell r="I61">
            <v>-5.6637168141592973E-3</v>
          </cell>
        </row>
        <row r="62">
          <cell r="I62">
            <v>3.6311854752580974E-2</v>
          </cell>
        </row>
        <row r="63">
          <cell r="I63">
            <v>-3.7787701820679986E-3</v>
          </cell>
        </row>
        <row r="64">
          <cell r="I64">
            <v>-8.2758620689654637E-3</v>
          </cell>
        </row>
        <row r="65">
          <cell r="I65">
            <v>-3.4770514603621569E-4</v>
          </cell>
        </row>
        <row r="66">
          <cell r="I66">
            <v>-1.0434782608695677E-2</v>
          </cell>
        </row>
        <row r="67">
          <cell r="I67">
            <v>3.1282952548330425E-2</v>
          </cell>
        </row>
        <row r="68">
          <cell r="I68">
            <v>-2.3618726275833078E-2</v>
          </cell>
        </row>
        <row r="69">
          <cell r="I69">
            <v>-3.8231229847996401E-2</v>
          </cell>
        </row>
        <row r="70">
          <cell r="I70">
            <v>-4.0229885057471257E-2</v>
          </cell>
        </row>
        <row r="71">
          <cell r="I71">
            <v>5.2395209580838362E-2</v>
          </cell>
        </row>
        <row r="72">
          <cell r="I72">
            <v>3.9355144618302598E-2</v>
          </cell>
        </row>
        <row r="73">
          <cell r="I73">
            <v>-5.4744525547445383E-2</v>
          </cell>
        </row>
        <row r="74">
          <cell r="I74">
            <v>0</v>
          </cell>
        </row>
        <row r="75">
          <cell r="I75">
            <v>1.3996138996139128E-2</v>
          </cell>
        </row>
        <row r="76">
          <cell r="I76">
            <v>3.8077106139933224E-2</v>
          </cell>
        </row>
        <row r="77">
          <cell r="I77">
            <v>-9.6286107290232611E-3</v>
          </cell>
        </row>
        <row r="78">
          <cell r="I78">
            <v>-5.6481481481481591E-2</v>
          </cell>
        </row>
        <row r="79">
          <cell r="I79">
            <v>4.0235525024533876E-2</v>
          </cell>
        </row>
        <row r="80">
          <cell r="I80">
            <v>-4.1268243583291404E-2</v>
          </cell>
        </row>
        <row r="81">
          <cell r="I81">
            <v>5.0393700787401616E-2</v>
          </cell>
        </row>
        <row r="82">
          <cell r="I82">
            <v>-4.247876061969022E-2</v>
          </cell>
        </row>
        <row r="83">
          <cell r="I83">
            <v>1.4613778705636802E-2</v>
          </cell>
        </row>
        <row r="84">
          <cell r="I84">
            <v>0</v>
          </cell>
        </row>
        <row r="85">
          <cell r="I85">
            <v>-1.5432098765432683E-3</v>
          </cell>
        </row>
        <row r="86">
          <cell r="I86">
            <v>-1.3395157135497247E-2</v>
          </cell>
        </row>
        <row r="87">
          <cell r="I87">
            <v>9.9216710182768297E-3</v>
          </cell>
        </row>
        <row r="88">
          <cell r="I88">
            <v>-1.2409513960703125E-2</v>
          </cell>
        </row>
        <row r="89">
          <cell r="I89">
            <v>-5.2356020942416557E-4</v>
          </cell>
        </row>
        <row r="90">
          <cell r="I90">
            <v>-5.3954950235725573E-2</v>
          </cell>
        </row>
        <row r="91">
          <cell r="I91">
            <v>-1.8272425249169343E-2</v>
          </cell>
        </row>
        <row r="92">
          <cell r="I92">
            <v>4.7941342357585889E-2</v>
          </cell>
        </row>
        <row r="93">
          <cell r="I93">
            <v>2.0452099031216499E-2</v>
          </cell>
        </row>
        <row r="94">
          <cell r="I94">
            <v>1.0548523206750828E-3</v>
          </cell>
        </row>
        <row r="95">
          <cell r="I95">
            <v>-8.9567966280295949E-3</v>
          </cell>
        </row>
        <row r="96">
          <cell r="I96">
            <v>3.2961190855927754E-2</v>
          </cell>
        </row>
        <row r="97">
          <cell r="I97">
            <v>-1.0511227902532196E-2</v>
          </cell>
        </row>
        <row r="98">
          <cell r="I98">
            <v>6.2288749396426805E-2</v>
          </cell>
        </row>
        <row r="99">
          <cell r="I99">
            <v>-2.1818181818181837E-2</v>
          </cell>
        </row>
        <row r="100">
          <cell r="I100">
            <v>1.6263940520446163E-2</v>
          </cell>
        </row>
        <row r="101">
          <cell r="I101">
            <v>-3.0055817947616973E-2</v>
          </cell>
        </row>
        <row r="102">
          <cell r="I102">
            <v>1.1952191235059742E-2</v>
          </cell>
        </row>
        <row r="103">
          <cell r="I103">
            <v>-2.4531024531024435E-2</v>
          </cell>
        </row>
        <row r="104">
          <cell r="I104">
            <v>1.6765285996055219E-2</v>
          </cell>
        </row>
        <row r="105">
          <cell r="I105">
            <v>-1.4548981571290044E-2</v>
          </cell>
        </row>
        <row r="106">
          <cell r="I106">
            <v>1.5235457063711832E-2</v>
          </cell>
        </row>
        <row r="107">
          <cell r="I107">
            <v>1.2733060482037342E-2</v>
          </cell>
        </row>
        <row r="108">
          <cell r="I108">
            <v>-1.9757521329142401E-2</v>
          </cell>
        </row>
        <row r="109">
          <cell r="I109">
            <v>5.4970224461750343E-3</v>
          </cell>
        </row>
        <row r="110">
          <cell r="I110">
            <v>-4.7380410022779006E-2</v>
          </cell>
        </row>
        <row r="111">
          <cell r="I111">
            <v>-2.4390243902439098E-2</v>
          </cell>
        </row>
        <row r="112">
          <cell r="I112">
            <v>-8.333333333333243E-3</v>
          </cell>
        </row>
        <row r="113">
          <cell r="I113">
            <v>-2.9164607019278293E-2</v>
          </cell>
        </row>
        <row r="114">
          <cell r="I114">
            <v>5.6008146639510911E-3</v>
          </cell>
        </row>
        <row r="115">
          <cell r="I115">
            <v>-1.1645569620253185E-2</v>
          </cell>
        </row>
        <row r="116">
          <cell r="I116">
            <v>0</v>
          </cell>
        </row>
        <row r="117">
          <cell r="I117">
            <v>-2.0491803278688088E-3</v>
          </cell>
        </row>
        <row r="118">
          <cell r="I118">
            <v>2.0533880903490686E-2</v>
          </cell>
        </row>
        <row r="119">
          <cell r="I119">
            <v>-4.5271629778671961E-2</v>
          </cell>
        </row>
        <row r="120">
          <cell r="I120">
            <v>1.0537407797681546E-3</v>
          </cell>
        </row>
        <row r="121">
          <cell r="I121">
            <v>1.6842105263157908E-2</v>
          </cell>
        </row>
        <row r="122">
          <cell r="I122">
            <v>9.3167701863353884E-3</v>
          </cell>
        </row>
        <row r="123">
          <cell r="I123">
            <v>-2.8842014636246305E-2</v>
          </cell>
        </row>
        <row r="124">
          <cell r="I124">
            <v>-2.7482269503545986E-2</v>
          </cell>
        </row>
        <row r="125">
          <cell r="I125">
            <v>-3.7830446672743927E-2</v>
          </cell>
        </row>
        <row r="126">
          <cell r="I126">
            <v>4.7370914258645863E-3</v>
          </cell>
        </row>
        <row r="127">
          <cell r="I127">
            <v>-1.414427157001468E-3</v>
          </cell>
        </row>
        <row r="128">
          <cell r="I128">
            <v>3.3050047214353297E-3</v>
          </cell>
        </row>
        <row r="129">
          <cell r="I129">
            <v>-3.764705882352861E-3</v>
          </cell>
        </row>
        <row r="130">
          <cell r="I130">
            <v>-3.3065658951346374E-2</v>
          </cell>
        </row>
        <row r="131">
          <cell r="I131">
            <v>-2.3448949682462163E-2</v>
          </cell>
        </row>
        <row r="132">
          <cell r="I132">
            <v>-3.9019509754877321E-2</v>
          </cell>
        </row>
        <row r="133">
          <cell r="I133">
            <v>4.4768349817803199E-2</v>
          </cell>
        </row>
        <row r="134">
          <cell r="I134">
            <v>-1.0463378176382702E-2</v>
          </cell>
        </row>
        <row r="135">
          <cell r="I135">
            <v>-8.4973166368514184E-3</v>
          </cell>
        </row>
        <row r="136">
          <cell r="I136">
            <v>6.2697338746053086E-2</v>
          </cell>
        </row>
        <row r="137">
          <cell r="I137">
            <v>-2.716468590831906E-2</v>
          </cell>
        </row>
        <row r="138">
          <cell r="I138">
            <v>7.853403141361244E-3</v>
          </cell>
        </row>
        <row r="139">
          <cell r="I139">
            <v>5.2813852813852764E-2</v>
          </cell>
        </row>
        <row r="140">
          <cell r="I140">
            <v>-1.3157894736842117E-2</v>
          </cell>
        </row>
        <row r="141">
          <cell r="I141">
            <v>8.0956052428680526E-3</v>
          </cell>
        </row>
        <row r="142">
          <cell r="I142">
            <v>8.0305927342256538E-3</v>
          </cell>
        </row>
        <row r="143">
          <cell r="I143">
            <v>3.6418816388467411E-2</v>
          </cell>
        </row>
        <row r="144">
          <cell r="I144">
            <v>2.4890190336749624E-2</v>
          </cell>
        </row>
        <row r="145">
          <cell r="I145">
            <v>-3.4285714285714315E-2</v>
          </cell>
        </row>
        <row r="146">
          <cell r="I146">
            <v>1.5532544378698289E-2</v>
          </cell>
        </row>
        <row r="147">
          <cell r="I147">
            <v>9.1041514930808448E-3</v>
          </cell>
        </row>
        <row r="148">
          <cell r="I148">
            <v>-2.670516059184417E-2</v>
          </cell>
        </row>
        <row r="149">
          <cell r="I149">
            <v>1.9280682239525383E-2</v>
          </cell>
        </row>
        <row r="150">
          <cell r="I150">
            <v>1.273190251000369E-2</v>
          </cell>
        </row>
        <row r="151">
          <cell r="I151">
            <v>5.0287356321839288E-3</v>
          </cell>
        </row>
        <row r="152">
          <cell r="I152">
            <v>-1.4295925661186638E-2</v>
          </cell>
        </row>
        <row r="153">
          <cell r="I153">
            <v>2.3930384336475714E-2</v>
          </cell>
        </row>
        <row r="154">
          <cell r="I154">
            <v>-5.0637393767705374E-2</v>
          </cell>
        </row>
        <row r="155">
          <cell r="I155">
            <v>-2.2379709063781693E-3</v>
          </cell>
        </row>
        <row r="156">
          <cell r="I156">
            <v>3.5887850467289754E-2</v>
          </cell>
        </row>
        <row r="157">
          <cell r="I157">
            <v>-1.0826416456153039E-2</v>
          </cell>
        </row>
        <row r="158">
          <cell r="I158">
            <v>-1.8241517694272422E-3</v>
          </cell>
        </row>
        <row r="159">
          <cell r="I159">
            <v>-4.0204678362573021E-2</v>
          </cell>
        </row>
        <row r="160">
          <cell r="I160">
            <v>2.5514089870525444E-2</v>
          </cell>
        </row>
        <row r="161">
          <cell r="I161">
            <v>-1.559598960267353E-2</v>
          </cell>
        </row>
        <row r="162">
          <cell r="I162">
            <v>-1.7351942663146012E-2</v>
          </cell>
        </row>
        <row r="163">
          <cell r="I163">
            <v>-5.3742802303263174E-3</v>
          </cell>
        </row>
        <row r="164">
          <cell r="I164">
            <v>2.7402547279042875E-2</v>
          </cell>
        </row>
        <row r="165">
          <cell r="I165">
            <v>5.1840721262208823E-2</v>
          </cell>
        </row>
        <row r="166">
          <cell r="I166">
            <v>-8.2142857142857295E-3</v>
          </cell>
        </row>
        <row r="167">
          <cell r="I167">
            <v>3.5649981994958661E-2</v>
          </cell>
        </row>
        <row r="168">
          <cell r="I168">
            <v>2.2948539638386653E-2</v>
          </cell>
        </row>
        <row r="169">
          <cell r="I169">
            <v>-1.2236573759347483E-2</v>
          </cell>
        </row>
        <row r="170">
          <cell r="I170">
            <v>5.264969029593948E-2</v>
          </cell>
        </row>
        <row r="171">
          <cell r="I171">
            <v>2.3210199411572437E-2</v>
          </cell>
        </row>
        <row r="172">
          <cell r="I172">
            <v>1.3418530351437641E-2</v>
          </cell>
        </row>
        <row r="173">
          <cell r="I173">
            <v>-2.4274905422446393E-2</v>
          </cell>
        </row>
        <row r="174">
          <cell r="I174">
            <v>-2.7463651050080706E-2</v>
          </cell>
        </row>
        <row r="175">
          <cell r="I175">
            <v>-8.3056478405315604E-3</v>
          </cell>
        </row>
        <row r="176">
          <cell r="I176">
            <v>9.7152428810719973E-3</v>
          </cell>
        </row>
        <row r="177">
          <cell r="I177">
            <v>-1.5925680159256817E-2</v>
          </cell>
        </row>
        <row r="178">
          <cell r="I178">
            <v>3.6075522589345932E-2</v>
          </cell>
        </row>
        <row r="179">
          <cell r="I179">
            <v>2.9287341360234253E-3</v>
          </cell>
        </row>
        <row r="180">
          <cell r="I180">
            <v>8.4360804672290075E-3</v>
          </cell>
        </row>
        <row r="181">
          <cell r="I181">
            <v>1.4800514800514829E-2</v>
          </cell>
        </row>
        <row r="182">
          <cell r="I182">
            <v>2.9486366518706397E-2</v>
          </cell>
        </row>
        <row r="183">
          <cell r="I183">
            <v>-5.1740067754850627E-2</v>
          </cell>
        </row>
        <row r="184">
          <cell r="I184">
            <v>1.4615134784020763E-2</v>
          </cell>
        </row>
        <row r="185">
          <cell r="I185">
            <v>-8.322663252240653E-3</v>
          </cell>
        </row>
        <row r="186">
          <cell r="I186">
            <v>-4.0348612007746934E-2</v>
          </cell>
        </row>
        <row r="187">
          <cell r="I187">
            <v>-5.4490413723511634E-2</v>
          </cell>
        </row>
        <row r="188">
          <cell r="I188">
            <v>1.8854500177872685E-2</v>
          </cell>
        </row>
        <row r="189">
          <cell r="I189">
            <v>1.4315642458100563E-2</v>
          </cell>
        </row>
        <row r="190">
          <cell r="I190">
            <v>-1.3769363166953602E-2</v>
          </cell>
        </row>
        <row r="191">
          <cell r="I191">
            <v>-3.4904013961604844E-3</v>
          </cell>
        </row>
        <row r="192">
          <cell r="I192">
            <v>-1.0157618213660215E-2</v>
          </cell>
        </row>
        <row r="193">
          <cell r="I193">
            <v>-3.1493276716206671E-2</v>
          </cell>
        </row>
        <row r="194">
          <cell r="I194">
            <v>1.9729630982827883E-2</v>
          </cell>
        </row>
        <row r="195">
          <cell r="I195">
            <v>2.1139376567538511E-2</v>
          </cell>
        </row>
        <row r="196">
          <cell r="I196">
            <v>-6.3157894736842008E-3</v>
          </cell>
        </row>
        <row r="197">
          <cell r="I197">
            <v>2.1539548022598849E-2</v>
          </cell>
        </row>
        <row r="198">
          <cell r="I198">
            <v>-1.6246111303145485E-2</v>
          </cell>
        </row>
        <row r="199">
          <cell r="I199">
            <v>-4.1461700632466611E-2</v>
          </cell>
        </row>
        <row r="200">
          <cell r="I200">
            <v>-5.4985337243402535E-3</v>
          </cell>
        </row>
        <row r="201">
          <cell r="I201">
            <v>5.1603391079985466E-3</v>
          </cell>
        </row>
        <row r="202">
          <cell r="I202">
            <v>4.4004400440044366E-3</v>
          </cell>
        </row>
        <row r="203">
          <cell r="I203">
            <v>-1.8985031033223788E-2</v>
          </cell>
        </row>
        <row r="204">
          <cell r="I204">
            <v>1.4142165984369147E-2</v>
          </cell>
        </row>
        <row r="205">
          <cell r="I205">
            <v>1.9449541284403713E-2</v>
          </cell>
        </row>
        <row r="206">
          <cell r="I206">
            <v>-2.1598272138229758E-3</v>
          </cell>
        </row>
        <row r="207">
          <cell r="I207">
            <v>-7.2150072150071898E-3</v>
          </cell>
        </row>
        <row r="208">
          <cell r="I208">
            <v>-2.5436046511628009E-3</v>
          </cell>
        </row>
        <row r="209">
          <cell r="I209">
            <v>4.1165755919854247E-2</v>
          </cell>
        </row>
        <row r="210">
          <cell r="I210">
            <v>-2.1693491952414188E-2</v>
          </cell>
        </row>
        <row r="211">
          <cell r="I211">
            <v>6.4377682403433372E-3</v>
          </cell>
        </row>
        <row r="212">
          <cell r="I212">
            <v>-1.101634683724244E-2</v>
          </cell>
        </row>
        <row r="213">
          <cell r="I213">
            <v>-2.6949335249730508E-2</v>
          </cell>
        </row>
        <row r="214">
          <cell r="I214">
            <v>-1.4771048744460543E-3</v>
          </cell>
        </row>
        <row r="215">
          <cell r="I215">
            <v>-1.4423076923076945E-2</v>
          </cell>
        </row>
        <row r="216">
          <cell r="I216">
            <v>-6.0037523452157659E-3</v>
          </cell>
        </row>
        <row r="217">
          <cell r="I217">
            <v>2.2650056625142423E-3</v>
          </cell>
        </row>
        <row r="218">
          <cell r="I218">
            <v>-2.5988700564971799E-2</v>
          </cell>
        </row>
        <row r="219">
          <cell r="I219">
            <v>-4.6403712296984147E-3</v>
          </cell>
        </row>
        <row r="220">
          <cell r="I220">
            <v>-3.8850038850031125E-4</v>
          </cell>
        </row>
        <row r="221">
          <cell r="I221">
            <v>-2.3319082782743934E-2</v>
          </cell>
        </row>
        <row r="222">
          <cell r="I222">
            <v>3.1834460803820872E-3</v>
          </cell>
        </row>
        <row r="223">
          <cell r="I223">
            <v>3.4906783022610036E-2</v>
          </cell>
        </row>
        <row r="224">
          <cell r="I224">
            <v>-1.9547719432732907E-2</v>
          </cell>
        </row>
        <row r="225">
          <cell r="I225">
            <v>-1.9546520719310851E-3</v>
          </cell>
        </row>
        <row r="226">
          <cell r="I226">
            <v>-4.3086564825695036E-3</v>
          </cell>
        </row>
        <row r="227">
          <cell r="I227">
            <v>3.2651455546813465E-2</v>
          </cell>
        </row>
        <row r="228">
          <cell r="I228">
            <v>3.1238095238095249E-2</v>
          </cell>
        </row>
        <row r="229">
          <cell r="I229">
            <v>1.1821204285186564E-2</v>
          </cell>
        </row>
        <row r="230">
          <cell r="I230">
            <v>-1.9715224534501613E-2</v>
          </cell>
        </row>
        <row r="231">
          <cell r="I231">
            <v>-9.683426443203037E-3</v>
          </cell>
        </row>
        <row r="232">
          <cell r="I232">
            <v>3.6855960887551727E-2</v>
          </cell>
        </row>
        <row r="233">
          <cell r="I233">
            <v>1.6322089227421083E-2</v>
          </cell>
        </row>
        <row r="234">
          <cell r="I234">
            <v>-2.2127052105638867E-2</v>
          </cell>
        </row>
        <row r="235">
          <cell r="I235">
            <v>-3.211678832116785E-2</v>
          </cell>
        </row>
        <row r="236">
          <cell r="I236">
            <v>1.5082956259426928E-2</v>
          </cell>
        </row>
        <row r="237">
          <cell r="I237">
            <v>-1.0772659732540961E-2</v>
          </cell>
        </row>
        <row r="238">
          <cell r="I238">
            <v>-3.5298535486293567E-2</v>
          </cell>
        </row>
        <row r="239">
          <cell r="I239">
            <v>1.5570260801868099E-3</v>
          </cell>
        </row>
        <row r="240">
          <cell r="I240">
            <v>9.3276331130974898E-3</v>
          </cell>
        </row>
        <row r="241">
          <cell r="I241">
            <v>3.8505968425111913E-4</v>
          </cell>
        </row>
        <row r="242">
          <cell r="I242">
            <v>5.0038491147035794E-3</v>
          </cell>
        </row>
        <row r="243">
          <cell r="I243">
            <v>1.1489850631942221E-3</v>
          </cell>
        </row>
        <row r="244">
          <cell r="I244">
            <v>2.7161438408569275E-2</v>
          </cell>
        </row>
        <row r="245">
          <cell r="I245">
            <v>4.8417132216014526E-3</v>
          </cell>
        </row>
        <row r="246">
          <cell r="I246">
            <v>2.9280948851000708E-2</v>
          </cell>
        </row>
        <row r="247">
          <cell r="I247">
            <v>-1.2243428159884762E-2</v>
          </cell>
        </row>
        <row r="248">
          <cell r="I248">
            <v>5.6142909223477915E-2</v>
          </cell>
        </row>
        <row r="249">
          <cell r="I249">
            <v>-2.27821884708319E-2</v>
          </cell>
        </row>
        <row r="250">
          <cell r="I250">
            <v>-2.6139173436948021E-2</v>
          </cell>
        </row>
        <row r="251">
          <cell r="I251">
            <v>-2.4664490388102998E-2</v>
          </cell>
        </row>
        <row r="252">
          <cell r="I252">
            <v>8.5533655634064867E-3</v>
          </cell>
        </row>
        <row r="253">
          <cell r="I253">
            <v>-2.9498525073746993E-3</v>
          </cell>
        </row>
        <row r="254">
          <cell r="I254">
            <v>-1.3313609467455601E-2</v>
          </cell>
        </row>
        <row r="255">
          <cell r="I255">
            <v>5.2473763118440989E-3</v>
          </cell>
        </row>
        <row r="256">
          <cell r="I256">
            <v>9.3214019388516024E-3</v>
          </cell>
        </row>
        <row r="257">
          <cell r="I257">
            <v>-1.7362393793867708E-2</v>
          </cell>
        </row>
        <row r="258">
          <cell r="I258">
            <v>-1.7669172932330918E-2</v>
          </cell>
        </row>
        <row r="259">
          <cell r="I259">
            <v>4.5924225028703023E-3</v>
          </cell>
        </row>
        <row r="260">
          <cell r="I260">
            <v>-1.8666666666666606E-2</v>
          </cell>
        </row>
        <row r="261">
          <cell r="I261">
            <v>-3.8819875776398066E-3</v>
          </cell>
        </row>
        <row r="262">
          <cell r="I262">
            <v>-1.9485580670303974E-2</v>
          </cell>
        </row>
        <row r="263">
          <cell r="I263">
            <v>-3.9745627980922659E-3</v>
          </cell>
        </row>
        <row r="264">
          <cell r="I264">
            <v>-2.9928172386272947E-2</v>
          </cell>
        </row>
        <row r="265">
          <cell r="I265">
            <v>-8.6384204031261756E-3</v>
          </cell>
        </row>
        <row r="266">
          <cell r="I266">
            <v>-3.2365145228215812E-2</v>
          </cell>
        </row>
        <row r="267">
          <cell r="I267">
            <v>5.2744425385934837E-2</v>
          </cell>
        </row>
        <row r="268">
          <cell r="I268">
            <v>-8.1466395112016008E-3</v>
          </cell>
        </row>
        <row r="269">
          <cell r="I269">
            <v>-2.0533880903490759E-2</v>
          </cell>
        </row>
        <row r="270">
          <cell r="I270">
            <v>-1.383647798742146E-2</v>
          </cell>
        </row>
        <row r="271">
          <cell r="I271">
            <v>-2.6360544217687118E-2</v>
          </cell>
        </row>
        <row r="272">
          <cell r="I272">
            <v>3.0567685589519777E-3</v>
          </cell>
        </row>
        <row r="273">
          <cell r="I273">
            <v>1.3931214627775372E-2</v>
          </cell>
        </row>
        <row r="274">
          <cell r="I274">
            <v>4.4654358093602367E-2</v>
          </cell>
        </row>
        <row r="275">
          <cell r="I275">
            <v>-1.2330456226880279E-2</v>
          </cell>
        </row>
        <row r="276">
          <cell r="I276">
            <v>-1.0819808572617625E-2</v>
          </cell>
        </row>
        <row r="277">
          <cell r="I277">
            <v>-1.6827934371055593E-3</v>
          </cell>
        </row>
        <row r="278">
          <cell r="I278">
            <v>-4.2140750105352474E-3</v>
          </cell>
        </row>
        <row r="279">
          <cell r="I279">
            <v>1.6504443504020336E-2</v>
          </cell>
        </row>
        <row r="280">
          <cell r="I280">
            <v>7.9100749375520928E-3</v>
          </cell>
        </row>
        <row r="281">
          <cell r="I281">
            <v>4.1305245766211423E-3</v>
          </cell>
        </row>
        <row r="282">
          <cell r="I282">
            <v>-1.6865487453722756E-2</v>
          </cell>
        </row>
        <row r="283">
          <cell r="I283">
            <v>2.6359832635983373E-2</v>
          </cell>
        </row>
        <row r="284">
          <cell r="I284">
            <v>-2.4052181002853643E-2</v>
          </cell>
        </row>
        <row r="285">
          <cell r="I285">
            <v>1.2949039264828684E-2</v>
          </cell>
        </row>
        <row r="286">
          <cell r="I286">
            <v>-3.7113402061855613E-3</v>
          </cell>
        </row>
        <row r="287">
          <cell r="I287">
            <v>2.0695364238410598E-2</v>
          </cell>
        </row>
        <row r="288">
          <cell r="I288">
            <v>8.9213300892132547E-3</v>
          </cell>
        </row>
        <row r="289">
          <cell r="I289">
            <v>-2.8135048231511368E-3</v>
          </cell>
        </row>
        <row r="290">
          <cell r="I290">
            <v>-1.6122531237404217E-2</v>
          </cell>
        </row>
        <row r="291">
          <cell r="I291">
            <v>4.5063498566161172E-3</v>
          </cell>
        </row>
        <row r="292">
          <cell r="I292">
            <v>-6.1174551386622587E-3</v>
          </cell>
        </row>
        <row r="293">
          <cell r="I293">
            <v>1.3951579811243326E-2</v>
          </cell>
        </row>
        <row r="294">
          <cell r="I294">
            <v>3.1161473087818678E-2</v>
          </cell>
        </row>
        <row r="295">
          <cell r="I295">
            <v>1.2558869701726856E-2</v>
          </cell>
        </row>
        <row r="296">
          <cell r="I296">
            <v>3.8759689922472906E-4</v>
          </cell>
        </row>
        <row r="297">
          <cell r="I297">
            <v>3.8744672607517018E-3</v>
          </cell>
        </row>
        <row r="298">
          <cell r="I298">
            <v>1.4280200694712504E-2</v>
          </cell>
        </row>
        <row r="299">
          <cell r="I299">
            <v>1.5220700152206675E-3</v>
          </cell>
        </row>
        <row r="300">
          <cell r="I300">
            <v>1.253799392097258E-2</v>
          </cell>
        </row>
        <row r="301">
          <cell r="I301">
            <v>-1.7636022514071252E-2</v>
          </cell>
        </row>
        <row r="302">
          <cell r="I302">
            <v>-1.1459129106187956E-2</v>
          </cell>
        </row>
        <row r="303">
          <cell r="I303">
            <v>6.5687789799073306E-3</v>
          </cell>
        </row>
        <row r="304">
          <cell r="I304">
            <v>3.0710172744721036E-3</v>
          </cell>
        </row>
        <row r="305">
          <cell r="I305">
            <v>1.4542671259089267E-2</v>
          </cell>
        </row>
        <row r="306">
          <cell r="I306">
            <v>-1.0186263096624022E-2</v>
          </cell>
        </row>
        <row r="307">
          <cell r="I307">
            <v>4.1752425757130306E-2</v>
          </cell>
        </row>
        <row r="308">
          <cell r="I308">
            <v>6.2094270392322973E-2</v>
          </cell>
        </row>
        <row r="309">
          <cell r="I309">
            <v>-2.2056869519000939E-2</v>
          </cell>
        </row>
        <row r="310">
          <cell r="I310">
            <v>1.8750000000000131E-2</v>
          </cell>
        </row>
        <row r="311">
          <cell r="I311">
            <v>1.4937316617764608E-2</v>
          </cell>
        </row>
        <row r="312">
          <cell r="I312">
            <v>2.9960578186596601E-2</v>
          </cell>
        </row>
        <row r="313">
          <cell r="I313">
            <v>-1.6330696606277128E-2</v>
          </cell>
        </row>
        <row r="314">
          <cell r="I314">
            <v>8.3009079118028621E-3</v>
          </cell>
        </row>
        <row r="315">
          <cell r="I315">
            <v>-8.4898379212760052E-3</v>
          </cell>
        </row>
        <row r="316">
          <cell r="I316">
            <v>-1.0378827192527023E-3</v>
          </cell>
        </row>
        <row r="317">
          <cell r="I317">
            <v>-7.2727272727273022E-3</v>
          </cell>
        </row>
        <row r="318">
          <cell r="I318">
            <v>-3.1397174254316998E-2</v>
          </cell>
        </row>
        <row r="319">
          <cell r="I319">
            <v>-9.9945975148569566E-3</v>
          </cell>
        </row>
        <row r="320">
          <cell r="I320">
            <v>-2.4556616643928051E-3</v>
          </cell>
        </row>
        <row r="321">
          <cell r="I321">
            <v>1.4223194748358753E-2</v>
          </cell>
        </row>
        <row r="322">
          <cell r="I322">
            <v>1.9687162891046495E-2</v>
          </cell>
        </row>
        <row r="323">
          <cell r="I323">
            <v>1.5868817773075753E-2</v>
          </cell>
        </row>
        <row r="324">
          <cell r="I324">
            <v>-2.3431398073417422E-3</v>
          </cell>
        </row>
        <row r="325">
          <cell r="I325">
            <v>6.002087682672152E-3</v>
          </cell>
        </row>
        <row r="326">
          <cell r="I326">
            <v>5.1880674448767837E-2</v>
          </cell>
        </row>
        <row r="327">
          <cell r="I327">
            <v>1.948212083847118E-2</v>
          </cell>
        </row>
        <row r="328">
          <cell r="I328">
            <v>-4.1122399612965717E-2</v>
          </cell>
        </row>
        <row r="329">
          <cell r="I329">
            <v>2.2956609485368228E-2</v>
          </cell>
        </row>
        <row r="330">
          <cell r="I330">
            <v>1.8002466091245475E-2</v>
          </cell>
        </row>
        <row r="331">
          <cell r="I331">
            <v>2.4224806201545568E-4</v>
          </cell>
        </row>
        <row r="332">
          <cell r="I332">
            <v>1.4046984742068256E-2</v>
          </cell>
        </row>
        <row r="333">
          <cell r="I333">
            <v>-2.1495103893001267E-3</v>
          </cell>
        </row>
        <row r="334">
          <cell r="I334">
            <v>2.1062709430349338E-2</v>
          </cell>
        </row>
        <row r="335">
          <cell r="I335">
            <v>3.0239099859353174E-2</v>
          </cell>
        </row>
        <row r="336">
          <cell r="I336">
            <v>2.0477815699657862E-3</v>
          </cell>
        </row>
        <row r="337">
          <cell r="I337">
            <v>-9.9909173478655248E-3</v>
          </cell>
        </row>
        <row r="338">
          <cell r="I338">
            <v>3.3027522935779763E-2</v>
          </cell>
        </row>
        <row r="339">
          <cell r="I339">
            <v>-6.4387211367672994E-3</v>
          </cell>
        </row>
        <row r="340">
          <cell r="I340">
            <v>-9.8324022346368209E-3</v>
          </cell>
        </row>
        <row r="341">
          <cell r="I341">
            <v>-4.0622884224780054E-2</v>
          </cell>
        </row>
        <row r="342">
          <cell r="I342">
            <v>6.0221124441307984E-2</v>
          </cell>
        </row>
        <row r="343">
          <cell r="I343">
            <v>3.5500332815619389E-3</v>
          </cell>
        </row>
        <row r="344">
          <cell r="I344">
            <v>1.658191465841256E-2</v>
          </cell>
        </row>
        <row r="345">
          <cell r="I345">
            <v>3.2840365376250659E-2</v>
          </cell>
        </row>
        <row r="346">
          <cell r="I346">
            <v>-6.3171193935566278E-3</v>
          </cell>
        </row>
        <row r="347">
          <cell r="I347">
            <v>2.670057215511772E-2</v>
          </cell>
        </row>
        <row r="348">
          <cell r="I348">
            <v>2.0846233230134115E-2</v>
          </cell>
        </row>
        <row r="349">
          <cell r="I349">
            <v>1.8803073190456928E-2</v>
          </cell>
        </row>
        <row r="350">
          <cell r="I350">
            <v>1.6868426275054603E-2</v>
          </cell>
        </row>
        <row r="351">
          <cell r="I351">
            <v>-1.9711163153786203E-2</v>
          </cell>
        </row>
        <row r="352">
          <cell r="I352">
            <v>3.7826000398169389E-3</v>
          </cell>
        </row>
        <row r="353">
          <cell r="I353">
            <v>-2.7766759222530852E-3</v>
          </cell>
        </row>
        <row r="354">
          <cell r="I354">
            <v>-2.1877486077963432E-2</v>
          </cell>
        </row>
        <row r="355">
          <cell r="I355">
            <v>3.7820252135014221E-2</v>
          </cell>
        </row>
        <row r="356">
          <cell r="I356">
            <v>-1.0188087774294594E-2</v>
          </cell>
        </row>
        <row r="357">
          <cell r="I357">
            <v>-7.8489605430631625E-3</v>
          </cell>
        </row>
        <row r="358">
          <cell r="I358">
            <v>4.874919820397678E-2</v>
          </cell>
        </row>
        <row r="359">
          <cell r="I359">
            <v>1.2232415902141136E-3</v>
          </cell>
        </row>
        <row r="360">
          <cell r="I360">
            <v>8.1449806556709147E-3</v>
          </cell>
        </row>
        <row r="361">
          <cell r="I361">
            <v>-2.0197939810135348E-4</v>
          </cell>
        </row>
        <row r="362">
          <cell r="I362">
            <v>3.3131313131313143E-2</v>
          </cell>
        </row>
        <row r="363">
          <cell r="I363">
            <v>2.0922956589753624E-2</v>
          </cell>
        </row>
        <row r="364">
          <cell r="I364">
            <v>3.8498371959394713E-2</v>
          </cell>
        </row>
        <row r="365">
          <cell r="I365">
            <v>-6.824050165990362E-3</v>
          </cell>
        </row>
        <row r="366">
          <cell r="I366">
            <v>-2.1727019498607274E-2</v>
          </cell>
        </row>
        <row r="367">
          <cell r="I367">
            <v>-1.4806378132118473E-2</v>
          </cell>
        </row>
        <row r="368">
          <cell r="I368">
            <v>1.0597302504817038E-2</v>
          </cell>
        </row>
        <row r="369">
          <cell r="I369">
            <v>-9.5328884652049559E-3</v>
          </cell>
        </row>
        <row r="370">
          <cell r="I370">
            <v>-3.3108758421559303E-2</v>
          </cell>
        </row>
        <row r="371">
          <cell r="I371">
            <v>-1.6523989647620911E-2</v>
          </cell>
        </row>
        <row r="372">
          <cell r="I372">
            <v>-7.8947368421052756E-3</v>
          </cell>
        </row>
        <row r="373">
          <cell r="I373">
            <v>2.4484799020608097E-2</v>
          </cell>
        </row>
        <row r="374">
          <cell r="I374">
            <v>-9.1615216092412032E-3</v>
          </cell>
        </row>
        <row r="375">
          <cell r="I375">
            <v>-3.0753768844221128E-2</v>
          </cell>
        </row>
        <row r="376">
          <cell r="I376">
            <v>3.9195354624637094E-2</v>
          </cell>
        </row>
        <row r="377">
          <cell r="I377">
            <v>-1.9756535621632449E-2</v>
          </cell>
        </row>
        <row r="378">
          <cell r="I378">
            <v>-3.175895765472303E-2</v>
          </cell>
        </row>
        <row r="379">
          <cell r="I379">
            <v>-6.307821698906883E-4</v>
          </cell>
        </row>
        <row r="380">
          <cell r="I380">
            <v>-2.7982326951399079E-2</v>
          </cell>
        </row>
        <row r="381">
          <cell r="I381">
            <v>8.8744588744588005E-3</v>
          </cell>
        </row>
        <row r="382">
          <cell r="I382">
            <v>4.5054709289851995E-2</v>
          </cell>
        </row>
        <row r="383">
          <cell r="I383">
            <v>5.7483063026072907E-3</v>
          </cell>
        </row>
        <row r="384">
          <cell r="I384">
            <v>4.0824658093480343E-4</v>
          </cell>
        </row>
        <row r="385">
          <cell r="I385">
            <v>1.1564477416539411E-2</v>
          </cell>
        </row>
        <row r="386">
          <cell r="I386">
            <v>1.5099223468507394E-3</v>
          </cell>
        </row>
        <row r="387">
          <cell r="I387">
            <v>5.8152056859789606E-3</v>
          </cell>
        </row>
        <row r="388">
          <cell r="I388">
            <v>-1.0064239828693918E-2</v>
          </cell>
        </row>
        <row r="389">
          <cell r="I389">
            <v>-3.0499675535366574E-2</v>
          </cell>
        </row>
        <row r="390">
          <cell r="I390">
            <v>2.3873270861222675E-2</v>
          </cell>
        </row>
        <row r="391">
          <cell r="I391">
            <v>1.3074743952930953E-2</v>
          </cell>
        </row>
        <row r="392">
          <cell r="I392">
            <v>1.1185201118520026E-2</v>
          </cell>
        </row>
        <row r="393">
          <cell r="I393">
            <v>1.0636034886195335E-3</v>
          </cell>
        </row>
        <row r="394">
          <cell r="I394">
            <v>-7.012324691882817E-3</v>
          </cell>
        </row>
        <row r="395">
          <cell r="I395">
            <v>4.0445110207575449E-2</v>
          </cell>
        </row>
        <row r="396">
          <cell r="I396">
            <v>-5.7589469354174016E-3</v>
          </cell>
        </row>
        <row r="397">
          <cell r="I397">
            <v>-8.2747207281755417E-3</v>
          </cell>
        </row>
        <row r="398">
          <cell r="I398">
            <v>1.8773466833542047E-2</v>
          </cell>
        </row>
        <row r="399">
          <cell r="I399">
            <v>2.8869778869778796E-2</v>
          </cell>
        </row>
        <row r="400">
          <cell r="I400">
            <v>-1.7313432835820843E-2</v>
          </cell>
        </row>
        <row r="401">
          <cell r="I401">
            <v>4.9615228837585977E-2</v>
          </cell>
        </row>
        <row r="402">
          <cell r="I402">
            <v>2.8747829442407911E-2</v>
          </cell>
        </row>
        <row r="403">
          <cell r="I403">
            <v>9.1897974493623785E-3</v>
          </cell>
        </row>
        <row r="404">
          <cell r="I404">
            <v>1.9513101653967611E-2</v>
          </cell>
        </row>
        <row r="405">
          <cell r="I405">
            <v>1.2942034269048502E-2</v>
          </cell>
        </row>
        <row r="406">
          <cell r="I406">
            <v>-9.3575670325715885E-3</v>
          </cell>
        </row>
        <row r="407">
          <cell r="I407">
            <v>1.2715712988192606E-3</v>
          </cell>
        </row>
        <row r="408">
          <cell r="I408">
            <v>4.8076923076923184E-2</v>
          </cell>
        </row>
        <row r="409">
          <cell r="I409">
            <v>3.2889042755755186E-3</v>
          </cell>
        </row>
        <row r="410">
          <cell r="I410">
            <v>-3.9682539682540366E-3</v>
          </cell>
        </row>
        <row r="411">
          <cell r="I411">
            <v>-3.9667417287372241E-2</v>
          </cell>
        </row>
        <row r="412">
          <cell r="I412">
            <v>-3.1204906204906149E-2</v>
          </cell>
        </row>
        <row r="413">
          <cell r="I413">
            <v>1.7501396388009641E-2</v>
          </cell>
        </row>
        <row r="414">
          <cell r="I414">
            <v>1.0978956999085504E-3</v>
          </cell>
        </row>
        <row r="415">
          <cell r="I415">
            <v>-2.7417291171631985E-3</v>
          </cell>
        </row>
        <row r="416">
          <cell r="I416">
            <v>4.8387096774193554E-2</v>
          </cell>
        </row>
        <row r="417">
          <cell r="I417">
            <v>1.2587412587412567E-2</v>
          </cell>
        </row>
        <row r="418">
          <cell r="I418">
            <v>5.3522099447512973E-3</v>
          </cell>
        </row>
        <row r="419">
          <cell r="I419">
            <v>-1.7345011162630913E-2</v>
          </cell>
        </row>
        <row r="420">
          <cell r="I420">
            <v>1.2583012932541051E-2</v>
          </cell>
        </row>
        <row r="421">
          <cell r="I421">
            <v>-3.5036244390749073E-2</v>
          </cell>
        </row>
        <row r="422">
          <cell r="I422">
            <v>3.2731175102843957E-2</v>
          </cell>
        </row>
        <row r="423">
          <cell r="I423">
            <v>-2.4246622791825522E-3</v>
          </cell>
        </row>
        <row r="424">
          <cell r="I424">
            <v>-7.1180555555556196E-3</v>
          </cell>
        </row>
        <row r="425">
          <cell r="I425">
            <v>-1.5562161216995989E-2</v>
          </cell>
        </row>
        <row r="426">
          <cell r="I426">
            <v>3.9253996447602149E-2</v>
          </cell>
        </row>
        <row r="427">
          <cell r="I427">
            <v>-1.7091095539224065E-2</v>
          </cell>
        </row>
        <row r="428">
          <cell r="I428">
            <v>-1.5301686663188933E-2</v>
          </cell>
        </row>
        <row r="429">
          <cell r="I429">
            <v>-3.8495497086349986E-2</v>
          </cell>
        </row>
        <row r="430">
          <cell r="I430">
            <v>-1.6528925619834815E-2</v>
          </cell>
        </row>
        <row r="431">
          <cell r="I431">
            <v>2.9691876750700345E-2</v>
          </cell>
        </row>
        <row r="432">
          <cell r="I432">
            <v>-2.9198404062386642E-2</v>
          </cell>
        </row>
        <row r="433">
          <cell r="I433">
            <v>2.4394237066142795E-2</v>
          </cell>
        </row>
        <row r="434">
          <cell r="I434">
            <v>-1.7420489052261522E-2</v>
          </cell>
        </row>
        <row r="435">
          <cell r="I435">
            <v>2.0657124268054702E-2</v>
          </cell>
        </row>
        <row r="436">
          <cell r="I436">
            <v>-8.9243027888446583E-3</v>
          </cell>
        </row>
        <row r="437">
          <cell r="I437">
            <v>-4.8239266763147029E-4</v>
          </cell>
        </row>
        <row r="438">
          <cell r="I438">
            <v>3.4749034749034693E-2</v>
          </cell>
        </row>
        <row r="439">
          <cell r="I439">
            <v>-1.1971393034825809E-2</v>
          </cell>
        </row>
        <row r="440">
          <cell r="I440">
            <v>2.0456333595593977E-2</v>
          </cell>
        </row>
        <row r="441">
          <cell r="I441">
            <v>-6.1680801850422743E-3</v>
          </cell>
        </row>
        <row r="442">
          <cell r="I442">
            <v>4.4685802948021651E-2</v>
          </cell>
        </row>
        <row r="443">
          <cell r="I443">
            <v>-3.5645328976681256E-3</v>
          </cell>
        </row>
        <row r="444">
          <cell r="I444">
            <v>3.1301237144133812E-3</v>
          </cell>
        </row>
        <row r="445">
          <cell r="I445">
            <v>1.129271916790498E-2</v>
          </cell>
        </row>
        <row r="446">
          <cell r="I446">
            <v>2.3067881281222349E-2</v>
          </cell>
        </row>
        <row r="447">
          <cell r="I447">
            <v>-1.4936090765474539E-2</v>
          </cell>
        </row>
        <row r="448">
          <cell r="I448">
            <v>3.1928852602420142E-2</v>
          </cell>
        </row>
        <row r="449">
          <cell r="I449">
            <v>-1.3139304888386646E-2</v>
          </cell>
        </row>
        <row r="450">
          <cell r="I450">
            <v>-8.4466714387972687E-3</v>
          </cell>
        </row>
        <row r="451">
          <cell r="I451">
            <v>-4.6202714409472618E-3</v>
          </cell>
        </row>
        <row r="452">
          <cell r="I452">
            <v>-6.9625761531767333E-3</v>
          </cell>
        </row>
        <row r="453">
          <cell r="I453">
            <v>-1.5337423312883396E-2</v>
          </cell>
        </row>
        <row r="454">
          <cell r="I454">
            <v>2.0620086040646798E-2</v>
          </cell>
        </row>
        <row r="455">
          <cell r="I455">
            <v>4.0261627906976689E-2</v>
          </cell>
        </row>
        <row r="456">
          <cell r="I456">
            <v>-1.0199804387312978E-2</v>
          </cell>
        </row>
        <row r="457">
          <cell r="I457">
            <v>-1.4680971202710421E-2</v>
          </cell>
        </row>
        <row r="458">
          <cell r="I458">
            <v>3.1948424068767967E-2</v>
          </cell>
        </row>
        <row r="459">
          <cell r="I459">
            <v>-2.6794391225878202E-2</v>
          </cell>
        </row>
        <row r="460">
          <cell r="I460">
            <v>1.1126961483594882E-2</v>
          </cell>
        </row>
        <row r="461">
          <cell r="I461">
            <v>-2.892212189616249E-2</v>
          </cell>
        </row>
        <row r="462">
          <cell r="I462">
            <v>-1.612668894377451E-2</v>
          </cell>
        </row>
        <row r="463">
          <cell r="I463">
            <v>1.5062020082693386E-2</v>
          </cell>
        </row>
        <row r="464">
          <cell r="I464">
            <v>6.5464067500727793E-3</v>
          </cell>
        </row>
        <row r="465">
          <cell r="I465">
            <v>-1.3730307847954948E-2</v>
          </cell>
        </row>
        <row r="466">
          <cell r="I466">
            <v>-1.8610785463071454E-2</v>
          </cell>
        </row>
        <row r="467">
          <cell r="I467">
            <v>4.0316559653575633E-3</v>
          </cell>
        </row>
        <row r="468">
          <cell r="I468">
            <v>-4.6698393813206437E-2</v>
          </cell>
        </row>
        <row r="469">
          <cell r="I469">
            <v>1.2324492979719288E-2</v>
          </cell>
        </row>
        <row r="470">
          <cell r="I470">
            <v>9.604239112435806E-3</v>
          </cell>
        </row>
        <row r="471">
          <cell r="I471">
            <v>-1.574544858126949E-2</v>
          </cell>
        </row>
        <row r="472">
          <cell r="I472">
            <v>3.8326945509082485E-3</v>
          </cell>
        </row>
        <row r="473">
          <cell r="I473">
            <v>3.9508632138114133E-2</v>
          </cell>
        </row>
        <row r="474">
          <cell r="I474">
            <v>1.5969338869371037E-3</v>
          </cell>
        </row>
        <row r="475">
          <cell r="I475">
            <v>-5.1498724489795866E-2</v>
          </cell>
        </row>
        <row r="476">
          <cell r="I476">
            <v>-4.6058161035468177E-2</v>
          </cell>
        </row>
        <row r="477">
          <cell r="I477">
            <v>3.5242290748899179E-3</v>
          </cell>
        </row>
        <row r="478">
          <cell r="I478">
            <v>2.1773485513608339E-2</v>
          </cell>
        </row>
        <row r="479">
          <cell r="I479">
            <v>-5.2074987982695081E-2</v>
          </cell>
        </row>
        <row r="480">
          <cell r="I480">
            <v>-1.0649087221095258E-2</v>
          </cell>
        </row>
        <row r="481">
          <cell r="I481">
            <v>6.1506919528446849E-3</v>
          </cell>
        </row>
        <row r="482">
          <cell r="I482">
            <v>3.3961623365597357E-3</v>
          </cell>
        </row>
        <row r="483">
          <cell r="I483">
            <v>1.0661702487730502E-2</v>
          </cell>
        </row>
        <row r="484">
          <cell r="I484">
            <v>-1.306095110515742E-2</v>
          </cell>
        </row>
        <row r="485">
          <cell r="I485">
            <v>3.9022734984730308E-2</v>
          </cell>
        </row>
        <row r="486">
          <cell r="I486">
            <v>2.9229261920313505E-2</v>
          </cell>
        </row>
        <row r="487">
          <cell r="I487">
            <v>-2.6495319689036994E-2</v>
          </cell>
        </row>
        <row r="488">
          <cell r="I488">
            <v>-7.9856584093872546E-3</v>
          </cell>
        </row>
        <row r="489">
          <cell r="I489">
            <v>-5.1913914900607802E-2</v>
          </cell>
        </row>
        <row r="490">
          <cell r="I490">
            <v>-2.7204990469589331E-2</v>
          </cell>
        </row>
        <row r="491">
          <cell r="I491">
            <v>3.5803348770929784E-2</v>
          </cell>
        </row>
        <row r="492">
          <cell r="I492">
            <v>2.8030954428202966E-2</v>
          </cell>
        </row>
        <row r="493">
          <cell r="I493">
            <v>2.2917363666778143E-2</v>
          </cell>
        </row>
        <row r="494">
          <cell r="I494">
            <v>-1.1283728536385899E-2</v>
          </cell>
        </row>
        <row r="495">
          <cell r="I495">
            <v>1.2570294409526927E-2</v>
          </cell>
        </row>
        <row r="496">
          <cell r="I496">
            <v>-4.3939888925187812E-2</v>
          </cell>
        </row>
        <row r="497">
          <cell r="I497">
            <v>-1.9477191184008209E-2</v>
          </cell>
        </row>
        <row r="498">
          <cell r="I498">
            <v>-1.0977522216414053E-2</v>
          </cell>
        </row>
        <row r="499">
          <cell r="I499">
            <v>8.4566596194503869E-3</v>
          </cell>
        </row>
        <row r="500">
          <cell r="I500">
            <v>4.5248078266946122E-2</v>
          </cell>
        </row>
        <row r="501">
          <cell r="I501">
            <v>0</v>
          </cell>
        </row>
        <row r="502">
          <cell r="I502">
            <v>-1.0028413839211122E-2</v>
          </cell>
        </row>
        <row r="503">
          <cell r="I503">
            <v>-2.2117170352861645E-2</v>
          </cell>
        </row>
        <row r="504">
          <cell r="I504">
            <v>1.726519337016599E-3</v>
          </cell>
        </row>
        <row r="505">
          <cell r="I505">
            <v>2.0510168907273314E-2</v>
          </cell>
        </row>
        <row r="506">
          <cell r="I506">
            <v>-1.0977875358892055E-2</v>
          </cell>
        </row>
        <row r="507">
          <cell r="I507">
            <v>3.2957650273224039E-2</v>
          </cell>
        </row>
        <row r="508">
          <cell r="I508">
            <v>4.9594974375931778E-4</v>
          </cell>
        </row>
        <row r="509">
          <cell r="I509">
            <v>1.3714474553866462E-2</v>
          </cell>
        </row>
        <row r="510">
          <cell r="I510">
            <v>3.4718826405867896E-2</v>
          </cell>
        </row>
        <row r="511">
          <cell r="I511">
            <v>4.7258979206050945E-4</v>
          </cell>
        </row>
        <row r="512">
          <cell r="I512">
            <v>5.0385766021099083E-3</v>
          </cell>
        </row>
        <row r="513">
          <cell r="I513">
            <v>-8.3033056556478333E-3</v>
          </cell>
        </row>
        <row r="514">
          <cell r="I514">
            <v>-3.4755134281200454E-3</v>
          </cell>
        </row>
        <row r="515">
          <cell r="I515">
            <v>-3.3291058972733174E-3</v>
          </cell>
        </row>
        <row r="516">
          <cell r="I516">
            <v>7.4757435979005251E-3</v>
          </cell>
        </row>
        <row r="517">
          <cell r="I517">
            <v>-2.3681717713925745E-3</v>
          </cell>
        </row>
        <row r="518">
          <cell r="I518">
            <v>-1.0919449279949324E-2</v>
          </cell>
        </row>
        <row r="519">
          <cell r="I519">
            <v>6.0800000000000411E-3</v>
          </cell>
        </row>
        <row r="520">
          <cell r="I520">
            <v>4.5960559796437553E-2</v>
          </cell>
        </row>
        <row r="521">
          <cell r="I521">
            <v>1.5204500532165299E-4</v>
          </cell>
        </row>
        <row r="522">
          <cell r="I522">
            <v>-2.2651261781696488E-2</v>
          </cell>
        </row>
        <row r="523">
          <cell r="I523">
            <v>3.2664489034063418E-3</v>
          </cell>
        </row>
        <row r="524">
          <cell r="I524">
            <v>-4.8062015503876326E-3</v>
          </cell>
        </row>
        <row r="525">
          <cell r="I525">
            <v>3.2715376226827848E-3</v>
          </cell>
        </row>
        <row r="526">
          <cell r="I526">
            <v>1.8633540372670631E-2</v>
          </cell>
        </row>
        <row r="527">
          <cell r="I527">
            <v>-1.9207317073170596E-2</v>
          </cell>
        </row>
        <row r="528">
          <cell r="I528">
            <v>2.4867889337891916E-3</v>
          </cell>
        </row>
        <row r="529">
          <cell r="I529">
            <v>1.3488372093023327E-2</v>
          </cell>
        </row>
        <row r="530">
          <cell r="I530">
            <v>5.3541379837845236E-3</v>
          </cell>
        </row>
        <row r="531">
          <cell r="I531">
            <v>2.617163724893486E-2</v>
          </cell>
        </row>
        <row r="532">
          <cell r="I532">
            <v>-4.5966785290629045E-3</v>
          </cell>
        </row>
        <row r="533">
          <cell r="I533">
            <v>7.0013406822582881E-3</v>
          </cell>
        </row>
        <row r="534">
          <cell r="I534">
            <v>-4.5857988165678709E-3</v>
          </cell>
        </row>
        <row r="535">
          <cell r="I535">
            <v>1.144300787635601E-2</v>
          </cell>
        </row>
        <row r="536">
          <cell r="I536">
            <v>-2.3655598001763142E-2</v>
          </cell>
        </row>
        <row r="537">
          <cell r="I537">
            <v>-2.4078254326560808E-3</v>
          </cell>
        </row>
        <row r="538">
          <cell r="I538">
            <v>-1.5085231558304419E-2</v>
          </cell>
        </row>
        <row r="539">
          <cell r="I539">
            <v>-3.8750191453515208E-2</v>
          </cell>
        </row>
        <row r="540">
          <cell r="I540">
            <v>3.5213511790949663E-2</v>
          </cell>
        </row>
        <row r="541">
          <cell r="I541">
            <v>-1.5391719255039914E-3</v>
          </cell>
        </row>
        <row r="542">
          <cell r="I542">
            <v>2.2660706027439477E-2</v>
          </cell>
        </row>
        <row r="543">
          <cell r="I543">
            <v>2.3515224600542693E-2</v>
          </cell>
        </row>
        <row r="544">
          <cell r="I544">
            <v>-1.0751104565537612E-2</v>
          </cell>
        </row>
        <row r="545">
          <cell r="I545">
            <v>7.2949233288669771E-3</v>
          </cell>
        </row>
        <row r="546">
          <cell r="I546">
            <v>-1.8474726574046706E-2</v>
          </cell>
        </row>
        <row r="547">
          <cell r="I547">
            <v>3.0266526125583577E-2</v>
          </cell>
        </row>
        <row r="548">
          <cell r="I548">
            <v>1.4323297281496696E-2</v>
          </cell>
        </row>
        <row r="549">
          <cell r="I549">
            <v>-1.8731988472623869E-3</v>
          </cell>
        </row>
        <row r="550">
          <cell r="I550">
            <v>2.9161253067706228E-2</v>
          </cell>
        </row>
        <row r="551">
          <cell r="I551">
            <v>5.1760415205498629E-2</v>
          </cell>
        </row>
        <row r="552">
          <cell r="I552">
            <v>2.8007468658308048E-3</v>
          </cell>
        </row>
        <row r="553">
          <cell r="I553">
            <v>-3.5909030456177157E-3</v>
          </cell>
        </row>
        <row r="554">
          <cell r="I554">
            <v>-1.6150560597971274E-2</v>
          </cell>
        </row>
        <row r="555">
          <cell r="I555">
            <v>1.3159679826346672E-2</v>
          </cell>
        </row>
        <row r="556">
          <cell r="I556">
            <v>-2.7182645956079284E-2</v>
          </cell>
        </row>
        <row r="557">
          <cell r="I557">
            <v>-3.991741225051703E-3</v>
          </cell>
        </row>
        <row r="558">
          <cell r="I558">
            <v>1.5892758430071943E-2</v>
          </cell>
        </row>
        <row r="559">
          <cell r="I559">
            <v>-1.115494490545514E-2</v>
          </cell>
        </row>
        <row r="560">
          <cell r="I560">
            <v>-3.0265511074425489E-3</v>
          </cell>
        </row>
        <row r="561">
          <cell r="I561">
            <v>9.659169311439255E-3</v>
          </cell>
        </row>
        <row r="562">
          <cell r="I562">
            <v>-1.5033483668169937E-3</v>
          </cell>
        </row>
        <row r="563">
          <cell r="I563">
            <v>5.2012044894606552E-3</v>
          </cell>
        </row>
        <row r="564">
          <cell r="I564">
            <v>-8.3061002178649156E-3</v>
          </cell>
        </row>
        <row r="565">
          <cell r="I565">
            <v>1.2906769188521183E-2</v>
          </cell>
        </row>
        <row r="566">
          <cell r="I566">
            <v>7.1844923410600671E-3</v>
          </cell>
        </row>
        <row r="567">
          <cell r="I567">
            <v>-9.0174966352624727E-3</v>
          </cell>
        </row>
        <row r="568">
          <cell r="I568">
            <v>1.3038163791932745E-2</v>
          </cell>
        </row>
        <row r="569">
          <cell r="I569">
            <v>9.3846360101890718E-3</v>
          </cell>
        </row>
        <row r="570">
          <cell r="I570">
            <v>-6.3753486518794518E-3</v>
          </cell>
        </row>
        <row r="571">
          <cell r="I571">
            <v>-3.2081272557145982E-3</v>
          </cell>
        </row>
        <row r="572">
          <cell r="I572">
            <v>0</v>
          </cell>
        </row>
        <row r="573">
          <cell r="I573">
            <v>6.0345983639533713E-3</v>
          </cell>
        </row>
        <row r="574">
          <cell r="I574">
            <v>1.2529992002132735E-2</v>
          </cell>
        </row>
        <row r="575">
          <cell r="I575">
            <v>-1.7509215376513933E-2</v>
          </cell>
        </row>
        <row r="576">
          <cell r="I576">
            <v>-1.0317566662200135E-2</v>
          </cell>
        </row>
        <row r="577">
          <cell r="I577">
            <v>1.2997562956945489E-2</v>
          </cell>
        </row>
        <row r="578">
          <cell r="I578">
            <v>2.4859663191660167E-2</v>
          </cell>
        </row>
        <row r="579">
          <cell r="I579">
            <v>-1.1085028690662604E-2</v>
          </cell>
        </row>
        <row r="580">
          <cell r="I580">
            <v>1.5824871422920289E-3</v>
          </cell>
        </row>
        <row r="581">
          <cell r="I581">
            <v>1.7248189598420043E-2</v>
          </cell>
        </row>
        <row r="582">
          <cell r="I582">
            <v>8.1542842350504196E-3</v>
          </cell>
        </row>
        <row r="583">
          <cell r="I583">
            <v>-1.5663114648863767E-2</v>
          </cell>
        </row>
        <row r="584">
          <cell r="I584">
            <v>9.9126124951089741E-3</v>
          </cell>
        </row>
        <row r="585">
          <cell r="I585">
            <v>6.3282965258942897E-3</v>
          </cell>
        </row>
        <row r="586">
          <cell r="I586">
            <v>-5.6468172484599299E-3</v>
          </cell>
        </row>
        <row r="587">
          <cell r="I587">
            <v>-3.7429013939081122E-2</v>
          </cell>
        </row>
        <row r="588">
          <cell r="I588">
            <v>2.0112630732099759E-2</v>
          </cell>
        </row>
        <row r="589">
          <cell r="I589">
            <v>4.6004206098844442E-3</v>
          </cell>
        </row>
        <row r="590">
          <cell r="I590">
            <v>7.4578045270180969E-3</v>
          </cell>
        </row>
        <row r="591">
          <cell r="I591">
            <v>1.1818181818181775E-2</v>
          </cell>
        </row>
        <row r="592">
          <cell r="I592">
            <v>-1.4247208317289173E-2</v>
          </cell>
        </row>
        <row r="593">
          <cell r="I593">
            <v>1.9401041666666785E-2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xlskills/Folder%2012/S12_33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/xlskills/Folder%2012/S12_34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sadmin" refreshedDate="41687.845884490744" createdVersion="5" refreshedVersion="5" minRefreshableVersion="3" recordCount="872" xr:uid="{864D52CB-90A1-4D53-A840-9B9A4B35A981}">
  <cacheSource type="worksheet">
    <worksheetSource ref="C3:E875" sheet="S12_33-4" r:id="rId2"/>
  </cacheSource>
  <cacheFields count="3">
    <cacheField name="Subscribe" numFmtId="0">
      <sharedItems count="2">
        <s v="no"/>
        <s v="yes"/>
      </sharedItems>
    </cacheField>
    <cacheField name="Income" numFmtId="0">
      <sharedItems count="3">
        <s v="middle"/>
        <s v="low"/>
        <s v="upper"/>
      </sharedItems>
    </cacheField>
    <cacheField name="Location" numFmtId="0">
      <sharedItems count="3">
        <s v="urban"/>
        <s v="suburban"/>
        <s v="rura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sadmin" refreshedDate="41683.625159027775" createdVersion="5" refreshedVersion="5" minRefreshableVersion="3" recordCount="664" xr:uid="{D5473232-6140-47C3-8D10-A5F7997EAAB2}">
  <cacheSource type="worksheet">
    <worksheetSource ref="C2:D666" sheet="S12_34-2" r:id="rId2"/>
  </cacheSource>
  <cacheFields count="2">
    <cacheField name="Day of week" numFmtId="0">
      <sharedItems count="7">
        <s v="Tuesday"/>
        <s v="Monday"/>
        <s v="Wednesday"/>
        <s v="Sunday"/>
        <s v="Saturday"/>
        <s v="Thursday"/>
        <s v="Friday"/>
      </sharedItems>
    </cacheField>
    <cacheField name="Type of birth" numFmtId="0">
      <sharedItems count="2">
        <s v="normal"/>
        <s v="Csectio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72">
  <r>
    <x v="0"/>
    <x v="0"/>
    <x v="0"/>
  </r>
  <r>
    <x v="0"/>
    <x v="1"/>
    <x v="0"/>
  </r>
  <r>
    <x v="0"/>
    <x v="1"/>
    <x v="1"/>
  </r>
  <r>
    <x v="1"/>
    <x v="1"/>
    <x v="0"/>
  </r>
  <r>
    <x v="0"/>
    <x v="1"/>
    <x v="0"/>
  </r>
  <r>
    <x v="0"/>
    <x v="1"/>
    <x v="1"/>
  </r>
  <r>
    <x v="1"/>
    <x v="2"/>
    <x v="2"/>
  </r>
  <r>
    <x v="0"/>
    <x v="0"/>
    <x v="1"/>
  </r>
  <r>
    <x v="0"/>
    <x v="0"/>
    <x v="1"/>
  </r>
  <r>
    <x v="0"/>
    <x v="0"/>
    <x v="1"/>
  </r>
  <r>
    <x v="0"/>
    <x v="2"/>
    <x v="0"/>
  </r>
  <r>
    <x v="0"/>
    <x v="1"/>
    <x v="1"/>
  </r>
  <r>
    <x v="1"/>
    <x v="2"/>
    <x v="1"/>
  </r>
  <r>
    <x v="0"/>
    <x v="1"/>
    <x v="1"/>
  </r>
  <r>
    <x v="0"/>
    <x v="2"/>
    <x v="1"/>
  </r>
  <r>
    <x v="1"/>
    <x v="1"/>
    <x v="2"/>
  </r>
  <r>
    <x v="0"/>
    <x v="0"/>
    <x v="0"/>
  </r>
  <r>
    <x v="1"/>
    <x v="0"/>
    <x v="1"/>
  </r>
  <r>
    <x v="0"/>
    <x v="0"/>
    <x v="1"/>
  </r>
  <r>
    <x v="0"/>
    <x v="1"/>
    <x v="0"/>
  </r>
  <r>
    <x v="0"/>
    <x v="0"/>
    <x v="0"/>
  </r>
  <r>
    <x v="0"/>
    <x v="0"/>
    <x v="1"/>
  </r>
  <r>
    <x v="1"/>
    <x v="2"/>
    <x v="2"/>
  </r>
  <r>
    <x v="0"/>
    <x v="0"/>
    <x v="0"/>
  </r>
  <r>
    <x v="0"/>
    <x v="1"/>
    <x v="0"/>
  </r>
  <r>
    <x v="0"/>
    <x v="0"/>
    <x v="0"/>
  </r>
  <r>
    <x v="1"/>
    <x v="1"/>
    <x v="2"/>
  </r>
  <r>
    <x v="1"/>
    <x v="2"/>
    <x v="1"/>
  </r>
  <r>
    <x v="0"/>
    <x v="1"/>
    <x v="1"/>
  </r>
  <r>
    <x v="0"/>
    <x v="0"/>
    <x v="1"/>
  </r>
  <r>
    <x v="0"/>
    <x v="0"/>
    <x v="2"/>
  </r>
  <r>
    <x v="0"/>
    <x v="1"/>
    <x v="1"/>
  </r>
  <r>
    <x v="0"/>
    <x v="1"/>
    <x v="0"/>
  </r>
  <r>
    <x v="0"/>
    <x v="0"/>
    <x v="0"/>
  </r>
  <r>
    <x v="0"/>
    <x v="1"/>
    <x v="1"/>
  </r>
  <r>
    <x v="0"/>
    <x v="1"/>
    <x v="1"/>
  </r>
  <r>
    <x v="1"/>
    <x v="2"/>
    <x v="2"/>
  </r>
  <r>
    <x v="0"/>
    <x v="1"/>
    <x v="0"/>
  </r>
  <r>
    <x v="0"/>
    <x v="1"/>
    <x v="0"/>
  </r>
  <r>
    <x v="0"/>
    <x v="1"/>
    <x v="1"/>
  </r>
  <r>
    <x v="0"/>
    <x v="0"/>
    <x v="2"/>
  </r>
  <r>
    <x v="0"/>
    <x v="0"/>
    <x v="2"/>
  </r>
  <r>
    <x v="0"/>
    <x v="1"/>
    <x v="2"/>
  </r>
  <r>
    <x v="0"/>
    <x v="0"/>
    <x v="0"/>
  </r>
  <r>
    <x v="0"/>
    <x v="2"/>
    <x v="2"/>
  </r>
  <r>
    <x v="0"/>
    <x v="1"/>
    <x v="0"/>
  </r>
  <r>
    <x v="0"/>
    <x v="1"/>
    <x v="1"/>
  </r>
  <r>
    <x v="0"/>
    <x v="0"/>
    <x v="1"/>
  </r>
  <r>
    <x v="0"/>
    <x v="1"/>
    <x v="1"/>
  </r>
  <r>
    <x v="0"/>
    <x v="2"/>
    <x v="0"/>
  </r>
  <r>
    <x v="0"/>
    <x v="1"/>
    <x v="1"/>
  </r>
  <r>
    <x v="1"/>
    <x v="1"/>
    <x v="2"/>
  </r>
  <r>
    <x v="1"/>
    <x v="1"/>
    <x v="2"/>
  </r>
  <r>
    <x v="1"/>
    <x v="1"/>
    <x v="2"/>
  </r>
  <r>
    <x v="0"/>
    <x v="0"/>
    <x v="1"/>
  </r>
  <r>
    <x v="0"/>
    <x v="1"/>
    <x v="1"/>
  </r>
  <r>
    <x v="0"/>
    <x v="2"/>
    <x v="0"/>
  </r>
  <r>
    <x v="0"/>
    <x v="0"/>
    <x v="1"/>
  </r>
  <r>
    <x v="0"/>
    <x v="2"/>
    <x v="0"/>
  </r>
  <r>
    <x v="0"/>
    <x v="1"/>
    <x v="1"/>
  </r>
  <r>
    <x v="0"/>
    <x v="0"/>
    <x v="1"/>
  </r>
  <r>
    <x v="0"/>
    <x v="2"/>
    <x v="0"/>
  </r>
  <r>
    <x v="0"/>
    <x v="1"/>
    <x v="0"/>
  </r>
  <r>
    <x v="0"/>
    <x v="1"/>
    <x v="1"/>
  </r>
  <r>
    <x v="0"/>
    <x v="0"/>
    <x v="1"/>
  </r>
  <r>
    <x v="0"/>
    <x v="1"/>
    <x v="0"/>
  </r>
  <r>
    <x v="1"/>
    <x v="2"/>
    <x v="1"/>
  </r>
  <r>
    <x v="0"/>
    <x v="0"/>
    <x v="1"/>
  </r>
  <r>
    <x v="0"/>
    <x v="0"/>
    <x v="2"/>
  </r>
  <r>
    <x v="0"/>
    <x v="1"/>
    <x v="0"/>
  </r>
  <r>
    <x v="0"/>
    <x v="0"/>
    <x v="2"/>
  </r>
  <r>
    <x v="0"/>
    <x v="2"/>
    <x v="0"/>
  </r>
  <r>
    <x v="0"/>
    <x v="1"/>
    <x v="1"/>
  </r>
  <r>
    <x v="0"/>
    <x v="1"/>
    <x v="1"/>
  </r>
  <r>
    <x v="0"/>
    <x v="2"/>
    <x v="2"/>
  </r>
  <r>
    <x v="0"/>
    <x v="0"/>
    <x v="2"/>
  </r>
  <r>
    <x v="0"/>
    <x v="0"/>
    <x v="0"/>
  </r>
  <r>
    <x v="0"/>
    <x v="1"/>
    <x v="1"/>
  </r>
  <r>
    <x v="0"/>
    <x v="2"/>
    <x v="2"/>
  </r>
  <r>
    <x v="0"/>
    <x v="1"/>
    <x v="2"/>
  </r>
  <r>
    <x v="0"/>
    <x v="2"/>
    <x v="2"/>
  </r>
  <r>
    <x v="0"/>
    <x v="0"/>
    <x v="2"/>
  </r>
  <r>
    <x v="0"/>
    <x v="1"/>
    <x v="0"/>
  </r>
  <r>
    <x v="0"/>
    <x v="2"/>
    <x v="0"/>
  </r>
  <r>
    <x v="0"/>
    <x v="0"/>
    <x v="1"/>
  </r>
  <r>
    <x v="0"/>
    <x v="2"/>
    <x v="1"/>
  </r>
  <r>
    <x v="0"/>
    <x v="1"/>
    <x v="1"/>
  </r>
  <r>
    <x v="1"/>
    <x v="2"/>
    <x v="1"/>
  </r>
  <r>
    <x v="0"/>
    <x v="1"/>
    <x v="2"/>
  </r>
  <r>
    <x v="1"/>
    <x v="1"/>
    <x v="2"/>
  </r>
  <r>
    <x v="0"/>
    <x v="1"/>
    <x v="1"/>
  </r>
  <r>
    <x v="0"/>
    <x v="0"/>
    <x v="1"/>
  </r>
  <r>
    <x v="0"/>
    <x v="0"/>
    <x v="1"/>
  </r>
  <r>
    <x v="0"/>
    <x v="1"/>
    <x v="0"/>
  </r>
  <r>
    <x v="1"/>
    <x v="1"/>
    <x v="2"/>
  </r>
  <r>
    <x v="0"/>
    <x v="0"/>
    <x v="1"/>
  </r>
  <r>
    <x v="0"/>
    <x v="0"/>
    <x v="0"/>
  </r>
  <r>
    <x v="0"/>
    <x v="2"/>
    <x v="2"/>
  </r>
  <r>
    <x v="0"/>
    <x v="2"/>
    <x v="0"/>
  </r>
  <r>
    <x v="0"/>
    <x v="1"/>
    <x v="1"/>
  </r>
  <r>
    <x v="0"/>
    <x v="0"/>
    <x v="1"/>
  </r>
  <r>
    <x v="0"/>
    <x v="1"/>
    <x v="0"/>
  </r>
  <r>
    <x v="0"/>
    <x v="1"/>
    <x v="1"/>
  </r>
  <r>
    <x v="0"/>
    <x v="2"/>
    <x v="0"/>
  </r>
  <r>
    <x v="0"/>
    <x v="0"/>
    <x v="2"/>
  </r>
  <r>
    <x v="0"/>
    <x v="2"/>
    <x v="1"/>
  </r>
  <r>
    <x v="0"/>
    <x v="1"/>
    <x v="1"/>
  </r>
  <r>
    <x v="0"/>
    <x v="0"/>
    <x v="1"/>
  </r>
  <r>
    <x v="0"/>
    <x v="1"/>
    <x v="0"/>
  </r>
  <r>
    <x v="0"/>
    <x v="2"/>
    <x v="2"/>
  </r>
  <r>
    <x v="1"/>
    <x v="2"/>
    <x v="1"/>
  </r>
  <r>
    <x v="1"/>
    <x v="2"/>
    <x v="1"/>
  </r>
  <r>
    <x v="0"/>
    <x v="1"/>
    <x v="1"/>
  </r>
  <r>
    <x v="0"/>
    <x v="0"/>
    <x v="1"/>
  </r>
  <r>
    <x v="0"/>
    <x v="2"/>
    <x v="1"/>
  </r>
  <r>
    <x v="0"/>
    <x v="1"/>
    <x v="0"/>
  </r>
  <r>
    <x v="0"/>
    <x v="0"/>
    <x v="2"/>
  </r>
  <r>
    <x v="0"/>
    <x v="0"/>
    <x v="0"/>
  </r>
  <r>
    <x v="0"/>
    <x v="1"/>
    <x v="1"/>
  </r>
  <r>
    <x v="0"/>
    <x v="1"/>
    <x v="1"/>
  </r>
  <r>
    <x v="0"/>
    <x v="1"/>
    <x v="1"/>
  </r>
  <r>
    <x v="0"/>
    <x v="0"/>
    <x v="2"/>
  </r>
  <r>
    <x v="0"/>
    <x v="1"/>
    <x v="1"/>
  </r>
  <r>
    <x v="0"/>
    <x v="0"/>
    <x v="1"/>
  </r>
  <r>
    <x v="0"/>
    <x v="2"/>
    <x v="2"/>
  </r>
  <r>
    <x v="0"/>
    <x v="1"/>
    <x v="1"/>
  </r>
  <r>
    <x v="0"/>
    <x v="0"/>
    <x v="0"/>
  </r>
  <r>
    <x v="0"/>
    <x v="0"/>
    <x v="1"/>
  </r>
  <r>
    <x v="0"/>
    <x v="1"/>
    <x v="0"/>
  </r>
  <r>
    <x v="0"/>
    <x v="0"/>
    <x v="2"/>
  </r>
  <r>
    <x v="0"/>
    <x v="2"/>
    <x v="0"/>
  </r>
  <r>
    <x v="0"/>
    <x v="2"/>
    <x v="0"/>
  </r>
  <r>
    <x v="0"/>
    <x v="0"/>
    <x v="2"/>
  </r>
  <r>
    <x v="0"/>
    <x v="2"/>
    <x v="2"/>
  </r>
  <r>
    <x v="0"/>
    <x v="0"/>
    <x v="0"/>
  </r>
  <r>
    <x v="0"/>
    <x v="0"/>
    <x v="1"/>
  </r>
  <r>
    <x v="0"/>
    <x v="1"/>
    <x v="1"/>
  </r>
  <r>
    <x v="0"/>
    <x v="0"/>
    <x v="1"/>
  </r>
  <r>
    <x v="0"/>
    <x v="1"/>
    <x v="1"/>
  </r>
  <r>
    <x v="0"/>
    <x v="1"/>
    <x v="0"/>
  </r>
  <r>
    <x v="0"/>
    <x v="1"/>
    <x v="1"/>
  </r>
  <r>
    <x v="1"/>
    <x v="2"/>
    <x v="1"/>
  </r>
  <r>
    <x v="0"/>
    <x v="1"/>
    <x v="0"/>
  </r>
  <r>
    <x v="0"/>
    <x v="1"/>
    <x v="1"/>
  </r>
  <r>
    <x v="0"/>
    <x v="1"/>
    <x v="0"/>
  </r>
  <r>
    <x v="0"/>
    <x v="2"/>
    <x v="1"/>
  </r>
  <r>
    <x v="0"/>
    <x v="1"/>
    <x v="2"/>
  </r>
  <r>
    <x v="1"/>
    <x v="2"/>
    <x v="1"/>
  </r>
  <r>
    <x v="1"/>
    <x v="1"/>
    <x v="1"/>
  </r>
  <r>
    <x v="0"/>
    <x v="1"/>
    <x v="1"/>
  </r>
  <r>
    <x v="1"/>
    <x v="2"/>
    <x v="1"/>
  </r>
  <r>
    <x v="0"/>
    <x v="1"/>
    <x v="1"/>
  </r>
  <r>
    <x v="0"/>
    <x v="2"/>
    <x v="1"/>
  </r>
  <r>
    <x v="0"/>
    <x v="1"/>
    <x v="0"/>
  </r>
  <r>
    <x v="1"/>
    <x v="1"/>
    <x v="2"/>
  </r>
  <r>
    <x v="1"/>
    <x v="2"/>
    <x v="1"/>
  </r>
  <r>
    <x v="0"/>
    <x v="2"/>
    <x v="1"/>
  </r>
  <r>
    <x v="0"/>
    <x v="0"/>
    <x v="1"/>
  </r>
  <r>
    <x v="1"/>
    <x v="2"/>
    <x v="1"/>
  </r>
  <r>
    <x v="0"/>
    <x v="0"/>
    <x v="0"/>
  </r>
  <r>
    <x v="1"/>
    <x v="1"/>
    <x v="2"/>
  </r>
  <r>
    <x v="1"/>
    <x v="1"/>
    <x v="2"/>
  </r>
  <r>
    <x v="0"/>
    <x v="2"/>
    <x v="1"/>
  </r>
  <r>
    <x v="0"/>
    <x v="0"/>
    <x v="0"/>
  </r>
  <r>
    <x v="0"/>
    <x v="0"/>
    <x v="2"/>
  </r>
  <r>
    <x v="0"/>
    <x v="0"/>
    <x v="0"/>
  </r>
  <r>
    <x v="0"/>
    <x v="1"/>
    <x v="0"/>
  </r>
  <r>
    <x v="0"/>
    <x v="0"/>
    <x v="1"/>
  </r>
  <r>
    <x v="1"/>
    <x v="2"/>
    <x v="1"/>
  </r>
  <r>
    <x v="1"/>
    <x v="2"/>
    <x v="1"/>
  </r>
  <r>
    <x v="1"/>
    <x v="0"/>
    <x v="0"/>
  </r>
  <r>
    <x v="0"/>
    <x v="0"/>
    <x v="1"/>
  </r>
  <r>
    <x v="1"/>
    <x v="1"/>
    <x v="2"/>
  </r>
  <r>
    <x v="0"/>
    <x v="2"/>
    <x v="0"/>
  </r>
  <r>
    <x v="0"/>
    <x v="2"/>
    <x v="0"/>
  </r>
  <r>
    <x v="0"/>
    <x v="2"/>
    <x v="0"/>
  </r>
  <r>
    <x v="0"/>
    <x v="1"/>
    <x v="1"/>
  </r>
  <r>
    <x v="0"/>
    <x v="1"/>
    <x v="1"/>
  </r>
  <r>
    <x v="0"/>
    <x v="0"/>
    <x v="2"/>
  </r>
  <r>
    <x v="0"/>
    <x v="2"/>
    <x v="0"/>
  </r>
  <r>
    <x v="1"/>
    <x v="2"/>
    <x v="2"/>
  </r>
  <r>
    <x v="0"/>
    <x v="2"/>
    <x v="1"/>
  </r>
  <r>
    <x v="0"/>
    <x v="2"/>
    <x v="1"/>
  </r>
  <r>
    <x v="0"/>
    <x v="0"/>
    <x v="0"/>
  </r>
  <r>
    <x v="0"/>
    <x v="0"/>
    <x v="1"/>
  </r>
  <r>
    <x v="0"/>
    <x v="1"/>
    <x v="0"/>
  </r>
  <r>
    <x v="1"/>
    <x v="1"/>
    <x v="2"/>
  </r>
  <r>
    <x v="0"/>
    <x v="2"/>
    <x v="1"/>
  </r>
  <r>
    <x v="0"/>
    <x v="2"/>
    <x v="2"/>
  </r>
  <r>
    <x v="0"/>
    <x v="1"/>
    <x v="1"/>
  </r>
  <r>
    <x v="0"/>
    <x v="1"/>
    <x v="0"/>
  </r>
  <r>
    <x v="0"/>
    <x v="0"/>
    <x v="1"/>
  </r>
  <r>
    <x v="0"/>
    <x v="0"/>
    <x v="1"/>
  </r>
  <r>
    <x v="0"/>
    <x v="0"/>
    <x v="2"/>
  </r>
  <r>
    <x v="1"/>
    <x v="0"/>
    <x v="2"/>
  </r>
  <r>
    <x v="0"/>
    <x v="1"/>
    <x v="2"/>
  </r>
  <r>
    <x v="0"/>
    <x v="2"/>
    <x v="1"/>
  </r>
  <r>
    <x v="0"/>
    <x v="1"/>
    <x v="1"/>
  </r>
  <r>
    <x v="0"/>
    <x v="2"/>
    <x v="0"/>
  </r>
  <r>
    <x v="0"/>
    <x v="2"/>
    <x v="0"/>
  </r>
  <r>
    <x v="0"/>
    <x v="1"/>
    <x v="1"/>
  </r>
  <r>
    <x v="1"/>
    <x v="2"/>
    <x v="1"/>
  </r>
  <r>
    <x v="1"/>
    <x v="2"/>
    <x v="1"/>
  </r>
  <r>
    <x v="1"/>
    <x v="2"/>
    <x v="1"/>
  </r>
  <r>
    <x v="0"/>
    <x v="1"/>
    <x v="1"/>
  </r>
  <r>
    <x v="0"/>
    <x v="0"/>
    <x v="2"/>
  </r>
  <r>
    <x v="0"/>
    <x v="2"/>
    <x v="0"/>
  </r>
  <r>
    <x v="0"/>
    <x v="0"/>
    <x v="2"/>
  </r>
  <r>
    <x v="0"/>
    <x v="1"/>
    <x v="1"/>
  </r>
  <r>
    <x v="0"/>
    <x v="0"/>
    <x v="1"/>
  </r>
  <r>
    <x v="0"/>
    <x v="1"/>
    <x v="2"/>
  </r>
  <r>
    <x v="0"/>
    <x v="0"/>
    <x v="0"/>
  </r>
  <r>
    <x v="0"/>
    <x v="1"/>
    <x v="0"/>
  </r>
  <r>
    <x v="0"/>
    <x v="0"/>
    <x v="2"/>
  </r>
  <r>
    <x v="0"/>
    <x v="1"/>
    <x v="0"/>
  </r>
  <r>
    <x v="0"/>
    <x v="2"/>
    <x v="0"/>
  </r>
  <r>
    <x v="0"/>
    <x v="1"/>
    <x v="1"/>
  </r>
  <r>
    <x v="0"/>
    <x v="2"/>
    <x v="0"/>
  </r>
  <r>
    <x v="0"/>
    <x v="0"/>
    <x v="1"/>
  </r>
  <r>
    <x v="0"/>
    <x v="1"/>
    <x v="0"/>
  </r>
  <r>
    <x v="0"/>
    <x v="1"/>
    <x v="1"/>
  </r>
  <r>
    <x v="0"/>
    <x v="2"/>
    <x v="0"/>
  </r>
  <r>
    <x v="0"/>
    <x v="2"/>
    <x v="1"/>
  </r>
  <r>
    <x v="0"/>
    <x v="1"/>
    <x v="0"/>
  </r>
  <r>
    <x v="0"/>
    <x v="0"/>
    <x v="0"/>
  </r>
  <r>
    <x v="1"/>
    <x v="2"/>
    <x v="1"/>
  </r>
  <r>
    <x v="0"/>
    <x v="1"/>
    <x v="1"/>
  </r>
  <r>
    <x v="0"/>
    <x v="1"/>
    <x v="0"/>
  </r>
  <r>
    <x v="0"/>
    <x v="1"/>
    <x v="1"/>
  </r>
  <r>
    <x v="1"/>
    <x v="2"/>
    <x v="2"/>
  </r>
  <r>
    <x v="0"/>
    <x v="0"/>
    <x v="0"/>
  </r>
  <r>
    <x v="0"/>
    <x v="2"/>
    <x v="0"/>
  </r>
  <r>
    <x v="0"/>
    <x v="2"/>
    <x v="2"/>
  </r>
  <r>
    <x v="0"/>
    <x v="0"/>
    <x v="0"/>
  </r>
  <r>
    <x v="0"/>
    <x v="0"/>
    <x v="1"/>
  </r>
  <r>
    <x v="0"/>
    <x v="1"/>
    <x v="1"/>
  </r>
  <r>
    <x v="0"/>
    <x v="0"/>
    <x v="0"/>
  </r>
  <r>
    <x v="0"/>
    <x v="1"/>
    <x v="0"/>
  </r>
  <r>
    <x v="0"/>
    <x v="1"/>
    <x v="1"/>
  </r>
  <r>
    <x v="0"/>
    <x v="1"/>
    <x v="0"/>
  </r>
  <r>
    <x v="0"/>
    <x v="2"/>
    <x v="0"/>
  </r>
  <r>
    <x v="0"/>
    <x v="2"/>
    <x v="1"/>
  </r>
  <r>
    <x v="0"/>
    <x v="1"/>
    <x v="0"/>
  </r>
  <r>
    <x v="0"/>
    <x v="2"/>
    <x v="0"/>
  </r>
  <r>
    <x v="0"/>
    <x v="2"/>
    <x v="0"/>
  </r>
  <r>
    <x v="0"/>
    <x v="2"/>
    <x v="2"/>
  </r>
  <r>
    <x v="0"/>
    <x v="1"/>
    <x v="0"/>
  </r>
  <r>
    <x v="0"/>
    <x v="2"/>
    <x v="1"/>
  </r>
  <r>
    <x v="0"/>
    <x v="1"/>
    <x v="1"/>
  </r>
  <r>
    <x v="0"/>
    <x v="2"/>
    <x v="0"/>
  </r>
  <r>
    <x v="1"/>
    <x v="2"/>
    <x v="2"/>
  </r>
  <r>
    <x v="0"/>
    <x v="0"/>
    <x v="1"/>
  </r>
  <r>
    <x v="0"/>
    <x v="2"/>
    <x v="1"/>
  </r>
  <r>
    <x v="0"/>
    <x v="0"/>
    <x v="1"/>
  </r>
  <r>
    <x v="0"/>
    <x v="1"/>
    <x v="0"/>
  </r>
  <r>
    <x v="0"/>
    <x v="1"/>
    <x v="1"/>
  </r>
  <r>
    <x v="0"/>
    <x v="1"/>
    <x v="1"/>
  </r>
  <r>
    <x v="0"/>
    <x v="1"/>
    <x v="2"/>
  </r>
  <r>
    <x v="1"/>
    <x v="0"/>
    <x v="1"/>
  </r>
  <r>
    <x v="0"/>
    <x v="0"/>
    <x v="1"/>
  </r>
  <r>
    <x v="0"/>
    <x v="1"/>
    <x v="1"/>
  </r>
  <r>
    <x v="1"/>
    <x v="1"/>
    <x v="2"/>
  </r>
  <r>
    <x v="1"/>
    <x v="2"/>
    <x v="1"/>
  </r>
  <r>
    <x v="0"/>
    <x v="1"/>
    <x v="1"/>
  </r>
  <r>
    <x v="0"/>
    <x v="2"/>
    <x v="1"/>
  </r>
  <r>
    <x v="1"/>
    <x v="2"/>
    <x v="2"/>
  </r>
  <r>
    <x v="0"/>
    <x v="0"/>
    <x v="0"/>
  </r>
  <r>
    <x v="0"/>
    <x v="1"/>
    <x v="2"/>
  </r>
  <r>
    <x v="0"/>
    <x v="1"/>
    <x v="0"/>
  </r>
  <r>
    <x v="1"/>
    <x v="1"/>
    <x v="2"/>
  </r>
  <r>
    <x v="0"/>
    <x v="0"/>
    <x v="1"/>
  </r>
  <r>
    <x v="0"/>
    <x v="1"/>
    <x v="0"/>
  </r>
  <r>
    <x v="1"/>
    <x v="2"/>
    <x v="2"/>
  </r>
  <r>
    <x v="0"/>
    <x v="1"/>
    <x v="1"/>
  </r>
  <r>
    <x v="0"/>
    <x v="1"/>
    <x v="1"/>
  </r>
  <r>
    <x v="1"/>
    <x v="1"/>
    <x v="2"/>
  </r>
  <r>
    <x v="0"/>
    <x v="1"/>
    <x v="1"/>
  </r>
  <r>
    <x v="0"/>
    <x v="0"/>
    <x v="1"/>
  </r>
  <r>
    <x v="0"/>
    <x v="1"/>
    <x v="0"/>
  </r>
  <r>
    <x v="0"/>
    <x v="0"/>
    <x v="2"/>
  </r>
  <r>
    <x v="0"/>
    <x v="1"/>
    <x v="1"/>
  </r>
  <r>
    <x v="0"/>
    <x v="1"/>
    <x v="1"/>
  </r>
  <r>
    <x v="0"/>
    <x v="0"/>
    <x v="1"/>
  </r>
  <r>
    <x v="1"/>
    <x v="2"/>
    <x v="1"/>
  </r>
  <r>
    <x v="0"/>
    <x v="0"/>
    <x v="1"/>
  </r>
  <r>
    <x v="0"/>
    <x v="0"/>
    <x v="0"/>
  </r>
  <r>
    <x v="0"/>
    <x v="2"/>
    <x v="0"/>
  </r>
  <r>
    <x v="0"/>
    <x v="1"/>
    <x v="1"/>
  </r>
  <r>
    <x v="0"/>
    <x v="1"/>
    <x v="2"/>
  </r>
  <r>
    <x v="0"/>
    <x v="2"/>
    <x v="0"/>
  </r>
  <r>
    <x v="0"/>
    <x v="1"/>
    <x v="2"/>
  </r>
  <r>
    <x v="0"/>
    <x v="1"/>
    <x v="1"/>
  </r>
  <r>
    <x v="0"/>
    <x v="2"/>
    <x v="0"/>
  </r>
  <r>
    <x v="0"/>
    <x v="1"/>
    <x v="0"/>
  </r>
  <r>
    <x v="0"/>
    <x v="1"/>
    <x v="0"/>
  </r>
  <r>
    <x v="0"/>
    <x v="1"/>
    <x v="0"/>
  </r>
  <r>
    <x v="0"/>
    <x v="1"/>
    <x v="1"/>
  </r>
  <r>
    <x v="0"/>
    <x v="0"/>
    <x v="0"/>
  </r>
  <r>
    <x v="0"/>
    <x v="2"/>
    <x v="2"/>
  </r>
  <r>
    <x v="0"/>
    <x v="1"/>
    <x v="0"/>
  </r>
  <r>
    <x v="0"/>
    <x v="2"/>
    <x v="1"/>
  </r>
  <r>
    <x v="1"/>
    <x v="2"/>
    <x v="1"/>
  </r>
  <r>
    <x v="0"/>
    <x v="1"/>
    <x v="0"/>
  </r>
  <r>
    <x v="0"/>
    <x v="1"/>
    <x v="0"/>
  </r>
  <r>
    <x v="0"/>
    <x v="2"/>
    <x v="2"/>
  </r>
  <r>
    <x v="0"/>
    <x v="2"/>
    <x v="1"/>
  </r>
  <r>
    <x v="0"/>
    <x v="1"/>
    <x v="0"/>
  </r>
  <r>
    <x v="1"/>
    <x v="2"/>
    <x v="2"/>
  </r>
  <r>
    <x v="0"/>
    <x v="0"/>
    <x v="2"/>
  </r>
  <r>
    <x v="0"/>
    <x v="2"/>
    <x v="1"/>
  </r>
  <r>
    <x v="0"/>
    <x v="0"/>
    <x v="1"/>
  </r>
  <r>
    <x v="0"/>
    <x v="2"/>
    <x v="2"/>
  </r>
  <r>
    <x v="0"/>
    <x v="0"/>
    <x v="2"/>
  </r>
  <r>
    <x v="0"/>
    <x v="1"/>
    <x v="1"/>
  </r>
  <r>
    <x v="0"/>
    <x v="1"/>
    <x v="0"/>
  </r>
  <r>
    <x v="0"/>
    <x v="2"/>
    <x v="1"/>
  </r>
  <r>
    <x v="0"/>
    <x v="1"/>
    <x v="1"/>
  </r>
  <r>
    <x v="0"/>
    <x v="2"/>
    <x v="1"/>
  </r>
  <r>
    <x v="0"/>
    <x v="1"/>
    <x v="0"/>
  </r>
  <r>
    <x v="0"/>
    <x v="0"/>
    <x v="1"/>
  </r>
  <r>
    <x v="1"/>
    <x v="1"/>
    <x v="2"/>
  </r>
  <r>
    <x v="0"/>
    <x v="0"/>
    <x v="2"/>
  </r>
  <r>
    <x v="0"/>
    <x v="0"/>
    <x v="1"/>
  </r>
  <r>
    <x v="0"/>
    <x v="0"/>
    <x v="1"/>
  </r>
  <r>
    <x v="0"/>
    <x v="1"/>
    <x v="0"/>
  </r>
  <r>
    <x v="0"/>
    <x v="2"/>
    <x v="1"/>
  </r>
  <r>
    <x v="0"/>
    <x v="1"/>
    <x v="1"/>
  </r>
  <r>
    <x v="1"/>
    <x v="2"/>
    <x v="1"/>
  </r>
  <r>
    <x v="1"/>
    <x v="1"/>
    <x v="2"/>
  </r>
  <r>
    <x v="0"/>
    <x v="0"/>
    <x v="0"/>
  </r>
  <r>
    <x v="1"/>
    <x v="1"/>
    <x v="0"/>
  </r>
  <r>
    <x v="0"/>
    <x v="0"/>
    <x v="0"/>
  </r>
  <r>
    <x v="0"/>
    <x v="0"/>
    <x v="1"/>
  </r>
  <r>
    <x v="0"/>
    <x v="0"/>
    <x v="1"/>
  </r>
  <r>
    <x v="0"/>
    <x v="1"/>
    <x v="1"/>
  </r>
  <r>
    <x v="0"/>
    <x v="2"/>
    <x v="0"/>
  </r>
  <r>
    <x v="0"/>
    <x v="0"/>
    <x v="1"/>
  </r>
  <r>
    <x v="0"/>
    <x v="1"/>
    <x v="1"/>
  </r>
  <r>
    <x v="1"/>
    <x v="1"/>
    <x v="2"/>
  </r>
  <r>
    <x v="0"/>
    <x v="2"/>
    <x v="1"/>
  </r>
  <r>
    <x v="0"/>
    <x v="1"/>
    <x v="2"/>
  </r>
  <r>
    <x v="0"/>
    <x v="0"/>
    <x v="0"/>
  </r>
  <r>
    <x v="0"/>
    <x v="1"/>
    <x v="2"/>
  </r>
  <r>
    <x v="0"/>
    <x v="0"/>
    <x v="2"/>
  </r>
  <r>
    <x v="1"/>
    <x v="2"/>
    <x v="2"/>
  </r>
  <r>
    <x v="0"/>
    <x v="1"/>
    <x v="1"/>
  </r>
  <r>
    <x v="0"/>
    <x v="1"/>
    <x v="1"/>
  </r>
  <r>
    <x v="0"/>
    <x v="1"/>
    <x v="0"/>
  </r>
  <r>
    <x v="0"/>
    <x v="0"/>
    <x v="0"/>
  </r>
  <r>
    <x v="0"/>
    <x v="0"/>
    <x v="0"/>
  </r>
  <r>
    <x v="0"/>
    <x v="0"/>
    <x v="2"/>
  </r>
  <r>
    <x v="0"/>
    <x v="0"/>
    <x v="1"/>
  </r>
  <r>
    <x v="0"/>
    <x v="0"/>
    <x v="2"/>
  </r>
  <r>
    <x v="0"/>
    <x v="1"/>
    <x v="1"/>
  </r>
  <r>
    <x v="0"/>
    <x v="0"/>
    <x v="2"/>
  </r>
  <r>
    <x v="0"/>
    <x v="1"/>
    <x v="2"/>
  </r>
  <r>
    <x v="0"/>
    <x v="0"/>
    <x v="0"/>
  </r>
  <r>
    <x v="0"/>
    <x v="2"/>
    <x v="2"/>
  </r>
  <r>
    <x v="0"/>
    <x v="1"/>
    <x v="0"/>
  </r>
  <r>
    <x v="0"/>
    <x v="1"/>
    <x v="1"/>
  </r>
  <r>
    <x v="0"/>
    <x v="1"/>
    <x v="1"/>
  </r>
  <r>
    <x v="0"/>
    <x v="2"/>
    <x v="1"/>
  </r>
  <r>
    <x v="0"/>
    <x v="0"/>
    <x v="1"/>
  </r>
  <r>
    <x v="0"/>
    <x v="0"/>
    <x v="2"/>
  </r>
  <r>
    <x v="0"/>
    <x v="0"/>
    <x v="1"/>
  </r>
  <r>
    <x v="0"/>
    <x v="0"/>
    <x v="0"/>
  </r>
  <r>
    <x v="0"/>
    <x v="2"/>
    <x v="2"/>
  </r>
  <r>
    <x v="0"/>
    <x v="0"/>
    <x v="1"/>
  </r>
  <r>
    <x v="1"/>
    <x v="0"/>
    <x v="1"/>
  </r>
  <r>
    <x v="0"/>
    <x v="0"/>
    <x v="1"/>
  </r>
  <r>
    <x v="0"/>
    <x v="0"/>
    <x v="1"/>
  </r>
  <r>
    <x v="0"/>
    <x v="0"/>
    <x v="1"/>
  </r>
  <r>
    <x v="0"/>
    <x v="2"/>
    <x v="1"/>
  </r>
  <r>
    <x v="0"/>
    <x v="0"/>
    <x v="0"/>
  </r>
  <r>
    <x v="1"/>
    <x v="2"/>
    <x v="1"/>
  </r>
  <r>
    <x v="1"/>
    <x v="0"/>
    <x v="0"/>
  </r>
  <r>
    <x v="0"/>
    <x v="1"/>
    <x v="1"/>
  </r>
  <r>
    <x v="0"/>
    <x v="2"/>
    <x v="1"/>
  </r>
  <r>
    <x v="0"/>
    <x v="2"/>
    <x v="1"/>
  </r>
  <r>
    <x v="0"/>
    <x v="1"/>
    <x v="1"/>
  </r>
  <r>
    <x v="0"/>
    <x v="2"/>
    <x v="1"/>
  </r>
  <r>
    <x v="0"/>
    <x v="1"/>
    <x v="1"/>
  </r>
  <r>
    <x v="0"/>
    <x v="0"/>
    <x v="0"/>
  </r>
  <r>
    <x v="1"/>
    <x v="1"/>
    <x v="2"/>
  </r>
  <r>
    <x v="0"/>
    <x v="0"/>
    <x v="0"/>
  </r>
  <r>
    <x v="1"/>
    <x v="1"/>
    <x v="2"/>
  </r>
  <r>
    <x v="1"/>
    <x v="1"/>
    <x v="2"/>
  </r>
  <r>
    <x v="0"/>
    <x v="1"/>
    <x v="0"/>
  </r>
  <r>
    <x v="1"/>
    <x v="0"/>
    <x v="0"/>
  </r>
  <r>
    <x v="0"/>
    <x v="1"/>
    <x v="1"/>
  </r>
  <r>
    <x v="0"/>
    <x v="2"/>
    <x v="0"/>
  </r>
  <r>
    <x v="1"/>
    <x v="1"/>
    <x v="2"/>
  </r>
  <r>
    <x v="0"/>
    <x v="1"/>
    <x v="1"/>
  </r>
  <r>
    <x v="0"/>
    <x v="0"/>
    <x v="0"/>
  </r>
  <r>
    <x v="0"/>
    <x v="1"/>
    <x v="0"/>
  </r>
  <r>
    <x v="0"/>
    <x v="0"/>
    <x v="1"/>
  </r>
  <r>
    <x v="0"/>
    <x v="2"/>
    <x v="0"/>
  </r>
  <r>
    <x v="1"/>
    <x v="2"/>
    <x v="1"/>
  </r>
  <r>
    <x v="0"/>
    <x v="1"/>
    <x v="1"/>
  </r>
  <r>
    <x v="0"/>
    <x v="0"/>
    <x v="2"/>
  </r>
  <r>
    <x v="0"/>
    <x v="1"/>
    <x v="1"/>
  </r>
  <r>
    <x v="0"/>
    <x v="1"/>
    <x v="1"/>
  </r>
  <r>
    <x v="0"/>
    <x v="1"/>
    <x v="1"/>
  </r>
  <r>
    <x v="0"/>
    <x v="1"/>
    <x v="2"/>
  </r>
  <r>
    <x v="0"/>
    <x v="2"/>
    <x v="0"/>
  </r>
  <r>
    <x v="0"/>
    <x v="0"/>
    <x v="1"/>
  </r>
  <r>
    <x v="0"/>
    <x v="2"/>
    <x v="2"/>
  </r>
  <r>
    <x v="0"/>
    <x v="1"/>
    <x v="1"/>
  </r>
  <r>
    <x v="0"/>
    <x v="0"/>
    <x v="1"/>
  </r>
  <r>
    <x v="0"/>
    <x v="1"/>
    <x v="0"/>
  </r>
  <r>
    <x v="1"/>
    <x v="2"/>
    <x v="1"/>
  </r>
  <r>
    <x v="0"/>
    <x v="0"/>
    <x v="1"/>
  </r>
  <r>
    <x v="0"/>
    <x v="2"/>
    <x v="0"/>
  </r>
  <r>
    <x v="0"/>
    <x v="1"/>
    <x v="0"/>
  </r>
  <r>
    <x v="0"/>
    <x v="0"/>
    <x v="2"/>
  </r>
  <r>
    <x v="0"/>
    <x v="1"/>
    <x v="2"/>
  </r>
  <r>
    <x v="0"/>
    <x v="1"/>
    <x v="1"/>
  </r>
  <r>
    <x v="0"/>
    <x v="0"/>
    <x v="0"/>
  </r>
  <r>
    <x v="0"/>
    <x v="0"/>
    <x v="0"/>
  </r>
  <r>
    <x v="0"/>
    <x v="1"/>
    <x v="1"/>
  </r>
  <r>
    <x v="0"/>
    <x v="1"/>
    <x v="2"/>
  </r>
  <r>
    <x v="0"/>
    <x v="1"/>
    <x v="0"/>
  </r>
  <r>
    <x v="0"/>
    <x v="0"/>
    <x v="0"/>
  </r>
  <r>
    <x v="0"/>
    <x v="1"/>
    <x v="1"/>
  </r>
  <r>
    <x v="1"/>
    <x v="0"/>
    <x v="1"/>
  </r>
  <r>
    <x v="0"/>
    <x v="2"/>
    <x v="0"/>
  </r>
  <r>
    <x v="0"/>
    <x v="0"/>
    <x v="1"/>
  </r>
  <r>
    <x v="1"/>
    <x v="1"/>
    <x v="2"/>
  </r>
  <r>
    <x v="0"/>
    <x v="1"/>
    <x v="1"/>
  </r>
  <r>
    <x v="0"/>
    <x v="1"/>
    <x v="1"/>
  </r>
  <r>
    <x v="0"/>
    <x v="0"/>
    <x v="1"/>
  </r>
  <r>
    <x v="0"/>
    <x v="1"/>
    <x v="1"/>
  </r>
  <r>
    <x v="0"/>
    <x v="0"/>
    <x v="1"/>
  </r>
  <r>
    <x v="0"/>
    <x v="0"/>
    <x v="1"/>
  </r>
  <r>
    <x v="0"/>
    <x v="1"/>
    <x v="1"/>
  </r>
  <r>
    <x v="0"/>
    <x v="1"/>
    <x v="1"/>
  </r>
  <r>
    <x v="0"/>
    <x v="1"/>
    <x v="0"/>
  </r>
  <r>
    <x v="0"/>
    <x v="0"/>
    <x v="0"/>
  </r>
  <r>
    <x v="0"/>
    <x v="1"/>
    <x v="1"/>
  </r>
  <r>
    <x v="0"/>
    <x v="0"/>
    <x v="0"/>
  </r>
  <r>
    <x v="0"/>
    <x v="1"/>
    <x v="0"/>
  </r>
  <r>
    <x v="0"/>
    <x v="1"/>
    <x v="1"/>
  </r>
  <r>
    <x v="0"/>
    <x v="1"/>
    <x v="1"/>
  </r>
  <r>
    <x v="0"/>
    <x v="2"/>
    <x v="0"/>
  </r>
  <r>
    <x v="0"/>
    <x v="2"/>
    <x v="2"/>
  </r>
  <r>
    <x v="0"/>
    <x v="0"/>
    <x v="0"/>
  </r>
  <r>
    <x v="1"/>
    <x v="1"/>
    <x v="2"/>
  </r>
  <r>
    <x v="0"/>
    <x v="0"/>
    <x v="1"/>
  </r>
  <r>
    <x v="0"/>
    <x v="0"/>
    <x v="2"/>
  </r>
  <r>
    <x v="1"/>
    <x v="0"/>
    <x v="2"/>
  </r>
  <r>
    <x v="0"/>
    <x v="1"/>
    <x v="2"/>
  </r>
  <r>
    <x v="0"/>
    <x v="1"/>
    <x v="1"/>
  </r>
  <r>
    <x v="0"/>
    <x v="1"/>
    <x v="1"/>
  </r>
  <r>
    <x v="1"/>
    <x v="1"/>
    <x v="2"/>
  </r>
  <r>
    <x v="0"/>
    <x v="2"/>
    <x v="1"/>
  </r>
  <r>
    <x v="0"/>
    <x v="2"/>
    <x v="0"/>
  </r>
  <r>
    <x v="0"/>
    <x v="1"/>
    <x v="1"/>
  </r>
  <r>
    <x v="0"/>
    <x v="1"/>
    <x v="0"/>
  </r>
  <r>
    <x v="0"/>
    <x v="1"/>
    <x v="0"/>
  </r>
  <r>
    <x v="0"/>
    <x v="1"/>
    <x v="1"/>
  </r>
  <r>
    <x v="0"/>
    <x v="1"/>
    <x v="0"/>
  </r>
  <r>
    <x v="1"/>
    <x v="0"/>
    <x v="0"/>
  </r>
  <r>
    <x v="0"/>
    <x v="1"/>
    <x v="0"/>
  </r>
  <r>
    <x v="0"/>
    <x v="1"/>
    <x v="0"/>
  </r>
  <r>
    <x v="0"/>
    <x v="1"/>
    <x v="2"/>
  </r>
  <r>
    <x v="1"/>
    <x v="1"/>
    <x v="2"/>
  </r>
  <r>
    <x v="0"/>
    <x v="0"/>
    <x v="0"/>
  </r>
  <r>
    <x v="0"/>
    <x v="0"/>
    <x v="1"/>
  </r>
  <r>
    <x v="0"/>
    <x v="1"/>
    <x v="1"/>
  </r>
  <r>
    <x v="1"/>
    <x v="2"/>
    <x v="1"/>
  </r>
  <r>
    <x v="1"/>
    <x v="2"/>
    <x v="2"/>
  </r>
  <r>
    <x v="0"/>
    <x v="2"/>
    <x v="0"/>
  </r>
  <r>
    <x v="0"/>
    <x v="0"/>
    <x v="0"/>
  </r>
  <r>
    <x v="1"/>
    <x v="1"/>
    <x v="1"/>
  </r>
  <r>
    <x v="0"/>
    <x v="0"/>
    <x v="2"/>
  </r>
  <r>
    <x v="0"/>
    <x v="2"/>
    <x v="1"/>
  </r>
  <r>
    <x v="0"/>
    <x v="2"/>
    <x v="1"/>
  </r>
  <r>
    <x v="0"/>
    <x v="1"/>
    <x v="1"/>
  </r>
  <r>
    <x v="0"/>
    <x v="0"/>
    <x v="0"/>
  </r>
  <r>
    <x v="0"/>
    <x v="0"/>
    <x v="1"/>
  </r>
  <r>
    <x v="0"/>
    <x v="0"/>
    <x v="2"/>
  </r>
  <r>
    <x v="1"/>
    <x v="2"/>
    <x v="2"/>
  </r>
  <r>
    <x v="0"/>
    <x v="1"/>
    <x v="1"/>
  </r>
  <r>
    <x v="0"/>
    <x v="2"/>
    <x v="0"/>
  </r>
  <r>
    <x v="0"/>
    <x v="1"/>
    <x v="0"/>
  </r>
  <r>
    <x v="0"/>
    <x v="1"/>
    <x v="1"/>
  </r>
  <r>
    <x v="0"/>
    <x v="2"/>
    <x v="1"/>
  </r>
  <r>
    <x v="0"/>
    <x v="0"/>
    <x v="1"/>
  </r>
  <r>
    <x v="0"/>
    <x v="2"/>
    <x v="0"/>
  </r>
  <r>
    <x v="0"/>
    <x v="1"/>
    <x v="0"/>
  </r>
  <r>
    <x v="0"/>
    <x v="2"/>
    <x v="2"/>
  </r>
  <r>
    <x v="1"/>
    <x v="1"/>
    <x v="2"/>
  </r>
  <r>
    <x v="1"/>
    <x v="1"/>
    <x v="2"/>
  </r>
  <r>
    <x v="0"/>
    <x v="1"/>
    <x v="0"/>
  </r>
  <r>
    <x v="0"/>
    <x v="1"/>
    <x v="0"/>
  </r>
  <r>
    <x v="0"/>
    <x v="1"/>
    <x v="1"/>
  </r>
  <r>
    <x v="0"/>
    <x v="1"/>
    <x v="0"/>
  </r>
  <r>
    <x v="0"/>
    <x v="1"/>
    <x v="0"/>
  </r>
  <r>
    <x v="0"/>
    <x v="2"/>
    <x v="0"/>
  </r>
  <r>
    <x v="0"/>
    <x v="0"/>
    <x v="2"/>
  </r>
  <r>
    <x v="0"/>
    <x v="0"/>
    <x v="2"/>
  </r>
  <r>
    <x v="1"/>
    <x v="2"/>
    <x v="1"/>
  </r>
  <r>
    <x v="0"/>
    <x v="2"/>
    <x v="0"/>
  </r>
  <r>
    <x v="0"/>
    <x v="0"/>
    <x v="1"/>
  </r>
  <r>
    <x v="0"/>
    <x v="1"/>
    <x v="1"/>
  </r>
  <r>
    <x v="0"/>
    <x v="2"/>
    <x v="1"/>
  </r>
  <r>
    <x v="0"/>
    <x v="1"/>
    <x v="2"/>
  </r>
  <r>
    <x v="0"/>
    <x v="0"/>
    <x v="0"/>
  </r>
  <r>
    <x v="0"/>
    <x v="0"/>
    <x v="0"/>
  </r>
  <r>
    <x v="0"/>
    <x v="2"/>
    <x v="0"/>
  </r>
  <r>
    <x v="0"/>
    <x v="2"/>
    <x v="0"/>
  </r>
  <r>
    <x v="1"/>
    <x v="0"/>
    <x v="0"/>
  </r>
  <r>
    <x v="0"/>
    <x v="2"/>
    <x v="1"/>
  </r>
  <r>
    <x v="0"/>
    <x v="0"/>
    <x v="1"/>
  </r>
  <r>
    <x v="0"/>
    <x v="1"/>
    <x v="0"/>
  </r>
  <r>
    <x v="0"/>
    <x v="1"/>
    <x v="1"/>
  </r>
  <r>
    <x v="0"/>
    <x v="1"/>
    <x v="0"/>
  </r>
  <r>
    <x v="0"/>
    <x v="0"/>
    <x v="0"/>
  </r>
  <r>
    <x v="0"/>
    <x v="1"/>
    <x v="2"/>
  </r>
  <r>
    <x v="0"/>
    <x v="1"/>
    <x v="0"/>
  </r>
  <r>
    <x v="0"/>
    <x v="0"/>
    <x v="0"/>
  </r>
  <r>
    <x v="0"/>
    <x v="1"/>
    <x v="1"/>
  </r>
  <r>
    <x v="0"/>
    <x v="1"/>
    <x v="1"/>
  </r>
  <r>
    <x v="0"/>
    <x v="2"/>
    <x v="2"/>
  </r>
  <r>
    <x v="0"/>
    <x v="1"/>
    <x v="1"/>
  </r>
  <r>
    <x v="0"/>
    <x v="1"/>
    <x v="0"/>
  </r>
  <r>
    <x v="0"/>
    <x v="0"/>
    <x v="1"/>
  </r>
  <r>
    <x v="0"/>
    <x v="1"/>
    <x v="1"/>
  </r>
  <r>
    <x v="0"/>
    <x v="1"/>
    <x v="1"/>
  </r>
  <r>
    <x v="0"/>
    <x v="0"/>
    <x v="1"/>
  </r>
  <r>
    <x v="0"/>
    <x v="2"/>
    <x v="0"/>
  </r>
  <r>
    <x v="1"/>
    <x v="0"/>
    <x v="2"/>
  </r>
  <r>
    <x v="0"/>
    <x v="2"/>
    <x v="1"/>
  </r>
  <r>
    <x v="0"/>
    <x v="0"/>
    <x v="0"/>
  </r>
  <r>
    <x v="0"/>
    <x v="0"/>
    <x v="0"/>
  </r>
  <r>
    <x v="0"/>
    <x v="0"/>
    <x v="2"/>
  </r>
  <r>
    <x v="0"/>
    <x v="2"/>
    <x v="1"/>
  </r>
  <r>
    <x v="0"/>
    <x v="1"/>
    <x v="1"/>
  </r>
  <r>
    <x v="0"/>
    <x v="2"/>
    <x v="0"/>
  </r>
  <r>
    <x v="0"/>
    <x v="1"/>
    <x v="0"/>
  </r>
  <r>
    <x v="0"/>
    <x v="0"/>
    <x v="2"/>
  </r>
  <r>
    <x v="1"/>
    <x v="1"/>
    <x v="2"/>
  </r>
  <r>
    <x v="0"/>
    <x v="2"/>
    <x v="0"/>
  </r>
  <r>
    <x v="0"/>
    <x v="0"/>
    <x v="1"/>
  </r>
  <r>
    <x v="0"/>
    <x v="0"/>
    <x v="0"/>
  </r>
  <r>
    <x v="0"/>
    <x v="0"/>
    <x v="0"/>
  </r>
  <r>
    <x v="0"/>
    <x v="2"/>
    <x v="0"/>
  </r>
  <r>
    <x v="1"/>
    <x v="1"/>
    <x v="2"/>
  </r>
  <r>
    <x v="1"/>
    <x v="2"/>
    <x v="1"/>
  </r>
  <r>
    <x v="0"/>
    <x v="0"/>
    <x v="1"/>
  </r>
  <r>
    <x v="1"/>
    <x v="2"/>
    <x v="1"/>
  </r>
  <r>
    <x v="0"/>
    <x v="1"/>
    <x v="1"/>
  </r>
  <r>
    <x v="1"/>
    <x v="1"/>
    <x v="2"/>
  </r>
  <r>
    <x v="1"/>
    <x v="1"/>
    <x v="2"/>
  </r>
  <r>
    <x v="0"/>
    <x v="1"/>
    <x v="0"/>
  </r>
  <r>
    <x v="0"/>
    <x v="1"/>
    <x v="1"/>
  </r>
  <r>
    <x v="1"/>
    <x v="1"/>
    <x v="0"/>
  </r>
  <r>
    <x v="0"/>
    <x v="0"/>
    <x v="0"/>
  </r>
  <r>
    <x v="0"/>
    <x v="0"/>
    <x v="0"/>
  </r>
  <r>
    <x v="0"/>
    <x v="1"/>
    <x v="0"/>
  </r>
  <r>
    <x v="0"/>
    <x v="2"/>
    <x v="2"/>
  </r>
  <r>
    <x v="0"/>
    <x v="1"/>
    <x v="0"/>
  </r>
  <r>
    <x v="0"/>
    <x v="0"/>
    <x v="1"/>
  </r>
  <r>
    <x v="0"/>
    <x v="1"/>
    <x v="1"/>
  </r>
  <r>
    <x v="0"/>
    <x v="0"/>
    <x v="0"/>
  </r>
  <r>
    <x v="1"/>
    <x v="2"/>
    <x v="2"/>
  </r>
  <r>
    <x v="0"/>
    <x v="0"/>
    <x v="2"/>
  </r>
  <r>
    <x v="1"/>
    <x v="2"/>
    <x v="1"/>
  </r>
  <r>
    <x v="0"/>
    <x v="0"/>
    <x v="0"/>
  </r>
  <r>
    <x v="0"/>
    <x v="2"/>
    <x v="0"/>
  </r>
  <r>
    <x v="0"/>
    <x v="0"/>
    <x v="0"/>
  </r>
  <r>
    <x v="0"/>
    <x v="1"/>
    <x v="0"/>
  </r>
  <r>
    <x v="0"/>
    <x v="2"/>
    <x v="0"/>
  </r>
  <r>
    <x v="0"/>
    <x v="1"/>
    <x v="1"/>
  </r>
  <r>
    <x v="0"/>
    <x v="1"/>
    <x v="1"/>
  </r>
  <r>
    <x v="0"/>
    <x v="2"/>
    <x v="0"/>
  </r>
  <r>
    <x v="0"/>
    <x v="2"/>
    <x v="2"/>
  </r>
  <r>
    <x v="0"/>
    <x v="1"/>
    <x v="0"/>
  </r>
  <r>
    <x v="0"/>
    <x v="2"/>
    <x v="2"/>
  </r>
  <r>
    <x v="1"/>
    <x v="2"/>
    <x v="1"/>
  </r>
  <r>
    <x v="0"/>
    <x v="1"/>
    <x v="1"/>
  </r>
  <r>
    <x v="0"/>
    <x v="0"/>
    <x v="1"/>
  </r>
  <r>
    <x v="1"/>
    <x v="1"/>
    <x v="2"/>
  </r>
  <r>
    <x v="0"/>
    <x v="0"/>
    <x v="0"/>
  </r>
  <r>
    <x v="0"/>
    <x v="1"/>
    <x v="0"/>
  </r>
  <r>
    <x v="0"/>
    <x v="1"/>
    <x v="1"/>
  </r>
  <r>
    <x v="1"/>
    <x v="1"/>
    <x v="2"/>
  </r>
  <r>
    <x v="0"/>
    <x v="0"/>
    <x v="2"/>
  </r>
  <r>
    <x v="0"/>
    <x v="0"/>
    <x v="0"/>
  </r>
  <r>
    <x v="0"/>
    <x v="2"/>
    <x v="0"/>
  </r>
  <r>
    <x v="0"/>
    <x v="1"/>
    <x v="1"/>
  </r>
  <r>
    <x v="0"/>
    <x v="1"/>
    <x v="0"/>
  </r>
  <r>
    <x v="0"/>
    <x v="1"/>
    <x v="1"/>
  </r>
  <r>
    <x v="0"/>
    <x v="0"/>
    <x v="1"/>
  </r>
  <r>
    <x v="0"/>
    <x v="1"/>
    <x v="0"/>
  </r>
  <r>
    <x v="0"/>
    <x v="1"/>
    <x v="2"/>
  </r>
  <r>
    <x v="1"/>
    <x v="2"/>
    <x v="1"/>
  </r>
  <r>
    <x v="0"/>
    <x v="0"/>
    <x v="2"/>
  </r>
  <r>
    <x v="0"/>
    <x v="1"/>
    <x v="1"/>
  </r>
  <r>
    <x v="0"/>
    <x v="2"/>
    <x v="0"/>
  </r>
  <r>
    <x v="0"/>
    <x v="2"/>
    <x v="1"/>
  </r>
  <r>
    <x v="0"/>
    <x v="2"/>
    <x v="0"/>
  </r>
  <r>
    <x v="0"/>
    <x v="0"/>
    <x v="1"/>
  </r>
  <r>
    <x v="0"/>
    <x v="0"/>
    <x v="2"/>
  </r>
  <r>
    <x v="0"/>
    <x v="1"/>
    <x v="1"/>
  </r>
  <r>
    <x v="0"/>
    <x v="0"/>
    <x v="0"/>
  </r>
  <r>
    <x v="0"/>
    <x v="1"/>
    <x v="2"/>
  </r>
  <r>
    <x v="0"/>
    <x v="0"/>
    <x v="2"/>
  </r>
  <r>
    <x v="0"/>
    <x v="0"/>
    <x v="0"/>
  </r>
  <r>
    <x v="0"/>
    <x v="0"/>
    <x v="2"/>
  </r>
  <r>
    <x v="0"/>
    <x v="1"/>
    <x v="0"/>
  </r>
  <r>
    <x v="1"/>
    <x v="2"/>
    <x v="1"/>
  </r>
  <r>
    <x v="0"/>
    <x v="0"/>
    <x v="1"/>
  </r>
  <r>
    <x v="0"/>
    <x v="0"/>
    <x v="1"/>
  </r>
  <r>
    <x v="0"/>
    <x v="1"/>
    <x v="1"/>
  </r>
  <r>
    <x v="0"/>
    <x v="2"/>
    <x v="0"/>
  </r>
  <r>
    <x v="0"/>
    <x v="0"/>
    <x v="0"/>
  </r>
  <r>
    <x v="0"/>
    <x v="1"/>
    <x v="1"/>
  </r>
  <r>
    <x v="0"/>
    <x v="2"/>
    <x v="1"/>
  </r>
  <r>
    <x v="1"/>
    <x v="1"/>
    <x v="2"/>
  </r>
  <r>
    <x v="0"/>
    <x v="0"/>
    <x v="0"/>
  </r>
  <r>
    <x v="1"/>
    <x v="2"/>
    <x v="1"/>
  </r>
  <r>
    <x v="0"/>
    <x v="0"/>
    <x v="1"/>
  </r>
  <r>
    <x v="0"/>
    <x v="0"/>
    <x v="0"/>
  </r>
  <r>
    <x v="0"/>
    <x v="1"/>
    <x v="2"/>
  </r>
  <r>
    <x v="0"/>
    <x v="0"/>
    <x v="1"/>
  </r>
  <r>
    <x v="1"/>
    <x v="1"/>
    <x v="2"/>
  </r>
  <r>
    <x v="0"/>
    <x v="2"/>
    <x v="2"/>
  </r>
  <r>
    <x v="1"/>
    <x v="2"/>
    <x v="2"/>
  </r>
  <r>
    <x v="0"/>
    <x v="2"/>
    <x v="0"/>
  </r>
  <r>
    <x v="0"/>
    <x v="2"/>
    <x v="0"/>
  </r>
  <r>
    <x v="0"/>
    <x v="1"/>
    <x v="2"/>
  </r>
  <r>
    <x v="0"/>
    <x v="2"/>
    <x v="1"/>
  </r>
  <r>
    <x v="0"/>
    <x v="0"/>
    <x v="0"/>
  </r>
  <r>
    <x v="1"/>
    <x v="1"/>
    <x v="0"/>
  </r>
  <r>
    <x v="0"/>
    <x v="1"/>
    <x v="1"/>
  </r>
  <r>
    <x v="0"/>
    <x v="1"/>
    <x v="1"/>
  </r>
  <r>
    <x v="0"/>
    <x v="0"/>
    <x v="2"/>
  </r>
  <r>
    <x v="0"/>
    <x v="1"/>
    <x v="1"/>
  </r>
  <r>
    <x v="1"/>
    <x v="2"/>
    <x v="1"/>
  </r>
  <r>
    <x v="0"/>
    <x v="0"/>
    <x v="1"/>
  </r>
  <r>
    <x v="0"/>
    <x v="0"/>
    <x v="0"/>
  </r>
  <r>
    <x v="0"/>
    <x v="2"/>
    <x v="0"/>
  </r>
  <r>
    <x v="0"/>
    <x v="0"/>
    <x v="1"/>
  </r>
  <r>
    <x v="1"/>
    <x v="1"/>
    <x v="2"/>
  </r>
  <r>
    <x v="0"/>
    <x v="2"/>
    <x v="1"/>
  </r>
  <r>
    <x v="0"/>
    <x v="0"/>
    <x v="1"/>
  </r>
  <r>
    <x v="0"/>
    <x v="1"/>
    <x v="1"/>
  </r>
  <r>
    <x v="1"/>
    <x v="2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2"/>
  </r>
  <r>
    <x v="0"/>
    <x v="1"/>
    <x v="1"/>
  </r>
  <r>
    <x v="1"/>
    <x v="1"/>
    <x v="2"/>
  </r>
  <r>
    <x v="0"/>
    <x v="1"/>
    <x v="0"/>
  </r>
  <r>
    <x v="0"/>
    <x v="2"/>
    <x v="1"/>
  </r>
  <r>
    <x v="0"/>
    <x v="0"/>
    <x v="1"/>
  </r>
  <r>
    <x v="0"/>
    <x v="1"/>
    <x v="1"/>
  </r>
  <r>
    <x v="0"/>
    <x v="1"/>
    <x v="0"/>
  </r>
  <r>
    <x v="1"/>
    <x v="1"/>
    <x v="0"/>
  </r>
  <r>
    <x v="1"/>
    <x v="1"/>
    <x v="2"/>
  </r>
  <r>
    <x v="0"/>
    <x v="0"/>
    <x v="2"/>
  </r>
  <r>
    <x v="0"/>
    <x v="1"/>
    <x v="0"/>
  </r>
  <r>
    <x v="0"/>
    <x v="1"/>
    <x v="1"/>
  </r>
  <r>
    <x v="1"/>
    <x v="2"/>
    <x v="1"/>
  </r>
  <r>
    <x v="0"/>
    <x v="0"/>
    <x v="0"/>
  </r>
  <r>
    <x v="0"/>
    <x v="0"/>
    <x v="1"/>
  </r>
  <r>
    <x v="0"/>
    <x v="0"/>
    <x v="1"/>
  </r>
  <r>
    <x v="0"/>
    <x v="1"/>
    <x v="0"/>
  </r>
  <r>
    <x v="0"/>
    <x v="0"/>
    <x v="1"/>
  </r>
  <r>
    <x v="0"/>
    <x v="0"/>
    <x v="1"/>
  </r>
  <r>
    <x v="1"/>
    <x v="1"/>
    <x v="2"/>
  </r>
  <r>
    <x v="0"/>
    <x v="1"/>
    <x v="2"/>
  </r>
  <r>
    <x v="0"/>
    <x v="2"/>
    <x v="2"/>
  </r>
  <r>
    <x v="1"/>
    <x v="2"/>
    <x v="1"/>
  </r>
  <r>
    <x v="0"/>
    <x v="0"/>
    <x v="2"/>
  </r>
  <r>
    <x v="1"/>
    <x v="1"/>
    <x v="2"/>
  </r>
  <r>
    <x v="0"/>
    <x v="2"/>
    <x v="0"/>
  </r>
  <r>
    <x v="0"/>
    <x v="1"/>
    <x v="2"/>
  </r>
  <r>
    <x v="0"/>
    <x v="0"/>
    <x v="0"/>
  </r>
  <r>
    <x v="0"/>
    <x v="0"/>
    <x v="1"/>
  </r>
  <r>
    <x v="0"/>
    <x v="0"/>
    <x v="0"/>
  </r>
  <r>
    <x v="0"/>
    <x v="1"/>
    <x v="1"/>
  </r>
  <r>
    <x v="0"/>
    <x v="2"/>
    <x v="0"/>
  </r>
  <r>
    <x v="0"/>
    <x v="0"/>
    <x v="0"/>
  </r>
  <r>
    <x v="0"/>
    <x v="1"/>
    <x v="1"/>
  </r>
  <r>
    <x v="0"/>
    <x v="1"/>
    <x v="1"/>
  </r>
  <r>
    <x v="0"/>
    <x v="0"/>
    <x v="2"/>
  </r>
  <r>
    <x v="1"/>
    <x v="2"/>
    <x v="1"/>
  </r>
  <r>
    <x v="0"/>
    <x v="2"/>
    <x v="1"/>
  </r>
  <r>
    <x v="1"/>
    <x v="2"/>
    <x v="1"/>
  </r>
  <r>
    <x v="0"/>
    <x v="1"/>
    <x v="1"/>
  </r>
  <r>
    <x v="0"/>
    <x v="1"/>
    <x v="1"/>
  </r>
  <r>
    <x v="0"/>
    <x v="0"/>
    <x v="1"/>
  </r>
  <r>
    <x v="0"/>
    <x v="1"/>
    <x v="0"/>
  </r>
  <r>
    <x v="0"/>
    <x v="0"/>
    <x v="1"/>
  </r>
  <r>
    <x v="0"/>
    <x v="0"/>
    <x v="2"/>
  </r>
  <r>
    <x v="0"/>
    <x v="0"/>
    <x v="1"/>
  </r>
  <r>
    <x v="0"/>
    <x v="1"/>
    <x v="1"/>
  </r>
  <r>
    <x v="0"/>
    <x v="1"/>
    <x v="2"/>
  </r>
  <r>
    <x v="0"/>
    <x v="1"/>
    <x v="1"/>
  </r>
  <r>
    <x v="0"/>
    <x v="0"/>
    <x v="1"/>
  </r>
  <r>
    <x v="1"/>
    <x v="2"/>
    <x v="1"/>
  </r>
  <r>
    <x v="0"/>
    <x v="0"/>
    <x v="0"/>
  </r>
  <r>
    <x v="0"/>
    <x v="1"/>
    <x v="2"/>
  </r>
  <r>
    <x v="0"/>
    <x v="1"/>
    <x v="2"/>
  </r>
  <r>
    <x v="0"/>
    <x v="2"/>
    <x v="0"/>
  </r>
  <r>
    <x v="1"/>
    <x v="1"/>
    <x v="2"/>
  </r>
  <r>
    <x v="0"/>
    <x v="0"/>
    <x v="2"/>
  </r>
  <r>
    <x v="0"/>
    <x v="0"/>
    <x v="1"/>
  </r>
  <r>
    <x v="0"/>
    <x v="0"/>
    <x v="0"/>
  </r>
  <r>
    <x v="0"/>
    <x v="0"/>
    <x v="0"/>
  </r>
  <r>
    <x v="1"/>
    <x v="2"/>
    <x v="2"/>
  </r>
  <r>
    <x v="0"/>
    <x v="0"/>
    <x v="1"/>
  </r>
  <r>
    <x v="0"/>
    <x v="0"/>
    <x v="0"/>
  </r>
  <r>
    <x v="0"/>
    <x v="1"/>
    <x v="1"/>
  </r>
  <r>
    <x v="0"/>
    <x v="0"/>
    <x v="0"/>
  </r>
  <r>
    <x v="1"/>
    <x v="2"/>
    <x v="1"/>
  </r>
  <r>
    <x v="1"/>
    <x v="2"/>
    <x v="1"/>
  </r>
  <r>
    <x v="1"/>
    <x v="1"/>
    <x v="2"/>
  </r>
  <r>
    <x v="1"/>
    <x v="2"/>
    <x v="1"/>
  </r>
  <r>
    <x v="0"/>
    <x v="1"/>
    <x v="0"/>
  </r>
  <r>
    <x v="0"/>
    <x v="0"/>
    <x v="0"/>
  </r>
  <r>
    <x v="1"/>
    <x v="2"/>
    <x v="1"/>
  </r>
  <r>
    <x v="0"/>
    <x v="0"/>
    <x v="1"/>
  </r>
  <r>
    <x v="1"/>
    <x v="2"/>
    <x v="2"/>
  </r>
  <r>
    <x v="0"/>
    <x v="2"/>
    <x v="1"/>
  </r>
  <r>
    <x v="0"/>
    <x v="0"/>
    <x v="1"/>
  </r>
  <r>
    <x v="1"/>
    <x v="1"/>
    <x v="2"/>
  </r>
  <r>
    <x v="1"/>
    <x v="2"/>
    <x v="1"/>
  </r>
  <r>
    <x v="0"/>
    <x v="0"/>
    <x v="1"/>
  </r>
  <r>
    <x v="0"/>
    <x v="1"/>
    <x v="2"/>
  </r>
  <r>
    <x v="0"/>
    <x v="1"/>
    <x v="2"/>
  </r>
  <r>
    <x v="0"/>
    <x v="0"/>
    <x v="0"/>
  </r>
  <r>
    <x v="0"/>
    <x v="0"/>
    <x v="0"/>
  </r>
  <r>
    <x v="0"/>
    <x v="0"/>
    <x v="1"/>
  </r>
  <r>
    <x v="0"/>
    <x v="0"/>
    <x v="0"/>
  </r>
  <r>
    <x v="0"/>
    <x v="2"/>
    <x v="2"/>
  </r>
  <r>
    <x v="1"/>
    <x v="1"/>
    <x v="2"/>
  </r>
  <r>
    <x v="0"/>
    <x v="2"/>
    <x v="0"/>
  </r>
  <r>
    <x v="0"/>
    <x v="0"/>
    <x v="0"/>
  </r>
  <r>
    <x v="0"/>
    <x v="2"/>
    <x v="1"/>
  </r>
  <r>
    <x v="0"/>
    <x v="0"/>
    <x v="2"/>
  </r>
  <r>
    <x v="0"/>
    <x v="1"/>
    <x v="0"/>
  </r>
  <r>
    <x v="0"/>
    <x v="0"/>
    <x v="1"/>
  </r>
  <r>
    <x v="0"/>
    <x v="0"/>
    <x v="1"/>
  </r>
  <r>
    <x v="0"/>
    <x v="0"/>
    <x v="1"/>
  </r>
  <r>
    <x v="0"/>
    <x v="1"/>
    <x v="1"/>
  </r>
  <r>
    <x v="0"/>
    <x v="1"/>
    <x v="2"/>
  </r>
  <r>
    <x v="0"/>
    <x v="1"/>
    <x v="0"/>
  </r>
  <r>
    <x v="0"/>
    <x v="1"/>
    <x v="0"/>
  </r>
  <r>
    <x v="0"/>
    <x v="2"/>
    <x v="0"/>
  </r>
  <r>
    <x v="1"/>
    <x v="2"/>
    <x v="1"/>
  </r>
  <r>
    <x v="0"/>
    <x v="0"/>
    <x v="2"/>
  </r>
  <r>
    <x v="0"/>
    <x v="0"/>
    <x v="1"/>
  </r>
  <r>
    <x v="0"/>
    <x v="0"/>
    <x v="1"/>
  </r>
  <r>
    <x v="0"/>
    <x v="1"/>
    <x v="1"/>
  </r>
  <r>
    <x v="0"/>
    <x v="0"/>
    <x v="1"/>
  </r>
  <r>
    <x v="0"/>
    <x v="0"/>
    <x v="2"/>
  </r>
  <r>
    <x v="0"/>
    <x v="2"/>
    <x v="1"/>
  </r>
  <r>
    <x v="0"/>
    <x v="1"/>
    <x v="1"/>
  </r>
  <r>
    <x v="0"/>
    <x v="0"/>
    <x v="2"/>
  </r>
  <r>
    <x v="0"/>
    <x v="1"/>
    <x v="1"/>
  </r>
  <r>
    <x v="0"/>
    <x v="2"/>
    <x v="1"/>
  </r>
  <r>
    <x v="0"/>
    <x v="1"/>
    <x v="0"/>
  </r>
  <r>
    <x v="0"/>
    <x v="0"/>
    <x v="1"/>
  </r>
  <r>
    <x v="0"/>
    <x v="2"/>
    <x v="1"/>
  </r>
  <r>
    <x v="0"/>
    <x v="0"/>
    <x v="0"/>
  </r>
  <r>
    <x v="0"/>
    <x v="2"/>
    <x v="0"/>
  </r>
  <r>
    <x v="1"/>
    <x v="2"/>
    <x v="1"/>
  </r>
  <r>
    <x v="0"/>
    <x v="1"/>
    <x v="2"/>
  </r>
  <r>
    <x v="0"/>
    <x v="1"/>
    <x v="0"/>
  </r>
  <r>
    <x v="0"/>
    <x v="1"/>
    <x v="2"/>
  </r>
  <r>
    <x v="0"/>
    <x v="0"/>
    <x v="2"/>
  </r>
  <r>
    <x v="0"/>
    <x v="0"/>
    <x v="2"/>
  </r>
  <r>
    <x v="0"/>
    <x v="0"/>
    <x v="0"/>
  </r>
  <r>
    <x v="0"/>
    <x v="2"/>
    <x v="1"/>
  </r>
  <r>
    <x v="0"/>
    <x v="0"/>
    <x v="1"/>
  </r>
  <r>
    <x v="0"/>
    <x v="2"/>
    <x v="2"/>
  </r>
  <r>
    <x v="0"/>
    <x v="0"/>
    <x v="0"/>
  </r>
  <r>
    <x v="0"/>
    <x v="0"/>
    <x v="0"/>
  </r>
  <r>
    <x v="0"/>
    <x v="1"/>
    <x v="1"/>
  </r>
  <r>
    <x v="0"/>
    <x v="0"/>
    <x v="1"/>
  </r>
  <r>
    <x v="0"/>
    <x v="0"/>
    <x v="1"/>
  </r>
  <r>
    <x v="0"/>
    <x v="1"/>
    <x v="1"/>
  </r>
  <r>
    <x v="0"/>
    <x v="1"/>
    <x v="1"/>
  </r>
  <r>
    <x v="0"/>
    <x v="1"/>
    <x v="0"/>
  </r>
  <r>
    <x v="1"/>
    <x v="2"/>
    <x v="1"/>
  </r>
  <r>
    <x v="1"/>
    <x v="2"/>
    <x v="1"/>
  </r>
  <r>
    <x v="0"/>
    <x v="1"/>
    <x v="2"/>
  </r>
  <r>
    <x v="0"/>
    <x v="0"/>
    <x v="2"/>
  </r>
  <r>
    <x v="0"/>
    <x v="1"/>
    <x v="0"/>
  </r>
  <r>
    <x v="0"/>
    <x v="1"/>
    <x v="1"/>
  </r>
  <r>
    <x v="1"/>
    <x v="2"/>
    <x v="1"/>
  </r>
  <r>
    <x v="0"/>
    <x v="0"/>
    <x v="1"/>
  </r>
  <r>
    <x v="0"/>
    <x v="2"/>
    <x v="1"/>
  </r>
  <r>
    <x v="1"/>
    <x v="2"/>
    <x v="1"/>
  </r>
  <r>
    <x v="1"/>
    <x v="0"/>
    <x v="1"/>
  </r>
  <r>
    <x v="0"/>
    <x v="1"/>
    <x v="0"/>
  </r>
  <r>
    <x v="1"/>
    <x v="0"/>
    <x v="1"/>
  </r>
  <r>
    <x v="0"/>
    <x v="0"/>
    <x v="0"/>
  </r>
  <r>
    <x v="0"/>
    <x v="2"/>
    <x v="1"/>
  </r>
  <r>
    <x v="1"/>
    <x v="1"/>
    <x v="2"/>
  </r>
  <r>
    <x v="0"/>
    <x v="0"/>
    <x v="1"/>
  </r>
  <r>
    <x v="0"/>
    <x v="2"/>
    <x v="0"/>
  </r>
  <r>
    <x v="0"/>
    <x v="1"/>
    <x v="2"/>
  </r>
  <r>
    <x v="0"/>
    <x v="0"/>
    <x v="2"/>
  </r>
  <r>
    <x v="0"/>
    <x v="1"/>
    <x v="0"/>
  </r>
  <r>
    <x v="0"/>
    <x v="0"/>
    <x v="1"/>
  </r>
  <r>
    <x v="1"/>
    <x v="1"/>
    <x v="2"/>
  </r>
  <r>
    <x v="0"/>
    <x v="0"/>
    <x v="0"/>
  </r>
  <r>
    <x v="0"/>
    <x v="1"/>
    <x v="1"/>
  </r>
  <r>
    <x v="0"/>
    <x v="1"/>
    <x v="1"/>
  </r>
  <r>
    <x v="0"/>
    <x v="2"/>
    <x v="1"/>
  </r>
  <r>
    <x v="0"/>
    <x v="0"/>
    <x v="2"/>
  </r>
  <r>
    <x v="0"/>
    <x v="1"/>
    <x v="1"/>
  </r>
  <r>
    <x v="0"/>
    <x v="2"/>
    <x v="0"/>
  </r>
  <r>
    <x v="1"/>
    <x v="1"/>
    <x v="2"/>
  </r>
  <r>
    <x v="0"/>
    <x v="1"/>
    <x v="1"/>
  </r>
  <r>
    <x v="0"/>
    <x v="1"/>
    <x v="1"/>
  </r>
  <r>
    <x v="0"/>
    <x v="0"/>
    <x v="1"/>
  </r>
  <r>
    <x v="0"/>
    <x v="0"/>
    <x v="0"/>
  </r>
  <r>
    <x v="1"/>
    <x v="0"/>
    <x v="1"/>
  </r>
  <r>
    <x v="0"/>
    <x v="1"/>
    <x v="0"/>
  </r>
  <r>
    <x v="0"/>
    <x v="0"/>
    <x v="1"/>
  </r>
  <r>
    <x v="0"/>
    <x v="1"/>
    <x v="1"/>
  </r>
  <r>
    <x v="0"/>
    <x v="0"/>
    <x v="0"/>
  </r>
  <r>
    <x v="0"/>
    <x v="1"/>
    <x v="0"/>
  </r>
  <r>
    <x v="0"/>
    <x v="2"/>
    <x v="1"/>
  </r>
  <r>
    <x v="0"/>
    <x v="1"/>
    <x v="0"/>
  </r>
  <r>
    <x v="1"/>
    <x v="1"/>
    <x v="2"/>
  </r>
  <r>
    <x v="0"/>
    <x v="0"/>
    <x v="2"/>
  </r>
  <r>
    <x v="0"/>
    <x v="1"/>
    <x v="1"/>
  </r>
  <r>
    <x v="0"/>
    <x v="1"/>
    <x v="0"/>
  </r>
  <r>
    <x v="0"/>
    <x v="1"/>
    <x v="1"/>
  </r>
  <r>
    <x v="0"/>
    <x v="1"/>
    <x v="1"/>
  </r>
  <r>
    <x v="0"/>
    <x v="2"/>
    <x v="0"/>
  </r>
  <r>
    <x v="0"/>
    <x v="1"/>
    <x v="1"/>
  </r>
  <r>
    <x v="0"/>
    <x v="1"/>
    <x v="1"/>
  </r>
  <r>
    <x v="0"/>
    <x v="0"/>
    <x v="1"/>
  </r>
  <r>
    <x v="0"/>
    <x v="1"/>
    <x v="1"/>
  </r>
  <r>
    <x v="1"/>
    <x v="2"/>
    <x v="1"/>
  </r>
  <r>
    <x v="0"/>
    <x v="0"/>
    <x v="1"/>
  </r>
  <r>
    <x v="0"/>
    <x v="0"/>
    <x v="2"/>
  </r>
  <r>
    <x v="1"/>
    <x v="2"/>
    <x v="1"/>
  </r>
  <r>
    <x v="0"/>
    <x v="0"/>
    <x v="2"/>
  </r>
  <r>
    <x v="1"/>
    <x v="2"/>
    <x v="1"/>
  </r>
  <r>
    <x v="0"/>
    <x v="0"/>
    <x v="1"/>
  </r>
  <r>
    <x v="0"/>
    <x v="1"/>
    <x v="1"/>
  </r>
  <r>
    <x v="0"/>
    <x v="1"/>
    <x v="0"/>
  </r>
  <r>
    <x v="0"/>
    <x v="1"/>
    <x v="2"/>
  </r>
  <r>
    <x v="0"/>
    <x v="1"/>
    <x v="0"/>
  </r>
  <r>
    <x v="0"/>
    <x v="0"/>
    <x v="1"/>
  </r>
  <r>
    <x v="1"/>
    <x v="2"/>
    <x v="2"/>
  </r>
  <r>
    <x v="0"/>
    <x v="2"/>
    <x v="0"/>
  </r>
  <r>
    <x v="1"/>
    <x v="2"/>
    <x v="1"/>
  </r>
  <r>
    <x v="0"/>
    <x v="0"/>
    <x v="1"/>
  </r>
  <r>
    <x v="0"/>
    <x v="2"/>
    <x v="1"/>
  </r>
  <r>
    <x v="0"/>
    <x v="0"/>
    <x v="0"/>
  </r>
  <r>
    <x v="0"/>
    <x v="0"/>
    <x v="0"/>
  </r>
  <r>
    <x v="0"/>
    <x v="1"/>
    <x v="0"/>
  </r>
  <r>
    <x v="0"/>
    <x v="2"/>
    <x v="0"/>
  </r>
  <r>
    <x v="0"/>
    <x v="1"/>
    <x v="1"/>
  </r>
  <r>
    <x v="0"/>
    <x v="0"/>
    <x v="1"/>
  </r>
  <r>
    <x v="0"/>
    <x v="1"/>
    <x v="1"/>
  </r>
  <r>
    <x v="1"/>
    <x v="2"/>
    <x v="1"/>
  </r>
  <r>
    <x v="0"/>
    <x v="0"/>
    <x v="1"/>
  </r>
  <r>
    <x v="1"/>
    <x v="2"/>
    <x v="1"/>
  </r>
  <r>
    <x v="1"/>
    <x v="2"/>
    <x v="2"/>
  </r>
  <r>
    <x v="0"/>
    <x v="0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64">
  <r>
    <x v="0"/>
    <x v="0"/>
  </r>
  <r>
    <x v="1"/>
    <x v="0"/>
  </r>
  <r>
    <x v="0"/>
    <x v="1"/>
  </r>
  <r>
    <x v="1"/>
    <x v="0"/>
  </r>
  <r>
    <x v="2"/>
    <x v="1"/>
  </r>
  <r>
    <x v="3"/>
    <x v="0"/>
  </r>
  <r>
    <x v="2"/>
    <x v="0"/>
  </r>
  <r>
    <x v="0"/>
    <x v="1"/>
  </r>
  <r>
    <x v="0"/>
    <x v="1"/>
  </r>
  <r>
    <x v="0"/>
    <x v="1"/>
  </r>
  <r>
    <x v="1"/>
    <x v="0"/>
  </r>
  <r>
    <x v="1"/>
    <x v="0"/>
  </r>
  <r>
    <x v="4"/>
    <x v="1"/>
  </r>
  <r>
    <x v="1"/>
    <x v="0"/>
  </r>
  <r>
    <x v="2"/>
    <x v="0"/>
  </r>
  <r>
    <x v="1"/>
    <x v="1"/>
  </r>
  <r>
    <x v="1"/>
    <x v="0"/>
  </r>
  <r>
    <x v="5"/>
    <x v="0"/>
  </r>
  <r>
    <x v="5"/>
    <x v="0"/>
  </r>
  <r>
    <x v="1"/>
    <x v="0"/>
  </r>
  <r>
    <x v="5"/>
    <x v="0"/>
  </r>
  <r>
    <x v="1"/>
    <x v="0"/>
  </r>
  <r>
    <x v="0"/>
    <x v="0"/>
  </r>
  <r>
    <x v="2"/>
    <x v="0"/>
  </r>
  <r>
    <x v="5"/>
    <x v="0"/>
  </r>
  <r>
    <x v="2"/>
    <x v="0"/>
  </r>
  <r>
    <x v="2"/>
    <x v="1"/>
  </r>
  <r>
    <x v="4"/>
    <x v="0"/>
  </r>
  <r>
    <x v="5"/>
    <x v="0"/>
  </r>
  <r>
    <x v="0"/>
    <x v="0"/>
  </r>
  <r>
    <x v="5"/>
    <x v="0"/>
  </r>
  <r>
    <x v="2"/>
    <x v="0"/>
  </r>
  <r>
    <x v="0"/>
    <x v="0"/>
  </r>
  <r>
    <x v="5"/>
    <x v="0"/>
  </r>
  <r>
    <x v="1"/>
    <x v="0"/>
  </r>
  <r>
    <x v="2"/>
    <x v="1"/>
  </r>
  <r>
    <x v="0"/>
    <x v="1"/>
  </r>
  <r>
    <x v="6"/>
    <x v="0"/>
  </r>
  <r>
    <x v="6"/>
    <x v="0"/>
  </r>
  <r>
    <x v="0"/>
    <x v="0"/>
  </r>
  <r>
    <x v="3"/>
    <x v="0"/>
  </r>
  <r>
    <x v="5"/>
    <x v="0"/>
  </r>
  <r>
    <x v="5"/>
    <x v="1"/>
  </r>
  <r>
    <x v="2"/>
    <x v="0"/>
  </r>
  <r>
    <x v="1"/>
    <x v="0"/>
  </r>
  <r>
    <x v="3"/>
    <x v="0"/>
  </r>
  <r>
    <x v="5"/>
    <x v="0"/>
  </r>
  <r>
    <x v="3"/>
    <x v="0"/>
  </r>
  <r>
    <x v="5"/>
    <x v="0"/>
  </r>
  <r>
    <x v="3"/>
    <x v="0"/>
  </r>
  <r>
    <x v="1"/>
    <x v="0"/>
  </r>
  <r>
    <x v="2"/>
    <x v="0"/>
  </r>
  <r>
    <x v="2"/>
    <x v="1"/>
  </r>
  <r>
    <x v="0"/>
    <x v="0"/>
  </r>
  <r>
    <x v="3"/>
    <x v="0"/>
  </r>
  <r>
    <x v="6"/>
    <x v="1"/>
  </r>
  <r>
    <x v="0"/>
    <x v="0"/>
  </r>
  <r>
    <x v="6"/>
    <x v="0"/>
  </r>
  <r>
    <x v="6"/>
    <x v="0"/>
  </r>
  <r>
    <x v="0"/>
    <x v="0"/>
  </r>
  <r>
    <x v="6"/>
    <x v="0"/>
  </r>
  <r>
    <x v="0"/>
    <x v="0"/>
  </r>
  <r>
    <x v="2"/>
    <x v="0"/>
  </r>
  <r>
    <x v="1"/>
    <x v="0"/>
  </r>
  <r>
    <x v="0"/>
    <x v="0"/>
  </r>
  <r>
    <x v="2"/>
    <x v="0"/>
  </r>
  <r>
    <x v="5"/>
    <x v="0"/>
  </r>
  <r>
    <x v="0"/>
    <x v="0"/>
  </r>
  <r>
    <x v="0"/>
    <x v="0"/>
  </r>
  <r>
    <x v="3"/>
    <x v="0"/>
  </r>
  <r>
    <x v="0"/>
    <x v="0"/>
  </r>
  <r>
    <x v="5"/>
    <x v="1"/>
  </r>
  <r>
    <x v="6"/>
    <x v="0"/>
  </r>
  <r>
    <x v="6"/>
    <x v="0"/>
  </r>
  <r>
    <x v="4"/>
    <x v="0"/>
  </r>
  <r>
    <x v="5"/>
    <x v="0"/>
  </r>
  <r>
    <x v="4"/>
    <x v="0"/>
  </r>
  <r>
    <x v="3"/>
    <x v="0"/>
  </r>
  <r>
    <x v="6"/>
    <x v="0"/>
  </r>
  <r>
    <x v="5"/>
    <x v="0"/>
  </r>
  <r>
    <x v="2"/>
    <x v="0"/>
  </r>
  <r>
    <x v="0"/>
    <x v="0"/>
  </r>
  <r>
    <x v="2"/>
    <x v="0"/>
  </r>
  <r>
    <x v="3"/>
    <x v="0"/>
  </r>
  <r>
    <x v="2"/>
    <x v="1"/>
  </r>
  <r>
    <x v="0"/>
    <x v="0"/>
  </r>
  <r>
    <x v="4"/>
    <x v="0"/>
  </r>
  <r>
    <x v="4"/>
    <x v="0"/>
  </r>
  <r>
    <x v="3"/>
    <x v="0"/>
  </r>
  <r>
    <x v="0"/>
    <x v="0"/>
  </r>
  <r>
    <x v="4"/>
    <x v="0"/>
  </r>
  <r>
    <x v="6"/>
    <x v="0"/>
  </r>
  <r>
    <x v="1"/>
    <x v="1"/>
  </r>
  <r>
    <x v="6"/>
    <x v="0"/>
  </r>
  <r>
    <x v="1"/>
    <x v="1"/>
  </r>
  <r>
    <x v="5"/>
    <x v="1"/>
  </r>
  <r>
    <x v="0"/>
    <x v="0"/>
  </r>
  <r>
    <x v="3"/>
    <x v="0"/>
  </r>
  <r>
    <x v="1"/>
    <x v="0"/>
  </r>
  <r>
    <x v="0"/>
    <x v="0"/>
  </r>
  <r>
    <x v="1"/>
    <x v="0"/>
  </r>
  <r>
    <x v="0"/>
    <x v="0"/>
  </r>
  <r>
    <x v="2"/>
    <x v="0"/>
  </r>
  <r>
    <x v="3"/>
    <x v="0"/>
  </r>
  <r>
    <x v="2"/>
    <x v="1"/>
  </r>
  <r>
    <x v="0"/>
    <x v="0"/>
  </r>
  <r>
    <x v="6"/>
    <x v="0"/>
  </r>
  <r>
    <x v="2"/>
    <x v="1"/>
  </r>
  <r>
    <x v="1"/>
    <x v="0"/>
  </r>
  <r>
    <x v="5"/>
    <x v="0"/>
  </r>
  <r>
    <x v="0"/>
    <x v="1"/>
  </r>
  <r>
    <x v="6"/>
    <x v="0"/>
  </r>
  <r>
    <x v="2"/>
    <x v="0"/>
  </r>
  <r>
    <x v="1"/>
    <x v="0"/>
  </r>
  <r>
    <x v="2"/>
    <x v="0"/>
  </r>
  <r>
    <x v="1"/>
    <x v="1"/>
  </r>
  <r>
    <x v="1"/>
    <x v="0"/>
  </r>
  <r>
    <x v="1"/>
    <x v="1"/>
  </r>
  <r>
    <x v="5"/>
    <x v="0"/>
  </r>
  <r>
    <x v="0"/>
    <x v="0"/>
  </r>
  <r>
    <x v="6"/>
    <x v="1"/>
  </r>
  <r>
    <x v="0"/>
    <x v="0"/>
  </r>
  <r>
    <x v="1"/>
    <x v="0"/>
  </r>
  <r>
    <x v="3"/>
    <x v="0"/>
  </r>
  <r>
    <x v="0"/>
    <x v="1"/>
  </r>
  <r>
    <x v="2"/>
    <x v="0"/>
  </r>
  <r>
    <x v="3"/>
    <x v="0"/>
  </r>
  <r>
    <x v="1"/>
    <x v="0"/>
  </r>
  <r>
    <x v="2"/>
    <x v="0"/>
  </r>
  <r>
    <x v="0"/>
    <x v="1"/>
  </r>
  <r>
    <x v="6"/>
    <x v="1"/>
  </r>
  <r>
    <x v="1"/>
    <x v="0"/>
  </r>
  <r>
    <x v="0"/>
    <x v="0"/>
  </r>
  <r>
    <x v="4"/>
    <x v="0"/>
  </r>
  <r>
    <x v="6"/>
    <x v="1"/>
  </r>
  <r>
    <x v="4"/>
    <x v="0"/>
  </r>
  <r>
    <x v="2"/>
    <x v="0"/>
  </r>
  <r>
    <x v="6"/>
    <x v="0"/>
  </r>
  <r>
    <x v="4"/>
    <x v="0"/>
  </r>
  <r>
    <x v="0"/>
    <x v="1"/>
  </r>
  <r>
    <x v="3"/>
    <x v="0"/>
  </r>
  <r>
    <x v="0"/>
    <x v="1"/>
  </r>
  <r>
    <x v="6"/>
    <x v="1"/>
  </r>
  <r>
    <x v="6"/>
    <x v="0"/>
  </r>
  <r>
    <x v="5"/>
    <x v="0"/>
  </r>
  <r>
    <x v="0"/>
    <x v="0"/>
  </r>
  <r>
    <x v="3"/>
    <x v="0"/>
  </r>
  <r>
    <x v="1"/>
    <x v="1"/>
  </r>
  <r>
    <x v="5"/>
    <x v="0"/>
  </r>
  <r>
    <x v="2"/>
    <x v="0"/>
  </r>
  <r>
    <x v="4"/>
    <x v="0"/>
  </r>
  <r>
    <x v="3"/>
    <x v="0"/>
  </r>
  <r>
    <x v="3"/>
    <x v="0"/>
  </r>
  <r>
    <x v="0"/>
    <x v="0"/>
  </r>
  <r>
    <x v="4"/>
    <x v="0"/>
  </r>
  <r>
    <x v="5"/>
    <x v="0"/>
  </r>
  <r>
    <x v="6"/>
    <x v="0"/>
  </r>
  <r>
    <x v="2"/>
    <x v="0"/>
  </r>
  <r>
    <x v="2"/>
    <x v="0"/>
  </r>
  <r>
    <x v="5"/>
    <x v="0"/>
  </r>
  <r>
    <x v="6"/>
    <x v="1"/>
  </r>
  <r>
    <x v="6"/>
    <x v="0"/>
  </r>
  <r>
    <x v="6"/>
    <x v="0"/>
  </r>
  <r>
    <x v="2"/>
    <x v="0"/>
  </r>
  <r>
    <x v="1"/>
    <x v="1"/>
  </r>
  <r>
    <x v="0"/>
    <x v="0"/>
  </r>
  <r>
    <x v="6"/>
    <x v="1"/>
  </r>
  <r>
    <x v="2"/>
    <x v="0"/>
  </r>
  <r>
    <x v="5"/>
    <x v="0"/>
  </r>
  <r>
    <x v="2"/>
    <x v="0"/>
  </r>
  <r>
    <x v="1"/>
    <x v="1"/>
  </r>
  <r>
    <x v="6"/>
    <x v="0"/>
  </r>
  <r>
    <x v="2"/>
    <x v="1"/>
  </r>
  <r>
    <x v="4"/>
    <x v="0"/>
  </r>
  <r>
    <x v="5"/>
    <x v="1"/>
  </r>
  <r>
    <x v="1"/>
    <x v="1"/>
  </r>
  <r>
    <x v="4"/>
    <x v="0"/>
  </r>
  <r>
    <x v="5"/>
    <x v="0"/>
  </r>
  <r>
    <x v="6"/>
    <x v="1"/>
  </r>
  <r>
    <x v="3"/>
    <x v="0"/>
  </r>
  <r>
    <x v="0"/>
    <x v="0"/>
  </r>
  <r>
    <x v="1"/>
    <x v="1"/>
  </r>
  <r>
    <x v="6"/>
    <x v="1"/>
  </r>
  <r>
    <x v="0"/>
    <x v="0"/>
  </r>
  <r>
    <x v="2"/>
    <x v="1"/>
  </r>
  <r>
    <x v="0"/>
    <x v="1"/>
  </r>
  <r>
    <x v="3"/>
    <x v="0"/>
  </r>
  <r>
    <x v="1"/>
    <x v="0"/>
  </r>
  <r>
    <x v="5"/>
    <x v="0"/>
  </r>
  <r>
    <x v="2"/>
    <x v="1"/>
  </r>
  <r>
    <x v="1"/>
    <x v="1"/>
  </r>
  <r>
    <x v="5"/>
    <x v="1"/>
  </r>
  <r>
    <x v="6"/>
    <x v="0"/>
  </r>
  <r>
    <x v="5"/>
    <x v="1"/>
  </r>
  <r>
    <x v="0"/>
    <x v="0"/>
  </r>
  <r>
    <x v="3"/>
    <x v="0"/>
  </r>
  <r>
    <x v="1"/>
    <x v="0"/>
  </r>
  <r>
    <x v="6"/>
    <x v="0"/>
  </r>
  <r>
    <x v="2"/>
    <x v="0"/>
  </r>
  <r>
    <x v="3"/>
    <x v="0"/>
  </r>
  <r>
    <x v="3"/>
    <x v="0"/>
  </r>
  <r>
    <x v="5"/>
    <x v="0"/>
  </r>
  <r>
    <x v="2"/>
    <x v="0"/>
  </r>
  <r>
    <x v="3"/>
    <x v="0"/>
  </r>
  <r>
    <x v="6"/>
    <x v="0"/>
  </r>
  <r>
    <x v="6"/>
    <x v="0"/>
  </r>
  <r>
    <x v="4"/>
    <x v="0"/>
  </r>
  <r>
    <x v="0"/>
    <x v="1"/>
  </r>
  <r>
    <x v="5"/>
    <x v="0"/>
  </r>
  <r>
    <x v="5"/>
    <x v="0"/>
  </r>
  <r>
    <x v="4"/>
    <x v="0"/>
  </r>
  <r>
    <x v="6"/>
    <x v="1"/>
  </r>
  <r>
    <x v="2"/>
    <x v="0"/>
  </r>
  <r>
    <x v="2"/>
    <x v="0"/>
  </r>
  <r>
    <x v="4"/>
    <x v="0"/>
  </r>
  <r>
    <x v="3"/>
    <x v="0"/>
  </r>
  <r>
    <x v="0"/>
    <x v="1"/>
  </r>
  <r>
    <x v="6"/>
    <x v="0"/>
  </r>
  <r>
    <x v="0"/>
    <x v="0"/>
  </r>
  <r>
    <x v="6"/>
    <x v="0"/>
  </r>
  <r>
    <x v="0"/>
    <x v="1"/>
  </r>
  <r>
    <x v="6"/>
    <x v="0"/>
  </r>
  <r>
    <x v="5"/>
    <x v="1"/>
  </r>
  <r>
    <x v="6"/>
    <x v="0"/>
  </r>
  <r>
    <x v="2"/>
    <x v="0"/>
  </r>
  <r>
    <x v="0"/>
    <x v="0"/>
  </r>
  <r>
    <x v="5"/>
    <x v="1"/>
  </r>
  <r>
    <x v="3"/>
    <x v="0"/>
  </r>
  <r>
    <x v="3"/>
    <x v="0"/>
  </r>
  <r>
    <x v="6"/>
    <x v="0"/>
  </r>
  <r>
    <x v="6"/>
    <x v="0"/>
  </r>
  <r>
    <x v="6"/>
    <x v="0"/>
  </r>
  <r>
    <x v="5"/>
    <x v="0"/>
  </r>
  <r>
    <x v="0"/>
    <x v="0"/>
  </r>
  <r>
    <x v="1"/>
    <x v="0"/>
  </r>
  <r>
    <x v="2"/>
    <x v="0"/>
  </r>
  <r>
    <x v="5"/>
    <x v="1"/>
  </r>
  <r>
    <x v="6"/>
    <x v="0"/>
  </r>
  <r>
    <x v="6"/>
    <x v="0"/>
  </r>
  <r>
    <x v="5"/>
    <x v="0"/>
  </r>
  <r>
    <x v="6"/>
    <x v="0"/>
  </r>
  <r>
    <x v="1"/>
    <x v="0"/>
  </r>
  <r>
    <x v="2"/>
    <x v="1"/>
  </r>
  <r>
    <x v="1"/>
    <x v="0"/>
  </r>
  <r>
    <x v="0"/>
    <x v="0"/>
  </r>
  <r>
    <x v="0"/>
    <x v="0"/>
  </r>
  <r>
    <x v="0"/>
    <x v="0"/>
  </r>
  <r>
    <x v="1"/>
    <x v="1"/>
  </r>
  <r>
    <x v="6"/>
    <x v="0"/>
  </r>
  <r>
    <x v="3"/>
    <x v="0"/>
  </r>
  <r>
    <x v="1"/>
    <x v="1"/>
  </r>
  <r>
    <x v="4"/>
    <x v="0"/>
  </r>
  <r>
    <x v="3"/>
    <x v="0"/>
  </r>
  <r>
    <x v="2"/>
    <x v="1"/>
  </r>
  <r>
    <x v="6"/>
    <x v="1"/>
  </r>
  <r>
    <x v="6"/>
    <x v="1"/>
  </r>
  <r>
    <x v="6"/>
    <x v="0"/>
  </r>
  <r>
    <x v="2"/>
    <x v="1"/>
  </r>
  <r>
    <x v="4"/>
    <x v="0"/>
  </r>
  <r>
    <x v="6"/>
    <x v="0"/>
  </r>
  <r>
    <x v="6"/>
    <x v="0"/>
  </r>
  <r>
    <x v="3"/>
    <x v="1"/>
  </r>
  <r>
    <x v="5"/>
    <x v="1"/>
  </r>
  <r>
    <x v="4"/>
    <x v="0"/>
  </r>
  <r>
    <x v="2"/>
    <x v="0"/>
  </r>
  <r>
    <x v="2"/>
    <x v="0"/>
  </r>
  <r>
    <x v="5"/>
    <x v="0"/>
  </r>
  <r>
    <x v="2"/>
    <x v="1"/>
  </r>
  <r>
    <x v="6"/>
    <x v="1"/>
  </r>
  <r>
    <x v="5"/>
    <x v="0"/>
  </r>
  <r>
    <x v="0"/>
    <x v="0"/>
  </r>
  <r>
    <x v="1"/>
    <x v="0"/>
  </r>
  <r>
    <x v="3"/>
    <x v="0"/>
  </r>
  <r>
    <x v="4"/>
    <x v="0"/>
  </r>
  <r>
    <x v="3"/>
    <x v="0"/>
  </r>
  <r>
    <x v="5"/>
    <x v="1"/>
  </r>
  <r>
    <x v="3"/>
    <x v="0"/>
  </r>
  <r>
    <x v="1"/>
    <x v="0"/>
  </r>
  <r>
    <x v="6"/>
    <x v="0"/>
  </r>
  <r>
    <x v="2"/>
    <x v="0"/>
  </r>
  <r>
    <x v="1"/>
    <x v="0"/>
  </r>
  <r>
    <x v="1"/>
    <x v="0"/>
  </r>
  <r>
    <x v="2"/>
    <x v="1"/>
  </r>
  <r>
    <x v="1"/>
    <x v="0"/>
  </r>
  <r>
    <x v="2"/>
    <x v="0"/>
  </r>
  <r>
    <x v="4"/>
    <x v="0"/>
  </r>
  <r>
    <x v="5"/>
    <x v="1"/>
  </r>
  <r>
    <x v="4"/>
    <x v="0"/>
  </r>
  <r>
    <x v="0"/>
    <x v="1"/>
  </r>
  <r>
    <x v="0"/>
    <x v="0"/>
  </r>
  <r>
    <x v="5"/>
    <x v="1"/>
  </r>
  <r>
    <x v="6"/>
    <x v="1"/>
  </r>
  <r>
    <x v="0"/>
    <x v="0"/>
  </r>
  <r>
    <x v="5"/>
    <x v="0"/>
  </r>
  <r>
    <x v="6"/>
    <x v="0"/>
  </r>
  <r>
    <x v="4"/>
    <x v="0"/>
  </r>
  <r>
    <x v="1"/>
    <x v="0"/>
  </r>
  <r>
    <x v="3"/>
    <x v="0"/>
  </r>
  <r>
    <x v="0"/>
    <x v="0"/>
  </r>
  <r>
    <x v="1"/>
    <x v="0"/>
  </r>
  <r>
    <x v="6"/>
    <x v="0"/>
  </r>
  <r>
    <x v="2"/>
    <x v="0"/>
  </r>
  <r>
    <x v="3"/>
    <x v="0"/>
  </r>
  <r>
    <x v="4"/>
    <x v="0"/>
  </r>
  <r>
    <x v="4"/>
    <x v="0"/>
  </r>
  <r>
    <x v="4"/>
    <x v="0"/>
  </r>
  <r>
    <x v="6"/>
    <x v="0"/>
  </r>
  <r>
    <x v="6"/>
    <x v="1"/>
  </r>
  <r>
    <x v="6"/>
    <x v="1"/>
  </r>
  <r>
    <x v="0"/>
    <x v="1"/>
  </r>
  <r>
    <x v="0"/>
    <x v="0"/>
  </r>
  <r>
    <x v="1"/>
    <x v="1"/>
  </r>
  <r>
    <x v="4"/>
    <x v="0"/>
  </r>
  <r>
    <x v="1"/>
    <x v="0"/>
  </r>
  <r>
    <x v="0"/>
    <x v="1"/>
  </r>
  <r>
    <x v="1"/>
    <x v="1"/>
  </r>
  <r>
    <x v="1"/>
    <x v="0"/>
  </r>
  <r>
    <x v="0"/>
    <x v="0"/>
  </r>
  <r>
    <x v="6"/>
    <x v="0"/>
  </r>
  <r>
    <x v="5"/>
    <x v="0"/>
  </r>
  <r>
    <x v="2"/>
    <x v="0"/>
  </r>
  <r>
    <x v="0"/>
    <x v="0"/>
  </r>
  <r>
    <x v="1"/>
    <x v="1"/>
  </r>
  <r>
    <x v="3"/>
    <x v="0"/>
  </r>
  <r>
    <x v="6"/>
    <x v="0"/>
  </r>
  <r>
    <x v="3"/>
    <x v="0"/>
  </r>
  <r>
    <x v="3"/>
    <x v="0"/>
  </r>
  <r>
    <x v="4"/>
    <x v="0"/>
  </r>
  <r>
    <x v="5"/>
    <x v="0"/>
  </r>
  <r>
    <x v="3"/>
    <x v="0"/>
  </r>
  <r>
    <x v="4"/>
    <x v="0"/>
  </r>
  <r>
    <x v="5"/>
    <x v="0"/>
  </r>
  <r>
    <x v="5"/>
    <x v="0"/>
  </r>
  <r>
    <x v="6"/>
    <x v="0"/>
  </r>
  <r>
    <x v="5"/>
    <x v="0"/>
  </r>
  <r>
    <x v="0"/>
    <x v="0"/>
  </r>
  <r>
    <x v="6"/>
    <x v="1"/>
  </r>
  <r>
    <x v="3"/>
    <x v="0"/>
  </r>
  <r>
    <x v="1"/>
    <x v="1"/>
  </r>
  <r>
    <x v="5"/>
    <x v="0"/>
  </r>
  <r>
    <x v="5"/>
    <x v="1"/>
  </r>
  <r>
    <x v="1"/>
    <x v="1"/>
  </r>
  <r>
    <x v="2"/>
    <x v="0"/>
  </r>
  <r>
    <x v="5"/>
    <x v="1"/>
  </r>
  <r>
    <x v="1"/>
    <x v="1"/>
  </r>
  <r>
    <x v="0"/>
    <x v="1"/>
  </r>
  <r>
    <x v="6"/>
    <x v="1"/>
  </r>
  <r>
    <x v="6"/>
    <x v="0"/>
  </r>
  <r>
    <x v="1"/>
    <x v="0"/>
  </r>
  <r>
    <x v="1"/>
    <x v="0"/>
  </r>
  <r>
    <x v="4"/>
    <x v="1"/>
  </r>
  <r>
    <x v="5"/>
    <x v="0"/>
  </r>
  <r>
    <x v="2"/>
    <x v="0"/>
  </r>
  <r>
    <x v="4"/>
    <x v="0"/>
  </r>
  <r>
    <x v="1"/>
    <x v="0"/>
  </r>
  <r>
    <x v="0"/>
    <x v="1"/>
  </r>
  <r>
    <x v="5"/>
    <x v="1"/>
  </r>
  <r>
    <x v="0"/>
    <x v="1"/>
  </r>
  <r>
    <x v="5"/>
    <x v="0"/>
  </r>
  <r>
    <x v="6"/>
    <x v="0"/>
  </r>
  <r>
    <x v="6"/>
    <x v="0"/>
  </r>
  <r>
    <x v="0"/>
    <x v="1"/>
  </r>
  <r>
    <x v="4"/>
    <x v="0"/>
  </r>
  <r>
    <x v="2"/>
    <x v="0"/>
  </r>
  <r>
    <x v="5"/>
    <x v="1"/>
  </r>
  <r>
    <x v="2"/>
    <x v="0"/>
  </r>
  <r>
    <x v="0"/>
    <x v="0"/>
  </r>
  <r>
    <x v="0"/>
    <x v="0"/>
  </r>
  <r>
    <x v="6"/>
    <x v="1"/>
  </r>
  <r>
    <x v="6"/>
    <x v="0"/>
  </r>
  <r>
    <x v="4"/>
    <x v="0"/>
  </r>
  <r>
    <x v="6"/>
    <x v="0"/>
  </r>
  <r>
    <x v="6"/>
    <x v="0"/>
  </r>
  <r>
    <x v="5"/>
    <x v="0"/>
  </r>
  <r>
    <x v="6"/>
    <x v="1"/>
  </r>
  <r>
    <x v="6"/>
    <x v="0"/>
  </r>
  <r>
    <x v="0"/>
    <x v="0"/>
  </r>
  <r>
    <x v="5"/>
    <x v="1"/>
  </r>
  <r>
    <x v="5"/>
    <x v="0"/>
  </r>
  <r>
    <x v="5"/>
    <x v="0"/>
  </r>
  <r>
    <x v="0"/>
    <x v="0"/>
  </r>
  <r>
    <x v="2"/>
    <x v="1"/>
  </r>
  <r>
    <x v="5"/>
    <x v="1"/>
  </r>
  <r>
    <x v="0"/>
    <x v="0"/>
  </r>
  <r>
    <x v="6"/>
    <x v="1"/>
  </r>
  <r>
    <x v="1"/>
    <x v="1"/>
  </r>
  <r>
    <x v="2"/>
    <x v="1"/>
  </r>
  <r>
    <x v="5"/>
    <x v="1"/>
  </r>
  <r>
    <x v="5"/>
    <x v="0"/>
  </r>
  <r>
    <x v="6"/>
    <x v="0"/>
  </r>
  <r>
    <x v="0"/>
    <x v="0"/>
  </r>
  <r>
    <x v="3"/>
    <x v="1"/>
  </r>
  <r>
    <x v="5"/>
    <x v="0"/>
  </r>
  <r>
    <x v="3"/>
    <x v="0"/>
  </r>
  <r>
    <x v="0"/>
    <x v="0"/>
  </r>
  <r>
    <x v="5"/>
    <x v="0"/>
  </r>
  <r>
    <x v="1"/>
    <x v="1"/>
  </r>
  <r>
    <x v="4"/>
    <x v="0"/>
  </r>
  <r>
    <x v="2"/>
    <x v="0"/>
  </r>
  <r>
    <x v="4"/>
    <x v="0"/>
  </r>
  <r>
    <x v="3"/>
    <x v="0"/>
  </r>
  <r>
    <x v="1"/>
    <x v="0"/>
  </r>
  <r>
    <x v="4"/>
    <x v="0"/>
  </r>
  <r>
    <x v="1"/>
    <x v="0"/>
  </r>
  <r>
    <x v="5"/>
    <x v="0"/>
  </r>
  <r>
    <x v="2"/>
    <x v="0"/>
  </r>
  <r>
    <x v="6"/>
    <x v="1"/>
  </r>
  <r>
    <x v="6"/>
    <x v="0"/>
  </r>
  <r>
    <x v="0"/>
    <x v="0"/>
  </r>
  <r>
    <x v="6"/>
    <x v="0"/>
  </r>
  <r>
    <x v="2"/>
    <x v="0"/>
  </r>
  <r>
    <x v="1"/>
    <x v="0"/>
  </r>
  <r>
    <x v="6"/>
    <x v="0"/>
  </r>
  <r>
    <x v="1"/>
    <x v="0"/>
  </r>
  <r>
    <x v="4"/>
    <x v="0"/>
  </r>
  <r>
    <x v="3"/>
    <x v="0"/>
  </r>
  <r>
    <x v="5"/>
    <x v="1"/>
  </r>
  <r>
    <x v="0"/>
    <x v="0"/>
  </r>
  <r>
    <x v="0"/>
    <x v="1"/>
  </r>
  <r>
    <x v="3"/>
    <x v="0"/>
  </r>
  <r>
    <x v="4"/>
    <x v="0"/>
  </r>
  <r>
    <x v="3"/>
    <x v="0"/>
  </r>
  <r>
    <x v="0"/>
    <x v="0"/>
  </r>
  <r>
    <x v="6"/>
    <x v="1"/>
  </r>
  <r>
    <x v="0"/>
    <x v="0"/>
  </r>
  <r>
    <x v="2"/>
    <x v="1"/>
  </r>
  <r>
    <x v="5"/>
    <x v="0"/>
  </r>
  <r>
    <x v="0"/>
    <x v="0"/>
  </r>
  <r>
    <x v="2"/>
    <x v="0"/>
  </r>
  <r>
    <x v="2"/>
    <x v="0"/>
  </r>
  <r>
    <x v="2"/>
    <x v="0"/>
  </r>
  <r>
    <x v="2"/>
    <x v="0"/>
  </r>
  <r>
    <x v="5"/>
    <x v="0"/>
  </r>
  <r>
    <x v="1"/>
    <x v="0"/>
  </r>
  <r>
    <x v="5"/>
    <x v="0"/>
  </r>
  <r>
    <x v="3"/>
    <x v="0"/>
  </r>
  <r>
    <x v="5"/>
    <x v="0"/>
  </r>
  <r>
    <x v="4"/>
    <x v="0"/>
  </r>
  <r>
    <x v="0"/>
    <x v="1"/>
  </r>
  <r>
    <x v="5"/>
    <x v="0"/>
  </r>
  <r>
    <x v="2"/>
    <x v="0"/>
  </r>
  <r>
    <x v="5"/>
    <x v="0"/>
  </r>
  <r>
    <x v="6"/>
    <x v="1"/>
  </r>
  <r>
    <x v="2"/>
    <x v="0"/>
  </r>
  <r>
    <x v="2"/>
    <x v="0"/>
  </r>
  <r>
    <x v="0"/>
    <x v="0"/>
  </r>
  <r>
    <x v="5"/>
    <x v="0"/>
  </r>
  <r>
    <x v="5"/>
    <x v="0"/>
  </r>
  <r>
    <x v="4"/>
    <x v="0"/>
  </r>
  <r>
    <x v="2"/>
    <x v="0"/>
  </r>
  <r>
    <x v="1"/>
    <x v="0"/>
  </r>
  <r>
    <x v="4"/>
    <x v="0"/>
  </r>
  <r>
    <x v="0"/>
    <x v="1"/>
  </r>
  <r>
    <x v="5"/>
    <x v="0"/>
  </r>
  <r>
    <x v="4"/>
    <x v="0"/>
  </r>
  <r>
    <x v="5"/>
    <x v="0"/>
  </r>
  <r>
    <x v="0"/>
    <x v="0"/>
  </r>
  <r>
    <x v="3"/>
    <x v="0"/>
  </r>
  <r>
    <x v="5"/>
    <x v="1"/>
  </r>
  <r>
    <x v="1"/>
    <x v="0"/>
  </r>
  <r>
    <x v="1"/>
    <x v="0"/>
  </r>
  <r>
    <x v="0"/>
    <x v="0"/>
  </r>
  <r>
    <x v="2"/>
    <x v="1"/>
  </r>
  <r>
    <x v="6"/>
    <x v="0"/>
  </r>
  <r>
    <x v="1"/>
    <x v="1"/>
  </r>
  <r>
    <x v="1"/>
    <x v="0"/>
  </r>
  <r>
    <x v="0"/>
    <x v="0"/>
  </r>
  <r>
    <x v="1"/>
    <x v="1"/>
  </r>
  <r>
    <x v="4"/>
    <x v="0"/>
  </r>
  <r>
    <x v="0"/>
    <x v="0"/>
  </r>
  <r>
    <x v="0"/>
    <x v="1"/>
  </r>
  <r>
    <x v="3"/>
    <x v="0"/>
  </r>
  <r>
    <x v="3"/>
    <x v="0"/>
  </r>
  <r>
    <x v="6"/>
    <x v="0"/>
  </r>
  <r>
    <x v="0"/>
    <x v="0"/>
  </r>
  <r>
    <x v="2"/>
    <x v="0"/>
  </r>
  <r>
    <x v="2"/>
    <x v="0"/>
  </r>
  <r>
    <x v="3"/>
    <x v="0"/>
  </r>
  <r>
    <x v="4"/>
    <x v="1"/>
  </r>
  <r>
    <x v="3"/>
    <x v="0"/>
  </r>
  <r>
    <x v="0"/>
    <x v="0"/>
  </r>
  <r>
    <x v="0"/>
    <x v="0"/>
  </r>
  <r>
    <x v="6"/>
    <x v="0"/>
  </r>
  <r>
    <x v="5"/>
    <x v="0"/>
  </r>
  <r>
    <x v="1"/>
    <x v="0"/>
  </r>
  <r>
    <x v="5"/>
    <x v="0"/>
  </r>
  <r>
    <x v="0"/>
    <x v="0"/>
  </r>
  <r>
    <x v="5"/>
    <x v="0"/>
  </r>
  <r>
    <x v="1"/>
    <x v="0"/>
  </r>
  <r>
    <x v="5"/>
    <x v="1"/>
  </r>
  <r>
    <x v="6"/>
    <x v="0"/>
  </r>
  <r>
    <x v="2"/>
    <x v="0"/>
  </r>
  <r>
    <x v="0"/>
    <x v="0"/>
  </r>
  <r>
    <x v="5"/>
    <x v="0"/>
  </r>
  <r>
    <x v="2"/>
    <x v="0"/>
  </r>
  <r>
    <x v="0"/>
    <x v="0"/>
  </r>
  <r>
    <x v="4"/>
    <x v="0"/>
  </r>
  <r>
    <x v="5"/>
    <x v="0"/>
  </r>
  <r>
    <x v="5"/>
    <x v="1"/>
  </r>
  <r>
    <x v="2"/>
    <x v="0"/>
  </r>
  <r>
    <x v="5"/>
    <x v="1"/>
  </r>
  <r>
    <x v="1"/>
    <x v="1"/>
  </r>
  <r>
    <x v="6"/>
    <x v="0"/>
  </r>
  <r>
    <x v="2"/>
    <x v="1"/>
  </r>
  <r>
    <x v="0"/>
    <x v="1"/>
  </r>
  <r>
    <x v="1"/>
    <x v="1"/>
  </r>
  <r>
    <x v="3"/>
    <x v="0"/>
  </r>
  <r>
    <x v="1"/>
    <x v="0"/>
  </r>
  <r>
    <x v="6"/>
    <x v="1"/>
  </r>
  <r>
    <x v="2"/>
    <x v="1"/>
  </r>
  <r>
    <x v="2"/>
    <x v="1"/>
  </r>
  <r>
    <x v="6"/>
    <x v="0"/>
  </r>
  <r>
    <x v="2"/>
    <x v="0"/>
  </r>
  <r>
    <x v="3"/>
    <x v="0"/>
  </r>
  <r>
    <x v="6"/>
    <x v="1"/>
  </r>
  <r>
    <x v="2"/>
    <x v="0"/>
  </r>
  <r>
    <x v="4"/>
    <x v="0"/>
  </r>
  <r>
    <x v="2"/>
    <x v="0"/>
  </r>
  <r>
    <x v="6"/>
    <x v="0"/>
  </r>
  <r>
    <x v="0"/>
    <x v="0"/>
  </r>
  <r>
    <x v="4"/>
    <x v="0"/>
  </r>
  <r>
    <x v="6"/>
    <x v="1"/>
  </r>
  <r>
    <x v="1"/>
    <x v="1"/>
  </r>
  <r>
    <x v="4"/>
    <x v="0"/>
  </r>
  <r>
    <x v="6"/>
    <x v="0"/>
  </r>
  <r>
    <x v="2"/>
    <x v="1"/>
  </r>
  <r>
    <x v="2"/>
    <x v="1"/>
  </r>
  <r>
    <x v="0"/>
    <x v="0"/>
  </r>
  <r>
    <x v="1"/>
    <x v="0"/>
  </r>
  <r>
    <x v="3"/>
    <x v="0"/>
  </r>
  <r>
    <x v="6"/>
    <x v="1"/>
  </r>
  <r>
    <x v="6"/>
    <x v="0"/>
  </r>
  <r>
    <x v="6"/>
    <x v="0"/>
  </r>
  <r>
    <x v="4"/>
    <x v="0"/>
  </r>
  <r>
    <x v="6"/>
    <x v="0"/>
  </r>
  <r>
    <x v="2"/>
    <x v="0"/>
  </r>
  <r>
    <x v="0"/>
    <x v="0"/>
  </r>
  <r>
    <x v="2"/>
    <x v="1"/>
  </r>
  <r>
    <x v="5"/>
    <x v="0"/>
  </r>
  <r>
    <x v="4"/>
    <x v="0"/>
  </r>
  <r>
    <x v="5"/>
    <x v="0"/>
  </r>
  <r>
    <x v="4"/>
    <x v="0"/>
  </r>
  <r>
    <x v="3"/>
    <x v="0"/>
  </r>
  <r>
    <x v="5"/>
    <x v="0"/>
  </r>
  <r>
    <x v="0"/>
    <x v="0"/>
  </r>
  <r>
    <x v="6"/>
    <x v="0"/>
  </r>
  <r>
    <x v="5"/>
    <x v="0"/>
  </r>
  <r>
    <x v="5"/>
    <x v="1"/>
  </r>
  <r>
    <x v="1"/>
    <x v="0"/>
  </r>
  <r>
    <x v="1"/>
    <x v="0"/>
  </r>
  <r>
    <x v="3"/>
    <x v="0"/>
  </r>
  <r>
    <x v="6"/>
    <x v="1"/>
  </r>
  <r>
    <x v="4"/>
    <x v="0"/>
  </r>
  <r>
    <x v="6"/>
    <x v="0"/>
  </r>
  <r>
    <x v="6"/>
    <x v="1"/>
  </r>
  <r>
    <x v="5"/>
    <x v="0"/>
  </r>
  <r>
    <x v="5"/>
    <x v="0"/>
  </r>
  <r>
    <x v="1"/>
    <x v="0"/>
  </r>
  <r>
    <x v="0"/>
    <x v="1"/>
  </r>
  <r>
    <x v="1"/>
    <x v="0"/>
  </r>
  <r>
    <x v="1"/>
    <x v="0"/>
  </r>
  <r>
    <x v="2"/>
    <x v="0"/>
  </r>
  <r>
    <x v="2"/>
    <x v="0"/>
  </r>
  <r>
    <x v="1"/>
    <x v="0"/>
  </r>
  <r>
    <x v="3"/>
    <x v="0"/>
  </r>
  <r>
    <x v="3"/>
    <x v="0"/>
  </r>
  <r>
    <x v="2"/>
    <x v="0"/>
  </r>
  <r>
    <x v="2"/>
    <x v="0"/>
  </r>
  <r>
    <x v="6"/>
    <x v="0"/>
  </r>
  <r>
    <x v="6"/>
    <x v="0"/>
  </r>
  <r>
    <x v="0"/>
    <x v="0"/>
  </r>
  <r>
    <x v="1"/>
    <x v="1"/>
  </r>
  <r>
    <x v="2"/>
    <x v="1"/>
  </r>
  <r>
    <x v="1"/>
    <x v="0"/>
  </r>
  <r>
    <x v="6"/>
    <x v="1"/>
  </r>
  <r>
    <x v="1"/>
    <x v="0"/>
  </r>
  <r>
    <x v="5"/>
    <x v="0"/>
  </r>
  <r>
    <x v="0"/>
    <x v="0"/>
  </r>
  <r>
    <x v="1"/>
    <x v="0"/>
  </r>
  <r>
    <x v="1"/>
    <x v="0"/>
  </r>
  <r>
    <x v="3"/>
    <x v="0"/>
  </r>
  <r>
    <x v="3"/>
    <x v="0"/>
  </r>
  <r>
    <x v="1"/>
    <x v="0"/>
  </r>
  <r>
    <x v="6"/>
    <x v="1"/>
  </r>
  <r>
    <x v="2"/>
    <x v="0"/>
  </r>
  <r>
    <x v="4"/>
    <x v="0"/>
  </r>
  <r>
    <x v="6"/>
    <x v="1"/>
  </r>
  <r>
    <x v="1"/>
    <x v="0"/>
  </r>
  <r>
    <x v="6"/>
    <x v="0"/>
  </r>
  <r>
    <x v="1"/>
    <x v="0"/>
  </r>
  <r>
    <x v="1"/>
    <x v="0"/>
  </r>
  <r>
    <x v="0"/>
    <x v="0"/>
  </r>
  <r>
    <x v="2"/>
    <x v="1"/>
  </r>
  <r>
    <x v="4"/>
    <x v="0"/>
  </r>
  <r>
    <x v="2"/>
    <x v="0"/>
  </r>
  <r>
    <x v="1"/>
    <x v="0"/>
  </r>
  <r>
    <x v="4"/>
    <x v="0"/>
  </r>
  <r>
    <x v="5"/>
    <x v="0"/>
  </r>
  <r>
    <x v="0"/>
    <x v="0"/>
  </r>
  <r>
    <x v="0"/>
    <x v="0"/>
  </r>
  <r>
    <x v="1"/>
    <x v="0"/>
  </r>
  <r>
    <x v="2"/>
    <x v="0"/>
  </r>
  <r>
    <x v="0"/>
    <x v="1"/>
  </r>
  <r>
    <x v="3"/>
    <x v="0"/>
  </r>
  <r>
    <x v="0"/>
    <x v="0"/>
  </r>
  <r>
    <x v="0"/>
    <x v="0"/>
  </r>
  <r>
    <x v="1"/>
    <x v="0"/>
  </r>
  <r>
    <x v="0"/>
    <x v="0"/>
  </r>
  <r>
    <x v="3"/>
    <x v="0"/>
  </r>
  <r>
    <x v="6"/>
    <x v="0"/>
  </r>
  <r>
    <x v="5"/>
    <x v="0"/>
  </r>
  <r>
    <x v="2"/>
    <x v="0"/>
  </r>
  <r>
    <x v="6"/>
    <x v="1"/>
  </r>
  <r>
    <x v="1"/>
    <x v="1"/>
  </r>
  <r>
    <x v="5"/>
    <x v="1"/>
  </r>
  <r>
    <x v="1"/>
    <x v="0"/>
  </r>
  <r>
    <x v="0"/>
    <x v="0"/>
  </r>
  <r>
    <x v="0"/>
    <x v="0"/>
  </r>
  <r>
    <x v="5"/>
    <x v="0"/>
  </r>
  <r>
    <x v="3"/>
    <x v="0"/>
  </r>
  <r>
    <x v="5"/>
    <x v="0"/>
  </r>
  <r>
    <x v="5"/>
    <x v="0"/>
  </r>
  <r>
    <x v="6"/>
    <x v="0"/>
  </r>
  <r>
    <x v="4"/>
    <x v="0"/>
  </r>
  <r>
    <x v="6"/>
    <x v="1"/>
  </r>
  <r>
    <x v="5"/>
    <x v="1"/>
  </r>
  <r>
    <x v="4"/>
    <x v="0"/>
  </r>
  <r>
    <x v="3"/>
    <x v="0"/>
  </r>
  <r>
    <x v="6"/>
    <x v="0"/>
  </r>
  <r>
    <x v="4"/>
    <x v="0"/>
  </r>
  <r>
    <x v="6"/>
    <x v="0"/>
  </r>
  <r>
    <x v="5"/>
    <x v="0"/>
  </r>
  <r>
    <x v="0"/>
    <x v="0"/>
  </r>
  <r>
    <x v="5"/>
    <x v="0"/>
  </r>
  <r>
    <x v="2"/>
    <x v="1"/>
  </r>
  <r>
    <x v="6"/>
    <x v="0"/>
  </r>
  <r>
    <x v="4"/>
    <x v="0"/>
  </r>
  <r>
    <x v="6"/>
    <x v="0"/>
  </r>
  <r>
    <x v="3"/>
    <x v="0"/>
  </r>
  <r>
    <x v="0"/>
    <x v="0"/>
  </r>
  <r>
    <x v="0"/>
    <x v="0"/>
  </r>
  <r>
    <x v="5"/>
    <x v="0"/>
  </r>
  <r>
    <x v="6"/>
    <x v="0"/>
  </r>
  <r>
    <x v="0"/>
    <x v="0"/>
  </r>
  <r>
    <x v="2"/>
    <x v="0"/>
  </r>
  <r>
    <x v="5"/>
    <x v="1"/>
  </r>
  <r>
    <x v="3"/>
    <x v="0"/>
  </r>
  <r>
    <x v="3"/>
    <x v="0"/>
  </r>
  <r>
    <x v="5"/>
    <x v="0"/>
  </r>
  <r>
    <x v="5"/>
    <x v="0"/>
  </r>
  <r>
    <x v="1"/>
    <x v="0"/>
  </r>
  <r>
    <x v="3"/>
    <x v="0"/>
  </r>
  <r>
    <x v="6"/>
    <x v="1"/>
  </r>
  <r>
    <x v="5"/>
    <x v="0"/>
  </r>
  <r>
    <x v="0"/>
    <x v="1"/>
  </r>
  <r>
    <x v="0"/>
    <x v="0"/>
  </r>
  <r>
    <x v="3"/>
    <x v="0"/>
  </r>
  <r>
    <x v="1"/>
    <x v="1"/>
  </r>
  <r>
    <x v="4"/>
    <x v="0"/>
  </r>
  <r>
    <x v="6"/>
    <x v="0"/>
  </r>
  <r>
    <x v="1"/>
    <x v="0"/>
  </r>
  <r>
    <x v="2"/>
    <x v="0"/>
  </r>
  <r>
    <x v="2"/>
    <x v="1"/>
  </r>
  <r>
    <x v="4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E68B10-A4C7-474E-968E-17DF02FBE28E}" name="PivotTable2" cacheId="28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D17" firstHeaderRow="1" firstDataRow="2" firstDataCol="1"/>
  <pivotFields count="3">
    <pivotField axis="axisCol" dataField="1" showAll="0">
      <items count="3">
        <item x="0"/>
        <item x="1"/>
        <item t="default"/>
      </items>
    </pivotField>
    <pivotField axis="axisRow" showAll="0">
      <items count="4">
        <item x="1"/>
        <item x="0"/>
        <item x="2"/>
        <item t="default"/>
      </items>
    </pivotField>
    <pivotField axis="axisRow" showAll="0">
      <items count="4">
        <item x="2"/>
        <item x="1"/>
        <item x="0"/>
        <item t="default"/>
      </items>
    </pivotField>
  </pivotFields>
  <rowFields count="2">
    <field x="1"/>
    <field x="2"/>
  </rowFields>
  <rowItems count="13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Count of Subscribe" fld="0" subtotal="count" showDataAs="percentOfRow" baseField="2" baseItem="0" numFmtId="10"/>
  </dataFields>
  <formats count="2">
    <format dxfId="3">
      <pivotArea collapsedLevelsAreSubtotals="1" fieldPosition="0">
        <references count="3">
          <reference field="0" count="1" selected="0">
            <x v="1"/>
          </reference>
          <reference field="1" count="1" selected="0">
            <x v="0"/>
          </reference>
          <reference field="2" count="1">
            <x v="0"/>
          </reference>
        </references>
      </pivotArea>
    </format>
    <format dxfId="2">
      <pivotArea collapsedLevelsAreSubtotals="1" fieldPosition="0">
        <references count="3">
          <reference field="0" count="1" selected="0">
            <x v="1"/>
          </reference>
          <reference field="1" count="1" selected="0">
            <x v="2"/>
          </reference>
          <reference field="2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88EE45-26E1-455D-BC2E-5F3B1B90F593}" name="PivotTable1" cacheId="29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2">
  <location ref="H21:I29" firstHeaderRow="1" firstDataRow="1" firstDataCol="1"/>
  <pivotFields count="2">
    <pivotField axis="axisRow" showAll="0">
      <items count="8">
        <item x="3"/>
        <item x="1"/>
        <item x="0"/>
        <item x="2"/>
        <item x="5"/>
        <item x="6"/>
        <item x="4"/>
        <item t="default"/>
      </items>
    </pivotField>
    <pivotField dataField="1"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Count of Type of birth" fld="1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224E21-20B4-4581-9856-62AFF6A77CE4}" name="PivotTable2" cacheId="29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N16:Q25" firstHeaderRow="1" firstDataRow="2" firstDataCol="1"/>
  <pivotFields count="2">
    <pivotField axis="axisRow" showAll="0">
      <items count="8">
        <item x="3"/>
        <item x="1"/>
        <item x="0"/>
        <item x="2"/>
        <item x="5"/>
        <item x="6"/>
        <item x="4"/>
        <item t="default"/>
      </items>
    </pivotField>
    <pivotField axis="axisCol" dataField="1" showAll="0">
      <items count="3">
        <item x="1"/>
        <item x="0"/>
        <item t="default"/>
      </items>
    </pivotField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Count of Type of birth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64B33A1-17C3-46BB-A002-19BA09658275}" name="Table1" displayName="Table1" ref="E4:P42" totalsRowShown="0">
  <autoFilter ref="E4:P42" xr:uid="{00000000-0009-0000-0100-000001000000}"/>
  <tableColumns count="12">
    <tableColumn id="1" xr3:uid="{9AC98EA6-8BC6-436B-B1B2-B8502B17DF01}" name=" Name"/>
    <tableColumn id="2" xr3:uid="{DBDC0A5E-9297-4F09-98B6-19D4C0CD82E7}" name="Team"/>
    <tableColumn id="3" xr3:uid="{4B08B120-07D3-4CFC-85E2-1EDCB545324D}" name="G"/>
    <tableColumn id="4" xr3:uid="{A04883CD-7BBE-4F60-B287-8A69101D60B7}" name="QBRat "/>
    <tableColumn id="5" xr3:uid="{895F0AC5-4C42-4E40-8EC0-F41596EE1905}" name="Comp "/>
    <tableColumn id="6" xr3:uid="{48B6F579-8C59-42B1-84CA-D062137A5E09}" name="Att "/>
    <tableColumn id="7" xr3:uid="{99589ABD-1E3A-45A1-B1E3-0E7109BDF3D8}" name="Pct "/>
    <tableColumn id="8" xr3:uid="{A40AC161-B9FB-449D-B294-27D0054452D5}" name="Yds "/>
    <tableColumn id="9" xr3:uid="{AE285D7D-18FA-46C1-A43F-75121E66D61B}" name="Y/G "/>
    <tableColumn id="10" xr3:uid="{8E9CFC65-3646-4123-9019-A585C6A08E03}" name="Y/A "/>
    <tableColumn id="11" xr3:uid="{EB69603B-89BF-43E6-960D-1756A8E898FA}" name="TD "/>
    <tableColumn id="12" xr3:uid="{CCCB7666-308A-4844-886C-D3E7BB03227A}" name="Int 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D99D741-819D-4D66-B422-C8681F6E0759}" name="Table2" displayName="Table2" ref="F2:M16" totalsRowShown="0">
  <autoFilter ref="F2:M16" xr:uid="{00000000-0009-0000-0100-000002000000}"/>
  <tableColumns count="8">
    <tableColumn id="1" xr3:uid="{FAD88360-86A8-42B6-A621-85B7BD2E6076}" name=" Name 1"/>
    <tableColumn id="2" xr3:uid="{A36A69F1-263F-4C32-B105-D986C71A9430}" name="Name 2"/>
    <tableColumn id="3" xr3:uid="{E5D46647-1D82-4450-82EA-8EF4AC79A57A}" name=" Name 3"/>
    <tableColumn id="4" xr3:uid="{C85AF2DA-19EE-47D1-9829-B414A8488298}" name=" Name 4"/>
    <tableColumn id="5" xr3:uid="{90089FF1-3D71-4102-B0A9-64397AE1C0BB}" name=" Name 5"/>
    <tableColumn id="6" xr3:uid="{123679AD-5278-4DA1-9C8B-76A58BF68A9D}" name=" Name 6"/>
    <tableColumn id="7" xr3:uid="{AE60243A-4058-4039-A487-DF7CD3337384}" name=" Name 7"/>
    <tableColumn id="8" xr3:uid="{B98AD79B-88AA-4FCE-A376-3A365E45FFB1}" name=" Name 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1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C5:D11"/>
  <sheetViews>
    <sheetView workbookViewId="0">
      <selection activeCell="D12" sqref="D12"/>
    </sheetView>
  </sheetViews>
  <sheetFormatPr defaultRowHeight="12.75" x14ac:dyDescent="0.2"/>
  <sheetData>
    <row r="5" spans="3:4" x14ac:dyDescent="0.2">
      <c r="C5" s="1">
        <v>38032</v>
      </c>
    </row>
    <row r="6" spans="3:4" x14ac:dyDescent="0.2">
      <c r="C6" s="1">
        <v>38452</v>
      </c>
    </row>
    <row r="7" spans="3:4" x14ac:dyDescent="0.2">
      <c r="C7" s="1">
        <v>38732</v>
      </c>
    </row>
    <row r="8" spans="3:4" x14ac:dyDescent="0.2">
      <c r="C8" s="1"/>
    </row>
    <row r="10" spans="3:4" x14ac:dyDescent="0.2">
      <c r="C10" t="s">
        <v>0</v>
      </c>
      <c r="D10" t="s">
        <v>1</v>
      </c>
    </row>
    <row r="11" spans="3:4" x14ac:dyDescent="0.2">
      <c r="C11" s="1">
        <v>38822</v>
      </c>
      <c r="D11" s="2">
        <f>IF(C11&lt;=C5,8,IF(C11&lt;=C6,9,IF(C11&lt;=C7,10,11)))</f>
        <v>11</v>
      </c>
    </row>
  </sheetData>
  <phoneticPr fontId="0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4302E-C926-4A3F-8B06-68CFFD18D3C5}">
  <sheetPr codeName="Sheet10"/>
  <dimension ref="C3:E8"/>
  <sheetViews>
    <sheetView workbookViewId="0">
      <selection activeCell="C9" sqref="C9"/>
    </sheetView>
  </sheetViews>
  <sheetFormatPr defaultRowHeight="12.75" x14ac:dyDescent="0.2"/>
  <cols>
    <col min="1" max="16384" width="9.140625" style="10"/>
  </cols>
  <sheetData>
    <row r="3" spans="3:5" x14ac:dyDescent="0.2">
      <c r="C3" s="10" t="s">
        <v>0</v>
      </c>
      <c r="D3" s="10" t="s">
        <v>97</v>
      </c>
      <c r="E3" s="10" t="s">
        <v>113</v>
      </c>
    </row>
    <row r="4" spans="3:5" x14ac:dyDescent="0.2">
      <c r="C4" s="25">
        <v>38261</v>
      </c>
      <c r="D4" s="10">
        <f>MONTH(C4)</f>
        <v>10</v>
      </c>
      <c r="E4" s="10">
        <f>IF(D4&lt;=3,1,IF(D4&lt;=6,2,IF(D4&lt;=9,3,4)))</f>
        <v>4</v>
      </c>
    </row>
    <row r="8" spans="3:5" x14ac:dyDescent="0.2">
      <c r="C8" s="10" t="s">
        <v>114</v>
      </c>
    </row>
  </sheetData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00B6F-8BA5-4DE1-BB92-0E4FE26616EA}">
  <sheetPr codeName="Sheet11"/>
  <dimension ref="B3:D7"/>
  <sheetViews>
    <sheetView workbookViewId="0">
      <selection activeCell="D5" sqref="D5"/>
    </sheetView>
  </sheetViews>
  <sheetFormatPr defaultRowHeight="15" x14ac:dyDescent="0.25"/>
  <cols>
    <col min="1" max="1" width="9.140625" style="26"/>
    <col min="2" max="2" width="11.85546875" style="26" customWidth="1"/>
    <col min="3" max="3" width="17.28515625" style="26" customWidth="1"/>
    <col min="4" max="4" width="10.7109375" style="26" bestFit="1" customWidth="1"/>
    <col min="5" max="16384" width="9.140625" style="26"/>
  </cols>
  <sheetData>
    <row r="3" spans="2:4" x14ac:dyDescent="0.25">
      <c r="C3" s="26" t="s">
        <v>115</v>
      </c>
      <c r="D3" s="26" t="s">
        <v>116</v>
      </c>
    </row>
    <row r="4" spans="2:4" x14ac:dyDescent="0.25">
      <c r="C4" s="27">
        <v>18308</v>
      </c>
      <c r="D4" s="27">
        <v>38730</v>
      </c>
    </row>
    <row r="5" spans="2:4" x14ac:dyDescent="0.25">
      <c r="B5" s="26" t="s">
        <v>117</v>
      </c>
      <c r="C5" s="26">
        <f>C4-DATE(YEAR(C4),1,1)</f>
        <v>44</v>
      </c>
      <c r="D5" s="26">
        <f>D4-DATE(YEAR(D4),1,1)</f>
        <v>12</v>
      </c>
    </row>
    <row r="7" spans="2:4" x14ac:dyDescent="0.25">
      <c r="B7" s="26" t="s">
        <v>118</v>
      </c>
      <c r="C7" s="26">
        <f>IF(D5&lt;C5,YEAR(D4)-YEAR(C4)-1,YEAR(D4)-YEAR(C4))</f>
        <v>55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1F86B-8F58-421A-A2DC-5C124A653DC9}">
  <sheetPr codeName="Sheet12"/>
  <dimension ref="C2:F6"/>
  <sheetViews>
    <sheetView workbookViewId="0">
      <selection activeCell="D12" sqref="D12"/>
    </sheetView>
  </sheetViews>
  <sheetFormatPr defaultRowHeight="15" x14ac:dyDescent="0.25"/>
  <cols>
    <col min="1" max="3" width="9.140625" style="26"/>
    <col min="4" max="4" width="20.7109375" style="26" customWidth="1"/>
    <col min="5" max="5" width="19.7109375" style="26" customWidth="1"/>
    <col min="6" max="6" width="18.42578125" style="26" customWidth="1"/>
    <col min="7" max="16384" width="9.140625" style="26"/>
  </cols>
  <sheetData>
    <row r="2" spans="3:6" x14ac:dyDescent="0.25">
      <c r="E2" s="26" t="s">
        <v>119</v>
      </c>
    </row>
    <row r="5" spans="3:6" x14ac:dyDescent="0.25">
      <c r="C5" s="26" t="s">
        <v>96</v>
      </c>
      <c r="D5" s="26" t="s">
        <v>120</v>
      </c>
      <c r="E5" s="26" t="s">
        <v>121</v>
      </c>
      <c r="F5" s="26" t="s">
        <v>122</v>
      </c>
    </row>
    <row r="6" spans="3:6" x14ac:dyDescent="0.25">
      <c r="C6" s="26">
        <v>2000</v>
      </c>
      <c r="D6" s="27">
        <f>DATE(C6,9,1)</f>
        <v>36770</v>
      </c>
      <c r="E6" s="26">
        <f>WEEKDAY(D6,2)</f>
        <v>5</v>
      </c>
      <c r="F6" s="26">
        <f>IF(E6=1,1,IF(E6=2,7,IF(E6=3,6,IF(E6=4,5,IF(E6=5,4,IF(E6=6,3,2))))))</f>
        <v>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840FD-D4A1-4DB3-B8DE-3CFBB636478B}">
  <sheetPr codeName="Sheet13"/>
  <dimension ref="C1:G11"/>
  <sheetViews>
    <sheetView workbookViewId="0">
      <selection activeCell="D4" sqref="D4"/>
    </sheetView>
  </sheetViews>
  <sheetFormatPr defaultRowHeight="12.75" x14ac:dyDescent="0.2"/>
  <cols>
    <col min="1" max="2" width="9.140625" style="10"/>
    <col min="3" max="3" width="12.28515625" style="10" customWidth="1"/>
    <col min="4" max="4" width="11.28515625" style="10" bestFit="1" customWidth="1"/>
    <col min="5" max="16384" width="9.140625" style="10"/>
  </cols>
  <sheetData>
    <row r="1" spans="3:7" x14ac:dyDescent="0.2">
      <c r="C1" s="10" t="s">
        <v>123</v>
      </c>
      <c r="D1" s="10">
        <v>270</v>
      </c>
    </row>
    <row r="2" spans="3:7" x14ac:dyDescent="0.2">
      <c r="C2" s="10" t="s">
        <v>124</v>
      </c>
      <c r="D2" s="10">
        <v>250</v>
      </c>
      <c r="E2" s="11"/>
      <c r="F2" s="11"/>
      <c r="G2" s="11"/>
    </row>
    <row r="3" spans="3:7" ht="25.5" x14ac:dyDescent="0.2">
      <c r="C3" s="11" t="s">
        <v>125</v>
      </c>
      <c r="D3" s="10">
        <v>260</v>
      </c>
    </row>
    <row r="4" spans="3:7" x14ac:dyDescent="0.2">
      <c r="C4" s="10" t="s">
        <v>126</v>
      </c>
      <c r="D4" s="2">
        <v>30</v>
      </c>
    </row>
    <row r="5" spans="3:7" x14ac:dyDescent="0.2">
      <c r="C5" s="10" t="s">
        <v>127</v>
      </c>
      <c r="D5" s="2">
        <v>350</v>
      </c>
    </row>
    <row r="6" spans="3:7" x14ac:dyDescent="0.2">
      <c r="C6" s="10" t="s">
        <v>128</v>
      </c>
      <c r="D6" s="2">
        <v>300</v>
      </c>
    </row>
    <row r="8" spans="3:7" x14ac:dyDescent="0.2">
      <c r="C8" s="10" t="s">
        <v>129</v>
      </c>
      <c r="D8" s="2">
        <f>tickets_sold*ticket_price</f>
        <v>81000</v>
      </c>
    </row>
    <row r="9" spans="3:7" x14ac:dyDescent="0.2">
      <c r="C9" s="10" t="s">
        <v>130</v>
      </c>
      <c r="D9" s="2">
        <f>MIN(Capacity,Number_showing_up)*unit_cost</f>
        <v>7500</v>
      </c>
    </row>
    <row r="10" spans="3:7" x14ac:dyDescent="0.2">
      <c r="C10" s="10" t="s">
        <v>131</v>
      </c>
      <c r="D10" s="2">
        <f>IF(Number_showing_up&gt;Capacity,(Number_showing_up-Capacity)*overbook_fee,0)</f>
        <v>3500</v>
      </c>
    </row>
    <row r="11" spans="3:7" x14ac:dyDescent="0.2">
      <c r="C11" s="10" t="s">
        <v>23</v>
      </c>
      <c r="D11" s="2">
        <f>D8-D9-D10</f>
        <v>70000</v>
      </c>
    </row>
  </sheetData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F3752-9DA4-4000-8925-51C6E1195AF5}">
  <sheetPr codeName="Sheet14"/>
  <dimension ref="A2:G27"/>
  <sheetViews>
    <sheetView zoomScale="75" workbookViewId="0">
      <selection activeCell="E21" sqref="E21"/>
    </sheetView>
  </sheetViews>
  <sheetFormatPr defaultRowHeight="12.75" x14ac:dyDescent="0.2"/>
  <cols>
    <col min="1" max="1" width="17.140625" style="10" customWidth="1"/>
    <col min="2" max="2" width="14" style="10" customWidth="1"/>
    <col min="3" max="3" width="23.42578125" style="10" customWidth="1"/>
    <col min="4" max="4" width="15.5703125" style="10" customWidth="1"/>
    <col min="5" max="5" width="11.42578125" style="10" customWidth="1"/>
    <col min="6" max="6" width="12.140625" style="10" customWidth="1"/>
    <col min="7" max="16384" width="9.140625" style="10"/>
  </cols>
  <sheetData>
    <row r="2" spans="1:7" ht="13.5" thickBot="1" x14ac:dyDescent="0.25">
      <c r="A2" s="10" t="s">
        <v>132</v>
      </c>
      <c r="B2" s="10" t="s">
        <v>133</v>
      </c>
      <c r="C2" s="10" t="s">
        <v>134</v>
      </c>
      <c r="D2" s="10" t="s">
        <v>135</v>
      </c>
      <c r="E2" s="10" t="s">
        <v>136</v>
      </c>
      <c r="F2" s="10" t="s">
        <v>137</v>
      </c>
      <c r="G2" s="10" t="s">
        <v>138</v>
      </c>
    </row>
    <row r="3" spans="1:7" x14ac:dyDescent="0.2">
      <c r="A3" s="28" t="s">
        <v>139</v>
      </c>
      <c r="B3" s="10" t="s">
        <v>140</v>
      </c>
      <c r="C3" s="10" t="s">
        <v>141</v>
      </c>
      <c r="D3" s="10">
        <v>10</v>
      </c>
      <c r="E3" s="10">
        <v>9</v>
      </c>
      <c r="F3" s="29">
        <v>1</v>
      </c>
      <c r="G3" s="10">
        <f>IF(D3&gt;E3,1,0)</f>
        <v>1</v>
      </c>
    </row>
    <row r="4" spans="1:7" x14ac:dyDescent="0.2">
      <c r="A4" s="30" t="s">
        <v>142</v>
      </c>
      <c r="B4" s="10" t="s">
        <v>140</v>
      </c>
      <c r="C4" s="10" t="s">
        <v>141</v>
      </c>
      <c r="D4" s="10">
        <v>10</v>
      </c>
      <c r="E4" s="10">
        <v>9</v>
      </c>
      <c r="F4" s="31">
        <v>1</v>
      </c>
      <c r="G4" s="10">
        <f>IF(C4=C3,G3,IF(D4&gt;E4,G3+1,G3))</f>
        <v>1</v>
      </c>
    </row>
    <row r="5" spans="1:7" ht="13.5" thickBot="1" x14ac:dyDescent="0.25">
      <c r="A5" s="32" t="s">
        <v>143</v>
      </c>
      <c r="B5" s="10" t="s">
        <v>140</v>
      </c>
      <c r="C5" s="10" t="s">
        <v>141</v>
      </c>
      <c r="D5" s="10">
        <v>10</v>
      </c>
      <c r="E5" s="10">
        <v>9</v>
      </c>
      <c r="F5" s="31">
        <v>1</v>
      </c>
      <c r="G5" s="10">
        <f t="shared" ref="G5:G15" si="0">IF(C5=C4,G4,IF(D5&gt;E5,G4+1,G4))</f>
        <v>1</v>
      </c>
    </row>
    <row r="6" spans="1:7" ht="13.5" thickBot="1" x14ac:dyDescent="0.25">
      <c r="A6" s="33" t="s">
        <v>144</v>
      </c>
      <c r="B6" s="10" t="s">
        <v>145</v>
      </c>
      <c r="C6" s="10" t="s">
        <v>146</v>
      </c>
      <c r="D6" s="10">
        <v>12</v>
      </c>
      <c r="E6" s="10">
        <v>11</v>
      </c>
      <c r="F6" s="34">
        <v>1</v>
      </c>
      <c r="G6" s="10">
        <f t="shared" si="0"/>
        <v>2</v>
      </c>
    </row>
    <row r="7" spans="1:7" x14ac:dyDescent="0.2">
      <c r="A7" s="28" t="s">
        <v>147</v>
      </c>
      <c r="B7" s="10" t="s">
        <v>148</v>
      </c>
      <c r="C7" s="10" t="s">
        <v>149</v>
      </c>
      <c r="D7" s="10">
        <v>12</v>
      </c>
      <c r="E7" s="10">
        <v>11</v>
      </c>
      <c r="F7" s="35">
        <v>1</v>
      </c>
      <c r="G7" s="10">
        <f t="shared" si="0"/>
        <v>3</v>
      </c>
    </row>
    <row r="8" spans="1:7" ht="13.5" thickBot="1" x14ac:dyDescent="0.25">
      <c r="A8" s="32" t="s">
        <v>150</v>
      </c>
      <c r="B8" s="10" t="s">
        <v>148</v>
      </c>
      <c r="C8" s="10" t="s">
        <v>149</v>
      </c>
      <c r="D8" s="10">
        <v>12</v>
      </c>
      <c r="E8" s="10">
        <v>11</v>
      </c>
      <c r="F8" s="35">
        <v>1</v>
      </c>
      <c r="G8" s="10">
        <f t="shared" si="0"/>
        <v>3</v>
      </c>
    </row>
    <row r="9" spans="1:7" x14ac:dyDescent="0.2">
      <c r="A9" s="28" t="s">
        <v>151</v>
      </c>
      <c r="B9" s="10" t="s">
        <v>152</v>
      </c>
      <c r="C9" s="10" t="s">
        <v>153</v>
      </c>
      <c r="D9" s="10">
        <v>14</v>
      </c>
      <c r="E9" s="10">
        <v>13</v>
      </c>
      <c r="F9" s="36">
        <v>1</v>
      </c>
      <c r="G9" s="10">
        <f t="shared" si="0"/>
        <v>4</v>
      </c>
    </row>
    <row r="10" spans="1:7" ht="13.5" thickBot="1" x14ac:dyDescent="0.25">
      <c r="A10" s="32" t="s">
        <v>154</v>
      </c>
      <c r="B10" s="10" t="s">
        <v>152</v>
      </c>
      <c r="C10" s="10" t="s">
        <v>153</v>
      </c>
      <c r="D10" s="10">
        <v>14</v>
      </c>
      <c r="E10" s="10">
        <v>13</v>
      </c>
      <c r="F10" s="36">
        <v>1</v>
      </c>
      <c r="G10" s="10">
        <f t="shared" si="0"/>
        <v>4</v>
      </c>
    </row>
    <row r="11" spans="1:7" ht="13.5" thickBot="1" x14ac:dyDescent="0.25">
      <c r="A11" s="33" t="s">
        <v>155</v>
      </c>
      <c r="B11" s="10" t="s">
        <v>156</v>
      </c>
      <c r="C11" s="10" t="s">
        <v>157</v>
      </c>
      <c r="D11" s="10">
        <v>7</v>
      </c>
      <c r="E11" s="10">
        <v>6</v>
      </c>
      <c r="F11" s="37">
        <v>1</v>
      </c>
      <c r="G11" s="10">
        <f t="shared" si="0"/>
        <v>5</v>
      </c>
    </row>
    <row r="12" spans="1:7" ht="13.5" thickBot="1" x14ac:dyDescent="0.25">
      <c r="A12" s="33" t="s">
        <v>158</v>
      </c>
      <c r="B12" s="10" t="s">
        <v>159</v>
      </c>
      <c r="C12" s="10" t="s">
        <v>160</v>
      </c>
      <c r="D12" s="10">
        <v>12</v>
      </c>
      <c r="E12" s="10">
        <v>10</v>
      </c>
      <c r="F12" s="38">
        <v>2</v>
      </c>
      <c r="G12" s="10">
        <f t="shared" si="0"/>
        <v>6</v>
      </c>
    </row>
    <row r="13" spans="1:7" ht="13.5" thickBot="1" x14ac:dyDescent="0.25">
      <c r="A13" s="33" t="s">
        <v>161</v>
      </c>
      <c r="B13" s="10" t="s">
        <v>162</v>
      </c>
      <c r="C13" s="10" t="s">
        <v>163</v>
      </c>
      <c r="D13" s="10">
        <v>4</v>
      </c>
      <c r="E13" s="10">
        <v>5</v>
      </c>
      <c r="F13" s="39">
        <v>-1</v>
      </c>
      <c r="G13" s="10">
        <f t="shared" si="0"/>
        <v>6</v>
      </c>
    </row>
    <row r="14" spans="1:7" x14ac:dyDescent="0.2">
      <c r="A14" s="28" t="s">
        <v>164</v>
      </c>
      <c r="B14" s="10" t="s">
        <v>165</v>
      </c>
      <c r="C14" s="10" t="s">
        <v>166</v>
      </c>
      <c r="D14" s="10">
        <v>4</v>
      </c>
      <c r="E14" s="10">
        <v>4</v>
      </c>
      <c r="F14" s="30">
        <v>0</v>
      </c>
      <c r="G14" s="10">
        <f t="shared" si="0"/>
        <v>6</v>
      </c>
    </row>
    <row r="15" spans="1:7" ht="13.5" thickBot="1" x14ac:dyDescent="0.25">
      <c r="A15" s="32" t="s">
        <v>167</v>
      </c>
      <c r="B15" s="10" t="s">
        <v>165</v>
      </c>
      <c r="C15" s="10" t="s">
        <v>166</v>
      </c>
      <c r="D15" s="10">
        <v>4</v>
      </c>
      <c r="E15" s="10">
        <v>4</v>
      </c>
      <c r="F15" s="32">
        <v>0</v>
      </c>
      <c r="G15" s="10">
        <f t="shared" si="0"/>
        <v>6</v>
      </c>
    </row>
    <row r="18" spans="1:1" x14ac:dyDescent="0.2">
      <c r="A18" s="10" t="s">
        <v>168</v>
      </c>
    </row>
    <row r="19" spans="1:1" x14ac:dyDescent="0.2">
      <c r="A19" s="10" t="s">
        <v>169</v>
      </c>
    </row>
    <row r="20" spans="1:1" x14ac:dyDescent="0.2">
      <c r="A20" s="10" t="s">
        <v>170</v>
      </c>
    </row>
    <row r="21" spans="1:1" x14ac:dyDescent="0.2">
      <c r="A21" s="10" t="s">
        <v>171</v>
      </c>
    </row>
    <row r="22" spans="1:1" x14ac:dyDescent="0.2">
      <c r="A22" s="10" t="s">
        <v>172</v>
      </c>
    </row>
    <row r="23" spans="1:1" x14ac:dyDescent="0.2">
      <c r="A23" s="10" t="s">
        <v>173</v>
      </c>
    </row>
    <row r="24" spans="1:1" x14ac:dyDescent="0.2">
      <c r="A24" s="10" t="s">
        <v>174</v>
      </c>
    </row>
    <row r="26" spans="1:1" x14ac:dyDescent="0.2">
      <c r="A26" s="10" t="s">
        <v>175</v>
      </c>
    </row>
    <row r="27" spans="1:1" x14ac:dyDescent="0.2">
      <c r="A27" s="40">
        <f>COUNTIF(F3:F15,IF(AND(B4=B3,F4&gt;0),1,0))</f>
        <v>9</v>
      </c>
    </row>
  </sheetData>
  <pageMargins left="0.75" right="0.75" top="1" bottom="1" header="0.5" footer="0.5"/>
  <pageSetup orientation="portrait" verticalDpi="0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2432A-04F8-4D11-9C58-64F73252AAF4}">
  <sheetPr codeName="Sheet15"/>
  <dimension ref="B3:H14"/>
  <sheetViews>
    <sheetView workbookViewId="0">
      <selection activeCell="E17" sqref="E17"/>
    </sheetView>
  </sheetViews>
  <sheetFormatPr defaultRowHeight="15" x14ac:dyDescent="0.25"/>
  <cols>
    <col min="1" max="2" width="9.140625" style="26"/>
    <col min="3" max="3" width="20.5703125" style="26" bestFit="1" customWidth="1"/>
    <col min="4" max="4" width="9.140625" style="26" customWidth="1"/>
    <col min="5" max="5" width="59" style="26" customWidth="1"/>
    <col min="6" max="16384" width="9.140625" style="26"/>
  </cols>
  <sheetData>
    <row r="3" spans="2:8" x14ac:dyDescent="0.25">
      <c r="B3" s="26">
        <v>1</v>
      </c>
      <c r="C3" s="26" t="s">
        <v>176</v>
      </c>
      <c r="E3" s="26" t="str">
        <f>IF(MOD(B3,3)=1,C3&amp;" "&amp;C4&amp;" "&amp;C5," ")</f>
        <v>Wayne Winston 3600 Winston St Bloomington IN 47401</v>
      </c>
    </row>
    <row r="4" spans="2:8" x14ac:dyDescent="0.25">
      <c r="B4" s="26">
        <v>2</v>
      </c>
      <c r="C4" s="26" t="s">
        <v>177</v>
      </c>
      <c r="E4" s="26" t="str">
        <f t="shared" ref="E4:E14" si="0">IF(MOD(B4,3)=1,C4&amp;" "&amp;C5&amp;" "&amp;C6," ")</f>
        <v xml:space="preserve"> </v>
      </c>
    </row>
    <row r="5" spans="2:8" x14ac:dyDescent="0.25">
      <c r="B5" s="26">
        <v>3</v>
      </c>
      <c r="C5" s="26" t="s">
        <v>178</v>
      </c>
      <c r="E5" s="26" t="str">
        <f t="shared" si="0"/>
        <v xml:space="preserve"> </v>
      </c>
    </row>
    <row r="6" spans="2:8" x14ac:dyDescent="0.25">
      <c r="B6" s="26">
        <v>4</v>
      </c>
      <c r="C6" s="26" t="s">
        <v>179</v>
      </c>
      <c r="E6" s="26" t="str">
        <f t="shared" si="0"/>
        <v>Jeff Sagarin 18 Tree Street New York NY 10039</v>
      </c>
    </row>
    <row r="7" spans="2:8" x14ac:dyDescent="0.25">
      <c r="B7" s="26">
        <v>5</v>
      </c>
      <c r="C7" s="26" t="s">
        <v>180</v>
      </c>
      <c r="E7" s="26" t="str">
        <f t="shared" si="0"/>
        <v xml:space="preserve"> </v>
      </c>
    </row>
    <row r="8" spans="2:8" x14ac:dyDescent="0.25">
      <c r="B8" s="26">
        <v>6</v>
      </c>
      <c r="C8" s="26" t="s">
        <v>181</v>
      </c>
      <c r="E8" s="26" t="str">
        <f t="shared" si="0"/>
        <v xml:space="preserve"> </v>
      </c>
    </row>
    <row r="9" spans="2:8" x14ac:dyDescent="0.25">
      <c r="B9" s="26">
        <v>7</v>
      </c>
      <c r="C9" s="26" t="s">
        <v>182</v>
      </c>
      <c r="E9" s="26" t="str">
        <f t="shared" si="0"/>
        <v>Juli Lipe 51 Springbrook Road Livingston NJ 07039</v>
      </c>
    </row>
    <row r="10" spans="2:8" x14ac:dyDescent="0.25">
      <c r="B10" s="26">
        <v>8</v>
      </c>
      <c r="C10" s="26" t="s">
        <v>183</v>
      </c>
      <c r="E10" s="26" t="str">
        <f t="shared" si="0"/>
        <v xml:space="preserve"> </v>
      </c>
      <c r="H10" s="26">
        <f>MOD(B3,3)</f>
        <v>1</v>
      </c>
    </row>
    <row r="11" spans="2:8" x14ac:dyDescent="0.25">
      <c r="B11" s="26">
        <v>9</v>
      </c>
      <c r="C11" s="26" t="s">
        <v>184</v>
      </c>
      <c r="E11" s="26" t="str">
        <f t="shared" si="0"/>
        <v xml:space="preserve"> </v>
      </c>
    </row>
    <row r="12" spans="2:8" x14ac:dyDescent="0.25">
      <c r="B12" s="26">
        <v>10</v>
      </c>
      <c r="C12" s="26" t="s">
        <v>185</v>
      </c>
      <c r="E12" s="26" t="str">
        <f t="shared" si="0"/>
        <v>Marilu Heppner 1212 1st Street Chicago III 90210</v>
      </c>
    </row>
    <row r="13" spans="2:8" x14ac:dyDescent="0.25">
      <c r="B13" s="26">
        <v>11</v>
      </c>
      <c r="C13" s="26" t="s">
        <v>186</v>
      </c>
      <c r="E13" s="26" t="str">
        <f t="shared" si="0"/>
        <v xml:space="preserve"> </v>
      </c>
    </row>
    <row r="14" spans="2:8" x14ac:dyDescent="0.25">
      <c r="B14" s="26">
        <v>12</v>
      </c>
      <c r="C14" s="26" t="s">
        <v>187</v>
      </c>
      <c r="E14" s="26" t="str">
        <f t="shared" si="0"/>
        <v xml:space="preserve"> 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639690-A405-4468-8AA7-D630FA040F5D}">
  <sheetPr codeName="Sheet16"/>
  <dimension ref="B2:H21"/>
  <sheetViews>
    <sheetView workbookViewId="0">
      <selection activeCell="C20" sqref="C20:J23"/>
    </sheetView>
  </sheetViews>
  <sheetFormatPr defaultRowHeight="12.75" x14ac:dyDescent="0.2"/>
  <cols>
    <col min="1" max="1" width="9.140625" style="10"/>
    <col min="2" max="2" width="11.85546875" style="10" bestFit="1" customWidth="1"/>
    <col min="3" max="3" width="15.42578125" style="10" customWidth="1"/>
    <col min="4" max="4" width="12" style="10" customWidth="1"/>
    <col min="5" max="5" width="11.7109375" style="10" customWidth="1"/>
    <col min="6" max="7" width="10.7109375" style="10" customWidth="1"/>
    <col min="8" max="16384" width="9.140625" style="10"/>
  </cols>
  <sheetData>
    <row r="2" spans="2:8" x14ac:dyDescent="0.2">
      <c r="B2" s="10" t="s">
        <v>188</v>
      </c>
      <c r="C2" s="10" t="s">
        <v>189</v>
      </c>
      <c r="D2" s="10">
        <f>LEN(C2)</f>
        <v>10</v>
      </c>
    </row>
    <row r="3" spans="2:8" x14ac:dyDescent="0.2">
      <c r="H3" s="10" t="s">
        <v>190</v>
      </c>
    </row>
    <row r="4" spans="2:8" x14ac:dyDescent="0.2">
      <c r="C4" s="10" t="s">
        <v>191</v>
      </c>
      <c r="D4" s="10" t="s">
        <v>192</v>
      </c>
      <c r="E4" s="10">
        <f>LEN(C4)</f>
        <v>10</v>
      </c>
      <c r="F4" s="10" t="str">
        <f>LEFT(C4,3)</f>
        <v>DDA</v>
      </c>
      <c r="G4" s="10" t="e">
        <f>VALUE(RIGHT(C4,7))</f>
        <v>#VALUE!</v>
      </c>
      <c r="H4" s="10" t="e">
        <f>IF(AND(F4="DDA",G4&gt;=1000000),1,0)</f>
        <v>#VALUE!</v>
      </c>
    </row>
    <row r="5" spans="2:8" x14ac:dyDescent="0.2">
      <c r="C5" s="10" t="s">
        <v>193</v>
      </c>
      <c r="D5" s="10" t="s">
        <v>192</v>
      </c>
      <c r="E5" s="10">
        <f t="shared" ref="E5:E17" si="0">LEN(C5)</f>
        <v>10</v>
      </c>
      <c r="F5" s="10" t="str">
        <f t="shared" ref="F5:F17" si="1">LEFT(C5,3)</f>
        <v>DDA</v>
      </c>
      <c r="G5" s="10" t="e">
        <f t="shared" ref="G5:G17" si="2">VALUE(RIGHT(C5,7))</f>
        <v>#VALUE!</v>
      </c>
      <c r="H5" s="10" t="e">
        <f t="shared" ref="H5:H17" si="3">IF(AND(F5="DDA",G5&gt;=1000000),1,0)</f>
        <v>#VALUE!</v>
      </c>
    </row>
    <row r="6" spans="2:8" x14ac:dyDescent="0.2">
      <c r="C6" s="10" t="s">
        <v>194</v>
      </c>
      <c r="D6" s="10" t="s">
        <v>192</v>
      </c>
      <c r="E6" s="10">
        <f t="shared" si="0"/>
        <v>10</v>
      </c>
      <c r="F6" s="10" t="str">
        <f t="shared" si="1"/>
        <v>DDA</v>
      </c>
      <c r="G6" s="10" t="e">
        <f t="shared" si="2"/>
        <v>#VALUE!</v>
      </c>
      <c r="H6" s="10" t="e">
        <f t="shared" si="3"/>
        <v>#VALUE!</v>
      </c>
    </row>
    <row r="7" spans="2:8" x14ac:dyDescent="0.2">
      <c r="C7" s="10" t="s">
        <v>195</v>
      </c>
      <c r="D7" s="10" t="s">
        <v>192</v>
      </c>
      <c r="E7" s="10">
        <f t="shared" si="0"/>
        <v>10</v>
      </c>
      <c r="F7" s="10" t="str">
        <f t="shared" si="1"/>
        <v>DDA</v>
      </c>
      <c r="G7" s="10" t="e">
        <f t="shared" si="2"/>
        <v>#VALUE!</v>
      </c>
      <c r="H7" s="10" t="e">
        <f t="shared" si="3"/>
        <v>#VALUE!</v>
      </c>
    </row>
    <row r="8" spans="2:8" x14ac:dyDescent="0.2">
      <c r="C8" s="10" t="s">
        <v>196</v>
      </c>
      <c r="D8" s="10" t="s">
        <v>192</v>
      </c>
      <c r="E8" s="10">
        <f t="shared" si="0"/>
        <v>10</v>
      </c>
      <c r="F8" s="10" t="str">
        <f t="shared" si="1"/>
        <v>DDA</v>
      </c>
      <c r="G8" s="10">
        <f t="shared" si="2"/>
        <v>54389</v>
      </c>
      <c r="H8" s="10">
        <f t="shared" si="3"/>
        <v>0</v>
      </c>
    </row>
    <row r="9" spans="2:8" x14ac:dyDescent="0.2">
      <c r="C9" s="10" t="s">
        <v>197</v>
      </c>
      <c r="D9" s="10" t="s">
        <v>192</v>
      </c>
      <c r="E9" s="10">
        <f t="shared" si="0"/>
        <v>10</v>
      </c>
      <c r="F9" s="10" t="str">
        <f t="shared" si="1"/>
        <v>DDA</v>
      </c>
      <c r="G9" s="10">
        <f t="shared" si="2"/>
        <v>54472</v>
      </c>
      <c r="H9" s="10">
        <f t="shared" si="3"/>
        <v>0</v>
      </c>
    </row>
    <row r="10" spans="2:8" x14ac:dyDescent="0.2">
      <c r="C10" s="10" t="s">
        <v>198</v>
      </c>
      <c r="D10" s="10" t="s">
        <v>192</v>
      </c>
      <c r="E10" s="10">
        <f t="shared" si="0"/>
        <v>10</v>
      </c>
      <c r="F10" s="10" t="str">
        <f t="shared" si="1"/>
        <v>DDA</v>
      </c>
      <c r="G10" s="10">
        <f t="shared" si="2"/>
        <v>54508</v>
      </c>
      <c r="H10" s="10">
        <f t="shared" si="3"/>
        <v>0</v>
      </c>
    </row>
    <row r="11" spans="2:8" x14ac:dyDescent="0.2">
      <c r="C11" s="10" t="s">
        <v>199</v>
      </c>
      <c r="D11" s="10" t="s">
        <v>192</v>
      </c>
      <c r="E11" s="10">
        <f t="shared" si="0"/>
        <v>10</v>
      </c>
      <c r="F11" s="10" t="str">
        <f t="shared" si="1"/>
        <v>DDA</v>
      </c>
      <c r="G11" s="10">
        <f t="shared" si="2"/>
        <v>543822</v>
      </c>
      <c r="H11" s="10">
        <f t="shared" si="3"/>
        <v>0</v>
      </c>
    </row>
    <row r="12" spans="2:8" x14ac:dyDescent="0.2">
      <c r="C12" s="10" t="s">
        <v>200</v>
      </c>
      <c r="D12" s="10" t="s">
        <v>192</v>
      </c>
      <c r="E12" s="10">
        <f t="shared" si="0"/>
        <v>10</v>
      </c>
      <c r="F12" s="10" t="str">
        <f t="shared" si="1"/>
        <v>DDA</v>
      </c>
      <c r="G12" s="10">
        <f t="shared" si="2"/>
        <v>543898</v>
      </c>
      <c r="H12" s="10">
        <f t="shared" si="3"/>
        <v>0</v>
      </c>
    </row>
    <row r="13" spans="2:8" x14ac:dyDescent="0.2">
      <c r="C13" s="10" t="s">
        <v>201</v>
      </c>
      <c r="D13" s="10" t="s">
        <v>192</v>
      </c>
      <c r="E13" s="10">
        <f t="shared" si="0"/>
        <v>10</v>
      </c>
      <c r="F13" s="10" t="str">
        <f t="shared" si="1"/>
        <v>DDA</v>
      </c>
      <c r="G13" s="10">
        <f t="shared" si="2"/>
        <v>546941</v>
      </c>
      <c r="H13" s="10">
        <f t="shared" si="3"/>
        <v>0</v>
      </c>
    </row>
    <row r="14" spans="2:8" x14ac:dyDescent="0.2">
      <c r="C14" s="10" t="s">
        <v>202</v>
      </c>
      <c r="D14" s="10" t="s">
        <v>192</v>
      </c>
      <c r="E14" s="10">
        <f t="shared" si="0"/>
        <v>10</v>
      </c>
      <c r="F14" s="10" t="str">
        <f t="shared" si="1"/>
        <v>DDA</v>
      </c>
      <c r="G14" s="10" t="e">
        <f t="shared" si="2"/>
        <v>#VALUE!</v>
      </c>
      <c r="H14" s="10" t="e">
        <f t="shared" si="3"/>
        <v>#VALUE!</v>
      </c>
    </row>
    <row r="15" spans="2:8" x14ac:dyDescent="0.2">
      <c r="C15" s="10" t="s">
        <v>203</v>
      </c>
      <c r="D15" s="10" t="s">
        <v>192</v>
      </c>
      <c r="E15" s="10">
        <f t="shared" si="0"/>
        <v>10</v>
      </c>
      <c r="F15" s="10" t="str">
        <f t="shared" si="1"/>
        <v>DDA</v>
      </c>
      <c r="G15" s="10" t="e">
        <f t="shared" si="2"/>
        <v>#VALUE!</v>
      </c>
      <c r="H15" s="10" t="e">
        <f t="shared" si="3"/>
        <v>#VALUE!</v>
      </c>
    </row>
    <row r="16" spans="2:8" x14ac:dyDescent="0.2">
      <c r="C16" s="10" t="s">
        <v>204</v>
      </c>
      <c r="D16" s="10" t="s">
        <v>204</v>
      </c>
      <c r="E16" s="10">
        <f t="shared" si="0"/>
        <v>10</v>
      </c>
      <c r="F16" s="10" t="str">
        <f t="shared" si="1"/>
        <v>DDA</v>
      </c>
      <c r="G16" s="10">
        <f t="shared" si="2"/>
        <v>1225183</v>
      </c>
      <c r="H16" s="10">
        <f t="shared" si="3"/>
        <v>1</v>
      </c>
    </row>
    <row r="17" spans="3:8" x14ac:dyDescent="0.2">
      <c r="C17" s="10" t="s">
        <v>205</v>
      </c>
      <c r="D17" s="10" t="s">
        <v>205</v>
      </c>
      <c r="E17" s="10">
        <f t="shared" si="0"/>
        <v>10</v>
      </c>
      <c r="F17" s="10" t="str">
        <f t="shared" si="1"/>
        <v>DDA</v>
      </c>
      <c r="G17" s="10">
        <f t="shared" si="2"/>
        <v>1250045</v>
      </c>
      <c r="H17" s="10">
        <f t="shared" si="3"/>
        <v>1</v>
      </c>
    </row>
    <row r="20" spans="3:8" x14ac:dyDescent="0.2">
      <c r="C20" s="10" t="s">
        <v>206</v>
      </c>
    </row>
    <row r="21" spans="3:8" x14ac:dyDescent="0.2">
      <c r="C21" s="10" t="s">
        <v>207</v>
      </c>
    </row>
  </sheetData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52FC66-DF0F-43B3-8D40-24C8224F2EAD}">
  <sheetPr codeName="Sheet17"/>
  <dimension ref="A1:D101"/>
  <sheetViews>
    <sheetView topLeftCell="A58" workbookViewId="0">
      <selection activeCell="D56" sqref="D56"/>
    </sheetView>
  </sheetViews>
  <sheetFormatPr defaultRowHeight="15" x14ac:dyDescent="0.25"/>
  <cols>
    <col min="1" max="16384" width="9.140625" style="26"/>
  </cols>
  <sheetData>
    <row r="1" spans="1:4" x14ac:dyDescent="0.25">
      <c r="C1" s="26" t="s">
        <v>208</v>
      </c>
      <c r="D1" s="26" t="s">
        <v>209</v>
      </c>
    </row>
    <row r="2" spans="1:4" x14ac:dyDescent="0.25">
      <c r="A2" s="26" t="s">
        <v>210</v>
      </c>
      <c r="B2" s="26">
        <v>50</v>
      </c>
      <c r="C2" s="26">
        <v>1</v>
      </c>
      <c r="D2" s="26">
        <f>IF(ROW()&lt;=$B$2,1,IF(ROW()&lt;=$B$2+$B$3,2,3))</f>
        <v>1</v>
      </c>
    </row>
    <row r="3" spans="1:4" x14ac:dyDescent="0.25">
      <c r="A3" s="26" t="s">
        <v>211</v>
      </c>
      <c r="B3" s="26">
        <v>30</v>
      </c>
      <c r="C3" s="26">
        <v>2</v>
      </c>
      <c r="D3" s="26">
        <f t="shared" ref="D3:D66" si="0">IF(ROW()&lt;=$B$2,1,IF(ROW()&lt;=$B$2+$B$3,2,3))</f>
        <v>1</v>
      </c>
    </row>
    <row r="4" spans="1:4" x14ac:dyDescent="0.25">
      <c r="A4" s="26" t="s">
        <v>212</v>
      </c>
      <c r="B4" s="26">
        <v>20</v>
      </c>
      <c r="C4" s="26">
        <v>3</v>
      </c>
      <c r="D4" s="26">
        <f t="shared" si="0"/>
        <v>1</v>
      </c>
    </row>
    <row r="5" spans="1:4" x14ac:dyDescent="0.25">
      <c r="C5" s="26">
        <v>4</v>
      </c>
      <c r="D5" s="26">
        <f t="shared" si="0"/>
        <v>1</v>
      </c>
    </row>
    <row r="6" spans="1:4" x14ac:dyDescent="0.25">
      <c r="C6" s="26">
        <v>5</v>
      </c>
      <c r="D6" s="26">
        <f t="shared" si="0"/>
        <v>1</v>
      </c>
    </row>
    <row r="7" spans="1:4" x14ac:dyDescent="0.25">
      <c r="C7" s="26">
        <v>6</v>
      </c>
      <c r="D7" s="26">
        <f t="shared" si="0"/>
        <v>1</v>
      </c>
    </row>
    <row r="8" spans="1:4" x14ac:dyDescent="0.25">
      <c r="C8" s="26">
        <v>7</v>
      </c>
      <c r="D8" s="26">
        <f t="shared" si="0"/>
        <v>1</v>
      </c>
    </row>
    <row r="9" spans="1:4" x14ac:dyDescent="0.25">
      <c r="C9" s="26">
        <v>8</v>
      </c>
      <c r="D9" s="26">
        <f t="shared" si="0"/>
        <v>1</v>
      </c>
    </row>
    <row r="10" spans="1:4" x14ac:dyDescent="0.25">
      <c r="C10" s="26">
        <v>9</v>
      </c>
      <c r="D10" s="26">
        <f t="shared" si="0"/>
        <v>1</v>
      </c>
    </row>
    <row r="11" spans="1:4" x14ac:dyDescent="0.25">
      <c r="C11" s="26">
        <v>10</v>
      </c>
      <c r="D11" s="26">
        <f t="shared" si="0"/>
        <v>1</v>
      </c>
    </row>
    <row r="12" spans="1:4" x14ac:dyDescent="0.25">
      <c r="C12" s="26">
        <v>11</v>
      </c>
      <c r="D12" s="26">
        <f t="shared" si="0"/>
        <v>1</v>
      </c>
    </row>
    <row r="13" spans="1:4" x14ac:dyDescent="0.25">
      <c r="C13" s="26">
        <v>12</v>
      </c>
      <c r="D13" s="26">
        <f t="shared" si="0"/>
        <v>1</v>
      </c>
    </row>
    <row r="14" spans="1:4" x14ac:dyDescent="0.25">
      <c r="C14" s="26">
        <v>13</v>
      </c>
      <c r="D14" s="26">
        <f t="shared" si="0"/>
        <v>1</v>
      </c>
    </row>
    <row r="15" spans="1:4" x14ac:dyDescent="0.25">
      <c r="C15" s="26">
        <v>14</v>
      </c>
      <c r="D15" s="26">
        <f t="shared" si="0"/>
        <v>1</v>
      </c>
    </row>
    <row r="16" spans="1:4" x14ac:dyDescent="0.25">
      <c r="C16" s="26">
        <v>15</v>
      </c>
      <c r="D16" s="26">
        <f t="shared" si="0"/>
        <v>1</v>
      </c>
    </row>
    <row r="17" spans="3:4" x14ac:dyDescent="0.25">
      <c r="C17" s="26">
        <v>16</v>
      </c>
      <c r="D17" s="26">
        <f t="shared" si="0"/>
        <v>1</v>
      </c>
    </row>
    <row r="18" spans="3:4" x14ac:dyDescent="0.25">
      <c r="C18" s="26">
        <v>17</v>
      </c>
      <c r="D18" s="26">
        <f t="shared" si="0"/>
        <v>1</v>
      </c>
    </row>
    <row r="19" spans="3:4" x14ac:dyDescent="0.25">
      <c r="C19" s="26">
        <v>18</v>
      </c>
      <c r="D19" s="26">
        <f t="shared" si="0"/>
        <v>1</v>
      </c>
    </row>
    <row r="20" spans="3:4" x14ac:dyDescent="0.25">
      <c r="C20" s="26">
        <v>19</v>
      </c>
      <c r="D20" s="26">
        <f t="shared" si="0"/>
        <v>1</v>
      </c>
    </row>
    <row r="21" spans="3:4" x14ac:dyDescent="0.25">
      <c r="C21" s="26">
        <v>20</v>
      </c>
      <c r="D21" s="26">
        <f t="shared" si="0"/>
        <v>1</v>
      </c>
    </row>
    <row r="22" spans="3:4" x14ac:dyDescent="0.25">
      <c r="C22" s="26">
        <v>21</v>
      </c>
      <c r="D22" s="26">
        <f t="shared" si="0"/>
        <v>1</v>
      </c>
    </row>
    <row r="23" spans="3:4" x14ac:dyDescent="0.25">
      <c r="C23" s="26">
        <v>22</v>
      </c>
      <c r="D23" s="26">
        <f t="shared" si="0"/>
        <v>1</v>
      </c>
    </row>
    <row r="24" spans="3:4" x14ac:dyDescent="0.25">
      <c r="C24" s="26">
        <v>23</v>
      </c>
      <c r="D24" s="26">
        <f t="shared" si="0"/>
        <v>1</v>
      </c>
    </row>
    <row r="25" spans="3:4" x14ac:dyDescent="0.25">
      <c r="C25" s="26">
        <v>24</v>
      </c>
      <c r="D25" s="26">
        <f t="shared" si="0"/>
        <v>1</v>
      </c>
    </row>
    <row r="26" spans="3:4" x14ac:dyDescent="0.25">
      <c r="C26" s="26">
        <v>25</v>
      </c>
      <c r="D26" s="26">
        <f t="shared" si="0"/>
        <v>1</v>
      </c>
    </row>
    <row r="27" spans="3:4" x14ac:dyDescent="0.25">
      <c r="C27" s="26">
        <v>26</v>
      </c>
      <c r="D27" s="26">
        <f t="shared" si="0"/>
        <v>1</v>
      </c>
    </row>
    <row r="28" spans="3:4" x14ac:dyDescent="0.25">
      <c r="C28" s="26">
        <v>27</v>
      </c>
      <c r="D28" s="26">
        <f t="shared" si="0"/>
        <v>1</v>
      </c>
    </row>
    <row r="29" spans="3:4" x14ac:dyDescent="0.25">
      <c r="C29" s="26">
        <v>28</v>
      </c>
      <c r="D29" s="26">
        <f t="shared" si="0"/>
        <v>1</v>
      </c>
    </row>
    <row r="30" spans="3:4" x14ac:dyDescent="0.25">
      <c r="C30" s="26">
        <v>29</v>
      </c>
      <c r="D30" s="26">
        <f t="shared" si="0"/>
        <v>1</v>
      </c>
    </row>
    <row r="31" spans="3:4" x14ac:dyDescent="0.25">
      <c r="C31" s="26">
        <v>30</v>
      </c>
      <c r="D31" s="26">
        <f t="shared" si="0"/>
        <v>1</v>
      </c>
    </row>
    <row r="32" spans="3:4" x14ac:dyDescent="0.25">
      <c r="C32" s="26">
        <v>31</v>
      </c>
      <c r="D32" s="26">
        <f t="shared" si="0"/>
        <v>1</v>
      </c>
    </row>
    <row r="33" spans="3:4" x14ac:dyDescent="0.25">
      <c r="C33" s="26">
        <v>32</v>
      </c>
      <c r="D33" s="26">
        <f t="shared" si="0"/>
        <v>1</v>
      </c>
    </row>
    <row r="34" spans="3:4" x14ac:dyDescent="0.25">
      <c r="C34" s="26">
        <v>33</v>
      </c>
      <c r="D34" s="26">
        <f t="shared" si="0"/>
        <v>1</v>
      </c>
    </row>
    <row r="35" spans="3:4" x14ac:dyDescent="0.25">
      <c r="C35" s="26">
        <v>34</v>
      </c>
      <c r="D35" s="26">
        <f t="shared" si="0"/>
        <v>1</v>
      </c>
    </row>
    <row r="36" spans="3:4" x14ac:dyDescent="0.25">
      <c r="C36" s="26">
        <v>35</v>
      </c>
      <c r="D36" s="26">
        <f t="shared" si="0"/>
        <v>1</v>
      </c>
    </row>
    <row r="37" spans="3:4" x14ac:dyDescent="0.25">
      <c r="C37" s="26">
        <v>36</v>
      </c>
      <c r="D37" s="26">
        <f t="shared" si="0"/>
        <v>1</v>
      </c>
    </row>
    <row r="38" spans="3:4" x14ac:dyDescent="0.25">
      <c r="C38" s="26">
        <v>37</v>
      </c>
      <c r="D38" s="26">
        <f t="shared" si="0"/>
        <v>1</v>
      </c>
    </row>
    <row r="39" spans="3:4" x14ac:dyDescent="0.25">
      <c r="C39" s="26">
        <v>38</v>
      </c>
      <c r="D39" s="26">
        <f t="shared" si="0"/>
        <v>1</v>
      </c>
    </row>
    <row r="40" spans="3:4" x14ac:dyDescent="0.25">
      <c r="C40" s="26">
        <v>39</v>
      </c>
      <c r="D40" s="26">
        <f t="shared" si="0"/>
        <v>1</v>
      </c>
    </row>
    <row r="41" spans="3:4" x14ac:dyDescent="0.25">
      <c r="C41" s="26">
        <v>40</v>
      </c>
      <c r="D41" s="26">
        <f t="shared" si="0"/>
        <v>1</v>
      </c>
    </row>
    <row r="42" spans="3:4" x14ac:dyDescent="0.25">
      <c r="C42" s="26">
        <v>41</v>
      </c>
      <c r="D42" s="26">
        <f t="shared" si="0"/>
        <v>1</v>
      </c>
    </row>
    <row r="43" spans="3:4" x14ac:dyDescent="0.25">
      <c r="C43" s="26">
        <v>42</v>
      </c>
      <c r="D43" s="26">
        <f t="shared" si="0"/>
        <v>1</v>
      </c>
    </row>
    <row r="44" spans="3:4" x14ac:dyDescent="0.25">
      <c r="C44" s="26">
        <v>43</v>
      </c>
      <c r="D44" s="26">
        <f t="shared" si="0"/>
        <v>1</v>
      </c>
    </row>
    <row r="45" spans="3:4" x14ac:dyDescent="0.25">
      <c r="C45" s="26">
        <v>44</v>
      </c>
      <c r="D45" s="26">
        <f t="shared" si="0"/>
        <v>1</v>
      </c>
    </row>
    <row r="46" spans="3:4" x14ac:dyDescent="0.25">
      <c r="C46" s="26">
        <v>45</v>
      </c>
      <c r="D46" s="26">
        <f t="shared" si="0"/>
        <v>1</v>
      </c>
    </row>
    <row r="47" spans="3:4" x14ac:dyDescent="0.25">
      <c r="C47" s="26">
        <v>46</v>
      </c>
      <c r="D47" s="26">
        <f t="shared" si="0"/>
        <v>1</v>
      </c>
    </row>
    <row r="48" spans="3:4" x14ac:dyDescent="0.25">
      <c r="C48" s="26">
        <v>47</v>
      </c>
      <c r="D48" s="26">
        <f t="shared" si="0"/>
        <v>1</v>
      </c>
    </row>
    <row r="49" spans="3:4" x14ac:dyDescent="0.25">
      <c r="C49" s="26">
        <v>48</v>
      </c>
      <c r="D49" s="26">
        <f t="shared" si="0"/>
        <v>1</v>
      </c>
    </row>
    <row r="50" spans="3:4" x14ac:dyDescent="0.25">
      <c r="C50" s="26">
        <v>49</v>
      </c>
      <c r="D50" s="26">
        <f t="shared" si="0"/>
        <v>1</v>
      </c>
    </row>
    <row r="51" spans="3:4" x14ac:dyDescent="0.25">
      <c r="C51" s="26">
        <v>50</v>
      </c>
      <c r="D51" s="26">
        <f t="shared" si="0"/>
        <v>2</v>
      </c>
    </row>
    <row r="52" spans="3:4" x14ac:dyDescent="0.25">
      <c r="C52" s="26">
        <v>51</v>
      </c>
      <c r="D52" s="26">
        <f t="shared" si="0"/>
        <v>2</v>
      </c>
    </row>
    <row r="53" spans="3:4" x14ac:dyDescent="0.25">
      <c r="C53" s="26">
        <v>52</v>
      </c>
      <c r="D53" s="26">
        <f t="shared" si="0"/>
        <v>2</v>
      </c>
    </row>
    <row r="54" spans="3:4" x14ac:dyDescent="0.25">
      <c r="C54" s="26">
        <v>53</v>
      </c>
      <c r="D54" s="26">
        <f t="shared" si="0"/>
        <v>2</v>
      </c>
    </row>
    <row r="55" spans="3:4" x14ac:dyDescent="0.25">
      <c r="C55" s="26">
        <v>54</v>
      </c>
      <c r="D55" s="26">
        <f t="shared" si="0"/>
        <v>2</v>
      </c>
    </row>
    <row r="56" spans="3:4" x14ac:dyDescent="0.25">
      <c r="C56" s="26">
        <v>55</v>
      </c>
      <c r="D56" s="26">
        <f t="shared" si="0"/>
        <v>2</v>
      </c>
    </row>
    <row r="57" spans="3:4" x14ac:dyDescent="0.25">
      <c r="C57" s="26">
        <v>56</v>
      </c>
      <c r="D57" s="26">
        <f t="shared" si="0"/>
        <v>2</v>
      </c>
    </row>
    <row r="58" spans="3:4" x14ac:dyDescent="0.25">
      <c r="C58" s="26">
        <v>57</v>
      </c>
      <c r="D58" s="26">
        <f t="shared" si="0"/>
        <v>2</v>
      </c>
    </row>
    <row r="59" spans="3:4" x14ac:dyDescent="0.25">
      <c r="C59" s="26">
        <v>58</v>
      </c>
      <c r="D59" s="26">
        <f t="shared" si="0"/>
        <v>2</v>
      </c>
    </row>
    <row r="60" spans="3:4" x14ac:dyDescent="0.25">
      <c r="C60" s="26">
        <v>59</v>
      </c>
      <c r="D60" s="26">
        <f t="shared" si="0"/>
        <v>2</v>
      </c>
    </row>
    <row r="61" spans="3:4" x14ac:dyDescent="0.25">
      <c r="C61" s="26">
        <v>60</v>
      </c>
      <c r="D61" s="26">
        <f t="shared" si="0"/>
        <v>2</v>
      </c>
    </row>
    <row r="62" spans="3:4" x14ac:dyDescent="0.25">
      <c r="C62" s="26">
        <v>61</v>
      </c>
      <c r="D62" s="26">
        <f t="shared" si="0"/>
        <v>2</v>
      </c>
    </row>
    <row r="63" spans="3:4" x14ac:dyDescent="0.25">
      <c r="C63" s="26">
        <v>62</v>
      </c>
      <c r="D63" s="26">
        <f t="shared" si="0"/>
        <v>2</v>
      </c>
    </row>
    <row r="64" spans="3:4" x14ac:dyDescent="0.25">
      <c r="C64" s="26">
        <v>63</v>
      </c>
      <c r="D64" s="26">
        <f t="shared" si="0"/>
        <v>2</v>
      </c>
    </row>
    <row r="65" spans="3:4" x14ac:dyDescent="0.25">
      <c r="C65" s="26">
        <v>64</v>
      </c>
      <c r="D65" s="26">
        <f t="shared" si="0"/>
        <v>2</v>
      </c>
    </row>
    <row r="66" spans="3:4" x14ac:dyDescent="0.25">
      <c r="C66" s="26">
        <v>65</v>
      </c>
      <c r="D66" s="26">
        <f t="shared" si="0"/>
        <v>2</v>
      </c>
    </row>
    <row r="67" spans="3:4" x14ac:dyDescent="0.25">
      <c r="C67" s="26">
        <v>66</v>
      </c>
      <c r="D67" s="26">
        <f t="shared" ref="D67:D101" si="1">IF(ROW()&lt;=$B$2,1,IF(ROW()&lt;=$B$2+$B$3,2,3))</f>
        <v>2</v>
      </c>
    </row>
    <row r="68" spans="3:4" x14ac:dyDescent="0.25">
      <c r="C68" s="26">
        <v>67</v>
      </c>
      <c r="D68" s="26">
        <f t="shared" si="1"/>
        <v>2</v>
      </c>
    </row>
    <row r="69" spans="3:4" x14ac:dyDescent="0.25">
      <c r="C69" s="26">
        <v>68</v>
      </c>
      <c r="D69" s="26">
        <f t="shared" si="1"/>
        <v>2</v>
      </c>
    </row>
    <row r="70" spans="3:4" x14ac:dyDescent="0.25">
      <c r="C70" s="26">
        <v>69</v>
      </c>
      <c r="D70" s="26">
        <f t="shared" si="1"/>
        <v>2</v>
      </c>
    </row>
    <row r="71" spans="3:4" x14ac:dyDescent="0.25">
      <c r="C71" s="26">
        <v>70</v>
      </c>
      <c r="D71" s="26">
        <f t="shared" si="1"/>
        <v>2</v>
      </c>
    </row>
    <row r="72" spans="3:4" x14ac:dyDescent="0.25">
      <c r="C72" s="26">
        <v>71</v>
      </c>
      <c r="D72" s="26">
        <f t="shared" si="1"/>
        <v>2</v>
      </c>
    </row>
    <row r="73" spans="3:4" x14ac:dyDescent="0.25">
      <c r="C73" s="26">
        <v>72</v>
      </c>
      <c r="D73" s="26">
        <f t="shared" si="1"/>
        <v>2</v>
      </c>
    </row>
    <row r="74" spans="3:4" x14ac:dyDescent="0.25">
      <c r="C74" s="26">
        <v>73</v>
      </c>
      <c r="D74" s="26">
        <f t="shared" si="1"/>
        <v>2</v>
      </c>
    </row>
    <row r="75" spans="3:4" x14ac:dyDescent="0.25">
      <c r="C75" s="26">
        <v>74</v>
      </c>
      <c r="D75" s="26">
        <f t="shared" si="1"/>
        <v>2</v>
      </c>
    </row>
    <row r="76" spans="3:4" x14ac:dyDescent="0.25">
      <c r="C76" s="26">
        <v>75</v>
      </c>
      <c r="D76" s="26">
        <f t="shared" si="1"/>
        <v>2</v>
      </c>
    </row>
    <row r="77" spans="3:4" x14ac:dyDescent="0.25">
      <c r="C77" s="26">
        <v>76</v>
      </c>
      <c r="D77" s="26">
        <f t="shared" si="1"/>
        <v>2</v>
      </c>
    </row>
    <row r="78" spans="3:4" x14ac:dyDescent="0.25">
      <c r="C78" s="26">
        <v>77</v>
      </c>
      <c r="D78" s="26">
        <f t="shared" si="1"/>
        <v>2</v>
      </c>
    </row>
    <row r="79" spans="3:4" x14ac:dyDescent="0.25">
      <c r="C79" s="26">
        <v>78</v>
      </c>
      <c r="D79" s="26">
        <f t="shared" si="1"/>
        <v>2</v>
      </c>
    </row>
    <row r="80" spans="3:4" x14ac:dyDescent="0.25">
      <c r="C80" s="26">
        <v>79</v>
      </c>
      <c r="D80" s="26">
        <f t="shared" si="1"/>
        <v>2</v>
      </c>
    </row>
    <row r="81" spans="3:4" x14ac:dyDescent="0.25">
      <c r="C81" s="26">
        <v>80</v>
      </c>
      <c r="D81" s="26">
        <f t="shared" si="1"/>
        <v>3</v>
      </c>
    </row>
    <row r="82" spans="3:4" x14ac:dyDescent="0.25">
      <c r="C82" s="26">
        <v>81</v>
      </c>
      <c r="D82" s="26">
        <f t="shared" si="1"/>
        <v>3</v>
      </c>
    </row>
    <row r="83" spans="3:4" x14ac:dyDescent="0.25">
      <c r="C83" s="26">
        <v>82</v>
      </c>
      <c r="D83" s="26">
        <f t="shared" si="1"/>
        <v>3</v>
      </c>
    </row>
    <row r="84" spans="3:4" x14ac:dyDescent="0.25">
      <c r="C84" s="26">
        <v>83</v>
      </c>
      <c r="D84" s="26">
        <f t="shared" si="1"/>
        <v>3</v>
      </c>
    </row>
    <row r="85" spans="3:4" x14ac:dyDescent="0.25">
      <c r="C85" s="26">
        <v>84</v>
      </c>
      <c r="D85" s="26">
        <f t="shared" si="1"/>
        <v>3</v>
      </c>
    </row>
    <row r="86" spans="3:4" x14ac:dyDescent="0.25">
      <c r="C86" s="26">
        <v>85</v>
      </c>
      <c r="D86" s="26">
        <f t="shared" si="1"/>
        <v>3</v>
      </c>
    </row>
    <row r="87" spans="3:4" x14ac:dyDescent="0.25">
      <c r="C87" s="26">
        <v>86</v>
      </c>
      <c r="D87" s="26">
        <f t="shared" si="1"/>
        <v>3</v>
      </c>
    </row>
    <row r="88" spans="3:4" x14ac:dyDescent="0.25">
      <c r="C88" s="26">
        <v>87</v>
      </c>
      <c r="D88" s="26">
        <f t="shared" si="1"/>
        <v>3</v>
      </c>
    </row>
    <row r="89" spans="3:4" x14ac:dyDescent="0.25">
      <c r="C89" s="26">
        <v>88</v>
      </c>
      <c r="D89" s="26">
        <f t="shared" si="1"/>
        <v>3</v>
      </c>
    </row>
    <row r="90" spans="3:4" x14ac:dyDescent="0.25">
      <c r="C90" s="26">
        <v>89</v>
      </c>
      <c r="D90" s="26">
        <f t="shared" si="1"/>
        <v>3</v>
      </c>
    </row>
    <row r="91" spans="3:4" x14ac:dyDescent="0.25">
      <c r="C91" s="26">
        <v>90</v>
      </c>
      <c r="D91" s="26">
        <f t="shared" si="1"/>
        <v>3</v>
      </c>
    </row>
    <row r="92" spans="3:4" x14ac:dyDescent="0.25">
      <c r="C92" s="26">
        <v>91</v>
      </c>
      <c r="D92" s="26">
        <f t="shared" si="1"/>
        <v>3</v>
      </c>
    </row>
    <row r="93" spans="3:4" x14ac:dyDescent="0.25">
      <c r="C93" s="26">
        <v>92</v>
      </c>
      <c r="D93" s="26">
        <f t="shared" si="1"/>
        <v>3</v>
      </c>
    </row>
    <row r="94" spans="3:4" x14ac:dyDescent="0.25">
      <c r="C94" s="26">
        <v>93</v>
      </c>
      <c r="D94" s="26">
        <f t="shared" si="1"/>
        <v>3</v>
      </c>
    </row>
    <row r="95" spans="3:4" x14ac:dyDescent="0.25">
      <c r="C95" s="26">
        <v>94</v>
      </c>
      <c r="D95" s="26">
        <f t="shared" si="1"/>
        <v>3</v>
      </c>
    </row>
    <row r="96" spans="3:4" x14ac:dyDescent="0.25">
      <c r="C96" s="26">
        <v>95</v>
      </c>
      <c r="D96" s="26">
        <f t="shared" si="1"/>
        <v>3</v>
      </c>
    </row>
    <row r="97" spans="3:4" x14ac:dyDescent="0.25">
      <c r="C97" s="26">
        <v>96</v>
      </c>
      <c r="D97" s="26">
        <f t="shared" si="1"/>
        <v>3</v>
      </c>
    </row>
    <row r="98" spans="3:4" x14ac:dyDescent="0.25">
      <c r="C98" s="26">
        <v>97</v>
      </c>
      <c r="D98" s="26">
        <f t="shared" si="1"/>
        <v>3</v>
      </c>
    </row>
    <row r="99" spans="3:4" x14ac:dyDescent="0.25">
      <c r="C99" s="26">
        <v>98</v>
      </c>
      <c r="D99" s="26">
        <f t="shared" si="1"/>
        <v>3</v>
      </c>
    </row>
    <row r="100" spans="3:4" x14ac:dyDescent="0.25">
      <c r="C100" s="26">
        <v>99</v>
      </c>
      <c r="D100" s="26">
        <f t="shared" si="1"/>
        <v>3</v>
      </c>
    </row>
    <row r="101" spans="3:4" x14ac:dyDescent="0.25">
      <c r="C101" s="26">
        <v>100</v>
      </c>
      <c r="D101" s="26">
        <f t="shared" si="1"/>
        <v>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63F2F-C7DB-43B7-B364-046904136BD1}">
  <sheetPr codeName="Sheet18"/>
  <dimension ref="F4:H14"/>
  <sheetViews>
    <sheetView workbookViewId="0">
      <selection activeCell="H5" sqref="H5:H14"/>
    </sheetView>
  </sheetViews>
  <sheetFormatPr defaultRowHeight="15" x14ac:dyDescent="0.25"/>
  <cols>
    <col min="1" max="16384" width="9.140625" style="26"/>
  </cols>
  <sheetData>
    <row r="4" spans="6:8" x14ac:dyDescent="0.25">
      <c r="F4" s="26" t="s">
        <v>213</v>
      </c>
      <c r="G4" s="26" t="s">
        <v>214</v>
      </c>
      <c r="H4" s="26" t="s">
        <v>215</v>
      </c>
    </row>
    <row r="5" spans="6:8" x14ac:dyDescent="0.25">
      <c r="F5" s="26">
        <v>20</v>
      </c>
      <c r="G5" s="26">
        <v>80</v>
      </c>
      <c r="H5" s="26">
        <f>IFERROR(G5/F5,"no sales")</f>
        <v>4</v>
      </c>
    </row>
    <row r="6" spans="6:8" x14ac:dyDescent="0.25">
      <c r="F6" s="26">
        <v>12</v>
      </c>
      <c r="G6" s="26">
        <v>100</v>
      </c>
      <c r="H6" s="26">
        <f t="shared" ref="H6:H14" si="0">IFERROR(G6/F6,"no sales")</f>
        <v>8.3333333333333339</v>
      </c>
    </row>
    <row r="7" spans="6:8" x14ac:dyDescent="0.25">
      <c r="F7" s="26">
        <v>13</v>
      </c>
      <c r="G7" s="26">
        <v>120</v>
      </c>
      <c r="H7" s="26">
        <f t="shared" si="0"/>
        <v>9.2307692307692299</v>
      </c>
    </row>
    <row r="8" spans="6:8" x14ac:dyDescent="0.25">
      <c r="F8" s="26">
        <v>14</v>
      </c>
      <c r="G8" s="26">
        <v>98</v>
      </c>
      <c r="H8" s="26">
        <f t="shared" si="0"/>
        <v>7</v>
      </c>
    </row>
    <row r="9" spans="6:8" x14ac:dyDescent="0.25">
      <c r="F9" s="26">
        <v>0</v>
      </c>
      <c r="G9" s="26">
        <v>0</v>
      </c>
      <c r="H9" s="26" t="str">
        <f t="shared" si="0"/>
        <v>no sales</v>
      </c>
    </row>
    <row r="10" spans="6:8" x14ac:dyDescent="0.25">
      <c r="F10" s="26">
        <v>16</v>
      </c>
      <c r="G10" s="26">
        <v>23</v>
      </c>
      <c r="H10" s="26">
        <f t="shared" si="0"/>
        <v>1.4375</v>
      </c>
    </row>
    <row r="11" spans="6:8" x14ac:dyDescent="0.25">
      <c r="F11" s="26">
        <v>12</v>
      </c>
      <c r="G11" s="26">
        <v>45</v>
      </c>
      <c r="H11" s="26">
        <f t="shared" si="0"/>
        <v>3.75</v>
      </c>
    </row>
    <row r="12" spans="6:8" x14ac:dyDescent="0.25">
      <c r="F12" s="26">
        <v>5</v>
      </c>
      <c r="G12" s="26">
        <v>34</v>
      </c>
      <c r="H12" s="26">
        <f t="shared" si="0"/>
        <v>6.8</v>
      </c>
    </row>
    <row r="13" spans="6:8" x14ac:dyDescent="0.25">
      <c r="F13" s="26">
        <v>4</v>
      </c>
      <c r="G13" s="26">
        <v>23</v>
      </c>
      <c r="H13" s="26">
        <f t="shared" si="0"/>
        <v>5.75</v>
      </c>
    </row>
    <row r="14" spans="6:8" x14ac:dyDescent="0.25">
      <c r="F14" s="26">
        <v>0</v>
      </c>
      <c r="G14" s="26">
        <v>0</v>
      </c>
      <c r="H14" s="26" t="str">
        <f t="shared" si="0"/>
        <v>no sales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F9A9C5-9D60-43E5-8541-53E8070A91B6}">
  <sheetPr codeName="Sheet19"/>
  <dimension ref="B1:CX106"/>
  <sheetViews>
    <sheetView workbookViewId="0">
      <selection activeCell="D5" sqref="D5"/>
    </sheetView>
  </sheetViews>
  <sheetFormatPr defaultRowHeight="15" x14ac:dyDescent="0.25"/>
  <cols>
    <col min="1" max="16384" width="9.140625" style="26"/>
  </cols>
  <sheetData>
    <row r="1" spans="2:102" x14ac:dyDescent="0.25">
      <c r="D1" s="26" t="s">
        <v>216</v>
      </c>
    </row>
    <row r="2" spans="2:102" x14ac:dyDescent="0.25">
      <c r="C2" s="26" t="s">
        <v>217</v>
      </c>
    </row>
    <row r="3" spans="2:102" x14ac:dyDescent="0.25">
      <c r="C3" s="26">
        <v>1</v>
      </c>
      <c r="D3" s="26">
        <v>2</v>
      </c>
      <c r="E3" s="26">
        <v>3</v>
      </c>
      <c r="F3" s="26">
        <v>4</v>
      </c>
      <c r="G3" s="26">
        <v>5</v>
      </c>
      <c r="H3" s="26">
        <v>6</v>
      </c>
      <c r="I3" s="26">
        <v>7</v>
      </c>
      <c r="J3" s="26">
        <v>8</v>
      </c>
      <c r="K3" s="26">
        <v>9</v>
      </c>
      <c r="L3" s="26">
        <v>10</v>
      </c>
      <c r="M3" s="26">
        <v>11</v>
      </c>
      <c r="N3" s="26">
        <v>12</v>
      </c>
      <c r="O3" s="26">
        <v>13</v>
      </c>
      <c r="P3" s="26">
        <v>14</v>
      </c>
      <c r="Q3" s="26">
        <v>15</v>
      </c>
      <c r="R3" s="26">
        <v>16</v>
      </c>
      <c r="S3" s="26">
        <v>17</v>
      </c>
      <c r="T3" s="26">
        <v>18</v>
      </c>
      <c r="U3" s="26">
        <v>19</v>
      </c>
      <c r="V3" s="26">
        <v>20</v>
      </c>
      <c r="W3" s="26">
        <v>21</v>
      </c>
      <c r="X3" s="26">
        <v>22</v>
      </c>
      <c r="Y3" s="26">
        <v>23</v>
      </c>
      <c r="Z3" s="26">
        <v>24</v>
      </c>
      <c r="AA3" s="26">
        <v>25</v>
      </c>
      <c r="AB3" s="26">
        <v>26</v>
      </c>
      <c r="AC3" s="26">
        <v>27</v>
      </c>
      <c r="AD3" s="26">
        <v>28</v>
      </c>
      <c r="AE3" s="26">
        <v>29</v>
      </c>
      <c r="AF3" s="26">
        <v>30</v>
      </c>
      <c r="AG3" s="26">
        <v>31</v>
      </c>
      <c r="AH3" s="26">
        <v>32</v>
      </c>
      <c r="AI3" s="26">
        <v>33</v>
      </c>
      <c r="AJ3" s="26">
        <v>34</v>
      </c>
      <c r="AK3" s="26">
        <v>35</v>
      </c>
      <c r="AL3" s="26">
        <v>36</v>
      </c>
      <c r="AM3" s="26">
        <v>37</v>
      </c>
      <c r="AN3" s="26">
        <v>38</v>
      </c>
      <c r="AO3" s="26">
        <v>39</v>
      </c>
      <c r="AP3" s="26">
        <v>40</v>
      </c>
      <c r="AQ3" s="26">
        <v>41</v>
      </c>
      <c r="AR3" s="26">
        <v>42</v>
      </c>
      <c r="AS3" s="26">
        <v>43</v>
      </c>
      <c r="AT3" s="26">
        <v>44</v>
      </c>
      <c r="AU3" s="26">
        <v>45</v>
      </c>
      <c r="AV3" s="26">
        <v>46</v>
      </c>
      <c r="AW3" s="26">
        <v>47</v>
      </c>
      <c r="AX3" s="26">
        <v>48</v>
      </c>
      <c r="AY3" s="26">
        <v>49</v>
      </c>
      <c r="AZ3" s="26">
        <v>50</v>
      </c>
      <c r="BA3" s="26">
        <v>51</v>
      </c>
      <c r="BB3" s="26">
        <v>52</v>
      </c>
      <c r="BC3" s="26">
        <v>53</v>
      </c>
      <c r="BD3" s="26">
        <v>54</v>
      </c>
      <c r="BE3" s="26">
        <v>55</v>
      </c>
      <c r="BF3" s="26">
        <v>56</v>
      </c>
      <c r="BG3" s="26">
        <v>57</v>
      </c>
      <c r="BH3" s="26">
        <v>58</v>
      </c>
      <c r="BI3" s="26">
        <v>59</v>
      </c>
      <c r="BJ3" s="26">
        <v>60</v>
      </c>
      <c r="BK3" s="26">
        <v>61</v>
      </c>
      <c r="BL3" s="26">
        <v>62</v>
      </c>
      <c r="BM3" s="26">
        <v>63</v>
      </c>
      <c r="BN3" s="26">
        <v>64</v>
      </c>
      <c r="BO3" s="26">
        <v>65</v>
      </c>
      <c r="BP3" s="26">
        <v>66</v>
      </c>
      <c r="BQ3" s="26">
        <v>67</v>
      </c>
      <c r="BR3" s="26">
        <v>68</v>
      </c>
      <c r="BS3" s="26">
        <v>69</v>
      </c>
      <c r="BT3" s="26">
        <v>70</v>
      </c>
      <c r="BU3" s="26">
        <v>71</v>
      </c>
      <c r="BV3" s="26">
        <v>72</v>
      </c>
      <c r="BW3" s="26">
        <v>73</v>
      </c>
      <c r="BX3" s="26">
        <v>74</v>
      </c>
      <c r="BY3" s="26">
        <v>75</v>
      </c>
      <c r="BZ3" s="26">
        <v>76</v>
      </c>
      <c r="CA3" s="26">
        <v>77</v>
      </c>
      <c r="CB3" s="26">
        <v>78</v>
      </c>
      <c r="CC3" s="26">
        <v>79</v>
      </c>
      <c r="CD3" s="26">
        <v>80</v>
      </c>
      <c r="CE3" s="26">
        <v>81</v>
      </c>
      <c r="CF3" s="26">
        <v>82</v>
      </c>
      <c r="CG3" s="26">
        <v>83</v>
      </c>
      <c r="CH3" s="26">
        <v>84</v>
      </c>
      <c r="CI3" s="26">
        <v>85</v>
      </c>
      <c r="CJ3" s="26">
        <v>86</v>
      </c>
      <c r="CK3" s="26">
        <v>87</v>
      </c>
      <c r="CL3" s="26">
        <v>88</v>
      </c>
      <c r="CM3" s="26">
        <v>89</v>
      </c>
      <c r="CN3" s="26">
        <v>90</v>
      </c>
      <c r="CO3" s="26">
        <v>91</v>
      </c>
      <c r="CP3" s="26">
        <v>92</v>
      </c>
      <c r="CQ3" s="26">
        <v>93</v>
      </c>
      <c r="CR3" s="26">
        <v>94</v>
      </c>
      <c r="CS3" s="26">
        <v>95</v>
      </c>
      <c r="CT3" s="26">
        <v>96</v>
      </c>
      <c r="CU3" s="26">
        <v>97</v>
      </c>
      <c r="CV3" s="26">
        <v>98</v>
      </c>
      <c r="CW3" s="26">
        <v>99</v>
      </c>
      <c r="CX3" s="26">
        <v>100</v>
      </c>
    </row>
    <row r="4" spans="2:102" x14ac:dyDescent="0.25">
      <c r="C4" s="26">
        <v>0</v>
      </c>
      <c r="D4" s="26">
        <v>0</v>
      </c>
      <c r="E4" s="26">
        <v>0</v>
      </c>
      <c r="F4" s="26">
        <v>0</v>
      </c>
      <c r="G4" s="26">
        <v>0</v>
      </c>
      <c r="H4" s="26">
        <v>0</v>
      </c>
      <c r="I4" s="26">
        <v>0</v>
      </c>
      <c r="J4" s="26">
        <v>0</v>
      </c>
      <c r="K4" s="26">
        <v>0</v>
      </c>
      <c r="L4" s="26">
        <v>0</v>
      </c>
      <c r="M4" s="26">
        <v>0</v>
      </c>
      <c r="N4" s="26">
        <v>0</v>
      </c>
      <c r="O4" s="26">
        <v>0</v>
      </c>
      <c r="P4" s="26">
        <v>0</v>
      </c>
      <c r="Q4" s="26">
        <v>0</v>
      </c>
      <c r="R4" s="26">
        <v>0</v>
      </c>
      <c r="S4" s="26">
        <v>0</v>
      </c>
      <c r="T4" s="26">
        <v>0</v>
      </c>
      <c r="U4" s="26">
        <v>0</v>
      </c>
      <c r="V4" s="26">
        <v>0</v>
      </c>
      <c r="W4" s="26">
        <v>0</v>
      </c>
      <c r="X4" s="26">
        <v>0</v>
      </c>
      <c r="Y4" s="26">
        <v>0</v>
      </c>
      <c r="Z4" s="26">
        <v>0</v>
      </c>
      <c r="AA4" s="26">
        <v>0</v>
      </c>
      <c r="AB4" s="26">
        <v>0</v>
      </c>
      <c r="AC4" s="26">
        <v>0</v>
      </c>
      <c r="AD4" s="26">
        <v>0</v>
      </c>
      <c r="AE4" s="26">
        <v>0</v>
      </c>
      <c r="AF4" s="26">
        <v>0</v>
      </c>
      <c r="AG4" s="26">
        <v>0</v>
      </c>
      <c r="AH4" s="26">
        <v>0</v>
      </c>
      <c r="AI4" s="26">
        <v>0</v>
      </c>
      <c r="AJ4" s="26">
        <v>0</v>
      </c>
      <c r="AK4" s="26">
        <v>0</v>
      </c>
      <c r="AL4" s="26">
        <v>0</v>
      </c>
      <c r="AM4" s="26">
        <v>0</v>
      </c>
      <c r="AN4" s="26">
        <v>0</v>
      </c>
      <c r="AO4" s="26">
        <v>0</v>
      </c>
      <c r="AP4" s="26">
        <v>0</v>
      </c>
      <c r="AQ4" s="26">
        <v>0</v>
      </c>
      <c r="AR4" s="26">
        <v>0</v>
      </c>
      <c r="AS4" s="26">
        <v>0</v>
      </c>
      <c r="AT4" s="26">
        <v>0</v>
      </c>
      <c r="AU4" s="26">
        <v>0</v>
      </c>
      <c r="AV4" s="26">
        <v>0</v>
      </c>
      <c r="AW4" s="26">
        <v>0</v>
      </c>
      <c r="AX4" s="26">
        <v>0</v>
      </c>
      <c r="AY4" s="26">
        <v>0</v>
      </c>
      <c r="AZ4" s="26">
        <v>0</v>
      </c>
      <c r="BA4" s="26">
        <v>0</v>
      </c>
      <c r="BB4" s="26">
        <v>0</v>
      </c>
      <c r="BC4" s="26">
        <v>0</v>
      </c>
      <c r="BD4" s="26">
        <v>0</v>
      </c>
      <c r="BE4" s="26">
        <v>0</v>
      </c>
      <c r="BF4" s="26">
        <v>0</v>
      </c>
      <c r="BG4" s="26">
        <v>0</v>
      </c>
      <c r="BH4" s="26">
        <v>0</v>
      </c>
      <c r="BI4" s="26">
        <v>0</v>
      </c>
      <c r="BJ4" s="26">
        <v>0</v>
      </c>
      <c r="BK4" s="26">
        <v>0</v>
      </c>
      <c r="BL4" s="26">
        <v>0</v>
      </c>
      <c r="BM4" s="26">
        <v>0</v>
      </c>
      <c r="BN4" s="26">
        <v>0</v>
      </c>
      <c r="BO4" s="26">
        <v>0</v>
      </c>
      <c r="BP4" s="26">
        <v>0</v>
      </c>
      <c r="BQ4" s="26">
        <v>0</v>
      </c>
      <c r="BR4" s="26">
        <v>0</v>
      </c>
      <c r="BS4" s="26">
        <v>0</v>
      </c>
      <c r="BT4" s="26">
        <v>0</v>
      </c>
      <c r="BU4" s="26">
        <v>0</v>
      </c>
      <c r="BV4" s="26">
        <v>0</v>
      </c>
      <c r="BW4" s="26">
        <v>0</v>
      </c>
      <c r="BX4" s="26">
        <v>0</v>
      </c>
      <c r="BY4" s="26">
        <v>0</v>
      </c>
      <c r="BZ4" s="26">
        <v>0</v>
      </c>
      <c r="CA4" s="26">
        <v>0</v>
      </c>
      <c r="CB4" s="26">
        <v>0</v>
      </c>
      <c r="CC4" s="26">
        <v>0</v>
      </c>
      <c r="CD4" s="26">
        <v>0</v>
      </c>
      <c r="CE4" s="26">
        <v>0</v>
      </c>
      <c r="CF4" s="26">
        <v>0</v>
      </c>
      <c r="CG4" s="26">
        <v>0</v>
      </c>
      <c r="CH4" s="26">
        <v>0</v>
      </c>
      <c r="CI4" s="26">
        <v>0</v>
      </c>
      <c r="CJ4" s="26">
        <v>0</v>
      </c>
      <c r="CK4" s="26">
        <v>0</v>
      </c>
      <c r="CL4" s="26">
        <v>0</v>
      </c>
      <c r="CM4" s="26">
        <v>0</v>
      </c>
      <c r="CN4" s="26">
        <v>0</v>
      </c>
      <c r="CO4" s="26">
        <v>0</v>
      </c>
      <c r="CP4" s="26">
        <v>0</v>
      </c>
      <c r="CQ4" s="26">
        <v>0</v>
      </c>
      <c r="CR4" s="26">
        <v>0</v>
      </c>
      <c r="CS4" s="26">
        <v>0</v>
      </c>
      <c r="CT4" s="26">
        <v>0</v>
      </c>
      <c r="CU4" s="26">
        <v>0</v>
      </c>
      <c r="CV4" s="26">
        <v>0</v>
      </c>
      <c r="CW4" s="26">
        <v>0</v>
      </c>
      <c r="CX4" s="26">
        <v>0</v>
      </c>
    </row>
    <row r="5" spans="2:102" x14ac:dyDescent="0.25">
      <c r="B5" s="26">
        <v>3</v>
      </c>
      <c r="C5" s="26">
        <f>IF(MOD(C$3,$B5)=0,1-C4,C4)</f>
        <v>0</v>
      </c>
      <c r="D5" s="26">
        <f t="shared" ref="D5:BO8" si="0">IF(MOD(D$3,$B5)=0,1-D4,D4)</f>
        <v>0</v>
      </c>
      <c r="E5" s="26">
        <f t="shared" si="0"/>
        <v>1</v>
      </c>
      <c r="F5" s="26">
        <f t="shared" si="0"/>
        <v>0</v>
      </c>
      <c r="G5" s="26">
        <f t="shared" si="0"/>
        <v>0</v>
      </c>
      <c r="H5" s="26">
        <f t="shared" si="0"/>
        <v>1</v>
      </c>
      <c r="I5" s="26">
        <f t="shared" si="0"/>
        <v>0</v>
      </c>
      <c r="J5" s="26">
        <f t="shared" si="0"/>
        <v>0</v>
      </c>
      <c r="K5" s="26">
        <f t="shared" si="0"/>
        <v>1</v>
      </c>
      <c r="L5" s="26">
        <f t="shared" si="0"/>
        <v>0</v>
      </c>
      <c r="M5" s="26">
        <f t="shared" si="0"/>
        <v>0</v>
      </c>
      <c r="N5" s="26">
        <f t="shared" si="0"/>
        <v>1</v>
      </c>
      <c r="O5" s="26">
        <f t="shared" si="0"/>
        <v>0</v>
      </c>
      <c r="P5" s="26">
        <f t="shared" si="0"/>
        <v>0</v>
      </c>
      <c r="Q5" s="26">
        <f t="shared" si="0"/>
        <v>1</v>
      </c>
      <c r="R5" s="26">
        <f t="shared" si="0"/>
        <v>0</v>
      </c>
      <c r="S5" s="26">
        <f t="shared" si="0"/>
        <v>0</v>
      </c>
      <c r="T5" s="26">
        <f t="shared" si="0"/>
        <v>1</v>
      </c>
      <c r="U5" s="26">
        <f t="shared" si="0"/>
        <v>0</v>
      </c>
      <c r="V5" s="26">
        <f t="shared" si="0"/>
        <v>0</v>
      </c>
      <c r="W5" s="26">
        <f t="shared" si="0"/>
        <v>1</v>
      </c>
      <c r="X5" s="26">
        <f t="shared" si="0"/>
        <v>0</v>
      </c>
      <c r="Y5" s="26">
        <f t="shared" si="0"/>
        <v>0</v>
      </c>
      <c r="Z5" s="26">
        <f t="shared" si="0"/>
        <v>1</v>
      </c>
      <c r="AA5" s="26">
        <f t="shared" si="0"/>
        <v>0</v>
      </c>
      <c r="AB5" s="26">
        <f t="shared" si="0"/>
        <v>0</v>
      </c>
      <c r="AC5" s="26">
        <f t="shared" si="0"/>
        <v>1</v>
      </c>
      <c r="AD5" s="26">
        <f t="shared" si="0"/>
        <v>0</v>
      </c>
      <c r="AE5" s="26">
        <f t="shared" si="0"/>
        <v>0</v>
      </c>
      <c r="AF5" s="26">
        <f t="shared" si="0"/>
        <v>1</v>
      </c>
      <c r="AG5" s="26">
        <f t="shared" si="0"/>
        <v>0</v>
      </c>
      <c r="AH5" s="26">
        <f t="shared" si="0"/>
        <v>0</v>
      </c>
      <c r="AI5" s="26">
        <f t="shared" si="0"/>
        <v>1</v>
      </c>
      <c r="AJ5" s="26">
        <f t="shared" si="0"/>
        <v>0</v>
      </c>
      <c r="AK5" s="26">
        <f t="shared" si="0"/>
        <v>0</v>
      </c>
      <c r="AL5" s="26">
        <f t="shared" si="0"/>
        <v>1</v>
      </c>
      <c r="AM5" s="26">
        <f t="shared" si="0"/>
        <v>0</v>
      </c>
      <c r="AN5" s="26">
        <f t="shared" si="0"/>
        <v>0</v>
      </c>
      <c r="AO5" s="26">
        <f t="shared" si="0"/>
        <v>1</v>
      </c>
      <c r="AP5" s="26">
        <f t="shared" si="0"/>
        <v>0</v>
      </c>
      <c r="AQ5" s="26">
        <f t="shared" si="0"/>
        <v>0</v>
      </c>
      <c r="AR5" s="26">
        <f t="shared" si="0"/>
        <v>1</v>
      </c>
      <c r="AS5" s="26">
        <f t="shared" si="0"/>
        <v>0</v>
      </c>
      <c r="AT5" s="26">
        <f t="shared" si="0"/>
        <v>0</v>
      </c>
      <c r="AU5" s="26">
        <f t="shared" si="0"/>
        <v>1</v>
      </c>
      <c r="AV5" s="26">
        <f t="shared" si="0"/>
        <v>0</v>
      </c>
      <c r="AW5" s="26">
        <f t="shared" si="0"/>
        <v>0</v>
      </c>
      <c r="AX5" s="26">
        <f t="shared" si="0"/>
        <v>1</v>
      </c>
      <c r="AY5" s="26">
        <f t="shared" si="0"/>
        <v>0</v>
      </c>
      <c r="AZ5" s="26">
        <f t="shared" si="0"/>
        <v>0</v>
      </c>
      <c r="BA5" s="26">
        <f t="shared" si="0"/>
        <v>1</v>
      </c>
      <c r="BB5" s="26">
        <f t="shared" si="0"/>
        <v>0</v>
      </c>
      <c r="BC5" s="26">
        <f t="shared" si="0"/>
        <v>0</v>
      </c>
      <c r="BD5" s="26">
        <f t="shared" si="0"/>
        <v>1</v>
      </c>
      <c r="BE5" s="26">
        <f t="shared" si="0"/>
        <v>0</v>
      </c>
      <c r="BF5" s="26">
        <f t="shared" si="0"/>
        <v>0</v>
      </c>
      <c r="BG5" s="26">
        <f t="shared" si="0"/>
        <v>1</v>
      </c>
      <c r="BH5" s="26">
        <f t="shared" si="0"/>
        <v>0</v>
      </c>
      <c r="BI5" s="26">
        <f t="shared" si="0"/>
        <v>0</v>
      </c>
      <c r="BJ5" s="26">
        <f t="shared" si="0"/>
        <v>1</v>
      </c>
      <c r="BK5" s="26">
        <f t="shared" si="0"/>
        <v>0</v>
      </c>
      <c r="BL5" s="26">
        <f t="shared" si="0"/>
        <v>0</v>
      </c>
      <c r="BM5" s="26">
        <f t="shared" si="0"/>
        <v>1</v>
      </c>
      <c r="BN5" s="26">
        <f t="shared" si="0"/>
        <v>0</v>
      </c>
      <c r="BO5" s="26">
        <f t="shared" si="0"/>
        <v>0</v>
      </c>
      <c r="BP5" s="26">
        <f t="shared" ref="BP5:CX12" si="1">IF(MOD(BP$3,$B5)=0,1-BP4,BP4)</f>
        <v>1</v>
      </c>
      <c r="BQ5" s="26">
        <f t="shared" si="1"/>
        <v>0</v>
      </c>
      <c r="BR5" s="26">
        <f t="shared" si="1"/>
        <v>0</v>
      </c>
      <c r="BS5" s="26">
        <f t="shared" si="1"/>
        <v>1</v>
      </c>
      <c r="BT5" s="26">
        <f t="shared" si="1"/>
        <v>0</v>
      </c>
      <c r="BU5" s="26">
        <f t="shared" si="1"/>
        <v>0</v>
      </c>
      <c r="BV5" s="26">
        <f t="shared" si="1"/>
        <v>1</v>
      </c>
      <c r="BW5" s="26">
        <f t="shared" si="1"/>
        <v>0</v>
      </c>
      <c r="BX5" s="26">
        <f t="shared" si="1"/>
        <v>0</v>
      </c>
      <c r="BY5" s="26">
        <f t="shared" si="1"/>
        <v>1</v>
      </c>
      <c r="BZ5" s="26">
        <f t="shared" si="1"/>
        <v>0</v>
      </c>
      <c r="CA5" s="26">
        <f t="shared" si="1"/>
        <v>0</v>
      </c>
      <c r="CB5" s="26">
        <f t="shared" si="1"/>
        <v>1</v>
      </c>
      <c r="CC5" s="26">
        <f t="shared" si="1"/>
        <v>0</v>
      </c>
      <c r="CD5" s="26">
        <f t="shared" si="1"/>
        <v>0</v>
      </c>
      <c r="CE5" s="26">
        <f t="shared" si="1"/>
        <v>1</v>
      </c>
      <c r="CF5" s="26">
        <f t="shared" si="1"/>
        <v>0</v>
      </c>
      <c r="CG5" s="26">
        <f t="shared" si="1"/>
        <v>0</v>
      </c>
      <c r="CH5" s="26">
        <f t="shared" si="1"/>
        <v>1</v>
      </c>
      <c r="CI5" s="26">
        <f t="shared" si="1"/>
        <v>0</v>
      </c>
      <c r="CJ5" s="26">
        <f t="shared" si="1"/>
        <v>0</v>
      </c>
      <c r="CK5" s="26">
        <f t="shared" si="1"/>
        <v>1</v>
      </c>
      <c r="CL5" s="26">
        <f t="shared" si="1"/>
        <v>0</v>
      </c>
      <c r="CM5" s="26">
        <f t="shared" si="1"/>
        <v>0</v>
      </c>
      <c r="CN5" s="26">
        <f t="shared" si="1"/>
        <v>1</v>
      </c>
      <c r="CO5" s="26">
        <f t="shared" si="1"/>
        <v>0</v>
      </c>
      <c r="CP5" s="26">
        <f t="shared" si="1"/>
        <v>0</v>
      </c>
      <c r="CQ5" s="26">
        <f t="shared" si="1"/>
        <v>1</v>
      </c>
      <c r="CR5" s="26">
        <f t="shared" si="1"/>
        <v>0</v>
      </c>
      <c r="CS5" s="26">
        <f t="shared" si="1"/>
        <v>0</v>
      </c>
      <c r="CT5" s="26">
        <f t="shared" si="1"/>
        <v>1</v>
      </c>
      <c r="CU5" s="26">
        <f t="shared" si="1"/>
        <v>0</v>
      </c>
      <c r="CV5" s="26">
        <f t="shared" si="1"/>
        <v>0</v>
      </c>
      <c r="CW5" s="26">
        <f t="shared" si="1"/>
        <v>1</v>
      </c>
      <c r="CX5" s="26">
        <f t="shared" si="1"/>
        <v>0</v>
      </c>
    </row>
    <row r="6" spans="2:102" x14ac:dyDescent="0.25">
      <c r="B6" s="26">
        <v>4</v>
      </c>
      <c r="C6" s="26">
        <f t="shared" ref="C6:R21" si="2">IF(MOD(C$3,$B6)=0,1-C5,C5)</f>
        <v>0</v>
      </c>
      <c r="D6" s="26">
        <f t="shared" si="0"/>
        <v>0</v>
      </c>
      <c r="E6" s="26">
        <f t="shared" si="0"/>
        <v>1</v>
      </c>
      <c r="F6" s="26">
        <f t="shared" si="0"/>
        <v>1</v>
      </c>
      <c r="G6" s="26">
        <f t="shared" si="0"/>
        <v>0</v>
      </c>
      <c r="H6" s="26">
        <f t="shared" si="0"/>
        <v>1</v>
      </c>
      <c r="I6" s="26">
        <f t="shared" si="0"/>
        <v>0</v>
      </c>
      <c r="J6" s="26">
        <f t="shared" si="0"/>
        <v>1</v>
      </c>
      <c r="K6" s="26">
        <f t="shared" si="0"/>
        <v>1</v>
      </c>
      <c r="L6" s="26">
        <f t="shared" si="0"/>
        <v>0</v>
      </c>
      <c r="M6" s="26">
        <f t="shared" si="0"/>
        <v>0</v>
      </c>
      <c r="N6" s="26">
        <f t="shared" si="0"/>
        <v>0</v>
      </c>
      <c r="O6" s="26">
        <f t="shared" si="0"/>
        <v>0</v>
      </c>
      <c r="P6" s="26">
        <f t="shared" si="0"/>
        <v>0</v>
      </c>
      <c r="Q6" s="26">
        <f t="shared" si="0"/>
        <v>1</v>
      </c>
      <c r="R6" s="26">
        <f t="shared" si="0"/>
        <v>1</v>
      </c>
      <c r="S6" s="26">
        <f t="shared" si="0"/>
        <v>0</v>
      </c>
      <c r="T6" s="26">
        <f t="shared" si="0"/>
        <v>1</v>
      </c>
      <c r="U6" s="26">
        <f t="shared" si="0"/>
        <v>0</v>
      </c>
      <c r="V6" s="26">
        <f t="shared" si="0"/>
        <v>1</v>
      </c>
      <c r="W6" s="26">
        <f t="shared" si="0"/>
        <v>1</v>
      </c>
      <c r="X6" s="26">
        <f t="shared" si="0"/>
        <v>0</v>
      </c>
      <c r="Y6" s="26">
        <f t="shared" si="0"/>
        <v>0</v>
      </c>
      <c r="Z6" s="26">
        <f t="shared" si="0"/>
        <v>0</v>
      </c>
      <c r="AA6" s="26">
        <f t="shared" si="0"/>
        <v>0</v>
      </c>
      <c r="AB6" s="26">
        <f t="shared" si="0"/>
        <v>0</v>
      </c>
      <c r="AC6" s="26">
        <f t="shared" si="0"/>
        <v>1</v>
      </c>
      <c r="AD6" s="26">
        <f t="shared" si="0"/>
        <v>1</v>
      </c>
      <c r="AE6" s="26">
        <f t="shared" si="0"/>
        <v>0</v>
      </c>
      <c r="AF6" s="26">
        <f t="shared" si="0"/>
        <v>1</v>
      </c>
      <c r="AG6" s="26">
        <f t="shared" si="0"/>
        <v>0</v>
      </c>
      <c r="AH6" s="26">
        <f t="shared" si="0"/>
        <v>1</v>
      </c>
      <c r="AI6" s="26">
        <f t="shared" si="0"/>
        <v>1</v>
      </c>
      <c r="AJ6" s="26">
        <f t="shared" si="0"/>
        <v>0</v>
      </c>
      <c r="AK6" s="26">
        <f t="shared" si="0"/>
        <v>0</v>
      </c>
      <c r="AL6" s="26">
        <f t="shared" si="0"/>
        <v>0</v>
      </c>
      <c r="AM6" s="26">
        <f t="shared" si="0"/>
        <v>0</v>
      </c>
      <c r="AN6" s="26">
        <f t="shared" si="0"/>
        <v>0</v>
      </c>
      <c r="AO6" s="26">
        <f t="shared" si="0"/>
        <v>1</v>
      </c>
      <c r="AP6" s="26">
        <f t="shared" si="0"/>
        <v>1</v>
      </c>
      <c r="AQ6" s="26">
        <f t="shared" si="0"/>
        <v>0</v>
      </c>
      <c r="AR6" s="26">
        <f t="shared" si="0"/>
        <v>1</v>
      </c>
      <c r="AS6" s="26">
        <f t="shared" si="0"/>
        <v>0</v>
      </c>
      <c r="AT6" s="26">
        <f t="shared" si="0"/>
        <v>1</v>
      </c>
      <c r="AU6" s="26">
        <f t="shared" si="0"/>
        <v>1</v>
      </c>
      <c r="AV6" s="26">
        <f t="shared" si="0"/>
        <v>0</v>
      </c>
      <c r="AW6" s="26">
        <f t="shared" si="0"/>
        <v>0</v>
      </c>
      <c r="AX6" s="26">
        <f t="shared" si="0"/>
        <v>0</v>
      </c>
      <c r="AY6" s="26">
        <f t="shared" si="0"/>
        <v>0</v>
      </c>
      <c r="AZ6" s="26">
        <f t="shared" si="0"/>
        <v>0</v>
      </c>
      <c r="BA6" s="26">
        <f t="shared" si="0"/>
        <v>1</v>
      </c>
      <c r="BB6" s="26">
        <f t="shared" si="0"/>
        <v>1</v>
      </c>
      <c r="BC6" s="26">
        <f t="shared" si="0"/>
        <v>0</v>
      </c>
      <c r="BD6" s="26">
        <f t="shared" si="0"/>
        <v>1</v>
      </c>
      <c r="BE6" s="26">
        <f t="shared" si="0"/>
        <v>0</v>
      </c>
      <c r="BF6" s="26">
        <f t="shared" si="0"/>
        <v>1</v>
      </c>
      <c r="BG6" s="26">
        <f t="shared" si="0"/>
        <v>1</v>
      </c>
      <c r="BH6" s="26">
        <f t="shared" si="0"/>
        <v>0</v>
      </c>
      <c r="BI6" s="26">
        <f t="shared" si="0"/>
        <v>0</v>
      </c>
      <c r="BJ6" s="26">
        <f t="shared" si="0"/>
        <v>0</v>
      </c>
      <c r="BK6" s="26">
        <f t="shared" si="0"/>
        <v>0</v>
      </c>
      <c r="BL6" s="26">
        <f t="shared" si="0"/>
        <v>0</v>
      </c>
      <c r="BM6" s="26">
        <f t="shared" si="0"/>
        <v>1</v>
      </c>
      <c r="BN6" s="26">
        <f t="shared" si="0"/>
        <v>1</v>
      </c>
      <c r="BO6" s="26">
        <f t="shared" si="0"/>
        <v>0</v>
      </c>
      <c r="BP6" s="26">
        <f t="shared" si="1"/>
        <v>1</v>
      </c>
      <c r="BQ6" s="26">
        <f t="shared" si="1"/>
        <v>0</v>
      </c>
      <c r="BR6" s="26">
        <f t="shared" si="1"/>
        <v>1</v>
      </c>
      <c r="BS6" s="26">
        <f t="shared" si="1"/>
        <v>1</v>
      </c>
      <c r="BT6" s="26">
        <f t="shared" si="1"/>
        <v>0</v>
      </c>
      <c r="BU6" s="26">
        <f t="shared" si="1"/>
        <v>0</v>
      </c>
      <c r="BV6" s="26">
        <f t="shared" si="1"/>
        <v>0</v>
      </c>
      <c r="BW6" s="26">
        <f t="shared" si="1"/>
        <v>0</v>
      </c>
      <c r="BX6" s="26">
        <f t="shared" si="1"/>
        <v>0</v>
      </c>
      <c r="BY6" s="26">
        <f t="shared" si="1"/>
        <v>1</v>
      </c>
      <c r="BZ6" s="26">
        <f t="shared" si="1"/>
        <v>1</v>
      </c>
      <c r="CA6" s="26">
        <f t="shared" si="1"/>
        <v>0</v>
      </c>
      <c r="CB6" s="26">
        <f t="shared" si="1"/>
        <v>1</v>
      </c>
      <c r="CC6" s="26">
        <f t="shared" si="1"/>
        <v>0</v>
      </c>
      <c r="CD6" s="26">
        <f t="shared" si="1"/>
        <v>1</v>
      </c>
      <c r="CE6" s="26">
        <f t="shared" si="1"/>
        <v>1</v>
      </c>
      <c r="CF6" s="26">
        <f t="shared" si="1"/>
        <v>0</v>
      </c>
      <c r="CG6" s="26">
        <f t="shared" si="1"/>
        <v>0</v>
      </c>
      <c r="CH6" s="26">
        <f t="shared" si="1"/>
        <v>0</v>
      </c>
      <c r="CI6" s="26">
        <f t="shared" si="1"/>
        <v>0</v>
      </c>
      <c r="CJ6" s="26">
        <f t="shared" si="1"/>
        <v>0</v>
      </c>
      <c r="CK6" s="26">
        <f t="shared" si="1"/>
        <v>1</v>
      </c>
      <c r="CL6" s="26">
        <f t="shared" si="1"/>
        <v>1</v>
      </c>
      <c r="CM6" s="26">
        <f t="shared" si="1"/>
        <v>0</v>
      </c>
      <c r="CN6" s="26">
        <f t="shared" si="1"/>
        <v>1</v>
      </c>
      <c r="CO6" s="26">
        <f t="shared" si="1"/>
        <v>0</v>
      </c>
      <c r="CP6" s="26">
        <f t="shared" si="1"/>
        <v>1</v>
      </c>
      <c r="CQ6" s="26">
        <f t="shared" si="1"/>
        <v>1</v>
      </c>
      <c r="CR6" s="26">
        <f t="shared" si="1"/>
        <v>0</v>
      </c>
      <c r="CS6" s="26">
        <f t="shared" si="1"/>
        <v>0</v>
      </c>
      <c r="CT6" s="26">
        <f t="shared" si="1"/>
        <v>0</v>
      </c>
      <c r="CU6" s="26">
        <f t="shared" si="1"/>
        <v>0</v>
      </c>
      <c r="CV6" s="26">
        <f t="shared" si="1"/>
        <v>0</v>
      </c>
      <c r="CW6" s="26">
        <f t="shared" si="1"/>
        <v>1</v>
      </c>
      <c r="CX6" s="26">
        <f t="shared" si="1"/>
        <v>1</v>
      </c>
    </row>
    <row r="7" spans="2:102" x14ac:dyDescent="0.25">
      <c r="B7" s="26">
        <v>5</v>
      </c>
      <c r="C7" s="26">
        <f t="shared" si="2"/>
        <v>0</v>
      </c>
      <c r="D7" s="26">
        <f t="shared" si="0"/>
        <v>0</v>
      </c>
      <c r="E7" s="26">
        <f t="shared" si="0"/>
        <v>1</v>
      </c>
      <c r="F7" s="26">
        <f t="shared" si="0"/>
        <v>1</v>
      </c>
      <c r="G7" s="26">
        <f t="shared" si="0"/>
        <v>1</v>
      </c>
      <c r="H7" s="26">
        <f t="shared" si="0"/>
        <v>1</v>
      </c>
      <c r="I7" s="26">
        <f t="shared" si="0"/>
        <v>0</v>
      </c>
      <c r="J7" s="26">
        <f t="shared" si="0"/>
        <v>1</v>
      </c>
      <c r="K7" s="26">
        <f t="shared" si="0"/>
        <v>1</v>
      </c>
      <c r="L7" s="26">
        <f t="shared" si="0"/>
        <v>1</v>
      </c>
      <c r="M7" s="26">
        <f t="shared" si="0"/>
        <v>0</v>
      </c>
      <c r="N7" s="26">
        <f t="shared" si="0"/>
        <v>0</v>
      </c>
      <c r="O7" s="26">
        <f t="shared" si="0"/>
        <v>0</v>
      </c>
      <c r="P7" s="26">
        <f t="shared" si="0"/>
        <v>0</v>
      </c>
      <c r="Q7" s="26">
        <f t="shared" si="0"/>
        <v>0</v>
      </c>
      <c r="R7" s="26">
        <f t="shared" si="0"/>
        <v>1</v>
      </c>
      <c r="S7" s="26">
        <f t="shared" si="0"/>
        <v>0</v>
      </c>
      <c r="T7" s="26">
        <f t="shared" si="0"/>
        <v>1</v>
      </c>
      <c r="U7" s="26">
        <f t="shared" si="0"/>
        <v>0</v>
      </c>
      <c r="V7" s="26">
        <f t="shared" si="0"/>
        <v>0</v>
      </c>
      <c r="W7" s="26">
        <f t="shared" si="0"/>
        <v>1</v>
      </c>
      <c r="X7" s="26">
        <f t="shared" si="0"/>
        <v>0</v>
      </c>
      <c r="Y7" s="26">
        <f t="shared" si="0"/>
        <v>0</v>
      </c>
      <c r="Z7" s="26">
        <f t="shared" si="0"/>
        <v>0</v>
      </c>
      <c r="AA7" s="26">
        <f t="shared" si="0"/>
        <v>1</v>
      </c>
      <c r="AB7" s="26">
        <f t="shared" si="0"/>
        <v>0</v>
      </c>
      <c r="AC7" s="26">
        <f t="shared" si="0"/>
        <v>1</v>
      </c>
      <c r="AD7" s="26">
        <f t="shared" si="0"/>
        <v>1</v>
      </c>
      <c r="AE7" s="26">
        <f t="shared" si="0"/>
        <v>0</v>
      </c>
      <c r="AF7" s="26">
        <f t="shared" si="0"/>
        <v>0</v>
      </c>
      <c r="AG7" s="26">
        <f t="shared" si="0"/>
        <v>0</v>
      </c>
      <c r="AH7" s="26">
        <f t="shared" si="0"/>
        <v>1</v>
      </c>
      <c r="AI7" s="26">
        <f t="shared" si="0"/>
        <v>1</v>
      </c>
      <c r="AJ7" s="26">
        <f t="shared" si="0"/>
        <v>0</v>
      </c>
      <c r="AK7" s="26">
        <f t="shared" si="0"/>
        <v>1</v>
      </c>
      <c r="AL7" s="26">
        <f t="shared" si="0"/>
        <v>0</v>
      </c>
      <c r="AM7" s="26">
        <f t="shared" si="0"/>
        <v>0</v>
      </c>
      <c r="AN7" s="26">
        <f t="shared" si="0"/>
        <v>0</v>
      </c>
      <c r="AO7" s="26">
        <f t="shared" si="0"/>
        <v>1</v>
      </c>
      <c r="AP7" s="26">
        <f t="shared" si="0"/>
        <v>0</v>
      </c>
      <c r="AQ7" s="26">
        <f t="shared" si="0"/>
        <v>0</v>
      </c>
      <c r="AR7" s="26">
        <f t="shared" si="0"/>
        <v>1</v>
      </c>
      <c r="AS7" s="26">
        <f t="shared" si="0"/>
        <v>0</v>
      </c>
      <c r="AT7" s="26">
        <f t="shared" si="0"/>
        <v>1</v>
      </c>
      <c r="AU7" s="26">
        <f t="shared" si="0"/>
        <v>0</v>
      </c>
      <c r="AV7" s="26">
        <f t="shared" si="0"/>
        <v>0</v>
      </c>
      <c r="AW7" s="26">
        <f t="shared" si="0"/>
        <v>0</v>
      </c>
      <c r="AX7" s="26">
        <f t="shared" si="0"/>
        <v>0</v>
      </c>
      <c r="AY7" s="26">
        <f t="shared" si="0"/>
        <v>0</v>
      </c>
      <c r="AZ7" s="26">
        <f t="shared" si="0"/>
        <v>1</v>
      </c>
      <c r="BA7" s="26">
        <f t="shared" si="0"/>
        <v>1</v>
      </c>
      <c r="BB7" s="26">
        <f t="shared" si="0"/>
        <v>1</v>
      </c>
      <c r="BC7" s="26">
        <f t="shared" si="0"/>
        <v>0</v>
      </c>
      <c r="BD7" s="26">
        <f t="shared" si="0"/>
        <v>1</v>
      </c>
      <c r="BE7" s="26">
        <f t="shared" si="0"/>
        <v>1</v>
      </c>
      <c r="BF7" s="26">
        <f t="shared" si="0"/>
        <v>1</v>
      </c>
      <c r="BG7" s="26">
        <f t="shared" si="0"/>
        <v>1</v>
      </c>
      <c r="BH7" s="26">
        <f t="shared" si="0"/>
        <v>0</v>
      </c>
      <c r="BI7" s="26">
        <f t="shared" si="0"/>
        <v>0</v>
      </c>
      <c r="BJ7" s="26">
        <f t="shared" si="0"/>
        <v>1</v>
      </c>
      <c r="BK7" s="26">
        <f t="shared" si="0"/>
        <v>0</v>
      </c>
      <c r="BL7" s="26">
        <f t="shared" si="0"/>
        <v>0</v>
      </c>
      <c r="BM7" s="26">
        <f t="shared" si="0"/>
        <v>1</v>
      </c>
      <c r="BN7" s="26">
        <f t="shared" si="0"/>
        <v>1</v>
      </c>
      <c r="BO7" s="26">
        <f t="shared" si="0"/>
        <v>1</v>
      </c>
      <c r="BP7" s="26">
        <f t="shared" si="1"/>
        <v>1</v>
      </c>
      <c r="BQ7" s="26">
        <f t="shared" si="1"/>
        <v>0</v>
      </c>
      <c r="BR7" s="26">
        <f t="shared" si="1"/>
        <v>1</v>
      </c>
      <c r="BS7" s="26">
        <f t="shared" si="1"/>
        <v>1</v>
      </c>
      <c r="BT7" s="26">
        <f t="shared" si="1"/>
        <v>1</v>
      </c>
      <c r="BU7" s="26">
        <f t="shared" si="1"/>
        <v>0</v>
      </c>
      <c r="BV7" s="26">
        <f t="shared" si="1"/>
        <v>0</v>
      </c>
      <c r="BW7" s="26">
        <f t="shared" si="1"/>
        <v>0</v>
      </c>
      <c r="BX7" s="26">
        <f t="shared" si="1"/>
        <v>0</v>
      </c>
      <c r="BY7" s="26">
        <f t="shared" si="1"/>
        <v>0</v>
      </c>
      <c r="BZ7" s="26">
        <f t="shared" si="1"/>
        <v>1</v>
      </c>
      <c r="CA7" s="26">
        <f t="shared" si="1"/>
        <v>0</v>
      </c>
      <c r="CB7" s="26">
        <f t="shared" si="1"/>
        <v>1</v>
      </c>
      <c r="CC7" s="26">
        <f t="shared" si="1"/>
        <v>0</v>
      </c>
      <c r="CD7" s="26">
        <f t="shared" si="1"/>
        <v>0</v>
      </c>
      <c r="CE7" s="26">
        <f t="shared" si="1"/>
        <v>1</v>
      </c>
      <c r="CF7" s="26">
        <f t="shared" si="1"/>
        <v>0</v>
      </c>
      <c r="CG7" s="26">
        <f t="shared" si="1"/>
        <v>0</v>
      </c>
      <c r="CH7" s="26">
        <f t="shared" si="1"/>
        <v>0</v>
      </c>
      <c r="CI7" s="26">
        <f t="shared" si="1"/>
        <v>1</v>
      </c>
      <c r="CJ7" s="26">
        <f t="shared" si="1"/>
        <v>0</v>
      </c>
      <c r="CK7" s="26">
        <f t="shared" si="1"/>
        <v>1</v>
      </c>
      <c r="CL7" s="26">
        <f t="shared" si="1"/>
        <v>1</v>
      </c>
      <c r="CM7" s="26">
        <f t="shared" si="1"/>
        <v>0</v>
      </c>
      <c r="CN7" s="26">
        <f t="shared" si="1"/>
        <v>0</v>
      </c>
      <c r="CO7" s="26">
        <f t="shared" si="1"/>
        <v>0</v>
      </c>
      <c r="CP7" s="26">
        <f t="shared" si="1"/>
        <v>1</v>
      </c>
      <c r="CQ7" s="26">
        <f t="shared" si="1"/>
        <v>1</v>
      </c>
      <c r="CR7" s="26">
        <f t="shared" si="1"/>
        <v>0</v>
      </c>
      <c r="CS7" s="26">
        <f t="shared" si="1"/>
        <v>1</v>
      </c>
      <c r="CT7" s="26">
        <f t="shared" si="1"/>
        <v>0</v>
      </c>
      <c r="CU7" s="26">
        <f t="shared" si="1"/>
        <v>0</v>
      </c>
      <c r="CV7" s="26">
        <f t="shared" si="1"/>
        <v>0</v>
      </c>
      <c r="CW7" s="26">
        <f t="shared" si="1"/>
        <v>1</v>
      </c>
      <c r="CX7" s="26">
        <f t="shared" si="1"/>
        <v>0</v>
      </c>
    </row>
    <row r="8" spans="2:102" x14ac:dyDescent="0.25">
      <c r="B8" s="26">
        <v>6</v>
      </c>
      <c r="C8" s="26">
        <f t="shared" si="2"/>
        <v>0</v>
      </c>
      <c r="D8" s="26">
        <f t="shared" si="0"/>
        <v>0</v>
      </c>
      <c r="E8" s="26">
        <f t="shared" si="0"/>
        <v>1</v>
      </c>
      <c r="F8" s="26">
        <f t="shared" si="0"/>
        <v>1</v>
      </c>
      <c r="G8" s="26">
        <f t="shared" si="0"/>
        <v>1</v>
      </c>
      <c r="H8" s="26">
        <f t="shared" si="0"/>
        <v>0</v>
      </c>
      <c r="I8" s="26">
        <f t="shared" si="0"/>
        <v>0</v>
      </c>
      <c r="J8" s="26">
        <f t="shared" si="0"/>
        <v>1</v>
      </c>
      <c r="K8" s="26">
        <f t="shared" si="0"/>
        <v>1</v>
      </c>
      <c r="L8" s="26">
        <f t="shared" si="0"/>
        <v>1</v>
      </c>
      <c r="M8" s="26">
        <f t="shared" si="0"/>
        <v>0</v>
      </c>
      <c r="N8" s="26">
        <f t="shared" si="0"/>
        <v>1</v>
      </c>
      <c r="O8" s="26">
        <f t="shared" si="0"/>
        <v>0</v>
      </c>
      <c r="P8" s="26">
        <f t="shared" si="0"/>
        <v>0</v>
      </c>
      <c r="Q8" s="26">
        <f t="shared" si="0"/>
        <v>0</v>
      </c>
      <c r="R8" s="26">
        <f t="shared" si="0"/>
        <v>1</v>
      </c>
      <c r="S8" s="26">
        <f t="shared" si="0"/>
        <v>0</v>
      </c>
      <c r="T8" s="26">
        <f t="shared" si="0"/>
        <v>0</v>
      </c>
      <c r="U8" s="26">
        <f t="shared" si="0"/>
        <v>0</v>
      </c>
      <c r="V8" s="26">
        <f t="shared" si="0"/>
        <v>0</v>
      </c>
      <c r="W8" s="26">
        <f t="shared" si="0"/>
        <v>1</v>
      </c>
      <c r="X8" s="26">
        <f t="shared" si="0"/>
        <v>0</v>
      </c>
      <c r="Y8" s="26">
        <f t="shared" si="0"/>
        <v>0</v>
      </c>
      <c r="Z8" s="26">
        <f t="shared" si="0"/>
        <v>1</v>
      </c>
      <c r="AA8" s="26">
        <f t="shared" si="0"/>
        <v>1</v>
      </c>
      <c r="AB8" s="26">
        <f t="shared" si="0"/>
        <v>0</v>
      </c>
      <c r="AC8" s="26">
        <f t="shared" si="0"/>
        <v>1</v>
      </c>
      <c r="AD8" s="26">
        <f t="shared" si="0"/>
        <v>1</v>
      </c>
      <c r="AE8" s="26">
        <f t="shared" si="0"/>
        <v>0</v>
      </c>
      <c r="AF8" s="26">
        <f t="shared" si="0"/>
        <v>1</v>
      </c>
      <c r="AG8" s="26">
        <f t="shared" si="0"/>
        <v>0</v>
      </c>
      <c r="AH8" s="26">
        <f t="shared" si="0"/>
        <v>1</v>
      </c>
      <c r="AI8" s="26">
        <f t="shared" si="0"/>
        <v>1</v>
      </c>
      <c r="AJ8" s="26">
        <f t="shared" si="0"/>
        <v>0</v>
      </c>
      <c r="AK8" s="26">
        <f t="shared" si="0"/>
        <v>1</v>
      </c>
      <c r="AL8" s="26">
        <f t="shared" si="0"/>
        <v>1</v>
      </c>
      <c r="AM8" s="26">
        <f t="shared" si="0"/>
        <v>0</v>
      </c>
      <c r="AN8" s="26">
        <f t="shared" si="0"/>
        <v>0</v>
      </c>
      <c r="AO8" s="26">
        <f t="shared" si="0"/>
        <v>1</v>
      </c>
      <c r="AP8" s="26">
        <f t="shared" si="0"/>
        <v>0</v>
      </c>
      <c r="AQ8" s="26">
        <f t="shared" si="0"/>
        <v>0</v>
      </c>
      <c r="AR8" s="26">
        <f t="shared" si="0"/>
        <v>0</v>
      </c>
      <c r="AS8" s="26">
        <f t="shared" si="0"/>
        <v>0</v>
      </c>
      <c r="AT8" s="26">
        <f t="shared" si="0"/>
        <v>1</v>
      </c>
      <c r="AU8" s="26">
        <f t="shared" si="0"/>
        <v>0</v>
      </c>
      <c r="AV8" s="26">
        <f t="shared" si="0"/>
        <v>0</v>
      </c>
      <c r="AW8" s="26">
        <f t="shared" si="0"/>
        <v>0</v>
      </c>
      <c r="AX8" s="26">
        <f t="shared" si="0"/>
        <v>1</v>
      </c>
      <c r="AY8" s="26">
        <f t="shared" si="0"/>
        <v>0</v>
      </c>
      <c r="AZ8" s="26">
        <f t="shared" si="0"/>
        <v>1</v>
      </c>
      <c r="BA8" s="26">
        <f t="shared" si="0"/>
        <v>1</v>
      </c>
      <c r="BB8" s="26">
        <f t="shared" si="0"/>
        <v>1</v>
      </c>
      <c r="BC8" s="26">
        <f t="shared" si="0"/>
        <v>0</v>
      </c>
      <c r="BD8" s="26">
        <f t="shared" si="0"/>
        <v>0</v>
      </c>
      <c r="BE8" s="26">
        <f t="shared" si="0"/>
        <v>1</v>
      </c>
      <c r="BF8" s="26">
        <f t="shared" si="0"/>
        <v>1</v>
      </c>
      <c r="BG8" s="26">
        <f t="shared" si="0"/>
        <v>1</v>
      </c>
      <c r="BH8" s="26">
        <f t="shared" si="0"/>
        <v>0</v>
      </c>
      <c r="BI8" s="26">
        <f t="shared" si="0"/>
        <v>0</v>
      </c>
      <c r="BJ8" s="26">
        <f t="shared" si="0"/>
        <v>0</v>
      </c>
      <c r="BK8" s="26">
        <f t="shared" si="0"/>
        <v>0</v>
      </c>
      <c r="BL8" s="26">
        <f t="shared" si="0"/>
        <v>0</v>
      </c>
      <c r="BM8" s="26">
        <f t="shared" si="0"/>
        <v>1</v>
      </c>
      <c r="BN8" s="26">
        <f t="shared" si="0"/>
        <v>1</v>
      </c>
      <c r="BO8" s="26">
        <f t="shared" ref="BO8:CD23" si="3">IF(MOD(BO$3,$B8)=0,1-BO7,BO7)</f>
        <v>1</v>
      </c>
      <c r="BP8" s="26">
        <f t="shared" si="1"/>
        <v>0</v>
      </c>
      <c r="BQ8" s="26">
        <f t="shared" si="1"/>
        <v>0</v>
      </c>
      <c r="BR8" s="26">
        <f t="shared" si="1"/>
        <v>1</v>
      </c>
      <c r="BS8" s="26">
        <f t="shared" si="1"/>
        <v>1</v>
      </c>
      <c r="BT8" s="26">
        <f t="shared" si="1"/>
        <v>1</v>
      </c>
      <c r="BU8" s="26">
        <f t="shared" si="1"/>
        <v>0</v>
      </c>
      <c r="BV8" s="26">
        <f t="shared" si="1"/>
        <v>1</v>
      </c>
      <c r="BW8" s="26">
        <f t="shared" si="1"/>
        <v>0</v>
      </c>
      <c r="BX8" s="26">
        <f t="shared" si="1"/>
        <v>0</v>
      </c>
      <c r="BY8" s="26">
        <f t="shared" si="1"/>
        <v>0</v>
      </c>
      <c r="BZ8" s="26">
        <f t="shared" si="1"/>
        <v>1</v>
      </c>
      <c r="CA8" s="26">
        <f t="shared" si="1"/>
        <v>0</v>
      </c>
      <c r="CB8" s="26">
        <f t="shared" si="1"/>
        <v>0</v>
      </c>
      <c r="CC8" s="26">
        <f t="shared" si="1"/>
        <v>0</v>
      </c>
      <c r="CD8" s="26">
        <f t="shared" si="1"/>
        <v>0</v>
      </c>
      <c r="CE8" s="26">
        <f t="shared" si="1"/>
        <v>1</v>
      </c>
      <c r="CF8" s="26">
        <f t="shared" si="1"/>
        <v>0</v>
      </c>
      <c r="CG8" s="26">
        <f t="shared" si="1"/>
        <v>0</v>
      </c>
      <c r="CH8" s="26">
        <f t="shared" si="1"/>
        <v>1</v>
      </c>
      <c r="CI8" s="26">
        <f t="shared" si="1"/>
        <v>1</v>
      </c>
      <c r="CJ8" s="26">
        <f t="shared" si="1"/>
        <v>0</v>
      </c>
      <c r="CK8" s="26">
        <f t="shared" si="1"/>
        <v>1</v>
      </c>
      <c r="CL8" s="26">
        <f t="shared" si="1"/>
        <v>1</v>
      </c>
      <c r="CM8" s="26">
        <f t="shared" si="1"/>
        <v>0</v>
      </c>
      <c r="CN8" s="26">
        <f t="shared" si="1"/>
        <v>1</v>
      </c>
      <c r="CO8" s="26">
        <f t="shared" si="1"/>
        <v>0</v>
      </c>
      <c r="CP8" s="26">
        <f t="shared" si="1"/>
        <v>1</v>
      </c>
      <c r="CQ8" s="26">
        <f t="shared" si="1"/>
        <v>1</v>
      </c>
      <c r="CR8" s="26">
        <f t="shared" si="1"/>
        <v>0</v>
      </c>
      <c r="CS8" s="26">
        <f t="shared" si="1"/>
        <v>1</v>
      </c>
      <c r="CT8" s="26">
        <f t="shared" si="1"/>
        <v>1</v>
      </c>
      <c r="CU8" s="26">
        <f t="shared" si="1"/>
        <v>0</v>
      </c>
      <c r="CV8" s="26">
        <f t="shared" si="1"/>
        <v>0</v>
      </c>
      <c r="CW8" s="26">
        <f t="shared" si="1"/>
        <v>1</v>
      </c>
      <c r="CX8" s="26">
        <f t="shared" si="1"/>
        <v>0</v>
      </c>
    </row>
    <row r="9" spans="2:102" x14ac:dyDescent="0.25">
      <c r="B9" s="26">
        <v>7</v>
      </c>
      <c r="C9" s="26">
        <f t="shared" si="2"/>
        <v>0</v>
      </c>
      <c r="D9" s="26">
        <f t="shared" si="2"/>
        <v>0</v>
      </c>
      <c r="E9" s="26">
        <f t="shared" si="2"/>
        <v>1</v>
      </c>
      <c r="F9" s="26">
        <f t="shared" si="2"/>
        <v>1</v>
      </c>
      <c r="G9" s="26">
        <f t="shared" si="2"/>
        <v>1</v>
      </c>
      <c r="H9" s="26">
        <f t="shared" si="2"/>
        <v>0</v>
      </c>
      <c r="I9" s="26">
        <f t="shared" si="2"/>
        <v>1</v>
      </c>
      <c r="J9" s="26">
        <f t="shared" si="2"/>
        <v>1</v>
      </c>
      <c r="K9" s="26">
        <f t="shared" si="2"/>
        <v>1</v>
      </c>
      <c r="L9" s="26">
        <f t="shared" si="2"/>
        <v>1</v>
      </c>
      <c r="M9" s="26">
        <f t="shared" si="2"/>
        <v>0</v>
      </c>
      <c r="N9" s="26">
        <f t="shared" si="2"/>
        <v>1</v>
      </c>
      <c r="O9" s="26">
        <f t="shared" si="2"/>
        <v>0</v>
      </c>
      <c r="P9" s="26">
        <f t="shared" si="2"/>
        <v>1</v>
      </c>
      <c r="Q9" s="26">
        <f t="shared" si="2"/>
        <v>0</v>
      </c>
      <c r="R9" s="26">
        <f t="shared" si="2"/>
        <v>1</v>
      </c>
      <c r="S9" s="26">
        <f t="shared" ref="S9:BN14" si="4">IF(MOD(S$3,$B9)=0,1-S8,S8)</f>
        <v>0</v>
      </c>
      <c r="T9" s="26">
        <f t="shared" si="4"/>
        <v>0</v>
      </c>
      <c r="U9" s="26">
        <f t="shared" si="4"/>
        <v>0</v>
      </c>
      <c r="V9" s="26">
        <f t="shared" si="4"/>
        <v>0</v>
      </c>
      <c r="W9" s="26">
        <f t="shared" si="4"/>
        <v>0</v>
      </c>
      <c r="X9" s="26">
        <f t="shared" si="4"/>
        <v>0</v>
      </c>
      <c r="Y9" s="26">
        <f t="shared" si="4"/>
        <v>0</v>
      </c>
      <c r="Z9" s="26">
        <f t="shared" si="4"/>
        <v>1</v>
      </c>
      <c r="AA9" s="26">
        <f t="shared" si="4"/>
        <v>1</v>
      </c>
      <c r="AB9" s="26">
        <f t="shared" si="4"/>
        <v>0</v>
      </c>
      <c r="AC9" s="26">
        <f t="shared" si="4"/>
        <v>1</v>
      </c>
      <c r="AD9" s="26">
        <f t="shared" si="4"/>
        <v>0</v>
      </c>
      <c r="AE9" s="26">
        <f t="shared" si="4"/>
        <v>0</v>
      </c>
      <c r="AF9" s="26">
        <f t="shared" si="4"/>
        <v>1</v>
      </c>
      <c r="AG9" s="26">
        <f t="shared" si="4"/>
        <v>0</v>
      </c>
      <c r="AH9" s="26">
        <f t="shared" si="4"/>
        <v>1</v>
      </c>
      <c r="AI9" s="26">
        <f t="shared" si="4"/>
        <v>1</v>
      </c>
      <c r="AJ9" s="26">
        <f t="shared" si="4"/>
        <v>0</v>
      </c>
      <c r="AK9" s="26">
        <f t="shared" si="4"/>
        <v>0</v>
      </c>
      <c r="AL9" s="26">
        <f t="shared" si="4"/>
        <v>1</v>
      </c>
      <c r="AM9" s="26">
        <f t="shared" si="4"/>
        <v>0</v>
      </c>
      <c r="AN9" s="26">
        <f t="shared" si="4"/>
        <v>0</v>
      </c>
      <c r="AO9" s="26">
        <f t="shared" si="4"/>
        <v>1</v>
      </c>
      <c r="AP9" s="26">
        <f t="shared" si="4"/>
        <v>0</v>
      </c>
      <c r="AQ9" s="26">
        <f t="shared" si="4"/>
        <v>0</v>
      </c>
      <c r="AR9" s="26">
        <f t="shared" si="4"/>
        <v>1</v>
      </c>
      <c r="AS9" s="26">
        <f t="shared" si="4"/>
        <v>0</v>
      </c>
      <c r="AT9" s="26">
        <f t="shared" si="4"/>
        <v>1</v>
      </c>
      <c r="AU9" s="26">
        <f t="shared" si="4"/>
        <v>0</v>
      </c>
      <c r="AV9" s="26">
        <f t="shared" si="4"/>
        <v>0</v>
      </c>
      <c r="AW9" s="26">
        <f t="shared" si="4"/>
        <v>0</v>
      </c>
      <c r="AX9" s="26">
        <f t="shared" si="4"/>
        <v>1</v>
      </c>
      <c r="AY9" s="26">
        <f t="shared" si="4"/>
        <v>1</v>
      </c>
      <c r="AZ9" s="26">
        <f t="shared" si="4"/>
        <v>1</v>
      </c>
      <c r="BA9" s="26">
        <f t="shared" si="4"/>
        <v>1</v>
      </c>
      <c r="BB9" s="26">
        <f t="shared" si="4"/>
        <v>1</v>
      </c>
      <c r="BC9" s="26">
        <f t="shared" si="4"/>
        <v>0</v>
      </c>
      <c r="BD9" s="26">
        <f t="shared" si="4"/>
        <v>0</v>
      </c>
      <c r="BE9" s="26">
        <f t="shared" si="4"/>
        <v>1</v>
      </c>
      <c r="BF9" s="26">
        <f t="shared" si="4"/>
        <v>0</v>
      </c>
      <c r="BG9" s="26">
        <f t="shared" si="4"/>
        <v>1</v>
      </c>
      <c r="BH9" s="26">
        <f t="shared" si="4"/>
        <v>0</v>
      </c>
      <c r="BI9" s="26">
        <f t="shared" si="4"/>
        <v>0</v>
      </c>
      <c r="BJ9" s="26">
        <f t="shared" si="4"/>
        <v>0</v>
      </c>
      <c r="BK9" s="26">
        <f t="shared" si="4"/>
        <v>0</v>
      </c>
      <c r="BL9" s="26">
        <f t="shared" si="4"/>
        <v>0</v>
      </c>
      <c r="BM9" s="26">
        <f t="shared" si="4"/>
        <v>0</v>
      </c>
      <c r="BN9" s="26">
        <f t="shared" si="4"/>
        <v>1</v>
      </c>
      <c r="BO9" s="26">
        <f t="shared" si="3"/>
        <v>1</v>
      </c>
      <c r="BP9" s="26">
        <f t="shared" si="1"/>
        <v>0</v>
      </c>
      <c r="BQ9" s="26">
        <f t="shared" si="1"/>
        <v>0</v>
      </c>
      <c r="BR9" s="26">
        <f t="shared" si="1"/>
        <v>1</v>
      </c>
      <c r="BS9" s="26">
        <f t="shared" si="1"/>
        <v>1</v>
      </c>
      <c r="BT9" s="26">
        <f t="shared" si="1"/>
        <v>0</v>
      </c>
      <c r="BU9" s="26">
        <f t="shared" si="1"/>
        <v>0</v>
      </c>
      <c r="BV9" s="26">
        <f t="shared" si="1"/>
        <v>1</v>
      </c>
      <c r="BW9" s="26">
        <f t="shared" si="1"/>
        <v>0</v>
      </c>
      <c r="BX9" s="26">
        <f t="shared" si="1"/>
        <v>0</v>
      </c>
      <c r="BY9" s="26">
        <f t="shared" si="1"/>
        <v>0</v>
      </c>
      <c r="BZ9" s="26">
        <f t="shared" si="1"/>
        <v>1</v>
      </c>
      <c r="CA9" s="26">
        <f t="shared" si="1"/>
        <v>1</v>
      </c>
      <c r="CB9" s="26">
        <f t="shared" si="1"/>
        <v>0</v>
      </c>
      <c r="CC9" s="26">
        <f t="shared" si="1"/>
        <v>0</v>
      </c>
      <c r="CD9" s="26">
        <f t="shared" si="1"/>
        <v>0</v>
      </c>
      <c r="CE9" s="26">
        <f t="shared" si="1"/>
        <v>1</v>
      </c>
      <c r="CF9" s="26">
        <f t="shared" si="1"/>
        <v>0</v>
      </c>
      <c r="CG9" s="26">
        <f t="shared" si="1"/>
        <v>0</v>
      </c>
      <c r="CH9" s="26">
        <f t="shared" si="1"/>
        <v>0</v>
      </c>
      <c r="CI9" s="26">
        <f t="shared" si="1"/>
        <v>1</v>
      </c>
      <c r="CJ9" s="26">
        <f t="shared" si="1"/>
        <v>0</v>
      </c>
      <c r="CK9" s="26">
        <f t="shared" si="1"/>
        <v>1</v>
      </c>
      <c r="CL9" s="26">
        <f t="shared" si="1"/>
        <v>1</v>
      </c>
      <c r="CM9" s="26">
        <f t="shared" si="1"/>
        <v>0</v>
      </c>
      <c r="CN9" s="26">
        <f t="shared" si="1"/>
        <v>1</v>
      </c>
      <c r="CO9" s="26">
        <f t="shared" si="1"/>
        <v>1</v>
      </c>
      <c r="CP9" s="26">
        <f t="shared" si="1"/>
        <v>1</v>
      </c>
      <c r="CQ9" s="26">
        <f t="shared" si="1"/>
        <v>1</v>
      </c>
      <c r="CR9" s="26">
        <f t="shared" si="1"/>
        <v>0</v>
      </c>
      <c r="CS9" s="26">
        <f t="shared" si="1"/>
        <v>1</v>
      </c>
      <c r="CT9" s="26">
        <f t="shared" si="1"/>
        <v>1</v>
      </c>
      <c r="CU9" s="26">
        <f t="shared" si="1"/>
        <v>0</v>
      </c>
      <c r="CV9" s="26">
        <f t="shared" si="1"/>
        <v>1</v>
      </c>
      <c r="CW9" s="26">
        <f t="shared" si="1"/>
        <v>1</v>
      </c>
      <c r="CX9" s="26">
        <f t="shared" si="1"/>
        <v>0</v>
      </c>
    </row>
    <row r="10" spans="2:102" x14ac:dyDescent="0.25">
      <c r="B10" s="26">
        <v>8</v>
      </c>
      <c r="C10" s="26">
        <f t="shared" si="2"/>
        <v>0</v>
      </c>
      <c r="D10" s="26">
        <f t="shared" si="2"/>
        <v>0</v>
      </c>
      <c r="E10" s="26">
        <f t="shared" si="2"/>
        <v>1</v>
      </c>
      <c r="F10" s="26">
        <f t="shared" si="2"/>
        <v>1</v>
      </c>
      <c r="G10" s="26">
        <f t="shared" si="2"/>
        <v>1</v>
      </c>
      <c r="H10" s="26">
        <f t="shared" si="2"/>
        <v>0</v>
      </c>
      <c r="I10" s="26">
        <f t="shared" si="2"/>
        <v>1</v>
      </c>
      <c r="J10" s="26">
        <f t="shared" si="2"/>
        <v>0</v>
      </c>
      <c r="K10" s="26">
        <f t="shared" si="2"/>
        <v>1</v>
      </c>
      <c r="L10" s="26">
        <f t="shared" si="2"/>
        <v>1</v>
      </c>
      <c r="M10" s="26">
        <f t="shared" si="2"/>
        <v>0</v>
      </c>
      <c r="N10" s="26">
        <f t="shared" si="2"/>
        <v>1</v>
      </c>
      <c r="O10" s="26">
        <f t="shared" si="2"/>
        <v>0</v>
      </c>
      <c r="P10" s="26">
        <f t="shared" si="2"/>
        <v>1</v>
      </c>
      <c r="Q10" s="26">
        <f t="shared" si="2"/>
        <v>0</v>
      </c>
      <c r="R10" s="26">
        <f t="shared" si="2"/>
        <v>0</v>
      </c>
      <c r="S10" s="26">
        <f t="shared" si="4"/>
        <v>0</v>
      </c>
      <c r="T10" s="26">
        <f t="shared" si="4"/>
        <v>0</v>
      </c>
      <c r="U10" s="26">
        <f t="shared" si="4"/>
        <v>0</v>
      </c>
      <c r="V10" s="26">
        <f t="shared" si="4"/>
        <v>0</v>
      </c>
      <c r="W10" s="26">
        <f t="shared" si="4"/>
        <v>0</v>
      </c>
      <c r="X10" s="26">
        <f t="shared" si="4"/>
        <v>0</v>
      </c>
      <c r="Y10" s="26">
        <f t="shared" si="4"/>
        <v>0</v>
      </c>
      <c r="Z10" s="26">
        <f t="shared" si="4"/>
        <v>0</v>
      </c>
      <c r="AA10" s="26">
        <f t="shared" si="4"/>
        <v>1</v>
      </c>
      <c r="AB10" s="26">
        <f t="shared" si="4"/>
        <v>0</v>
      </c>
      <c r="AC10" s="26">
        <f t="shared" si="4"/>
        <v>1</v>
      </c>
      <c r="AD10" s="26">
        <f t="shared" si="4"/>
        <v>0</v>
      </c>
      <c r="AE10" s="26">
        <f t="shared" si="4"/>
        <v>0</v>
      </c>
      <c r="AF10" s="26">
        <f t="shared" si="4"/>
        <v>1</v>
      </c>
      <c r="AG10" s="26">
        <f t="shared" si="4"/>
        <v>0</v>
      </c>
      <c r="AH10" s="26">
        <f t="shared" si="4"/>
        <v>0</v>
      </c>
      <c r="AI10" s="26">
        <f t="shared" si="4"/>
        <v>1</v>
      </c>
      <c r="AJ10" s="26">
        <f t="shared" si="4"/>
        <v>0</v>
      </c>
      <c r="AK10" s="26">
        <f t="shared" si="4"/>
        <v>0</v>
      </c>
      <c r="AL10" s="26">
        <f t="shared" si="4"/>
        <v>1</v>
      </c>
      <c r="AM10" s="26">
        <f t="shared" si="4"/>
        <v>0</v>
      </c>
      <c r="AN10" s="26">
        <f t="shared" si="4"/>
        <v>0</v>
      </c>
      <c r="AO10" s="26">
        <f t="shared" si="4"/>
        <v>1</v>
      </c>
      <c r="AP10" s="26">
        <f t="shared" si="4"/>
        <v>1</v>
      </c>
      <c r="AQ10" s="26">
        <f t="shared" si="4"/>
        <v>0</v>
      </c>
      <c r="AR10" s="26">
        <f t="shared" si="4"/>
        <v>1</v>
      </c>
      <c r="AS10" s="26">
        <f t="shared" si="4"/>
        <v>0</v>
      </c>
      <c r="AT10" s="26">
        <f t="shared" si="4"/>
        <v>1</v>
      </c>
      <c r="AU10" s="26">
        <f t="shared" si="4"/>
        <v>0</v>
      </c>
      <c r="AV10" s="26">
        <f t="shared" si="4"/>
        <v>0</v>
      </c>
      <c r="AW10" s="26">
        <f t="shared" si="4"/>
        <v>0</v>
      </c>
      <c r="AX10" s="26">
        <f t="shared" si="4"/>
        <v>0</v>
      </c>
      <c r="AY10" s="26">
        <f t="shared" si="4"/>
        <v>1</v>
      </c>
      <c r="AZ10" s="26">
        <f t="shared" si="4"/>
        <v>1</v>
      </c>
      <c r="BA10" s="26">
        <f t="shared" si="4"/>
        <v>1</v>
      </c>
      <c r="BB10" s="26">
        <f t="shared" si="4"/>
        <v>1</v>
      </c>
      <c r="BC10" s="26">
        <f t="shared" si="4"/>
        <v>0</v>
      </c>
      <c r="BD10" s="26">
        <f t="shared" si="4"/>
        <v>0</v>
      </c>
      <c r="BE10" s="26">
        <f t="shared" si="4"/>
        <v>1</v>
      </c>
      <c r="BF10" s="26">
        <f t="shared" si="4"/>
        <v>1</v>
      </c>
      <c r="BG10" s="26">
        <f t="shared" si="4"/>
        <v>1</v>
      </c>
      <c r="BH10" s="26">
        <f t="shared" si="4"/>
        <v>0</v>
      </c>
      <c r="BI10" s="26">
        <f t="shared" si="4"/>
        <v>0</v>
      </c>
      <c r="BJ10" s="26">
        <f t="shared" si="4"/>
        <v>0</v>
      </c>
      <c r="BK10" s="26">
        <f t="shared" si="4"/>
        <v>0</v>
      </c>
      <c r="BL10" s="26">
        <f t="shared" si="4"/>
        <v>0</v>
      </c>
      <c r="BM10" s="26">
        <f t="shared" si="4"/>
        <v>0</v>
      </c>
      <c r="BN10" s="26">
        <f t="shared" si="4"/>
        <v>0</v>
      </c>
      <c r="BO10" s="26">
        <f t="shared" si="3"/>
        <v>1</v>
      </c>
      <c r="BP10" s="26">
        <f t="shared" si="1"/>
        <v>0</v>
      </c>
      <c r="BQ10" s="26">
        <f t="shared" si="1"/>
        <v>0</v>
      </c>
      <c r="BR10" s="26">
        <f t="shared" si="1"/>
        <v>1</v>
      </c>
      <c r="BS10" s="26">
        <f t="shared" si="1"/>
        <v>1</v>
      </c>
      <c r="BT10" s="26">
        <f t="shared" si="1"/>
        <v>0</v>
      </c>
      <c r="BU10" s="26">
        <f t="shared" si="1"/>
        <v>0</v>
      </c>
      <c r="BV10" s="26">
        <f t="shared" si="1"/>
        <v>0</v>
      </c>
      <c r="BW10" s="26">
        <f t="shared" si="1"/>
        <v>0</v>
      </c>
      <c r="BX10" s="26">
        <f t="shared" si="1"/>
        <v>0</v>
      </c>
      <c r="BY10" s="26">
        <f t="shared" si="1"/>
        <v>0</v>
      </c>
      <c r="BZ10" s="26">
        <f t="shared" si="1"/>
        <v>1</v>
      </c>
      <c r="CA10" s="26">
        <f t="shared" si="1"/>
        <v>1</v>
      </c>
      <c r="CB10" s="26">
        <f t="shared" si="1"/>
        <v>0</v>
      </c>
      <c r="CC10" s="26">
        <f t="shared" si="1"/>
        <v>0</v>
      </c>
      <c r="CD10" s="26">
        <f t="shared" si="1"/>
        <v>1</v>
      </c>
      <c r="CE10" s="26">
        <f t="shared" si="1"/>
        <v>1</v>
      </c>
      <c r="CF10" s="26">
        <f t="shared" si="1"/>
        <v>0</v>
      </c>
      <c r="CG10" s="26">
        <f t="shared" si="1"/>
        <v>0</v>
      </c>
      <c r="CH10" s="26">
        <f t="shared" si="1"/>
        <v>0</v>
      </c>
      <c r="CI10" s="26">
        <f t="shared" si="1"/>
        <v>1</v>
      </c>
      <c r="CJ10" s="26">
        <f t="shared" si="1"/>
        <v>0</v>
      </c>
      <c r="CK10" s="26">
        <f t="shared" si="1"/>
        <v>1</v>
      </c>
      <c r="CL10" s="26">
        <f t="shared" si="1"/>
        <v>0</v>
      </c>
      <c r="CM10" s="26">
        <f t="shared" si="1"/>
        <v>0</v>
      </c>
      <c r="CN10" s="26">
        <f t="shared" si="1"/>
        <v>1</v>
      </c>
      <c r="CO10" s="26">
        <f t="shared" si="1"/>
        <v>1</v>
      </c>
      <c r="CP10" s="26">
        <f t="shared" si="1"/>
        <v>1</v>
      </c>
      <c r="CQ10" s="26">
        <f t="shared" si="1"/>
        <v>1</v>
      </c>
      <c r="CR10" s="26">
        <f t="shared" si="1"/>
        <v>0</v>
      </c>
      <c r="CS10" s="26">
        <f t="shared" si="1"/>
        <v>1</v>
      </c>
      <c r="CT10" s="26">
        <f t="shared" si="1"/>
        <v>0</v>
      </c>
      <c r="CU10" s="26">
        <f t="shared" si="1"/>
        <v>0</v>
      </c>
      <c r="CV10" s="26">
        <f t="shared" si="1"/>
        <v>1</v>
      </c>
      <c r="CW10" s="26">
        <f t="shared" si="1"/>
        <v>1</v>
      </c>
      <c r="CX10" s="26">
        <f t="shared" si="1"/>
        <v>0</v>
      </c>
    </row>
    <row r="11" spans="2:102" x14ac:dyDescent="0.25">
      <c r="B11" s="26">
        <v>9</v>
      </c>
      <c r="C11" s="26">
        <f t="shared" si="2"/>
        <v>0</v>
      </c>
      <c r="D11" s="26">
        <f t="shared" si="2"/>
        <v>0</v>
      </c>
      <c r="E11" s="26">
        <f t="shared" si="2"/>
        <v>1</v>
      </c>
      <c r="F11" s="26">
        <f t="shared" si="2"/>
        <v>1</v>
      </c>
      <c r="G11" s="26">
        <f t="shared" si="2"/>
        <v>1</v>
      </c>
      <c r="H11" s="26">
        <f t="shared" si="2"/>
        <v>0</v>
      </c>
      <c r="I11" s="26">
        <f t="shared" si="2"/>
        <v>1</v>
      </c>
      <c r="J11" s="26">
        <f t="shared" si="2"/>
        <v>0</v>
      </c>
      <c r="K11" s="26">
        <f t="shared" si="2"/>
        <v>0</v>
      </c>
      <c r="L11" s="26">
        <f t="shared" si="2"/>
        <v>1</v>
      </c>
      <c r="M11" s="26">
        <f t="shared" si="2"/>
        <v>0</v>
      </c>
      <c r="N11" s="26">
        <f t="shared" si="2"/>
        <v>1</v>
      </c>
      <c r="O11" s="26">
        <f t="shared" si="2"/>
        <v>0</v>
      </c>
      <c r="P11" s="26">
        <f t="shared" si="2"/>
        <v>1</v>
      </c>
      <c r="Q11" s="26">
        <f t="shared" si="2"/>
        <v>0</v>
      </c>
      <c r="R11" s="26">
        <f t="shared" si="2"/>
        <v>0</v>
      </c>
      <c r="S11" s="26">
        <f t="shared" si="4"/>
        <v>0</v>
      </c>
      <c r="T11" s="26">
        <f t="shared" si="4"/>
        <v>1</v>
      </c>
      <c r="U11" s="26">
        <f t="shared" si="4"/>
        <v>0</v>
      </c>
      <c r="V11" s="26">
        <f t="shared" si="4"/>
        <v>0</v>
      </c>
      <c r="W11" s="26">
        <f t="shared" si="4"/>
        <v>0</v>
      </c>
      <c r="X11" s="26">
        <f t="shared" si="4"/>
        <v>0</v>
      </c>
      <c r="Y11" s="26">
        <f t="shared" si="4"/>
        <v>0</v>
      </c>
      <c r="Z11" s="26">
        <f t="shared" si="4"/>
        <v>0</v>
      </c>
      <c r="AA11" s="26">
        <f t="shared" si="4"/>
        <v>1</v>
      </c>
      <c r="AB11" s="26">
        <f t="shared" si="4"/>
        <v>0</v>
      </c>
      <c r="AC11" s="26">
        <f t="shared" si="4"/>
        <v>0</v>
      </c>
      <c r="AD11" s="26">
        <f t="shared" si="4"/>
        <v>0</v>
      </c>
      <c r="AE11" s="26">
        <f t="shared" si="4"/>
        <v>0</v>
      </c>
      <c r="AF11" s="26">
        <f t="shared" si="4"/>
        <v>1</v>
      </c>
      <c r="AG11" s="26">
        <f t="shared" si="4"/>
        <v>0</v>
      </c>
      <c r="AH11" s="26">
        <f t="shared" si="4"/>
        <v>0</v>
      </c>
      <c r="AI11" s="26">
        <f t="shared" si="4"/>
        <v>1</v>
      </c>
      <c r="AJ11" s="26">
        <f t="shared" si="4"/>
        <v>0</v>
      </c>
      <c r="AK11" s="26">
        <f t="shared" si="4"/>
        <v>0</v>
      </c>
      <c r="AL11" s="26">
        <f t="shared" si="4"/>
        <v>0</v>
      </c>
      <c r="AM11" s="26">
        <f t="shared" si="4"/>
        <v>0</v>
      </c>
      <c r="AN11" s="26">
        <f t="shared" si="4"/>
        <v>0</v>
      </c>
      <c r="AO11" s="26">
        <f t="shared" si="4"/>
        <v>1</v>
      </c>
      <c r="AP11" s="26">
        <f t="shared" si="4"/>
        <v>1</v>
      </c>
      <c r="AQ11" s="26">
        <f t="shared" si="4"/>
        <v>0</v>
      </c>
      <c r="AR11" s="26">
        <f t="shared" si="4"/>
        <v>1</v>
      </c>
      <c r="AS11" s="26">
        <f t="shared" si="4"/>
        <v>0</v>
      </c>
      <c r="AT11" s="26">
        <f t="shared" si="4"/>
        <v>1</v>
      </c>
      <c r="AU11" s="26">
        <f t="shared" si="4"/>
        <v>1</v>
      </c>
      <c r="AV11" s="26">
        <f t="shared" si="4"/>
        <v>0</v>
      </c>
      <c r="AW11" s="26">
        <f t="shared" si="4"/>
        <v>0</v>
      </c>
      <c r="AX11" s="26">
        <f t="shared" si="4"/>
        <v>0</v>
      </c>
      <c r="AY11" s="26">
        <f t="shared" si="4"/>
        <v>1</v>
      </c>
      <c r="AZ11" s="26">
        <f t="shared" si="4"/>
        <v>1</v>
      </c>
      <c r="BA11" s="26">
        <f t="shared" si="4"/>
        <v>1</v>
      </c>
      <c r="BB11" s="26">
        <f t="shared" si="4"/>
        <v>1</v>
      </c>
      <c r="BC11" s="26">
        <f t="shared" si="4"/>
        <v>0</v>
      </c>
      <c r="BD11" s="26">
        <f t="shared" si="4"/>
        <v>1</v>
      </c>
      <c r="BE11" s="26">
        <f t="shared" si="4"/>
        <v>1</v>
      </c>
      <c r="BF11" s="26">
        <f t="shared" si="4"/>
        <v>1</v>
      </c>
      <c r="BG11" s="26">
        <f t="shared" si="4"/>
        <v>1</v>
      </c>
      <c r="BH11" s="26">
        <f t="shared" si="4"/>
        <v>0</v>
      </c>
      <c r="BI11" s="26">
        <f t="shared" si="4"/>
        <v>0</v>
      </c>
      <c r="BJ11" s="26">
        <f t="shared" si="4"/>
        <v>0</v>
      </c>
      <c r="BK11" s="26">
        <f t="shared" si="4"/>
        <v>0</v>
      </c>
      <c r="BL11" s="26">
        <f t="shared" si="4"/>
        <v>0</v>
      </c>
      <c r="BM11" s="26">
        <f t="shared" si="4"/>
        <v>1</v>
      </c>
      <c r="BN11" s="26">
        <f t="shared" si="4"/>
        <v>0</v>
      </c>
      <c r="BO11" s="26">
        <f t="shared" si="3"/>
        <v>1</v>
      </c>
      <c r="BP11" s="26">
        <f t="shared" si="1"/>
        <v>0</v>
      </c>
      <c r="BQ11" s="26">
        <f t="shared" si="1"/>
        <v>0</v>
      </c>
      <c r="BR11" s="26">
        <f t="shared" si="1"/>
        <v>1</v>
      </c>
      <c r="BS11" s="26">
        <f t="shared" si="1"/>
        <v>1</v>
      </c>
      <c r="BT11" s="26">
        <f t="shared" si="1"/>
        <v>0</v>
      </c>
      <c r="BU11" s="26">
        <f t="shared" si="1"/>
        <v>0</v>
      </c>
      <c r="BV11" s="26">
        <f t="shared" si="1"/>
        <v>1</v>
      </c>
      <c r="BW11" s="26">
        <f t="shared" si="1"/>
        <v>0</v>
      </c>
      <c r="BX11" s="26">
        <f t="shared" si="1"/>
        <v>0</v>
      </c>
      <c r="BY11" s="26">
        <f t="shared" si="1"/>
        <v>0</v>
      </c>
      <c r="BZ11" s="26">
        <f t="shared" si="1"/>
        <v>1</v>
      </c>
      <c r="CA11" s="26">
        <f t="shared" si="1"/>
        <v>1</v>
      </c>
      <c r="CB11" s="26">
        <f t="shared" si="1"/>
        <v>0</v>
      </c>
      <c r="CC11" s="26">
        <f t="shared" si="1"/>
        <v>0</v>
      </c>
      <c r="CD11" s="26">
        <f t="shared" si="1"/>
        <v>1</v>
      </c>
      <c r="CE11" s="26">
        <f t="shared" si="1"/>
        <v>0</v>
      </c>
      <c r="CF11" s="26">
        <f t="shared" si="1"/>
        <v>0</v>
      </c>
      <c r="CG11" s="26">
        <f t="shared" si="1"/>
        <v>0</v>
      </c>
      <c r="CH11" s="26">
        <f t="shared" si="1"/>
        <v>0</v>
      </c>
      <c r="CI11" s="26">
        <f t="shared" si="1"/>
        <v>1</v>
      </c>
      <c r="CJ11" s="26">
        <f t="shared" si="1"/>
        <v>0</v>
      </c>
      <c r="CK11" s="26">
        <f t="shared" si="1"/>
        <v>1</v>
      </c>
      <c r="CL11" s="26">
        <f t="shared" si="1"/>
        <v>0</v>
      </c>
      <c r="CM11" s="26">
        <f t="shared" si="1"/>
        <v>0</v>
      </c>
      <c r="CN11" s="26">
        <f t="shared" si="1"/>
        <v>0</v>
      </c>
      <c r="CO11" s="26">
        <f t="shared" si="1"/>
        <v>1</v>
      </c>
      <c r="CP11" s="26">
        <f t="shared" si="1"/>
        <v>1</v>
      </c>
      <c r="CQ11" s="26">
        <f t="shared" si="1"/>
        <v>1</v>
      </c>
      <c r="CR11" s="26">
        <f t="shared" si="1"/>
        <v>0</v>
      </c>
      <c r="CS11" s="26">
        <f t="shared" si="1"/>
        <v>1</v>
      </c>
      <c r="CT11" s="26">
        <f t="shared" si="1"/>
        <v>0</v>
      </c>
      <c r="CU11" s="26">
        <f t="shared" si="1"/>
        <v>0</v>
      </c>
      <c r="CV11" s="26">
        <f t="shared" si="1"/>
        <v>1</v>
      </c>
      <c r="CW11" s="26">
        <f t="shared" si="1"/>
        <v>0</v>
      </c>
      <c r="CX11" s="26">
        <f t="shared" si="1"/>
        <v>0</v>
      </c>
    </row>
    <row r="12" spans="2:102" x14ac:dyDescent="0.25">
      <c r="B12" s="26">
        <v>10</v>
      </c>
      <c r="C12" s="26">
        <f t="shared" si="2"/>
        <v>0</v>
      </c>
      <c r="D12" s="26">
        <f t="shared" si="2"/>
        <v>0</v>
      </c>
      <c r="E12" s="26">
        <f t="shared" si="2"/>
        <v>1</v>
      </c>
      <c r="F12" s="26">
        <f t="shared" si="2"/>
        <v>1</v>
      </c>
      <c r="G12" s="26">
        <f t="shared" si="2"/>
        <v>1</v>
      </c>
      <c r="H12" s="26">
        <f t="shared" si="2"/>
        <v>0</v>
      </c>
      <c r="I12" s="26">
        <f t="shared" si="2"/>
        <v>1</v>
      </c>
      <c r="J12" s="26">
        <f t="shared" si="2"/>
        <v>0</v>
      </c>
      <c r="K12" s="26">
        <f t="shared" si="2"/>
        <v>0</v>
      </c>
      <c r="L12" s="26">
        <f t="shared" si="2"/>
        <v>0</v>
      </c>
      <c r="M12" s="26">
        <f t="shared" si="2"/>
        <v>0</v>
      </c>
      <c r="N12" s="26">
        <f t="shared" si="2"/>
        <v>1</v>
      </c>
      <c r="O12" s="26">
        <f t="shared" si="2"/>
        <v>0</v>
      </c>
      <c r="P12" s="26">
        <f t="shared" si="2"/>
        <v>1</v>
      </c>
      <c r="Q12" s="26">
        <f t="shared" si="2"/>
        <v>0</v>
      </c>
      <c r="R12" s="26">
        <f t="shared" si="2"/>
        <v>0</v>
      </c>
      <c r="S12" s="26">
        <f t="shared" si="4"/>
        <v>0</v>
      </c>
      <c r="T12" s="26">
        <f t="shared" si="4"/>
        <v>1</v>
      </c>
      <c r="U12" s="26">
        <f t="shared" si="4"/>
        <v>0</v>
      </c>
      <c r="V12" s="26">
        <f t="shared" si="4"/>
        <v>1</v>
      </c>
      <c r="W12" s="26">
        <f t="shared" si="4"/>
        <v>0</v>
      </c>
      <c r="X12" s="26">
        <f t="shared" si="4"/>
        <v>0</v>
      </c>
      <c r="Y12" s="26">
        <f t="shared" si="4"/>
        <v>0</v>
      </c>
      <c r="Z12" s="26">
        <f t="shared" si="4"/>
        <v>0</v>
      </c>
      <c r="AA12" s="26">
        <f t="shared" si="4"/>
        <v>1</v>
      </c>
      <c r="AB12" s="26">
        <f t="shared" si="4"/>
        <v>0</v>
      </c>
      <c r="AC12" s="26">
        <f t="shared" si="4"/>
        <v>0</v>
      </c>
      <c r="AD12" s="26">
        <f t="shared" si="4"/>
        <v>0</v>
      </c>
      <c r="AE12" s="26">
        <f t="shared" si="4"/>
        <v>0</v>
      </c>
      <c r="AF12" s="26">
        <f t="shared" si="4"/>
        <v>0</v>
      </c>
      <c r="AG12" s="26">
        <f t="shared" si="4"/>
        <v>0</v>
      </c>
      <c r="AH12" s="26">
        <f t="shared" si="4"/>
        <v>0</v>
      </c>
      <c r="AI12" s="26">
        <f t="shared" si="4"/>
        <v>1</v>
      </c>
      <c r="AJ12" s="26">
        <f t="shared" si="4"/>
        <v>0</v>
      </c>
      <c r="AK12" s="26">
        <f t="shared" si="4"/>
        <v>0</v>
      </c>
      <c r="AL12" s="26">
        <f t="shared" si="4"/>
        <v>0</v>
      </c>
      <c r="AM12" s="26">
        <f t="shared" si="4"/>
        <v>0</v>
      </c>
      <c r="AN12" s="26">
        <f t="shared" si="4"/>
        <v>0</v>
      </c>
      <c r="AO12" s="26">
        <f t="shared" si="4"/>
        <v>1</v>
      </c>
      <c r="AP12" s="26">
        <f t="shared" si="4"/>
        <v>0</v>
      </c>
      <c r="AQ12" s="26">
        <f t="shared" si="4"/>
        <v>0</v>
      </c>
      <c r="AR12" s="26">
        <f t="shared" si="4"/>
        <v>1</v>
      </c>
      <c r="AS12" s="26">
        <f t="shared" si="4"/>
        <v>0</v>
      </c>
      <c r="AT12" s="26">
        <f t="shared" si="4"/>
        <v>1</v>
      </c>
      <c r="AU12" s="26">
        <f t="shared" si="4"/>
        <v>1</v>
      </c>
      <c r="AV12" s="26">
        <f t="shared" si="4"/>
        <v>0</v>
      </c>
      <c r="AW12" s="26">
        <f t="shared" si="4"/>
        <v>0</v>
      </c>
      <c r="AX12" s="26">
        <f t="shared" si="4"/>
        <v>0</v>
      </c>
      <c r="AY12" s="26">
        <f t="shared" si="4"/>
        <v>1</v>
      </c>
      <c r="AZ12" s="26">
        <f t="shared" si="4"/>
        <v>0</v>
      </c>
      <c r="BA12" s="26">
        <f t="shared" si="4"/>
        <v>1</v>
      </c>
      <c r="BB12" s="26">
        <f t="shared" si="4"/>
        <v>1</v>
      </c>
      <c r="BC12" s="26">
        <f t="shared" si="4"/>
        <v>0</v>
      </c>
      <c r="BD12" s="26">
        <f t="shared" si="4"/>
        <v>1</v>
      </c>
      <c r="BE12" s="26">
        <f t="shared" si="4"/>
        <v>1</v>
      </c>
      <c r="BF12" s="26">
        <f t="shared" si="4"/>
        <v>1</v>
      </c>
      <c r="BG12" s="26">
        <f t="shared" si="4"/>
        <v>1</v>
      </c>
      <c r="BH12" s="26">
        <f t="shared" si="4"/>
        <v>0</v>
      </c>
      <c r="BI12" s="26">
        <f t="shared" si="4"/>
        <v>0</v>
      </c>
      <c r="BJ12" s="26">
        <f t="shared" si="4"/>
        <v>1</v>
      </c>
      <c r="BK12" s="26">
        <f t="shared" si="4"/>
        <v>0</v>
      </c>
      <c r="BL12" s="26">
        <f t="shared" si="4"/>
        <v>0</v>
      </c>
      <c r="BM12" s="26">
        <f t="shared" si="4"/>
        <v>1</v>
      </c>
      <c r="BN12" s="26">
        <f t="shared" si="4"/>
        <v>0</v>
      </c>
      <c r="BO12" s="26">
        <f t="shared" si="3"/>
        <v>1</v>
      </c>
      <c r="BP12" s="26">
        <f t="shared" si="1"/>
        <v>0</v>
      </c>
      <c r="BQ12" s="26">
        <f t="shared" si="1"/>
        <v>0</v>
      </c>
      <c r="BR12" s="26">
        <f t="shared" si="1"/>
        <v>1</v>
      </c>
      <c r="BS12" s="26">
        <f t="shared" si="1"/>
        <v>1</v>
      </c>
      <c r="BT12" s="26">
        <f t="shared" si="1"/>
        <v>1</v>
      </c>
      <c r="BU12" s="26">
        <f t="shared" si="1"/>
        <v>0</v>
      </c>
      <c r="BV12" s="26">
        <f t="shared" si="1"/>
        <v>1</v>
      </c>
      <c r="BW12" s="26">
        <f t="shared" si="1"/>
        <v>0</v>
      </c>
      <c r="BX12" s="26">
        <f t="shared" si="1"/>
        <v>0</v>
      </c>
      <c r="BY12" s="26">
        <f t="shared" si="1"/>
        <v>0</v>
      </c>
      <c r="BZ12" s="26">
        <f t="shared" ref="BZ12:CX22" si="5">IF(MOD(BZ$3,$B12)=0,1-BZ11,BZ11)</f>
        <v>1</v>
      </c>
      <c r="CA12" s="26">
        <f t="shared" si="5"/>
        <v>1</v>
      </c>
      <c r="CB12" s="26">
        <f t="shared" si="5"/>
        <v>0</v>
      </c>
      <c r="CC12" s="26">
        <f t="shared" si="5"/>
        <v>0</v>
      </c>
      <c r="CD12" s="26">
        <f t="shared" si="5"/>
        <v>0</v>
      </c>
      <c r="CE12" s="26">
        <f t="shared" si="5"/>
        <v>0</v>
      </c>
      <c r="CF12" s="26">
        <f t="shared" si="5"/>
        <v>0</v>
      </c>
      <c r="CG12" s="26">
        <f t="shared" si="5"/>
        <v>0</v>
      </c>
      <c r="CH12" s="26">
        <f t="shared" si="5"/>
        <v>0</v>
      </c>
      <c r="CI12" s="26">
        <f t="shared" si="5"/>
        <v>1</v>
      </c>
      <c r="CJ12" s="26">
        <f t="shared" si="5"/>
        <v>0</v>
      </c>
      <c r="CK12" s="26">
        <f t="shared" si="5"/>
        <v>1</v>
      </c>
      <c r="CL12" s="26">
        <f t="shared" si="5"/>
        <v>0</v>
      </c>
      <c r="CM12" s="26">
        <f t="shared" si="5"/>
        <v>0</v>
      </c>
      <c r="CN12" s="26">
        <f t="shared" si="5"/>
        <v>1</v>
      </c>
      <c r="CO12" s="26">
        <f t="shared" si="5"/>
        <v>1</v>
      </c>
      <c r="CP12" s="26">
        <f t="shared" si="5"/>
        <v>1</v>
      </c>
      <c r="CQ12" s="26">
        <f t="shared" si="5"/>
        <v>1</v>
      </c>
      <c r="CR12" s="26">
        <f t="shared" si="5"/>
        <v>0</v>
      </c>
      <c r="CS12" s="26">
        <f t="shared" si="5"/>
        <v>1</v>
      </c>
      <c r="CT12" s="26">
        <f t="shared" si="5"/>
        <v>0</v>
      </c>
      <c r="CU12" s="26">
        <f t="shared" si="5"/>
        <v>0</v>
      </c>
      <c r="CV12" s="26">
        <f t="shared" si="5"/>
        <v>1</v>
      </c>
      <c r="CW12" s="26">
        <f t="shared" si="5"/>
        <v>0</v>
      </c>
      <c r="CX12" s="26">
        <f t="shared" si="5"/>
        <v>1</v>
      </c>
    </row>
    <row r="13" spans="2:102" x14ac:dyDescent="0.25">
      <c r="B13" s="26">
        <v>11</v>
      </c>
      <c r="C13" s="26">
        <f t="shared" si="2"/>
        <v>0</v>
      </c>
      <c r="D13" s="26">
        <f t="shared" si="2"/>
        <v>0</v>
      </c>
      <c r="E13" s="26">
        <f t="shared" si="2"/>
        <v>1</v>
      </c>
      <c r="F13" s="26">
        <f t="shared" si="2"/>
        <v>1</v>
      </c>
      <c r="G13" s="26">
        <f t="shared" si="2"/>
        <v>1</v>
      </c>
      <c r="H13" s="26">
        <f t="shared" si="2"/>
        <v>0</v>
      </c>
      <c r="I13" s="26">
        <f t="shared" si="2"/>
        <v>1</v>
      </c>
      <c r="J13" s="26">
        <f t="shared" si="2"/>
        <v>0</v>
      </c>
      <c r="K13" s="26">
        <f t="shared" si="2"/>
        <v>0</v>
      </c>
      <c r="L13" s="26">
        <f t="shared" si="2"/>
        <v>0</v>
      </c>
      <c r="M13" s="26">
        <f t="shared" si="2"/>
        <v>1</v>
      </c>
      <c r="N13" s="26">
        <f t="shared" si="2"/>
        <v>1</v>
      </c>
      <c r="O13" s="26">
        <f t="shared" si="2"/>
        <v>0</v>
      </c>
      <c r="P13" s="26">
        <f t="shared" si="2"/>
        <v>1</v>
      </c>
      <c r="Q13" s="26">
        <f t="shared" si="2"/>
        <v>0</v>
      </c>
      <c r="R13" s="26">
        <f t="shared" si="2"/>
        <v>0</v>
      </c>
      <c r="S13" s="26">
        <f t="shared" si="4"/>
        <v>0</v>
      </c>
      <c r="T13" s="26">
        <f t="shared" si="4"/>
        <v>1</v>
      </c>
      <c r="U13" s="26">
        <f t="shared" si="4"/>
        <v>0</v>
      </c>
      <c r="V13" s="26">
        <f t="shared" si="4"/>
        <v>1</v>
      </c>
      <c r="W13" s="26">
        <f t="shared" si="4"/>
        <v>0</v>
      </c>
      <c r="X13" s="26">
        <f t="shared" si="4"/>
        <v>1</v>
      </c>
      <c r="Y13" s="26">
        <f t="shared" si="4"/>
        <v>0</v>
      </c>
      <c r="Z13" s="26">
        <f t="shared" si="4"/>
        <v>0</v>
      </c>
      <c r="AA13" s="26">
        <f t="shared" si="4"/>
        <v>1</v>
      </c>
      <c r="AB13" s="26">
        <f t="shared" si="4"/>
        <v>0</v>
      </c>
      <c r="AC13" s="26">
        <f t="shared" si="4"/>
        <v>0</v>
      </c>
      <c r="AD13" s="26">
        <f t="shared" si="4"/>
        <v>0</v>
      </c>
      <c r="AE13" s="26">
        <f t="shared" si="4"/>
        <v>0</v>
      </c>
      <c r="AF13" s="26">
        <f t="shared" si="4"/>
        <v>0</v>
      </c>
      <c r="AG13" s="26">
        <f t="shared" si="4"/>
        <v>0</v>
      </c>
      <c r="AH13" s="26">
        <f t="shared" si="4"/>
        <v>0</v>
      </c>
      <c r="AI13" s="26">
        <f t="shared" si="4"/>
        <v>0</v>
      </c>
      <c r="AJ13" s="26">
        <f t="shared" si="4"/>
        <v>0</v>
      </c>
      <c r="AK13" s="26">
        <f t="shared" si="4"/>
        <v>0</v>
      </c>
      <c r="AL13" s="26">
        <f t="shared" si="4"/>
        <v>0</v>
      </c>
      <c r="AM13" s="26">
        <f t="shared" si="4"/>
        <v>0</v>
      </c>
      <c r="AN13" s="26">
        <f t="shared" si="4"/>
        <v>0</v>
      </c>
      <c r="AO13" s="26">
        <f t="shared" si="4"/>
        <v>1</v>
      </c>
      <c r="AP13" s="26">
        <f t="shared" si="4"/>
        <v>0</v>
      </c>
      <c r="AQ13" s="26">
        <f t="shared" si="4"/>
        <v>0</v>
      </c>
      <c r="AR13" s="26">
        <f t="shared" si="4"/>
        <v>1</v>
      </c>
      <c r="AS13" s="26">
        <f t="shared" si="4"/>
        <v>0</v>
      </c>
      <c r="AT13" s="26">
        <f t="shared" si="4"/>
        <v>0</v>
      </c>
      <c r="AU13" s="26">
        <f t="shared" si="4"/>
        <v>1</v>
      </c>
      <c r="AV13" s="26">
        <f t="shared" si="4"/>
        <v>0</v>
      </c>
      <c r="AW13" s="26">
        <f t="shared" si="4"/>
        <v>0</v>
      </c>
      <c r="AX13" s="26">
        <f t="shared" si="4"/>
        <v>0</v>
      </c>
      <c r="AY13" s="26">
        <f t="shared" si="4"/>
        <v>1</v>
      </c>
      <c r="AZ13" s="26">
        <f t="shared" si="4"/>
        <v>0</v>
      </c>
      <c r="BA13" s="26">
        <f t="shared" si="4"/>
        <v>1</v>
      </c>
      <c r="BB13" s="26">
        <f t="shared" si="4"/>
        <v>1</v>
      </c>
      <c r="BC13" s="26">
        <f t="shared" si="4"/>
        <v>0</v>
      </c>
      <c r="BD13" s="26">
        <f t="shared" si="4"/>
        <v>1</v>
      </c>
      <c r="BE13" s="26">
        <f t="shared" si="4"/>
        <v>0</v>
      </c>
      <c r="BF13" s="26">
        <f t="shared" si="4"/>
        <v>1</v>
      </c>
      <c r="BG13" s="26">
        <f t="shared" si="4"/>
        <v>1</v>
      </c>
      <c r="BH13" s="26">
        <f t="shared" si="4"/>
        <v>0</v>
      </c>
      <c r="BI13" s="26">
        <f t="shared" si="4"/>
        <v>0</v>
      </c>
      <c r="BJ13" s="26">
        <f t="shared" si="4"/>
        <v>1</v>
      </c>
      <c r="BK13" s="26">
        <f t="shared" si="4"/>
        <v>0</v>
      </c>
      <c r="BL13" s="26">
        <f t="shared" si="4"/>
        <v>0</v>
      </c>
      <c r="BM13" s="26">
        <f t="shared" si="4"/>
        <v>1</v>
      </c>
      <c r="BN13" s="26">
        <f t="shared" si="4"/>
        <v>0</v>
      </c>
      <c r="BO13" s="26">
        <f t="shared" si="3"/>
        <v>1</v>
      </c>
      <c r="BP13" s="26">
        <f t="shared" si="3"/>
        <v>1</v>
      </c>
      <c r="BQ13" s="26">
        <f t="shared" si="3"/>
        <v>0</v>
      </c>
      <c r="BR13" s="26">
        <f t="shared" si="3"/>
        <v>1</v>
      </c>
      <c r="BS13" s="26">
        <f t="shared" si="3"/>
        <v>1</v>
      </c>
      <c r="BT13" s="26">
        <f t="shared" si="3"/>
        <v>1</v>
      </c>
      <c r="BU13" s="26">
        <f t="shared" si="3"/>
        <v>0</v>
      </c>
      <c r="BV13" s="26">
        <f t="shared" si="3"/>
        <v>1</v>
      </c>
      <c r="BW13" s="26">
        <f t="shared" si="3"/>
        <v>0</v>
      </c>
      <c r="BX13" s="26">
        <f t="shared" si="3"/>
        <v>0</v>
      </c>
      <c r="BY13" s="26">
        <f t="shared" si="3"/>
        <v>0</v>
      </c>
      <c r="BZ13" s="26">
        <f t="shared" si="5"/>
        <v>1</v>
      </c>
      <c r="CA13" s="26">
        <f t="shared" si="5"/>
        <v>0</v>
      </c>
      <c r="CB13" s="26">
        <f t="shared" si="5"/>
        <v>0</v>
      </c>
      <c r="CC13" s="26">
        <f t="shared" si="5"/>
        <v>0</v>
      </c>
      <c r="CD13" s="26">
        <f t="shared" si="5"/>
        <v>0</v>
      </c>
      <c r="CE13" s="26">
        <f t="shared" si="5"/>
        <v>0</v>
      </c>
      <c r="CF13" s="26">
        <f t="shared" si="5"/>
        <v>0</v>
      </c>
      <c r="CG13" s="26">
        <f t="shared" si="5"/>
        <v>0</v>
      </c>
      <c r="CH13" s="26">
        <f t="shared" si="5"/>
        <v>0</v>
      </c>
      <c r="CI13" s="26">
        <f t="shared" si="5"/>
        <v>1</v>
      </c>
      <c r="CJ13" s="26">
        <f t="shared" si="5"/>
        <v>0</v>
      </c>
      <c r="CK13" s="26">
        <f t="shared" si="5"/>
        <v>1</v>
      </c>
      <c r="CL13" s="26">
        <f t="shared" si="5"/>
        <v>1</v>
      </c>
      <c r="CM13" s="26">
        <f t="shared" si="5"/>
        <v>0</v>
      </c>
      <c r="CN13" s="26">
        <f t="shared" si="5"/>
        <v>1</v>
      </c>
      <c r="CO13" s="26">
        <f t="shared" si="5"/>
        <v>1</v>
      </c>
      <c r="CP13" s="26">
        <f t="shared" si="5"/>
        <v>1</v>
      </c>
      <c r="CQ13" s="26">
        <f t="shared" si="5"/>
        <v>1</v>
      </c>
      <c r="CR13" s="26">
        <f t="shared" si="5"/>
        <v>0</v>
      </c>
      <c r="CS13" s="26">
        <f t="shared" si="5"/>
        <v>1</v>
      </c>
      <c r="CT13" s="26">
        <f t="shared" si="5"/>
        <v>0</v>
      </c>
      <c r="CU13" s="26">
        <f t="shared" si="5"/>
        <v>0</v>
      </c>
      <c r="CV13" s="26">
        <f t="shared" si="5"/>
        <v>1</v>
      </c>
      <c r="CW13" s="26">
        <f t="shared" si="5"/>
        <v>1</v>
      </c>
      <c r="CX13" s="26">
        <f t="shared" si="5"/>
        <v>1</v>
      </c>
    </row>
    <row r="14" spans="2:102" x14ac:dyDescent="0.25">
      <c r="B14" s="26">
        <v>12</v>
      </c>
      <c r="C14" s="26">
        <f t="shared" si="2"/>
        <v>0</v>
      </c>
      <c r="D14" s="26">
        <f t="shared" si="2"/>
        <v>0</v>
      </c>
      <c r="E14" s="26">
        <f t="shared" si="2"/>
        <v>1</v>
      </c>
      <c r="F14" s="26">
        <f t="shared" si="2"/>
        <v>1</v>
      </c>
      <c r="G14" s="26">
        <f t="shared" si="2"/>
        <v>1</v>
      </c>
      <c r="H14" s="26">
        <f t="shared" si="2"/>
        <v>0</v>
      </c>
      <c r="I14" s="26">
        <f t="shared" si="2"/>
        <v>1</v>
      </c>
      <c r="J14" s="26">
        <f t="shared" si="2"/>
        <v>0</v>
      </c>
      <c r="K14" s="26">
        <f t="shared" si="2"/>
        <v>0</v>
      </c>
      <c r="L14" s="26">
        <f t="shared" si="2"/>
        <v>0</v>
      </c>
      <c r="M14" s="26">
        <f t="shared" si="2"/>
        <v>1</v>
      </c>
      <c r="N14" s="26">
        <f t="shared" si="2"/>
        <v>0</v>
      </c>
      <c r="O14" s="26">
        <f t="shared" si="2"/>
        <v>0</v>
      </c>
      <c r="P14" s="26">
        <f t="shared" si="2"/>
        <v>1</v>
      </c>
      <c r="Q14" s="26">
        <f t="shared" si="2"/>
        <v>0</v>
      </c>
      <c r="R14" s="26">
        <f t="shared" si="2"/>
        <v>0</v>
      </c>
      <c r="S14" s="26">
        <f t="shared" si="4"/>
        <v>0</v>
      </c>
      <c r="T14" s="26">
        <f t="shared" si="4"/>
        <v>1</v>
      </c>
      <c r="U14" s="26">
        <f t="shared" si="4"/>
        <v>0</v>
      </c>
      <c r="V14" s="26">
        <f t="shared" si="4"/>
        <v>1</v>
      </c>
      <c r="W14" s="26">
        <f t="shared" si="4"/>
        <v>0</v>
      </c>
      <c r="X14" s="26">
        <f t="shared" si="4"/>
        <v>1</v>
      </c>
      <c r="Y14" s="26">
        <f t="shared" si="4"/>
        <v>0</v>
      </c>
      <c r="Z14" s="26">
        <f t="shared" si="4"/>
        <v>1</v>
      </c>
      <c r="AA14" s="26">
        <f t="shared" si="4"/>
        <v>1</v>
      </c>
      <c r="AB14" s="26">
        <f t="shared" si="4"/>
        <v>0</v>
      </c>
      <c r="AC14" s="26">
        <f t="shared" si="4"/>
        <v>0</v>
      </c>
      <c r="AD14" s="26">
        <f t="shared" si="4"/>
        <v>0</v>
      </c>
      <c r="AE14" s="26">
        <f t="shared" si="4"/>
        <v>0</v>
      </c>
      <c r="AF14" s="26">
        <f t="shared" si="4"/>
        <v>0</v>
      </c>
      <c r="AG14" s="26">
        <f t="shared" si="4"/>
        <v>0</v>
      </c>
      <c r="AH14" s="26">
        <f t="shared" ref="AH14:BN21" si="6">IF(MOD(AH$3,$B14)=0,1-AH13,AH13)</f>
        <v>0</v>
      </c>
      <c r="AI14" s="26">
        <f t="shared" si="6"/>
        <v>0</v>
      </c>
      <c r="AJ14" s="26">
        <f t="shared" si="6"/>
        <v>0</v>
      </c>
      <c r="AK14" s="26">
        <f t="shared" si="6"/>
        <v>0</v>
      </c>
      <c r="AL14" s="26">
        <f t="shared" si="6"/>
        <v>1</v>
      </c>
      <c r="AM14" s="26">
        <f t="shared" si="6"/>
        <v>0</v>
      </c>
      <c r="AN14" s="26">
        <f t="shared" si="6"/>
        <v>0</v>
      </c>
      <c r="AO14" s="26">
        <f t="shared" si="6"/>
        <v>1</v>
      </c>
      <c r="AP14" s="26">
        <f t="shared" si="6"/>
        <v>0</v>
      </c>
      <c r="AQ14" s="26">
        <f t="shared" si="6"/>
        <v>0</v>
      </c>
      <c r="AR14" s="26">
        <f t="shared" si="6"/>
        <v>1</v>
      </c>
      <c r="AS14" s="26">
        <f t="shared" si="6"/>
        <v>0</v>
      </c>
      <c r="AT14" s="26">
        <f t="shared" si="6"/>
        <v>0</v>
      </c>
      <c r="AU14" s="26">
        <f t="shared" si="6"/>
        <v>1</v>
      </c>
      <c r="AV14" s="26">
        <f t="shared" si="6"/>
        <v>0</v>
      </c>
      <c r="AW14" s="26">
        <f t="shared" si="6"/>
        <v>0</v>
      </c>
      <c r="AX14" s="26">
        <f t="shared" si="6"/>
        <v>1</v>
      </c>
      <c r="AY14" s="26">
        <f t="shared" si="6"/>
        <v>1</v>
      </c>
      <c r="AZ14" s="26">
        <f t="shared" si="6"/>
        <v>0</v>
      </c>
      <c r="BA14" s="26">
        <f t="shared" si="6"/>
        <v>1</v>
      </c>
      <c r="BB14" s="26">
        <f t="shared" si="6"/>
        <v>1</v>
      </c>
      <c r="BC14" s="26">
        <f t="shared" si="6"/>
        <v>0</v>
      </c>
      <c r="BD14" s="26">
        <f t="shared" si="6"/>
        <v>1</v>
      </c>
      <c r="BE14" s="26">
        <f t="shared" si="6"/>
        <v>0</v>
      </c>
      <c r="BF14" s="26">
        <f t="shared" si="6"/>
        <v>1</v>
      </c>
      <c r="BG14" s="26">
        <f t="shared" si="6"/>
        <v>1</v>
      </c>
      <c r="BH14" s="26">
        <f t="shared" si="6"/>
        <v>0</v>
      </c>
      <c r="BI14" s="26">
        <f t="shared" si="6"/>
        <v>0</v>
      </c>
      <c r="BJ14" s="26">
        <f t="shared" si="6"/>
        <v>0</v>
      </c>
      <c r="BK14" s="26">
        <f t="shared" si="6"/>
        <v>0</v>
      </c>
      <c r="BL14" s="26">
        <f t="shared" si="6"/>
        <v>0</v>
      </c>
      <c r="BM14" s="26">
        <f t="shared" si="6"/>
        <v>1</v>
      </c>
      <c r="BN14" s="26">
        <f t="shared" si="6"/>
        <v>0</v>
      </c>
      <c r="BO14" s="26">
        <f t="shared" si="3"/>
        <v>1</v>
      </c>
      <c r="BP14" s="26">
        <f t="shared" si="3"/>
        <v>1</v>
      </c>
      <c r="BQ14" s="26">
        <f t="shared" si="3"/>
        <v>0</v>
      </c>
      <c r="BR14" s="26">
        <f t="shared" si="3"/>
        <v>1</v>
      </c>
      <c r="BS14" s="26">
        <f t="shared" si="3"/>
        <v>1</v>
      </c>
      <c r="BT14" s="26">
        <f t="shared" si="3"/>
        <v>1</v>
      </c>
      <c r="BU14" s="26">
        <f t="shared" si="3"/>
        <v>0</v>
      </c>
      <c r="BV14" s="26">
        <f t="shared" si="3"/>
        <v>0</v>
      </c>
      <c r="BW14" s="26">
        <f t="shared" si="3"/>
        <v>0</v>
      </c>
      <c r="BX14" s="26">
        <f t="shared" si="3"/>
        <v>0</v>
      </c>
      <c r="BY14" s="26">
        <f t="shared" si="3"/>
        <v>0</v>
      </c>
      <c r="BZ14" s="26">
        <f t="shared" si="5"/>
        <v>1</v>
      </c>
      <c r="CA14" s="26">
        <f t="shared" si="5"/>
        <v>0</v>
      </c>
      <c r="CB14" s="26">
        <f t="shared" si="5"/>
        <v>0</v>
      </c>
      <c r="CC14" s="26">
        <f t="shared" si="5"/>
        <v>0</v>
      </c>
      <c r="CD14" s="26">
        <f t="shared" si="5"/>
        <v>0</v>
      </c>
      <c r="CE14" s="26">
        <f t="shared" si="5"/>
        <v>0</v>
      </c>
      <c r="CF14" s="26">
        <f t="shared" si="5"/>
        <v>0</v>
      </c>
      <c r="CG14" s="26">
        <f t="shared" si="5"/>
        <v>0</v>
      </c>
      <c r="CH14" s="26">
        <f t="shared" si="5"/>
        <v>1</v>
      </c>
      <c r="CI14" s="26">
        <f t="shared" si="5"/>
        <v>1</v>
      </c>
      <c r="CJ14" s="26">
        <f t="shared" si="5"/>
        <v>0</v>
      </c>
      <c r="CK14" s="26">
        <f t="shared" si="5"/>
        <v>1</v>
      </c>
      <c r="CL14" s="26">
        <f t="shared" si="5"/>
        <v>1</v>
      </c>
      <c r="CM14" s="26">
        <f t="shared" si="5"/>
        <v>0</v>
      </c>
      <c r="CN14" s="26">
        <f t="shared" si="5"/>
        <v>1</v>
      </c>
      <c r="CO14" s="26">
        <f t="shared" si="5"/>
        <v>1</v>
      </c>
      <c r="CP14" s="26">
        <f t="shared" si="5"/>
        <v>1</v>
      </c>
      <c r="CQ14" s="26">
        <f t="shared" si="5"/>
        <v>1</v>
      </c>
      <c r="CR14" s="26">
        <f t="shared" si="5"/>
        <v>0</v>
      </c>
      <c r="CS14" s="26">
        <f t="shared" si="5"/>
        <v>1</v>
      </c>
      <c r="CT14" s="26">
        <f t="shared" si="5"/>
        <v>1</v>
      </c>
      <c r="CU14" s="26">
        <f t="shared" si="5"/>
        <v>0</v>
      </c>
      <c r="CV14" s="26">
        <f t="shared" si="5"/>
        <v>1</v>
      </c>
      <c r="CW14" s="26">
        <f t="shared" si="5"/>
        <v>1</v>
      </c>
      <c r="CX14" s="26">
        <f t="shared" si="5"/>
        <v>1</v>
      </c>
    </row>
    <row r="15" spans="2:102" x14ac:dyDescent="0.25">
      <c r="B15" s="26">
        <v>13</v>
      </c>
      <c r="C15" s="26">
        <f t="shared" si="2"/>
        <v>0</v>
      </c>
      <c r="D15" s="26">
        <f t="shared" si="2"/>
        <v>0</v>
      </c>
      <c r="E15" s="26">
        <f t="shared" si="2"/>
        <v>1</v>
      </c>
      <c r="F15" s="26">
        <f t="shared" si="2"/>
        <v>1</v>
      </c>
      <c r="G15" s="26">
        <f t="shared" si="2"/>
        <v>1</v>
      </c>
      <c r="H15" s="26">
        <f t="shared" si="2"/>
        <v>0</v>
      </c>
      <c r="I15" s="26">
        <f t="shared" si="2"/>
        <v>1</v>
      </c>
      <c r="J15" s="26">
        <f t="shared" si="2"/>
        <v>0</v>
      </c>
      <c r="K15" s="26">
        <f t="shared" si="2"/>
        <v>0</v>
      </c>
      <c r="L15" s="26">
        <f t="shared" si="2"/>
        <v>0</v>
      </c>
      <c r="M15" s="26">
        <f t="shared" si="2"/>
        <v>1</v>
      </c>
      <c r="N15" s="26">
        <f t="shared" si="2"/>
        <v>0</v>
      </c>
      <c r="O15" s="26">
        <f t="shared" si="2"/>
        <v>1</v>
      </c>
      <c r="P15" s="26">
        <f t="shared" si="2"/>
        <v>1</v>
      </c>
      <c r="Q15" s="26">
        <f t="shared" si="2"/>
        <v>0</v>
      </c>
      <c r="R15" s="26">
        <f t="shared" si="2"/>
        <v>0</v>
      </c>
      <c r="S15" s="26">
        <f t="shared" ref="S15:AH30" si="7">IF(MOD(S$3,$B15)=0,1-S14,S14)</f>
        <v>0</v>
      </c>
      <c r="T15" s="26">
        <f t="shared" si="7"/>
        <v>1</v>
      </c>
      <c r="U15" s="26">
        <f t="shared" si="7"/>
        <v>0</v>
      </c>
      <c r="V15" s="26">
        <f t="shared" si="7"/>
        <v>1</v>
      </c>
      <c r="W15" s="26">
        <f t="shared" si="7"/>
        <v>0</v>
      </c>
      <c r="X15" s="26">
        <f t="shared" si="7"/>
        <v>1</v>
      </c>
      <c r="Y15" s="26">
        <f t="shared" si="7"/>
        <v>0</v>
      </c>
      <c r="Z15" s="26">
        <f t="shared" si="7"/>
        <v>1</v>
      </c>
      <c r="AA15" s="26">
        <f t="shared" si="7"/>
        <v>1</v>
      </c>
      <c r="AB15" s="26">
        <f t="shared" si="7"/>
        <v>1</v>
      </c>
      <c r="AC15" s="26">
        <f t="shared" si="7"/>
        <v>0</v>
      </c>
      <c r="AD15" s="26">
        <f t="shared" si="7"/>
        <v>0</v>
      </c>
      <c r="AE15" s="26">
        <f t="shared" si="7"/>
        <v>0</v>
      </c>
      <c r="AF15" s="26">
        <f t="shared" si="7"/>
        <v>0</v>
      </c>
      <c r="AG15" s="26">
        <f t="shared" si="7"/>
        <v>0</v>
      </c>
      <c r="AH15" s="26">
        <f t="shared" si="6"/>
        <v>0</v>
      </c>
      <c r="AI15" s="26">
        <f t="shared" si="6"/>
        <v>0</v>
      </c>
      <c r="AJ15" s="26">
        <f t="shared" si="6"/>
        <v>0</v>
      </c>
      <c r="AK15" s="26">
        <f t="shared" si="6"/>
        <v>0</v>
      </c>
      <c r="AL15" s="26">
        <f t="shared" si="6"/>
        <v>1</v>
      </c>
      <c r="AM15" s="26">
        <f t="shared" si="6"/>
        <v>0</v>
      </c>
      <c r="AN15" s="26">
        <f t="shared" si="6"/>
        <v>0</v>
      </c>
      <c r="AO15" s="26">
        <f t="shared" si="6"/>
        <v>0</v>
      </c>
      <c r="AP15" s="26">
        <f t="shared" si="6"/>
        <v>0</v>
      </c>
      <c r="AQ15" s="26">
        <f t="shared" si="6"/>
        <v>0</v>
      </c>
      <c r="AR15" s="26">
        <f t="shared" si="6"/>
        <v>1</v>
      </c>
      <c r="AS15" s="26">
        <f t="shared" si="6"/>
        <v>0</v>
      </c>
      <c r="AT15" s="26">
        <f t="shared" si="6"/>
        <v>0</v>
      </c>
      <c r="AU15" s="26">
        <f t="shared" si="6"/>
        <v>1</v>
      </c>
      <c r="AV15" s="26">
        <f t="shared" si="6"/>
        <v>0</v>
      </c>
      <c r="AW15" s="26">
        <f t="shared" si="6"/>
        <v>0</v>
      </c>
      <c r="AX15" s="26">
        <f t="shared" si="6"/>
        <v>1</v>
      </c>
      <c r="AY15" s="26">
        <f t="shared" si="6"/>
        <v>1</v>
      </c>
      <c r="AZ15" s="26">
        <f t="shared" si="6"/>
        <v>0</v>
      </c>
      <c r="BA15" s="26">
        <f t="shared" si="6"/>
        <v>1</v>
      </c>
      <c r="BB15" s="26">
        <f t="shared" si="6"/>
        <v>0</v>
      </c>
      <c r="BC15" s="26">
        <f t="shared" si="6"/>
        <v>0</v>
      </c>
      <c r="BD15" s="26">
        <f t="shared" si="6"/>
        <v>1</v>
      </c>
      <c r="BE15" s="26">
        <f t="shared" si="6"/>
        <v>0</v>
      </c>
      <c r="BF15" s="26">
        <f t="shared" si="6"/>
        <v>1</v>
      </c>
      <c r="BG15" s="26">
        <f t="shared" si="6"/>
        <v>1</v>
      </c>
      <c r="BH15" s="26">
        <f t="shared" si="6"/>
        <v>0</v>
      </c>
      <c r="BI15" s="26">
        <f t="shared" si="6"/>
        <v>0</v>
      </c>
      <c r="BJ15" s="26">
        <f t="shared" si="6"/>
        <v>0</v>
      </c>
      <c r="BK15" s="26">
        <f t="shared" si="6"/>
        <v>0</v>
      </c>
      <c r="BL15" s="26">
        <f t="shared" si="6"/>
        <v>0</v>
      </c>
      <c r="BM15" s="26">
        <f t="shared" si="6"/>
        <v>1</v>
      </c>
      <c r="BN15" s="26">
        <f t="shared" si="6"/>
        <v>0</v>
      </c>
      <c r="BO15" s="26">
        <f t="shared" si="3"/>
        <v>0</v>
      </c>
      <c r="BP15" s="26">
        <f t="shared" si="3"/>
        <v>1</v>
      </c>
      <c r="BQ15" s="26">
        <f t="shared" si="3"/>
        <v>0</v>
      </c>
      <c r="BR15" s="26">
        <f t="shared" si="3"/>
        <v>1</v>
      </c>
      <c r="BS15" s="26">
        <f t="shared" si="3"/>
        <v>1</v>
      </c>
      <c r="BT15" s="26">
        <f t="shared" si="3"/>
        <v>1</v>
      </c>
      <c r="BU15" s="26">
        <f t="shared" si="3"/>
        <v>0</v>
      </c>
      <c r="BV15" s="26">
        <f t="shared" si="3"/>
        <v>0</v>
      </c>
      <c r="BW15" s="26">
        <f t="shared" si="3"/>
        <v>0</v>
      </c>
      <c r="BX15" s="26">
        <f t="shared" si="3"/>
        <v>0</v>
      </c>
      <c r="BY15" s="26">
        <f t="shared" si="3"/>
        <v>0</v>
      </c>
      <c r="BZ15" s="26">
        <f t="shared" si="5"/>
        <v>1</v>
      </c>
      <c r="CA15" s="26">
        <f t="shared" si="5"/>
        <v>0</v>
      </c>
      <c r="CB15" s="26">
        <f t="shared" si="5"/>
        <v>1</v>
      </c>
      <c r="CC15" s="26">
        <f t="shared" si="5"/>
        <v>0</v>
      </c>
      <c r="CD15" s="26">
        <f t="shared" si="5"/>
        <v>0</v>
      </c>
      <c r="CE15" s="26">
        <f t="shared" si="5"/>
        <v>0</v>
      </c>
      <c r="CF15" s="26">
        <f t="shared" si="5"/>
        <v>0</v>
      </c>
      <c r="CG15" s="26">
        <f t="shared" si="5"/>
        <v>0</v>
      </c>
      <c r="CH15" s="26">
        <f t="shared" si="5"/>
        <v>1</v>
      </c>
      <c r="CI15" s="26">
        <f t="shared" si="5"/>
        <v>1</v>
      </c>
      <c r="CJ15" s="26">
        <f t="shared" si="5"/>
        <v>0</v>
      </c>
      <c r="CK15" s="26">
        <f t="shared" si="5"/>
        <v>1</v>
      </c>
      <c r="CL15" s="26">
        <f t="shared" si="5"/>
        <v>1</v>
      </c>
      <c r="CM15" s="26">
        <f t="shared" si="5"/>
        <v>0</v>
      </c>
      <c r="CN15" s="26">
        <f t="shared" si="5"/>
        <v>1</v>
      </c>
      <c r="CO15" s="26">
        <f t="shared" si="5"/>
        <v>0</v>
      </c>
      <c r="CP15" s="26">
        <f t="shared" si="5"/>
        <v>1</v>
      </c>
      <c r="CQ15" s="26">
        <f t="shared" si="5"/>
        <v>1</v>
      </c>
      <c r="CR15" s="26">
        <f t="shared" si="5"/>
        <v>0</v>
      </c>
      <c r="CS15" s="26">
        <f t="shared" si="5"/>
        <v>1</v>
      </c>
      <c r="CT15" s="26">
        <f t="shared" si="5"/>
        <v>1</v>
      </c>
      <c r="CU15" s="26">
        <f t="shared" si="5"/>
        <v>0</v>
      </c>
      <c r="CV15" s="26">
        <f t="shared" si="5"/>
        <v>1</v>
      </c>
      <c r="CW15" s="26">
        <f t="shared" si="5"/>
        <v>1</v>
      </c>
      <c r="CX15" s="26">
        <f t="shared" si="5"/>
        <v>1</v>
      </c>
    </row>
    <row r="16" spans="2:102" x14ac:dyDescent="0.25">
      <c r="B16" s="26">
        <v>14</v>
      </c>
      <c r="C16" s="26">
        <f t="shared" si="2"/>
        <v>0</v>
      </c>
      <c r="D16" s="26">
        <f t="shared" si="2"/>
        <v>0</v>
      </c>
      <c r="E16" s="26">
        <f t="shared" si="2"/>
        <v>1</v>
      </c>
      <c r="F16" s="26">
        <f t="shared" si="2"/>
        <v>1</v>
      </c>
      <c r="G16" s="26">
        <f t="shared" si="2"/>
        <v>1</v>
      </c>
      <c r="H16" s="26">
        <f t="shared" si="2"/>
        <v>0</v>
      </c>
      <c r="I16" s="26">
        <f t="shared" si="2"/>
        <v>1</v>
      </c>
      <c r="J16" s="26">
        <f t="shared" si="2"/>
        <v>0</v>
      </c>
      <c r="K16" s="26">
        <f t="shared" si="2"/>
        <v>0</v>
      </c>
      <c r="L16" s="26">
        <f t="shared" si="2"/>
        <v>0</v>
      </c>
      <c r="M16" s="26">
        <f t="shared" si="2"/>
        <v>1</v>
      </c>
      <c r="N16" s="26">
        <f t="shared" si="2"/>
        <v>0</v>
      </c>
      <c r="O16" s="26">
        <f t="shared" si="2"/>
        <v>1</v>
      </c>
      <c r="P16" s="26">
        <f t="shared" si="2"/>
        <v>0</v>
      </c>
      <c r="Q16" s="26">
        <f t="shared" si="2"/>
        <v>0</v>
      </c>
      <c r="R16" s="26">
        <f t="shared" si="2"/>
        <v>0</v>
      </c>
      <c r="S16" s="26">
        <f t="shared" si="7"/>
        <v>0</v>
      </c>
      <c r="T16" s="26">
        <f t="shared" si="7"/>
        <v>1</v>
      </c>
      <c r="U16" s="26">
        <f t="shared" si="7"/>
        <v>0</v>
      </c>
      <c r="V16" s="26">
        <f t="shared" si="7"/>
        <v>1</v>
      </c>
      <c r="W16" s="26">
        <f t="shared" si="7"/>
        <v>0</v>
      </c>
      <c r="X16" s="26">
        <f t="shared" si="7"/>
        <v>1</v>
      </c>
      <c r="Y16" s="26">
        <f t="shared" si="7"/>
        <v>0</v>
      </c>
      <c r="Z16" s="26">
        <f t="shared" si="7"/>
        <v>1</v>
      </c>
      <c r="AA16" s="26">
        <f t="shared" si="7"/>
        <v>1</v>
      </c>
      <c r="AB16" s="26">
        <f t="shared" si="7"/>
        <v>1</v>
      </c>
      <c r="AC16" s="26">
        <f t="shared" si="7"/>
        <v>0</v>
      </c>
      <c r="AD16" s="26">
        <f t="shared" si="7"/>
        <v>1</v>
      </c>
      <c r="AE16" s="26">
        <f t="shared" si="7"/>
        <v>0</v>
      </c>
      <c r="AF16" s="26">
        <f t="shared" si="7"/>
        <v>0</v>
      </c>
      <c r="AG16" s="26">
        <f t="shared" si="7"/>
        <v>0</v>
      </c>
      <c r="AH16" s="26">
        <f t="shared" si="6"/>
        <v>0</v>
      </c>
      <c r="AI16" s="26">
        <f t="shared" si="6"/>
        <v>0</v>
      </c>
      <c r="AJ16" s="26">
        <f t="shared" si="6"/>
        <v>0</v>
      </c>
      <c r="AK16" s="26">
        <f t="shared" si="6"/>
        <v>0</v>
      </c>
      <c r="AL16" s="26">
        <f t="shared" si="6"/>
        <v>1</v>
      </c>
      <c r="AM16" s="26">
        <f t="shared" si="6"/>
        <v>0</v>
      </c>
      <c r="AN16" s="26">
        <f t="shared" si="6"/>
        <v>0</v>
      </c>
      <c r="AO16" s="26">
        <f t="shared" si="6"/>
        <v>0</v>
      </c>
      <c r="AP16" s="26">
        <f t="shared" si="6"/>
        <v>0</v>
      </c>
      <c r="AQ16" s="26">
        <f t="shared" si="6"/>
        <v>0</v>
      </c>
      <c r="AR16" s="26">
        <f t="shared" si="6"/>
        <v>0</v>
      </c>
      <c r="AS16" s="26">
        <f t="shared" si="6"/>
        <v>0</v>
      </c>
      <c r="AT16" s="26">
        <f t="shared" si="6"/>
        <v>0</v>
      </c>
      <c r="AU16" s="26">
        <f t="shared" si="6"/>
        <v>1</v>
      </c>
      <c r="AV16" s="26">
        <f t="shared" si="6"/>
        <v>0</v>
      </c>
      <c r="AW16" s="26">
        <f t="shared" si="6"/>
        <v>0</v>
      </c>
      <c r="AX16" s="26">
        <f t="shared" si="6"/>
        <v>1</v>
      </c>
      <c r="AY16" s="26">
        <f t="shared" si="6"/>
        <v>1</v>
      </c>
      <c r="AZ16" s="26">
        <f t="shared" si="6"/>
        <v>0</v>
      </c>
      <c r="BA16" s="26">
        <f t="shared" si="6"/>
        <v>1</v>
      </c>
      <c r="BB16" s="26">
        <f t="shared" si="6"/>
        <v>0</v>
      </c>
      <c r="BC16" s="26">
        <f t="shared" si="6"/>
        <v>0</v>
      </c>
      <c r="BD16" s="26">
        <f t="shared" si="6"/>
        <v>1</v>
      </c>
      <c r="BE16" s="26">
        <f t="shared" si="6"/>
        <v>0</v>
      </c>
      <c r="BF16" s="26">
        <f t="shared" si="6"/>
        <v>0</v>
      </c>
      <c r="BG16" s="26">
        <f t="shared" si="6"/>
        <v>1</v>
      </c>
      <c r="BH16" s="26">
        <f t="shared" si="6"/>
        <v>0</v>
      </c>
      <c r="BI16" s="26">
        <f t="shared" si="6"/>
        <v>0</v>
      </c>
      <c r="BJ16" s="26">
        <f t="shared" si="6"/>
        <v>0</v>
      </c>
      <c r="BK16" s="26">
        <f t="shared" si="6"/>
        <v>0</v>
      </c>
      <c r="BL16" s="26">
        <f t="shared" si="6"/>
        <v>0</v>
      </c>
      <c r="BM16" s="26">
        <f t="shared" si="6"/>
        <v>1</v>
      </c>
      <c r="BN16" s="26">
        <f t="shared" si="6"/>
        <v>0</v>
      </c>
      <c r="BO16" s="26">
        <f t="shared" si="3"/>
        <v>0</v>
      </c>
      <c r="BP16" s="26">
        <f t="shared" si="3"/>
        <v>1</v>
      </c>
      <c r="BQ16" s="26">
        <f t="shared" si="3"/>
        <v>0</v>
      </c>
      <c r="BR16" s="26">
        <f t="shared" si="3"/>
        <v>1</v>
      </c>
      <c r="BS16" s="26">
        <f t="shared" si="3"/>
        <v>1</v>
      </c>
      <c r="BT16" s="26">
        <f t="shared" si="3"/>
        <v>0</v>
      </c>
      <c r="BU16" s="26">
        <f t="shared" si="3"/>
        <v>0</v>
      </c>
      <c r="BV16" s="26">
        <f t="shared" si="3"/>
        <v>0</v>
      </c>
      <c r="BW16" s="26">
        <f t="shared" si="3"/>
        <v>0</v>
      </c>
      <c r="BX16" s="26">
        <f t="shared" si="3"/>
        <v>0</v>
      </c>
      <c r="BY16" s="26">
        <f t="shared" si="3"/>
        <v>0</v>
      </c>
      <c r="BZ16" s="26">
        <f t="shared" si="5"/>
        <v>1</v>
      </c>
      <c r="CA16" s="26">
        <f t="shared" si="5"/>
        <v>0</v>
      </c>
      <c r="CB16" s="26">
        <f t="shared" si="5"/>
        <v>1</v>
      </c>
      <c r="CC16" s="26">
        <f t="shared" si="5"/>
        <v>0</v>
      </c>
      <c r="CD16" s="26">
        <f t="shared" si="5"/>
        <v>0</v>
      </c>
      <c r="CE16" s="26">
        <f t="shared" si="5"/>
        <v>0</v>
      </c>
      <c r="CF16" s="26">
        <f t="shared" si="5"/>
        <v>0</v>
      </c>
      <c r="CG16" s="26">
        <f t="shared" si="5"/>
        <v>0</v>
      </c>
      <c r="CH16" s="26">
        <f t="shared" si="5"/>
        <v>0</v>
      </c>
      <c r="CI16" s="26">
        <f t="shared" si="5"/>
        <v>1</v>
      </c>
      <c r="CJ16" s="26">
        <f t="shared" si="5"/>
        <v>0</v>
      </c>
      <c r="CK16" s="26">
        <f t="shared" si="5"/>
        <v>1</v>
      </c>
      <c r="CL16" s="26">
        <f t="shared" si="5"/>
        <v>1</v>
      </c>
      <c r="CM16" s="26">
        <f t="shared" si="5"/>
        <v>0</v>
      </c>
      <c r="CN16" s="26">
        <f t="shared" si="5"/>
        <v>1</v>
      </c>
      <c r="CO16" s="26">
        <f t="shared" si="5"/>
        <v>0</v>
      </c>
      <c r="CP16" s="26">
        <f t="shared" si="5"/>
        <v>1</v>
      </c>
      <c r="CQ16" s="26">
        <f t="shared" si="5"/>
        <v>1</v>
      </c>
      <c r="CR16" s="26">
        <f t="shared" si="5"/>
        <v>0</v>
      </c>
      <c r="CS16" s="26">
        <f t="shared" si="5"/>
        <v>1</v>
      </c>
      <c r="CT16" s="26">
        <f t="shared" si="5"/>
        <v>1</v>
      </c>
      <c r="CU16" s="26">
        <f t="shared" si="5"/>
        <v>0</v>
      </c>
      <c r="CV16" s="26">
        <f t="shared" si="5"/>
        <v>0</v>
      </c>
      <c r="CW16" s="26">
        <f t="shared" si="5"/>
        <v>1</v>
      </c>
      <c r="CX16" s="26">
        <f t="shared" si="5"/>
        <v>1</v>
      </c>
    </row>
    <row r="17" spans="2:102" x14ac:dyDescent="0.25">
      <c r="B17" s="26">
        <v>15</v>
      </c>
      <c r="C17" s="26">
        <f t="shared" si="2"/>
        <v>0</v>
      </c>
      <c r="D17" s="26">
        <f t="shared" si="2"/>
        <v>0</v>
      </c>
      <c r="E17" s="26">
        <f t="shared" si="2"/>
        <v>1</v>
      </c>
      <c r="F17" s="26">
        <f t="shared" si="2"/>
        <v>1</v>
      </c>
      <c r="G17" s="26">
        <f t="shared" si="2"/>
        <v>1</v>
      </c>
      <c r="H17" s="26">
        <f t="shared" si="2"/>
        <v>0</v>
      </c>
      <c r="I17" s="26">
        <f t="shared" si="2"/>
        <v>1</v>
      </c>
      <c r="J17" s="26">
        <f t="shared" si="2"/>
        <v>0</v>
      </c>
      <c r="K17" s="26">
        <f t="shared" si="2"/>
        <v>0</v>
      </c>
      <c r="L17" s="26">
        <f t="shared" si="2"/>
        <v>0</v>
      </c>
      <c r="M17" s="26">
        <f t="shared" si="2"/>
        <v>1</v>
      </c>
      <c r="N17" s="26">
        <f t="shared" si="2"/>
        <v>0</v>
      </c>
      <c r="O17" s="26">
        <f t="shared" si="2"/>
        <v>1</v>
      </c>
      <c r="P17" s="26">
        <f t="shared" si="2"/>
        <v>0</v>
      </c>
      <c r="Q17" s="26">
        <f t="shared" si="2"/>
        <v>1</v>
      </c>
      <c r="R17" s="26">
        <f t="shared" si="2"/>
        <v>0</v>
      </c>
      <c r="S17" s="26">
        <f t="shared" si="7"/>
        <v>0</v>
      </c>
      <c r="T17" s="26">
        <f t="shared" si="7"/>
        <v>1</v>
      </c>
      <c r="U17" s="26">
        <f t="shared" si="7"/>
        <v>0</v>
      </c>
      <c r="V17" s="26">
        <f t="shared" si="7"/>
        <v>1</v>
      </c>
      <c r="W17" s="26">
        <f t="shared" si="7"/>
        <v>0</v>
      </c>
      <c r="X17" s="26">
        <f t="shared" si="7"/>
        <v>1</v>
      </c>
      <c r="Y17" s="26">
        <f t="shared" si="7"/>
        <v>0</v>
      </c>
      <c r="Z17" s="26">
        <f t="shared" si="7"/>
        <v>1</v>
      </c>
      <c r="AA17" s="26">
        <f t="shared" si="7"/>
        <v>1</v>
      </c>
      <c r="AB17" s="26">
        <f t="shared" si="7"/>
        <v>1</v>
      </c>
      <c r="AC17" s="26">
        <f t="shared" si="7"/>
        <v>0</v>
      </c>
      <c r="AD17" s="26">
        <f t="shared" si="7"/>
        <v>1</v>
      </c>
      <c r="AE17" s="26">
        <f t="shared" si="7"/>
        <v>0</v>
      </c>
      <c r="AF17" s="26">
        <f t="shared" si="7"/>
        <v>1</v>
      </c>
      <c r="AG17" s="26">
        <f t="shared" si="7"/>
        <v>0</v>
      </c>
      <c r="AH17" s="26">
        <f t="shared" si="6"/>
        <v>0</v>
      </c>
      <c r="AI17" s="26">
        <f t="shared" si="6"/>
        <v>0</v>
      </c>
      <c r="AJ17" s="26">
        <f t="shared" si="6"/>
        <v>0</v>
      </c>
      <c r="AK17" s="26">
        <f t="shared" si="6"/>
        <v>0</v>
      </c>
      <c r="AL17" s="26">
        <f t="shared" si="6"/>
        <v>1</v>
      </c>
      <c r="AM17" s="26">
        <f t="shared" si="6"/>
        <v>0</v>
      </c>
      <c r="AN17" s="26">
        <f t="shared" si="6"/>
        <v>0</v>
      </c>
      <c r="AO17" s="26">
        <f t="shared" si="6"/>
        <v>0</v>
      </c>
      <c r="AP17" s="26">
        <f t="shared" si="6"/>
        <v>0</v>
      </c>
      <c r="AQ17" s="26">
        <f t="shared" si="6"/>
        <v>0</v>
      </c>
      <c r="AR17" s="26">
        <f t="shared" si="6"/>
        <v>0</v>
      </c>
      <c r="AS17" s="26">
        <f t="shared" si="6"/>
        <v>0</v>
      </c>
      <c r="AT17" s="26">
        <f t="shared" si="6"/>
        <v>0</v>
      </c>
      <c r="AU17" s="26">
        <f t="shared" si="6"/>
        <v>0</v>
      </c>
      <c r="AV17" s="26">
        <f t="shared" si="6"/>
        <v>0</v>
      </c>
      <c r="AW17" s="26">
        <f t="shared" si="6"/>
        <v>0</v>
      </c>
      <c r="AX17" s="26">
        <f t="shared" si="6"/>
        <v>1</v>
      </c>
      <c r="AY17" s="26">
        <f t="shared" si="6"/>
        <v>1</v>
      </c>
      <c r="AZ17" s="26">
        <f t="shared" si="6"/>
        <v>0</v>
      </c>
      <c r="BA17" s="26">
        <f t="shared" si="6"/>
        <v>1</v>
      </c>
      <c r="BB17" s="26">
        <f t="shared" si="6"/>
        <v>0</v>
      </c>
      <c r="BC17" s="26">
        <f t="shared" si="6"/>
        <v>0</v>
      </c>
      <c r="BD17" s="26">
        <f t="shared" si="6"/>
        <v>1</v>
      </c>
      <c r="BE17" s="26">
        <f t="shared" si="6"/>
        <v>0</v>
      </c>
      <c r="BF17" s="26">
        <f t="shared" si="6"/>
        <v>0</v>
      </c>
      <c r="BG17" s="26">
        <f t="shared" si="6"/>
        <v>1</v>
      </c>
      <c r="BH17" s="26">
        <f t="shared" si="6"/>
        <v>0</v>
      </c>
      <c r="BI17" s="26">
        <f t="shared" si="6"/>
        <v>0</v>
      </c>
      <c r="BJ17" s="26">
        <f t="shared" si="6"/>
        <v>1</v>
      </c>
      <c r="BK17" s="26">
        <f t="shared" si="6"/>
        <v>0</v>
      </c>
      <c r="BL17" s="26">
        <f t="shared" si="6"/>
        <v>0</v>
      </c>
      <c r="BM17" s="26">
        <f t="shared" si="6"/>
        <v>1</v>
      </c>
      <c r="BN17" s="26">
        <f t="shared" si="6"/>
        <v>0</v>
      </c>
      <c r="BO17" s="26">
        <f t="shared" si="3"/>
        <v>0</v>
      </c>
      <c r="BP17" s="26">
        <f t="shared" si="3"/>
        <v>1</v>
      </c>
      <c r="BQ17" s="26">
        <f t="shared" si="3"/>
        <v>0</v>
      </c>
      <c r="BR17" s="26">
        <f t="shared" si="3"/>
        <v>1</v>
      </c>
      <c r="BS17" s="26">
        <f t="shared" si="3"/>
        <v>1</v>
      </c>
      <c r="BT17" s="26">
        <f t="shared" si="3"/>
        <v>0</v>
      </c>
      <c r="BU17" s="26">
        <f t="shared" si="3"/>
        <v>0</v>
      </c>
      <c r="BV17" s="26">
        <f t="shared" si="3"/>
        <v>0</v>
      </c>
      <c r="BW17" s="26">
        <f t="shared" si="3"/>
        <v>0</v>
      </c>
      <c r="BX17" s="26">
        <f t="shared" si="3"/>
        <v>0</v>
      </c>
      <c r="BY17" s="26">
        <f t="shared" si="3"/>
        <v>1</v>
      </c>
      <c r="BZ17" s="26">
        <f t="shared" si="5"/>
        <v>1</v>
      </c>
      <c r="CA17" s="26">
        <f t="shared" si="5"/>
        <v>0</v>
      </c>
      <c r="CB17" s="26">
        <f t="shared" si="5"/>
        <v>1</v>
      </c>
      <c r="CC17" s="26">
        <f t="shared" si="5"/>
        <v>0</v>
      </c>
      <c r="CD17" s="26">
        <f t="shared" si="5"/>
        <v>0</v>
      </c>
      <c r="CE17" s="26">
        <f t="shared" si="5"/>
        <v>0</v>
      </c>
      <c r="CF17" s="26">
        <f t="shared" si="5"/>
        <v>0</v>
      </c>
      <c r="CG17" s="26">
        <f t="shared" si="5"/>
        <v>0</v>
      </c>
      <c r="CH17" s="26">
        <f t="shared" si="5"/>
        <v>0</v>
      </c>
      <c r="CI17" s="26">
        <f t="shared" si="5"/>
        <v>1</v>
      </c>
      <c r="CJ17" s="26">
        <f t="shared" si="5"/>
        <v>0</v>
      </c>
      <c r="CK17" s="26">
        <f t="shared" si="5"/>
        <v>1</v>
      </c>
      <c r="CL17" s="26">
        <f t="shared" si="5"/>
        <v>1</v>
      </c>
      <c r="CM17" s="26">
        <f t="shared" si="5"/>
        <v>0</v>
      </c>
      <c r="CN17" s="26">
        <f t="shared" si="5"/>
        <v>0</v>
      </c>
      <c r="CO17" s="26">
        <f t="shared" si="5"/>
        <v>0</v>
      </c>
      <c r="CP17" s="26">
        <f t="shared" si="5"/>
        <v>1</v>
      </c>
      <c r="CQ17" s="26">
        <f t="shared" si="5"/>
        <v>1</v>
      </c>
      <c r="CR17" s="26">
        <f t="shared" si="5"/>
        <v>0</v>
      </c>
      <c r="CS17" s="26">
        <f t="shared" si="5"/>
        <v>1</v>
      </c>
      <c r="CT17" s="26">
        <f t="shared" si="5"/>
        <v>1</v>
      </c>
      <c r="CU17" s="26">
        <f t="shared" si="5"/>
        <v>0</v>
      </c>
      <c r="CV17" s="26">
        <f t="shared" si="5"/>
        <v>0</v>
      </c>
      <c r="CW17" s="26">
        <f t="shared" si="5"/>
        <v>1</v>
      </c>
      <c r="CX17" s="26">
        <f t="shared" si="5"/>
        <v>1</v>
      </c>
    </row>
    <row r="18" spans="2:102" x14ac:dyDescent="0.25">
      <c r="B18" s="26">
        <v>16</v>
      </c>
      <c r="C18" s="26">
        <f t="shared" si="2"/>
        <v>0</v>
      </c>
      <c r="D18" s="26">
        <f t="shared" si="2"/>
        <v>0</v>
      </c>
      <c r="E18" s="26">
        <f t="shared" si="2"/>
        <v>1</v>
      </c>
      <c r="F18" s="26">
        <f t="shared" si="2"/>
        <v>1</v>
      </c>
      <c r="G18" s="26">
        <f t="shared" si="2"/>
        <v>1</v>
      </c>
      <c r="H18" s="26">
        <f t="shared" si="2"/>
        <v>0</v>
      </c>
      <c r="I18" s="26">
        <f t="shared" si="2"/>
        <v>1</v>
      </c>
      <c r="J18" s="26">
        <f t="shared" si="2"/>
        <v>0</v>
      </c>
      <c r="K18" s="26">
        <f t="shared" si="2"/>
        <v>0</v>
      </c>
      <c r="L18" s="26">
        <f t="shared" si="2"/>
        <v>0</v>
      </c>
      <c r="M18" s="26">
        <f t="shared" si="2"/>
        <v>1</v>
      </c>
      <c r="N18" s="26">
        <f t="shared" si="2"/>
        <v>0</v>
      </c>
      <c r="O18" s="26">
        <f t="shared" si="2"/>
        <v>1</v>
      </c>
      <c r="P18" s="26">
        <f t="shared" si="2"/>
        <v>0</v>
      </c>
      <c r="Q18" s="26">
        <f t="shared" si="2"/>
        <v>1</v>
      </c>
      <c r="R18" s="26">
        <f t="shared" si="2"/>
        <v>1</v>
      </c>
      <c r="S18" s="26">
        <f t="shared" si="7"/>
        <v>0</v>
      </c>
      <c r="T18" s="26">
        <f t="shared" si="7"/>
        <v>1</v>
      </c>
      <c r="U18" s="26">
        <f t="shared" si="7"/>
        <v>0</v>
      </c>
      <c r="V18" s="26">
        <f t="shared" si="7"/>
        <v>1</v>
      </c>
      <c r="W18" s="26">
        <f t="shared" si="7"/>
        <v>0</v>
      </c>
      <c r="X18" s="26">
        <f t="shared" si="7"/>
        <v>1</v>
      </c>
      <c r="Y18" s="26">
        <f t="shared" si="7"/>
        <v>0</v>
      </c>
      <c r="Z18" s="26">
        <f t="shared" si="7"/>
        <v>1</v>
      </c>
      <c r="AA18" s="26">
        <f t="shared" si="7"/>
        <v>1</v>
      </c>
      <c r="AB18" s="26">
        <f t="shared" si="7"/>
        <v>1</v>
      </c>
      <c r="AC18" s="26">
        <f t="shared" si="7"/>
        <v>0</v>
      </c>
      <c r="AD18" s="26">
        <f t="shared" si="7"/>
        <v>1</v>
      </c>
      <c r="AE18" s="26">
        <f t="shared" si="7"/>
        <v>0</v>
      </c>
      <c r="AF18" s="26">
        <f t="shared" si="7"/>
        <v>1</v>
      </c>
      <c r="AG18" s="26">
        <f t="shared" si="7"/>
        <v>0</v>
      </c>
      <c r="AH18" s="26">
        <f t="shared" si="6"/>
        <v>1</v>
      </c>
      <c r="AI18" s="26">
        <f t="shared" si="6"/>
        <v>0</v>
      </c>
      <c r="AJ18" s="26">
        <f t="shared" si="6"/>
        <v>0</v>
      </c>
      <c r="AK18" s="26">
        <f t="shared" si="6"/>
        <v>0</v>
      </c>
      <c r="AL18" s="26">
        <f t="shared" si="6"/>
        <v>1</v>
      </c>
      <c r="AM18" s="26">
        <f t="shared" si="6"/>
        <v>0</v>
      </c>
      <c r="AN18" s="26">
        <f t="shared" si="6"/>
        <v>0</v>
      </c>
      <c r="AO18" s="26">
        <f t="shared" si="6"/>
        <v>0</v>
      </c>
      <c r="AP18" s="26">
        <f t="shared" si="6"/>
        <v>0</v>
      </c>
      <c r="AQ18" s="26">
        <f t="shared" si="6"/>
        <v>0</v>
      </c>
      <c r="AR18" s="26">
        <f t="shared" si="6"/>
        <v>0</v>
      </c>
      <c r="AS18" s="26">
        <f t="shared" si="6"/>
        <v>0</v>
      </c>
      <c r="AT18" s="26">
        <f t="shared" si="6"/>
        <v>0</v>
      </c>
      <c r="AU18" s="26">
        <f t="shared" si="6"/>
        <v>0</v>
      </c>
      <c r="AV18" s="26">
        <f t="shared" si="6"/>
        <v>0</v>
      </c>
      <c r="AW18" s="26">
        <f t="shared" si="6"/>
        <v>0</v>
      </c>
      <c r="AX18" s="26">
        <f t="shared" si="6"/>
        <v>0</v>
      </c>
      <c r="AY18" s="26">
        <f t="shared" si="6"/>
        <v>1</v>
      </c>
      <c r="AZ18" s="26">
        <f t="shared" si="6"/>
        <v>0</v>
      </c>
      <c r="BA18" s="26">
        <f t="shared" si="6"/>
        <v>1</v>
      </c>
      <c r="BB18" s="26">
        <f t="shared" si="6"/>
        <v>0</v>
      </c>
      <c r="BC18" s="26">
        <f t="shared" si="6"/>
        <v>0</v>
      </c>
      <c r="BD18" s="26">
        <f t="shared" si="6"/>
        <v>1</v>
      </c>
      <c r="BE18" s="26">
        <f t="shared" si="6"/>
        <v>0</v>
      </c>
      <c r="BF18" s="26">
        <f t="shared" si="6"/>
        <v>0</v>
      </c>
      <c r="BG18" s="26">
        <f t="shared" si="6"/>
        <v>1</v>
      </c>
      <c r="BH18" s="26">
        <f t="shared" si="6"/>
        <v>0</v>
      </c>
      <c r="BI18" s="26">
        <f t="shared" si="6"/>
        <v>0</v>
      </c>
      <c r="BJ18" s="26">
        <f t="shared" si="6"/>
        <v>1</v>
      </c>
      <c r="BK18" s="26">
        <f t="shared" si="6"/>
        <v>0</v>
      </c>
      <c r="BL18" s="26">
        <f t="shared" si="6"/>
        <v>0</v>
      </c>
      <c r="BM18" s="26">
        <f t="shared" si="6"/>
        <v>1</v>
      </c>
      <c r="BN18" s="26">
        <f t="shared" si="6"/>
        <v>1</v>
      </c>
      <c r="BO18" s="26">
        <f t="shared" si="3"/>
        <v>0</v>
      </c>
      <c r="BP18" s="26">
        <f t="shared" si="3"/>
        <v>1</v>
      </c>
      <c r="BQ18" s="26">
        <f t="shared" si="3"/>
        <v>0</v>
      </c>
      <c r="BR18" s="26">
        <f t="shared" si="3"/>
        <v>1</v>
      </c>
      <c r="BS18" s="26">
        <f t="shared" si="3"/>
        <v>1</v>
      </c>
      <c r="BT18" s="26">
        <f t="shared" si="3"/>
        <v>0</v>
      </c>
      <c r="BU18" s="26">
        <f t="shared" si="3"/>
        <v>0</v>
      </c>
      <c r="BV18" s="26">
        <f t="shared" si="3"/>
        <v>0</v>
      </c>
      <c r="BW18" s="26">
        <f t="shared" si="3"/>
        <v>0</v>
      </c>
      <c r="BX18" s="26">
        <f t="shared" si="3"/>
        <v>0</v>
      </c>
      <c r="BY18" s="26">
        <f t="shared" si="3"/>
        <v>1</v>
      </c>
      <c r="BZ18" s="26">
        <f t="shared" si="5"/>
        <v>1</v>
      </c>
      <c r="CA18" s="26">
        <f t="shared" si="5"/>
        <v>0</v>
      </c>
      <c r="CB18" s="26">
        <f t="shared" si="5"/>
        <v>1</v>
      </c>
      <c r="CC18" s="26">
        <f t="shared" si="5"/>
        <v>0</v>
      </c>
      <c r="CD18" s="26">
        <f t="shared" si="5"/>
        <v>1</v>
      </c>
      <c r="CE18" s="26">
        <f t="shared" si="5"/>
        <v>0</v>
      </c>
      <c r="CF18" s="26">
        <f t="shared" si="5"/>
        <v>0</v>
      </c>
      <c r="CG18" s="26">
        <f t="shared" si="5"/>
        <v>0</v>
      </c>
      <c r="CH18" s="26">
        <f t="shared" si="5"/>
        <v>0</v>
      </c>
      <c r="CI18" s="26">
        <f t="shared" si="5"/>
        <v>1</v>
      </c>
      <c r="CJ18" s="26">
        <f t="shared" si="5"/>
        <v>0</v>
      </c>
      <c r="CK18" s="26">
        <f t="shared" si="5"/>
        <v>1</v>
      </c>
      <c r="CL18" s="26">
        <f t="shared" si="5"/>
        <v>1</v>
      </c>
      <c r="CM18" s="26">
        <f t="shared" si="5"/>
        <v>0</v>
      </c>
      <c r="CN18" s="26">
        <f t="shared" si="5"/>
        <v>0</v>
      </c>
      <c r="CO18" s="26">
        <f t="shared" si="5"/>
        <v>0</v>
      </c>
      <c r="CP18" s="26">
        <f t="shared" si="5"/>
        <v>1</v>
      </c>
      <c r="CQ18" s="26">
        <f t="shared" si="5"/>
        <v>1</v>
      </c>
      <c r="CR18" s="26">
        <f t="shared" si="5"/>
        <v>0</v>
      </c>
      <c r="CS18" s="26">
        <f t="shared" si="5"/>
        <v>1</v>
      </c>
      <c r="CT18" s="26">
        <f t="shared" si="5"/>
        <v>0</v>
      </c>
      <c r="CU18" s="26">
        <f t="shared" si="5"/>
        <v>0</v>
      </c>
      <c r="CV18" s="26">
        <f t="shared" si="5"/>
        <v>0</v>
      </c>
      <c r="CW18" s="26">
        <f t="shared" si="5"/>
        <v>1</v>
      </c>
      <c r="CX18" s="26">
        <f t="shared" si="5"/>
        <v>1</v>
      </c>
    </row>
    <row r="19" spans="2:102" x14ac:dyDescent="0.25">
      <c r="B19" s="26">
        <v>17</v>
      </c>
      <c r="C19" s="26">
        <f t="shared" si="2"/>
        <v>0</v>
      </c>
      <c r="D19" s="26">
        <f t="shared" si="2"/>
        <v>0</v>
      </c>
      <c r="E19" s="26">
        <f t="shared" si="2"/>
        <v>1</v>
      </c>
      <c r="F19" s="26">
        <f t="shared" si="2"/>
        <v>1</v>
      </c>
      <c r="G19" s="26">
        <f t="shared" si="2"/>
        <v>1</v>
      </c>
      <c r="H19" s="26">
        <f t="shared" si="2"/>
        <v>0</v>
      </c>
      <c r="I19" s="26">
        <f t="shared" si="2"/>
        <v>1</v>
      </c>
      <c r="J19" s="26">
        <f t="shared" si="2"/>
        <v>0</v>
      </c>
      <c r="K19" s="26">
        <f t="shared" si="2"/>
        <v>0</v>
      </c>
      <c r="L19" s="26">
        <f t="shared" si="2"/>
        <v>0</v>
      </c>
      <c r="M19" s="26">
        <f t="shared" si="2"/>
        <v>1</v>
      </c>
      <c r="N19" s="26">
        <f t="shared" si="2"/>
        <v>0</v>
      </c>
      <c r="O19" s="26">
        <f t="shared" si="2"/>
        <v>1</v>
      </c>
      <c r="P19" s="26">
        <f t="shared" si="2"/>
        <v>0</v>
      </c>
      <c r="Q19" s="26">
        <f t="shared" si="2"/>
        <v>1</v>
      </c>
      <c r="R19" s="26">
        <f t="shared" si="2"/>
        <v>1</v>
      </c>
      <c r="S19" s="26">
        <f t="shared" si="7"/>
        <v>1</v>
      </c>
      <c r="T19" s="26">
        <f t="shared" si="7"/>
        <v>1</v>
      </c>
      <c r="U19" s="26">
        <f t="shared" si="7"/>
        <v>0</v>
      </c>
      <c r="V19" s="26">
        <f t="shared" si="7"/>
        <v>1</v>
      </c>
      <c r="W19" s="26">
        <f t="shared" si="7"/>
        <v>0</v>
      </c>
      <c r="X19" s="26">
        <f t="shared" si="7"/>
        <v>1</v>
      </c>
      <c r="Y19" s="26">
        <f t="shared" si="7"/>
        <v>0</v>
      </c>
      <c r="Z19" s="26">
        <f t="shared" si="7"/>
        <v>1</v>
      </c>
      <c r="AA19" s="26">
        <f t="shared" si="7"/>
        <v>1</v>
      </c>
      <c r="AB19" s="26">
        <f t="shared" si="7"/>
        <v>1</v>
      </c>
      <c r="AC19" s="26">
        <f t="shared" si="7"/>
        <v>0</v>
      </c>
      <c r="AD19" s="26">
        <f t="shared" si="7"/>
        <v>1</v>
      </c>
      <c r="AE19" s="26">
        <f t="shared" si="7"/>
        <v>0</v>
      </c>
      <c r="AF19" s="26">
        <f t="shared" si="7"/>
        <v>1</v>
      </c>
      <c r="AG19" s="26">
        <f t="shared" si="7"/>
        <v>0</v>
      </c>
      <c r="AH19" s="26">
        <f t="shared" si="6"/>
        <v>1</v>
      </c>
      <c r="AI19" s="26">
        <f t="shared" si="6"/>
        <v>0</v>
      </c>
      <c r="AJ19" s="26">
        <f t="shared" si="6"/>
        <v>1</v>
      </c>
      <c r="AK19" s="26">
        <f t="shared" si="6"/>
        <v>0</v>
      </c>
      <c r="AL19" s="26">
        <f t="shared" si="6"/>
        <v>1</v>
      </c>
      <c r="AM19" s="26">
        <f t="shared" si="6"/>
        <v>0</v>
      </c>
      <c r="AN19" s="26">
        <f t="shared" si="6"/>
        <v>0</v>
      </c>
      <c r="AO19" s="26">
        <f t="shared" si="6"/>
        <v>0</v>
      </c>
      <c r="AP19" s="26">
        <f t="shared" si="6"/>
        <v>0</v>
      </c>
      <c r="AQ19" s="26">
        <f t="shared" si="6"/>
        <v>0</v>
      </c>
      <c r="AR19" s="26">
        <f t="shared" si="6"/>
        <v>0</v>
      </c>
      <c r="AS19" s="26">
        <f t="shared" si="6"/>
        <v>0</v>
      </c>
      <c r="AT19" s="26">
        <f t="shared" si="6"/>
        <v>0</v>
      </c>
      <c r="AU19" s="26">
        <f t="shared" si="6"/>
        <v>0</v>
      </c>
      <c r="AV19" s="26">
        <f t="shared" si="6"/>
        <v>0</v>
      </c>
      <c r="AW19" s="26">
        <f t="shared" si="6"/>
        <v>0</v>
      </c>
      <c r="AX19" s="26">
        <f t="shared" si="6"/>
        <v>0</v>
      </c>
      <c r="AY19" s="26">
        <f t="shared" si="6"/>
        <v>1</v>
      </c>
      <c r="AZ19" s="26">
        <f t="shared" si="6"/>
        <v>0</v>
      </c>
      <c r="BA19" s="26">
        <f t="shared" si="6"/>
        <v>0</v>
      </c>
      <c r="BB19" s="26">
        <f t="shared" si="6"/>
        <v>0</v>
      </c>
      <c r="BC19" s="26">
        <f t="shared" si="6"/>
        <v>0</v>
      </c>
      <c r="BD19" s="26">
        <f t="shared" si="6"/>
        <v>1</v>
      </c>
      <c r="BE19" s="26">
        <f t="shared" si="6"/>
        <v>0</v>
      </c>
      <c r="BF19" s="26">
        <f t="shared" si="6"/>
        <v>0</v>
      </c>
      <c r="BG19" s="26">
        <f t="shared" si="6"/>
        <v>1</v>
      </c>
      <c r="BH19" s="26">
        <f t="shared" si="6"/>
        <v>0</v>
      </c>
      <c r="BI19" s="26">
        <f t="shared" si="6"/>
        <v>0</v>
      </c>
      <c r="BJ19" s="26">
        <f t="shared" si="6"/>
        <v>1</v>
      </c>
      <c r="BK19" s="26">
        <f t="shared" si="6"/>
        <v>0</v>
      </c>
      <c r="BL19" s="26">
        <f t="shared" si="6"/>
        <v>0</v>
      </c>
      <c r="BM19" s="26">
        <f t="shared" si="6"/>
        <v>1</v>
      </c>
      <c r="BN19" s="26">
        <f t="shared" si="6"/>
        <v>1</v>
      </c>
      <c r="BO19" s="26">
        <f t="shared" si="3"/>
        <v>0</v>
      </c>
      <c r="BP19" s="26">
        <f t="shared" si="3"/>
        <v>1</v>
      </c>
      <c r="BQ19" s="26">
        <f t="shared" si="3"/>
        <v>0</v>
      </c>
      <c r="BR19" s="26">
        <f t="shared" si="3"/>
        <v>0</v>
      </c>
      <c r="BS19" s="26">
        <f t="shared" si="3"/>
        <v>1</v>
      </c>
      <c r="BT19" s="26">
        <f t="shared" si="3"/>
        <v>0</v>
      </c>
      <c r="BU19" s="26">
        <f t="shared" si="3"/>
        <v>0</v>
      </c>
      <c r="BV19" s="26">
        <f t="shared" si="3"/>
        <v>0</v>
      </c>
      <c r="BW19" s="26">
        <f t="shared" si="3"/>
        <v>0</v>
      </c>
      <c r="BX19" s="26">
        <f t="shared" si="3"/>
        <v>0</v>
      </c>
      <c r="BY19" s="26">
        <f t="shared" si="3"/>
        <v>1</v>
      </c>
      <c r="BZ19" s="26">
        <f t="shared" si="5"/>
        <v>1</v>
      </c>
      <c r="CA19" s="26">
        <f t="shared" si="5"/>
        <v>0</v>
      </c>
      <c r="CB19" s="26">
        <f t="shared" si="5"/>
        <v>1</v>
      </c>
      <c r="CC19" s="26">
        <f t="shared" si="5"/>
        <v>0</v>
      </c>
      <c r="CD19" s="26">
        <f t="shared" si="5"/>
        <v>1</v>
      </c>
      <c r="CE19" s="26">
        <f t="shared" si="5"/>
        <v>0</v>
      </c>
      <c r="CF19" s="26">
        <f t="shared" si="5"/>
        <v>0</v>
      </c>
      <c r="CG19" s="26">
        <f t="shared" si="5"/>
        <v>0</v>
      </c>
      <c r="CH19" s="26">
        <f t="shared" si="5"/>
        <v>0</v>
      </c>
      <c r="CI19" s="26">
        <f t="shared" si="5"/>
        <v>0</v>
      </c>
      <c r="CJ19" s="26">
        <f t="shared" si="5"/>
        <v>0</v>
      </c>
      <c r="CK19" s="26">
        <f t="shared" si="5"/>
        <v>1</v>
      </c>
      <c r="CL19" s="26">
        <f t="shared" si="5"/>
        <v>1</v>
      </c>
      <c r="CM19" s="26">
        <f t="shared" si="5"/>
        <v>0</v>
      </c>
      <c r="CN19" s="26">
        <f t="shared" si="5"/>
        <v>0</v>
      </c>
      <c r="CO19" s="26">
        <f t="shared" si="5"/>
        <v>0</v>
      </c>
      <c r="CP19" s="26">
        <f t="shared" si="5"/>
        <v>1</v>
      </c>
      <c r="CQ19" s="26">
        <f t="shared" si="5"/>
        <v>1</v>
      </c>
      <c r="CR19" s="26">
        <f t="shared" si="5"/>
        <v>0</v>
      </c>
      <c r="CS19" s="26">
        <f t="shared" si="5"/>
        <v>1</v>
      </c>
      <c r="CT19" s="26">
        <f t="shared" si="5"/>
        <v>0</v>
      </c>
      <c r="CU19" s="26">
        <f t="shared" si="5"/>
        <v>0</v>
      </c>
      <c r="CV19" s="26">
        <f t="shared" si="5"/>
        <v>0</v>
      </c>
      <c r="CW19" s="26">
        <f t="shared" si="5"/>
        <v>1</v>
      </c>
      <c r="CX19" s="26">
        <f t="shared" si="5"/>
        <v>1</v>
      </c>
    </row>
    <row r="20" spans="2:102" x14ac:dyDescent="0.25">
      <c r="B20" s="26">
        <v>18</v>
      </c>
      <c r="C20" s="26">
        <f t="shared" si="2"/>
        <v>0</v>
      </c>
      <c r="D20" s="26">
        <f t="shared" si="2"/>
        <v>0</v>
      </c>
      <c r="E20" s="26">
        <f t="shared" si="2"/>
        <v>1</v>
      </c>
      <c r="F20" s="26">
        <f t="shared" si="2"/>
        <v>1</v>
      </c>
      <c r="G20" s="26">
        <f t="shared" si="2"/>
        <v>1</v>
      </c>
      <c r="H20" s="26">
        <f t="shared" si="2"/>
        <v>0</v>
      </c>
      <c r="I20" s="26">
        <f t="shared" si="2"/>
        <v>1</v>
      </c>
      <c r="J20" s="26">
        <f t="shared" si="2"/>
        <v>0</v>
      </c>
      <c r="K20" s="26">
        <f t="shared" si="2"/>
        <v>0</v>
      </c>
      <c r="L20" s="26">
        <f t="shared" si="2"/>
        <v>0</v>
      </c>
      <c r="M20" s="26">
        <f t="shared" si="2"/>
        <v>1</v>
      </c>
      <c r="N20" s="26">
        <f t="shared" si="2"/>
        <v>0</v>
      </c>
      <c r="O20" s="26">
        <f t="shared" si="2"/>
        <v>1</v>
      </c>
      <c r="P20" s="26">
        <f t="shared" si="2"/>
        <v>0</v>
      </c>
      <c r="Q20" s="26">
        <f t="shared" si="2"/>
        <v>1</v>
      </c>
      <c r="R20" s="26">
        <f t="shared" si="2"/>
        <v>1</v>
      </c>
      <c r="S20" s="26">
        <f t="shared" si="7"/>
        <v>1</v>
      </c>
      <c r="T20" s="26">
        <f t="shared" si="7"/>
        <v>0</v>
      </c>
      <c r="U20" s="26">
        <f t="shared" si="7"/>
        <v>0</v>
      </c>
      <c r="V20" s="26">
        <f t="shared" si="7"/>
        <v>1</v>
      </c>
      <c r="W20" s="26">
        <f t="shared" si="7"/>
        <v>0</v>
      </c>
      <c r="X20" s="26">
        <f t="shared" si="7"/>
        <v>1</v>
      </c>
      <c r="Y20" s="26">
        <f t="shared" si="7"/>
        <v>0</v>
      </c>
      <c r="Z20" s="26">
        <f t="shared" si="7"/>
        <v>1</v>
      </c>
      <c r="AA20" s="26">
        <f t="shared" si="7"/>
        <v>1</v>
      </c>
      <c r="AB20" s="26">
        <f t="shared" si="7"/>
        <v>1</v>
      </c>
      <c r="AC20" s="26">
        <f t="shared" si="7"/>
        <v>0</v>
      </c>
      <c r="AD20" s="26">
        <f t="shared" si="7"/>
        <v>1</v>
      </c>
      <c r="AE20" s="26">
        <f t="shared" si="7"/>
        <v>0</v>
      </c>
      <c r="AF20" s="26">
        <f t="shared" si="7"/>
        <v>1</v>
      </c>
      <c r="AG20" s="26">
        <f t="shared" si="7"/>
        <v>0</v>
      </c>
      <c r="AH20" s="26">
        <f t="shared" si="6"/>
        <v>1</v>
      </c>
      <c r="AI20" s="26">
        <f t="shared" si="6"/>
        <v>0</v>
      </c>
      <c r="AJ20" s="26">
        <f t="shared" si="6"/>
        <v>1</v>
      </c>
      <c r="AK20" s="26">
        <f t="shared" si="6"/>
        <v>0</v>
      </c>
      <c r="AL20" s="26">
        <f t="shared" si="6"/>
        <v>0</v>
      </c>
      <c r="AM20" s="26">
        <f t="shared" si="6"/>
        <v>0</v>
      </c>
      <c r="AN20" s="26">
        <f t="shared" si="6"/>
        <v>0</v>
      </c>
      <c r="AO20" s="26">
        <f t="shared" si="6"/>
        <v>0</v>
      </c>
      <c r="AP20" s="26">
        <f t="shared" si="6"/>
        <v>0</v>
      </c>
      <c r="AQ20" s="26">
        <f t="shared" si="6"/>
        <v>0</v>
      </c>
      <c r="AR20" s="26">
        <f t="shared" si="6"/>
        <v>0</v>
      </c>
      <c r="AS20" s="26">
        <f t="shared" si="6"/>
        <v>0</v>
      </c>
      <c r="AT20" s="26">
        <f t="shared" si="6"/>
        <v>0</v>
      </c>
      <c r="AU20" s="26">
        <f t="shared" si="6"/>
        <v>0</v>
      </c>
      <c r="AV20" s="26">
        <f t="shared" si="6"/>
        <v>0</v>
      </c>
      <c r="AW20" s="26">
        <f t="shared" si="6"/>
        <v>0</v>
      </c>
      <c r="AX20" s="26">
        <f t="shared" si="6"/>
        <v>0</v>
      </c>
      <c r="AY20" s="26">
        <f t="shared" si="6"/>
        <v>1</v>
      </c>
      <c r="AZ20" s="26">
        <f t="shared" si="6"/>
        <v>0</v>
      </c>
      <c r="BA20" s="26">
        <f t="shared" si="6"/>
        <v>0</v>
      </c>
      <c r="BB20" s="26">
        <f t="shared" si="6"/>
        <v>0</v>
      </c>
      <c r="BC20" s="26">
        <f t="shared" si="6"/>
        <v>0</v>
      </c>
      <c r="BD20" s="26">
        <f t="shared" si="6"/>
        <v>0</v>
      </c>
      <c r="BE20" s="26">
        <f t="shared" si="6"/>
        <v>0</v>
      </c>
      <c r="BF20" s="26">
        <f t="shared" si="6"/>
        <v>0</v>
      </c>
      <c r="BG20" s="26">
        <f t="shared" si="6"/>
        <v>1</v>
      </c>
      <c r="BH20" s="26">
        <f t="shared" si="6"/>
        <v>0</v>
      </c>
      <c r="BI20" s="26">
        <f t="shared" si="6"/>
        <v>0</v>
      </c>
      <c r="BJ20" s="26">
        <f t="shared" si="6"/>
        <v>1</v>
      </c>
      <c r="BK20" s="26">
        <f t="shared" si="6"/>
        <v>0</v>
      </c>
      <c r="BL20" s="26">
        <f t="shared" si="6"/>
        <v>0</v>
      </c>
      <c r="BM20" s="26">
        <f t="shared" si="6"/>
        <v>1</v>
      </c>
      <c r="BN20" s="26">
        <f t="shared" si="6"/>
        <v>1</v>
      </c>
      <c r="BO20" s="26">
        <f t="shared" si="3"/>
        <v>0</v>
      </c>
      <c r="BP20" s="26">
        <f t="shared" si="3"/>
        <v>1</v>
      </c>
      <c r="BQ20" s="26">
        <f t="shared" si="3"/>
        <v>0</v>
      </c>
      <c r="BR20" s="26">
        <f t="shared" si="3"/>
        <v>0</v>
      </c>
      <c r="BS20" s="26">
        <f t="shared" si="3"/>
        <v>1</v>
      </c>
      <c r="BT20" s="26">
        <f t="shared" si="3"/>
        <v>0</v>
      </c>
      <c r="BU20" s="26">
        <f t="shared" si="3"/>
        <v>0</v>
      </c>
      <c r="BV20" s="26">
        <f t="shared" si="3"/>
        <v>1</v>
      </c>
      <c r="BW20" s="26">
        <f t="shared" si="3"/>
        <v>0</v>
      </c>
      <c r="BX20" s="26">
        <f t="shared" si="3"/>
        <v>0</v>
      </c>
      <c r="BY20" s="26">
        <f t="shared" si="3"/>
        <v>1</v>
      </c>
      <c r="BZ20" s="26">
        <f t="shared" si="5"/>
        <v>1</v>
      </c>
      <c r="CA20" s="26">
        <f t="shared" si="5"/>
        <v>0</v>
      </c>
      <c r="CB20" s="26">
        <f t="shared" si="5"/>
        <v>1</v>
      </c>
      <c r="CC20" s="26">
        <f t="shared" si="5"/>
        <v>0</v>
      </c>
      <c r="CD20" s="26">
        <f t="shared" si="5"/>
        <v>1</v>
      </c>
      <c r="CE20" s="26">
        <f t="shared" si="5"/>
        <v>0</v>
      </c>
      <c r="CF20" s="26">
        <f t="shared" si="5"/>
        <v>0</v>
      </c>
      <c r="CG20" s="26">
        <f t="shared" si="5"/>
        <v>0</v>
      </c>
      <c r="CH20" s="26">
        <f t="shared" si="5"/>
        <v>0</v>
      </c>
      <c r="CI20" s="26">
        <f t="shared" si="5"/>
        <v>0</v>
      </c>
      <c r="CJ20" s="26">
        <f t="shared" si="5"/>
        <v>0</v>
      </c>
      <c r="CK20" s="26">
        <f t="shared" si="5"/>
        <v>1</v>
      </c>
      <c r="CL20" s="26">
        <f t="shared" si="5"/>
        <v>1</v>
      </c>
      <c r="CM20" s="26">
        <f t="shared" si="5"/>
        <v>0</v>
      </c>
      <c r="CN20" s="26">
        <f t="shared" si="5"/>
        <v>1</v>
      </c>
      <c r="CO20" s="26">
        <f t="shared" si="5"/>
        <v>0</v>
      </c>
      <c r="CP20" s="26">
        <f t="shared" si="5"/>
        <v>1</v>
      </c>
      <c r="CQ20" s="26">
        <f t="shared" si="5"/>
        <v>1</v>
      </c>
      <c r="CR20" s="26">
        <f t="shared" si="5"/>
        <v>0</v>
      </c>
      <c r="CS20" s="26">
        <f t="shared" si="5"/>
        <v>1</v>
      </c>
      <c r="CT20" s="26">
        <f t="shared" si="5"/>
        <v>0</v>
      </c>
      <c r="CU20" s="26">
        <f t="shared" si="5"/>
        <v>0</v>
      </c>
      <c r="CV20" s="26">
        <f t="shared" si="5"/>
        <v>0</v>
      </c>
      <c r="CW20" s="26">
        <f t="shared" si="5"/>
        <v>1</v>
      </c>
      <c r="CX20" s="26">
        <f t="shared" si="5"/>
        <v>1</v>
      </c>
    </row>
    <row r="21" spans="2:102" x14ac:dyDescent="0.25">
      <c r="B21" s="26">
        <v>19</v>
      </c>
      <c r="C21" s="26">
        <f t="shared" si="2"/>
        <v>0</v>
      </c>
      <c r="D21" s="26">
        <f t="shared" si="2"/>
        <v>0</v>
      </c>
      <c r="E21" s="26">
        <f t="shared" si="2"/>
        <v>1</v>
      </c>
      <c r="F21" s="26">
        <f t="shared" si="2"/>
        <v>1</v>
      </c>
      <c r="G21" s="26">
        <f t="shared" si="2"/>
        <v>1</v>
      </c>
      <c r="H21" s="26">
        <f t="shared" si="2"/>
        <v>0</v>
      </c>
      <c r="I21" s="26">
        <f t="shared" si="2"/>
        <v>1</v>
      </c>
      <c r="J21" s="26">
        <f t="shared" si="2"/>
        <v>0</v>
      </c>
      <c r="K21" s="26">
        <f t="shared" si="2"/>
        <v>0</v>
      </c>
      <c r="L21" s="26">
        <f t="shared" si="2"/>
        <v>0</v>
      </c>
      <c r="M21" s="26">
        <f t="shared" si="2"/>
        <v>1</v>
      </c>
      <c r="N21" s="26">
        <f t="shared" si="2"/>
        <v>0</v>
      </c>
      <c r="O21" s="26">
        <f t="shared" si="2"/>
        <v>1</v>
      </c>
      <c r="P21" s="26">
        <f t="shared" si="2"/>
        <v>0</v>
      </c>
      <c r="Q21" s="26">
        <f t="shared" si="2"/>
        <v>1</v>
      </c>
      <c r="R21" s="26">
        <f t="shared" si="2"/>
        <v>1</v>
      </c>
      <c r="S21" s="26">
        <f t="shared" si="7"/>
        <v>1</v>
      </c>
      <c r="T21" s="26">
        <f t="shared" si="7"/>
        <v>0</v>
      </c>
      <c r="U21" s="26">
        <f t="shared" si="7"/>
        <v>1</v>
      </c>
      <c r="V21" s="26">
        <f t="shared" si="7"/>
        <v>1</v>
      </c>
      <c r="W21" s="26">
        <f t="shared" si="7"/>
        <v>0</v>
      </c>
      <c r="X21" s="26">
        <f t="shared" si="7"/>
        <v>1</v>
      </c>
      <c r="Y21" s="26">
        <f t="shared" si="7"/>
        <v>0</v>
      </c>
      <c r="Z21" s="26">
        <f t="shared" si="7"/>
        <v>1</v>
      </c>
      <c r="AA21" s="26">
        <f t="shared" si="7"/>
        <v>1</v>
      </c>
      <c r="AB21" s="26">
        <f t="shared" si="7"/>
        <v>1</v>
      </c>
      <c r="AC21" s="26">
        <f t="shared" si="7"/>
        <v>0</v>
      </c>
      <c r="AD21" s="26">
        <f t="shared" si="7"/>
        <v>1</v>
      </c>
      <c r="AE21" s="26">
        <f t="shared" si="7"/>
        <v>0</v>
      </c>
      <c r="AF21" s="26">
        <f t="shared" si="7"/>
        <v>1</v>
      </c>
      <c r="AG21" s="26">
        <f t="shared" si="7"/>
        <v>0</v>
      </c>
      <c r="AH21" s="26">
        <f t="shared" si="6"/>
        <v>1</v>
      </c>
      <c r="AI21" s="26">
        <f t="shared" si="6"/>
        <v>0</v>
      </c>
      <c r="AJ21" s="26">
        <f t="shared" si="6"/>
        <v>1</v>
      </c>
      <c r="AK21" s="26">
        <f t="shared" si="6"/>
        <v>0</v>
      </c>
      <c r="AL21" s="26">
        <f t="shared" si="6"/>
        <v>0</v>
      </c>
      <c r="AM21" s="26">
        <f t="shared" si="6"/>
        <v>0</v>
      </c>
      <c r="AN21" s="26">
        <f t="shared" si="6"/>
        <v>1</v>
      </c>
      <c r="AO21" s="26">
        <f t="shared" si="6"/>
        <v>0</v>
      </c>
      <c r="AP21" s="26">
        <f t="shared" si="6"/>
        <v>0</v>
      </c>
      <c r="AQ21" s="26">
        <f t="shared" si="6"/>
        <v>0</v>
      </c>
      <c r="AR21" s="26">
        <f t="shared" si="6"/>
        <v>0</v>
      </c>
      <c r="AS21" s="26">
        <f t="shared" si="6"/>
        <v>0</v>
      </c>
      <c r="AT21" s="26">
        <f t="shared" si="6"/>
        <v>0</v>
      </c>
      <c r="AU21" s="26">
        <f t="shared" si="6"/>
        <v>0</v>
      </c>
      <c r="AV21" s="26">
        <f t="shared" si="6"/>
        <v>0</v>
      </c>
      <c r="AW21" s="26">
        <f t="shared" si="6"/>
        <v>0</v>
      </c>
      <c r="AX21" s="26">
        <f t="shared" si="6"/>
        <v>0</v>
      </c>
      <c r="AY21" s="26">
        <f t="shared" si="6"/>
        <v>1</v>
      </c>
      <c r="AZ21" s="26">
        <f t="shared" si="6"/>
        <v>0</v>
      </c>
      <c r="BA21" s="26">
        <f t="shared" si="6"/>
        <v>0</v>
      </c>
      <c r="BB21" s="26">
        <f t="shared" si="6"/>
        <v>0</v>
      </c>
      <c r="BC21" s="26">
        <f t="shared" si="6"/>
        <v>0</v>
      </c>
      <c r="BD21" s="26">
        <f t="shared" si="6"/>
        <v>0</v>
      </c>
      <c r="BE21" s="26">
        <f t="shared" si="6"/>
        <v>0</v>
      </c>
      <c r="BF21" s="26">
        <f t="shared" ref="BF21:BU36" si="8">IF(MOD(BF$3,$B21)=0,1-BF20,BF20)</f>
        <v>0</v>
      </c>
      <c r="BG21" s="26">
        <f t="shared" si="8"/>
        <v>0</v>
      </c>
      <c r="BH21" s="26">
        <f t="shared" si="8"/>
        <v>0</v>
      </c>
      <c r="BI21" s="26">
        <f t="shared" si="8"/>
        <v>0</v>
      </c>
      <c r="BJ21" s="26">
        <f t="shared" si="8"/>
        <v>1</v>
      </c>
      <c r="BK21" s="26">
        <f t="shared" si="8"/>
        <v>0</v>
      </c>
      <c r="BL21" s="26">
        <f t="shared" si="8"/>
        <v>0</v>
      </c>
      <c r="BM21" s="26">
        <f t="shared" si="8"/>
        <v>1</v>
      </c>
      <c r="BN21" s="26">
        <f t="shared" si="8"/>
        <v>1</v>
      </c>
      <c r="BO21" s="26">
        <f t="shared" si="3"/>
        <v>0</v>
      </c>
      <c r="BP21" s="26">
        <f t="shared" si="3"/>
        <v>1</v>
      </c>
      <c r="BQ21" s="26">
        <f t="shared" si="3"/>
        <v>0</v>
      </c>
      <c r="BR21" s="26">
        <f t="shared" si="3"/>
        <v>0</v>
      </c>
      <c r="BS21" s="26">
        <f t="shared" si="3"/>
        <v>1</v>
      </c>
      <c r="BT21" s="26">
        <f t="shared" si="3"/>
        <v>0</v>
      </c>
      <c r="BU21" s="26">
        <f t="shared" si="3"/>
        <v>0</v>
      </c>
      <c r="BV21" s="26">
        <f t="shared" si="3"/>
        <v>1</v>
      </c>
      <c r="BW21" s="26">
        <f t="shared" si="3"/>
        <v>0</v>
      </c>
      <c r="BX21" s="26">
        <f t="shared" si="3"/>
        <v>0</v>
      </c>
      <c r="BY21" s="26">
        <f t="shared" si="3"/>
        <v>1</v>
      </c>
      <c r="BZ21" s="26">
        <f t="shared" si="5"/>
        <v>0</v>
      </c>
      <c r="CA21" s="26">
        <f t="shared" si="5"/>
        <v>0</v>
      </c>
      <c r="CB21" s="26">
        <f t="shared" si="5"/>
        <v>1</v>
      </c>
      <c r="CC21" s="26">
        <f t="shared" si="5"/>
        <v>0</v>
      </c>
      <c r="CD21" s="26">
        <f t="shared" si="5"/>
        <v>1</v>
      </c>
      <c r="CE21" s="26">
        <f t="shared" si="5"/>
        <v>0</v>
      </c>
      <c r="CF21" s="26">
        <f t="shared" si="5"/>
        <v>0</v>
      </c>
      <c r="CG21" s="26">
        <f t="shared" si="5"/>
        <v>0</v>
      </c>
      <c r="CH21" s="26">
        <f t="shared" si="5"/>
        <v>0</v>
      </c>
      <c r="CI21" s="26">
        <f t="shared" si="5"/>
        <v>0</v>
      </c>
      <c r="CJ21" s="26">
        <f t="shared" si="5"/>
        <v>0</v>
      </c>
      <c r="CK21" s="26">
        <f t="shared" si="5"/>
        <v>1</v>
      </c>
      <c r="CL21" s="26">
        <f t="shared" si="5"/>
        <v>1</v>
      </c>
      <c r="CM21" s="26">
        <f t="shared" si="5"/>
        <v>0</v>
      </c>
      <c r="CN21" s="26">
        <f t="shared" si="5"/>
        <v>1</v>
      </c>
      <c r="CO21" s="26">
        <f t="shared" si="5"/>
        <v>0</v>
      </c>
      <c r="CP21" s="26">
        <f t="shared" si="5"/>
        <v>1</v>
      </c>
      <c r="CQ21" s="26">
        <f t="shared" si="5"/>
        <v>1</v>
      </c>
      <c r="CR21" s="26">
        <f t="shared" si="5"/>
        <v>0</v>
      </c>
      <c r="CS21" s="26">
        <f t="shared" si="5"/>
        <v>0</v>
      </c>
      <c r="CT21" s="26">
        <f t="shared" si="5"/>
        <v>0</v>
      </c>
      <c r="CU21" s="26">
        <f t="shared" si="5"/>
        <v>0</v>
      </c>
      <c r="CV21" s="26">
        <f t="shared" si="5"/>
        <v>0</v>
      </c>
      <c r="CW21" s="26">
        <f t="shared" si="5"/>
        <v>1</v>
      </c>
      <c r="CX21" s="26">
        <f t="shared" si="5"/>
        <v>1</v>
      </c>
    </row>
    <row r="22" spans="2:102" x14ac:dyDescent="0.25">
      <c r="B22" s="26">
        <v>20</v>
      </c>
      <c r="C22" s="26">
        <f t="shared" ref="C22:R37" si="9">IF(MOD(C$3,$B22)=0,1-C21,C21)</f>
        <v>0</v>
      </c>
      <c r="D22" s="26">
        <f t="shared" si="9"/>
        <v>0</v>
      </c>
      <c r="E22" s="26">
        <f t="shared" si="9"/>
        <v>1</v>
      </c>
      <c r="F22" s="26">
        <f t="shared" si="9"/>
        <v>1</v>
      </c>
      <c r="G22" s="26">
        <f t="shared" si="9"/>
        <v>1</v>
      </c>
      <c r="H22" s="26">
        <f t="shared" si="9"/>
        <v>0</v>
      </c>
      <c r="I22" s="26">
        <f t="shared" si="9"/>
        <v>1</v>
      </c>
      <c r="J22" s="26">
        <f t="shared" si="9"/>
        <v>0</v>
      </c>
      <c r="K22" s="26">
        <f t="shared" si="9"/>
        <v>0</v>
      </c>
      <c r="L22" s="26">
        <f t="shared" si="9"/>
        <v>0</v>
      </c>
      <c r="M22" s="26">
        <f t="shared" si="9"/>
        <v>1</v>
      </c>
      <c r="N22" s="26">
        <f t="shared" si="9"/>
        <v>0</v>
      </c>
      <c r="O22" s="26">
        <f t="shared" si="9"/>
        <v>1</v>
      </c>
      <c r="P22" s="26">
        <f t="shared" si="9"/>
        <v>0</v>
      </c>
      <c r="Q22" s="26">
        <f t="shared" si="9"/>
        <v>1</v>
      </c>
      <c r="R22" s="26">
        <f t="shared" si="9"/>
        <v>1</v>
      </c>
      <c r="S22" s="26">
        <f t="shared" si="7"/>
        <v>1</v>
      </c>
      <c r="T22" s="26">
        <f t="shared" si="7"/>
        <v>0</v>
      </c>
      <c r="U22" s="26">
        <f t="shared" si="7"/>
        <v>1</v>
      </c>
      <c r="V22" s="26">
        <f t="shared" si="7"/>
        <v>0</v>
      </c>
      <c r="W22" s="26">
        <f t="shared" si="7"/>
        <v>0</v>
      </c>
      <c r="X22" s="26">
        <f t="shared" si="7"/>
        <v>1</v>
      </c>
      <c r="Y22" s="26">
        <f t="shared" si="7"/>
        <v>0</v>
      </c>
      <c r="Z22" s="26">
        <f t="shared" si="7"/>
        <v>1</v>
      </c>
      <c r="AA22" s="26">
        <f t="shared" si="7"/>
        <v>1</v>
      </c>
      <c r="AB22" s="26">
        <f t="shared" si="7"/>
        <v>1</v>
      </c>
      <c r="AC22" s="26">
        <f t="shared" si="7"/>
        <v>0</v>
      </c>
      <c r="AD22" s="26">
        <f t="shared" si="7"/>
        <v>1</v>
      </c>
      <c r="AE22" s="26">
        <f t="shared" si="7"/>
        <v>0</v>
      </c>
      <c r="AF22" s="26">
        <f t="shared" si="7"/>
        <v>1</v>
      </c>
      <c r="AG22" s="26">
        <f t="shared" si="7"/>
        <v>0</v>
      </c>
      <c r="AH22" s="26">
        <f t="shared" si="7"/>
        <v>1</v>
      </c>
      <c r="AI22" s="26">
        <f t="shared" ref="AI22:BE33" si="10">IF(MOD(AI$3,$B22)=0,1-AI21,AI21)</f>
        <v>0</v>
      </c>
      <c r="AJ22" s="26">
        <f t="shared" si="10"/>
        <v>1</v>
      </c>
      <c r="AK22" s="26">
        <f t="shared" si="10"/>
        <v>0</v>
      </c>
      <c r="AL22" s="26">
        <f t="shared" si="10"/>
        <v>0</v>
      </c>
      <c r="AM22" s="26">
        <f t="shared" si="10"/>
        <v>0</v>
      </c>
      <c r="AN22" s="26">
        <f t="shared" si="10"/>
        <v>1</v>
      </c>
      <c r="AO22" s="26">
        <f t="shared" si="10"/>
        <v>0</v>
      </c>
      <c r="AP22" s="26">
        <f t="shared" si="10"/>
        <v>1</v>
      </c>
      <c r="AQ22" s="26">
        <f t="shared" si="10"/>
        <v>0</v>
      </c>
      <c r="AR22" s="26">
        <f t="shared" si="10"/>
        <v>0</v>
      </c>
      <c r="AS22" s="26">
        <f t="shared" si="10"/>
        <v>0</v>
      </c>
      <c r="AT22" s="26">
        <f t="shared" si="10"/>
        <v>0</v>
      </c>
      <c r="AU22" s="26">
        <f t="shared" si="10"/>
        <v>0</v>
      </c>
      <c r="AV22" s="26">
        <f t="shared" si="10"/>
        <v>0</v>
      </c>
      <c r="AW22" s="26">
        <f t="shared" si="10"/>
        <v>0</v>
      </c>
      <c r="AX22" s="26">
        <f t="shared" si="10"/>
        <v>0</v>
      </c>
      <c r="AY22" s="26">
        <f t="shared" si="10"/>
        <v>1</v>
      </c>
      <c r="AZ22" s="26">
        <f t="shared" si="10"/>
        <v>0</v>
      </c>
      <c r="BA22" s="26">
        <f t="shared" si="10"/>
        <v>0</v>
      </c>
      <c r="BB22" s="26">
        <f t="shared" si="10"/>
        <v>0</v>
      </c>
      <c r="BC22" s="26">
        <f t="shared" si="10"/>
        <v>0</v>
      </c>
      <c r="BD22" s="26">
        <f t="shared" si="10"/>
        <v>0</v>
      </c>
      <c r="BE22" s="26">
        <f t="shared" si="10"/>
        <v>0</v>
      </c>
      <c r="BF22" s="26">
        <f t="shared" si="8"/>
        <v>0</v>
      </c>
      <c r="BG22" s="26">
        <f t="shared" si="8"/>
        <v>0</v>
      </c>
      <c r="BH22" s="26">
        <f t="shared" si="8"/>
        <v>0</v>
      </c>
      <c r="BI22" s="26">
        <f t="shared" si="8"/>
        <v>0</v>
      </c>
      <c r="BJ22" s="26">
        <f t="shared" si="8"/>
        <v>0</v>
      </c>
      <c r="BK22" s="26">
        <f t="shared" si="8"/>
        <v>0</v>
      </c>
      <c r="BL22" s="26">
        <f t="shared" si="8"/>
        <v>0</v>
      </c>
      <c r="BM22" s="26">
        <f t="shared" si="8"/>
        <v>1</v>
      </c>
      <c r="BN22" s="26">
        <f t="shared" si="8"/>
        <v>1</v>
      </c>
      <c r="BO22" s="26">
        <f t="shared" si="3"/>
        <v>0</v>
      </c>
      <c r="BP22" s="26">
        <f t="shared" si="3"/>
        <v>1</v>
      </c>
      <c r="BQ22" s="26">
        <f t="shared" si="3"/>
        <v>0</v>
      </c>
      <c r="BR22" s="26">
        <f t="shared" si="3"/>
        <v>0</v>
      </c>
      <c r="BS22" s="26">
        <f t="shared" si="3"/>
        <v>1</v>
      </c>
      <c r="BT22" s="26">
        <f t="shared" si="3"/>
        <v>0</v>
      </c>
      <c r="BU22" s="26">
        <f t="shared" si="3"/>
        <v>0</v>
      </c>
      <c r="BV22" s="26">
        <f t="shared" si="3"/>
        <v>1</v>
      </c>
      <c r="BW22" s="26">
        <f t="shared" si="3"/>
        <v>0</v>
      </c>
      <c r="BX22" s="26">
        <f t="shared" si="3"/>
        <v>0</v>
      </c>
      <c r="BY22" s="26">
        <f t="shared" si="3"/>
        <v>1</v>
      </c>
      <c r="BZ22" s="26">
        <f t="shared" si="5"/>
        <v>0</v>
      </c>
      <c r="CA22" s="26">
        <f t="shared" si="5"/>
        <v>0</v>
      </c>
      <c r="CB22" s="26">
        <f t="shared" si="5"/>
        <v>1</v>
      </c>
      <c r="CC22" s="26">
        <f t="shared" si="5"/>
        <v>0</v>
      </c>
      <c r="CD22" s="26">
        <f t="shared" si="5"/>
        <v>0</v>
      </c>
      <c r="CE22" s="26">
        <f t="shared" ref="CE22:CX34" si="11">IF(MOD(CE$3,$B22)=0,1-CE21,CE21)</f>
        <v>0</v>
      </c>
      <c r="CF22" s="26">
        <f t="shared" si="11"/>
        <v>0</v>
      </c>
      <c r="CG22" s="26">
        <f t="shared" si="11"/>
        <v>0</v>
      </c>
      <c r="CH22" s="26">
        <f t="shared" si="11"/>
        <v>0</v>
      </c>
      <c r="CI22" s="26">
        <f t="shared" si="11"/>
        <v>0</v>
      </c>
      <c r="CJ22" s="26">
        <f t="shared" si="11"/>
        <v>0</v>
      </c>
      <c r="CK22" s="26">
        <f t="shared" si="11"/>
        <v>1</v>
      </c>
      <c r="CL22" s="26">
        <f t="shared" si="11"/>
        <v>1</v>
      </c>
      <c r="CM22" s="26">
        <f t="shared" si="11"/>
        <v>0</v>
      </c>
      <c r="CN22" s="26">
        <f t="shared" si="11"/>
        <v>1</v>
      </c>
      <c r="CO22" s="26">
        <f t="shared" si="11"/>
        <v>0</v>
      </c>
      <c r="CP22" s="26">
        <f t="shared" si="11"/>
        <v>1</v>
      </c>
      <c r="CQ22" s="26">
        <f t="shared" si="11"/>
        <v>1</v>
      </c>
      <c r="CR22" s="26">
        <f t="shared" si="11"/>
        <v>0</v>
      </c>
      <c r="CS22" s="26">
        <f t="shared" si="11"/>
        <v>0</v>
      </c>
      <c r="CT22" s="26">
        <f t="shared" si="11"/>
        <v>0</v>
      </c>
      <c r="CU22" s="26">
        <f t="shared" si="11"/>
        <v>0</v>
      </c>
      <c r="CV22" s="26">
        <f t="shared" si="11"/>
        <v>0</v>
      </c>
      <c r="CW22" s="26">
        <f t="shared" si="11"/>
        <v>1</v>
      </c>
      <c r="CX22" s="26">
        <f t="shared" si="11"/>
        <v>0</v>
      </c>
    </row>
    <row r="23" spans="2:102" x14ac:dyDescent="0.25">
      <c r="B23" s="26">
        <v>21</v>
      </c>
      <c r="C23" s="26">
        <f t="shared" si="9"/>
        <v>0</v>
      </c>
      <c r="D23" s="26">
        <f t="shared" si="9"/>
        <v>0</v>
      </c>
      <c r="E23" s="26">
        <f t="shared" si="9"/>
        <v>1</v>
      </c>
      <c r="F23" s="26">
        <f t="shared" si="9"/>
        <v>1</v>
      </c>
      <c r="G23" s="26">
        <f t="shared" si="9"/>
        <v>1</v>
      </c>
      <c r="H23" s="26">
        <f t="shared" si="9"/>
        <v>0</v>
      </c>
      <c r="I23" s="26">
        <f t="shared" si="9"/>
        <v>1</v>
      </c>
      <c r="J23" s="26">
        <f t="shared" si="9"/>
        <v>0</v>
      </c>
      <c r="K23" s="26">
        <f t="shared" si="9"/>
        <v>0</v>
      </c>
      <c r="L23" s="26">
        <f t="shared" si="9"/>
        <v>0</v>
      </c>
      <c r="M23" s="26">
        <f t="shared" si="9"/>
        <v>1</v>
      </c>
      <c r="N23" s="26">
        <f t="shared" si="9"/>
        <v>0</v>
      </c>
      <c r="O23" s="26">
        <f t="shared" si="9"/>
        <v>1</v>
      </c>
      <c r="P23" s="26">
        <f t="shared" si="9"/>
        <v>0</v>
      </c>
      <c r="Q23" s="26">
        <f t="shared" si="9"/>
        <v>1</v>
      </c>
      <c r="R23" s="26">
        <f t="shared" si="9"/>
        <v>1</v>
      </c>
      <c r="S23" s="26">
        <f t="shared" si="7"/>
        <v>1</v>
      </c>
      <c r="T23" s="26">
        <f t="shared" si="7"/>
        <v>0</v>
      </c>
      <c r="U23" s="26">
        <f t="shared" si="7"/>
        <v>1</v>
      </c>
      <c r="V23" s="26">
        <f t="shared" si="7"/>
        <v>0</v>
      </c>
      <c r="W23" s="26">
        <f t="shared" si="7"/>
        <v>1</v>
      </c>
      <c r="X23" s="26">
        <f t="shared" si="7"/>
        <v>1</v>
      </c>
      <c r="Y23" s="26">
        <f t="shared" si="7"/>
        <v>0</v>
      </c>
      <c r="Z23" s="26">
        <f t="shared" si="7"/>
        <v>1</v>
      </c>
      <c r="AA23" s="26">
        <f t="shared" si="7"/>
        <v>1</v>
      </c>
      <c r="AB23" s="26">
        <f t="shared" si="7"/>
        <v>1</v>
      </c>
      <c r="AC23" s="26">
        <f t="shared" si="7"/>
        <v>0</v>
      </c>
      <c r="AD23" s="26">
        <f t="shared" si="7"/>
        <v>1</v>
      </c>
      <c r="AE23" s="26">
        <f t="shared" si="7"/>
        <v>0</v>
      </c>
      <c r="AF23" s="26">
        <f t="shared" si="7"/>
        <v>1</v>
      </c>
      <c r="AG23" s="26">
        <f t="shared" si="7"/>
        <v>0</v>
      </c>
      <c r="AH23" s="26">
        <f t="shared" si="7"/>
        <v>1</v>
      </c>
      <c r="AI23" s="26">
        <f t="shared" si="10"/>
        <v>0</v>
      </c>
      <c r="AJ23" s="26">
        <f t="shared" si="10"/>
        <v>1</v>
      </c>
      <c r="AK23" s="26">
        <f t="shared" si="10"/>
        <v>0</v>
      </c>
      <c r="AL23" s="26">
        <f t="shared" si="10"/>
        <v>0</v>
      </c>
      <c r="AM23" s="26">
        <f t="shared" si="10"/>
        <v>0</v>
      </c>
      <c r="AN23" s="26">
        <f t="shared" si="10"/>
        <v>1</v>
      </c>
      <c r="AO23" s="26">
        <f t="shared" si="10"/>
        <v>0</v>
      </c>
      <c r="AP23" s="26">
        <f t="shared" si="10"/>
        <v>1</v>
      </c>
      <c r="AQ23" s="26">
        <f t="shared" si="10"/>
        <v>0</v>
      </c>
      <c r="AR23" s="26">
        <f t="shared" si="10"/>
        <v>1</v>
      </c>
      <c r="AS23" s="26">
        <f t="shared" si="10"/>
        <v>0</v>
      </c>
      <c r="AT23" s="26">
        <f t="shared" si="10"/>
        <v>0</v>
      </c>
      <c r="AU23" s="26">
        <f t="shared" si="10"/>
        <v>0</v>
      </c>
      <c r="AV23" s="26">
        <f t="shared" si="10"/>
        <v>0</v>
      </c>
      <c r="AW23" s="26">
        <f t="shared" si="10"/>
        <v>0</v>
      </c>
      <c r="AX23" s="26">
        <f t="shared" si="10"/>
        <v>0</v>
      </c>
      <c r="AY23" s="26">
        <f t="shared" si="10"/>
        <v>1</v>
      </c>
      <c r="AZ23" s="26">
        <f t="shared" si="10"/>
        <v>0</v>
      </c>
      <c r="BA23" s="26">
        <f t="shared" si="10"/>
        <v>0</v>
      </c>
      <c r="BB23" s="26">
        <f t="shared" si="10"/>
        <v>0</v>
      </c>
      <c r="BC23" s="26">
        <f t="shared" si="10"/>
        <v>0</v>
      </c>
      <c r="BD23" s="26">
        <f t="shared" si="10"/>
        <v>0</v>
      </c>
      <c r="BE23" s="26">
        <f t="shared" si="10"/>
        <v>0</v>
      </c>
      <c r="BF23" s="26">
        <f t="shared" si="8"/>
        <v>0</v>
      </c>
      <c r="BG23" s="26">
        <f t="shared" si="8"/>
        <v>0</v>
      </c>
      <c r="BH23" s="26">
        <f t="shared" si="8"/>
        <v>0</v>
      </c>
      <c r="BI23" s="26">
        <f t="shared" si="8"/>
        <v>0</v>
      </c>
      <c r="BJ23" s="26">
        <f t="shared" si="8"/>
        <v>0</v>
      </c>
      <c r="BK23" s="26">
        <f t="shared" si="8"/>
        <v>0</v>
      </c>
      <c r="BL23" s="26">
        <f t="shared" si="8"/>
        <v>0</v>
      </c>
      <c r="BM23" s="26">
        <f t="shared" si="8"/>
        <v>0</v>
      </c>
      <c r="BN23" s="26">
        <f t="shared" si="8"/>
        <v>1</v>
      </c>
      <c r="BO23" s="26">
        <f t="shared" si="3"/>
        <v>0</v>
      </c>
      <c r="BP23" s="26">
        <f t="shared" si="3"/>
        <v>1</v>
      </c>
      <c r="BQ23" s="26">
        <f t="shared" si="3"/>
        <v>0</v>
      </c>
      <c r="BR23" s="26">
        <f t="shared" si="3"/>
        <v>0</v>
      </c>
      <c r="BS23" s="26">
        <f t="shared" si="3"/>
        <v>1</v>
      </c>
      <c r="BT23" s="26">
        <f t="shared" si="3"/>
        <v>0</v>
      </c>
      <c r="BU23" s="26">
        <f t="shared" si="3"/>
        <v>0</v>
      </c>
      <c r="BV23" s="26">
        <f t="shared" si="3"/>
        <v>1</v>
      </c>
      <c r="BW23" s="26">
        <f t="shared" si="3"/>
        <v>0</v>
      </c>
      <c r="BX23" s="26">
        <f t="shared" si="3"/>
        <v>0</v>
      </c>
      <c r="BY23" s="26">
        <f t="shared" si="3"/>
        <v>1</v>
      </c>
      <c r="BZ23" s="26">
        <f t="shared" si="3"/>
        <v>0</v>
      </c>
      <c r="CA23" s="26">
        <f t="shared" si="3"/>
        <v>0</v>
      </c>
      <c r="CB23" s="26">
        <f t="shared" si="3"/>
        <v>1</v>
      </c>
      <c r="CC23" s="26">
        <f t="shared" si="3"/>
        <v>0</v>
      </c>
      <c r="CD23" s="26">
        <f t="shared" si="3"/>
        <v>0</v>
      </c>
      <c r="CE23" s="26">
        <f t="shared" si="11"/>
        <v>0</v>
      </c>
      <c r="CF23" s="26">
        <f t="shared" si="11"/>
        <v>0</v>
      </c>
      <c r="CG23" s="26">
        <f t="shared" si="11"/>
        <v>0</v>
      </c>
      <c r="CH23" s="26">
        <f t="shared" si="11"/>
        <v>1</v>
      </c>
      <c r="CI23" s="26">
        <f t="shared" si="11"/>
        <v>0</v>
      </c>
      <c r="CJ23" s="26">
        <f t="shared" si="11"/>
        <v>0</v>
      </c>
      <c r="CK23" s="26">
        <f t="shared" si="11"/>
        <v>1</v>
      </c>
      <c r="CL23" s="26">
        <f t="shared" si="11"/>
        <v>1</v>
      </c>
      <c r="CM23" s="26">
        <f t="shared" si="11"/>
        <v>0</v>
      </c>
      <c r="CN23" s="26">
        <f t="shared" si="11"/>
        <v>1</v>
      </c>
      <c r="CO23" s="26">
        <f t="shared" si="11"/>
        <v>0</v>
      </c>
      <c r="CP23" s="26">
        <f t="shared" si="11"/>
        <v>1</v>
      </c>
      <c r="CQ23" s="26">
        <f t="shared" si="11"/>
        <v>1</v>
      </c>
      <c r="CR23" s="26">
        <f t="shared" si="11"/>
        <v>0</v>
      </c>
      <c r="CS23" s="26">
        <f t="shared" si="11"/>
        <v>0</v>
      </c>
      <c r="CT23" s="26">
        <f t="shared" si="11"/>
        <v>0</v>
      </c>
      <c r="CU23" s="26">
        <f t="shared" si="11"/>
        <v>0</v>
      </c>
      <c r="CV23" s="26">
        <f t="shared" si="11"/>
        <v>0</v>
      </c>
      <c r="CW23" s="26">
        <f t="shared" si="11"/>
        <v>1</v>
      </c>
      <c r="CX23" s="26">
        <f t="shared" si="11"/>
        <v>0</v>
      </c>
    </row>
    <row r="24" spans="2:102" x14ac:dyDescent="0.25">
      <c r="B24" s="26">
        <v>22</v>
      </c>
      <c r="C24" s="26">
        <f t="shared" si="9"/>
        <v>0</v>
      </c>
      <c r="D24" s="26">
        <f t="shared" si="9"/>
        <v>0</v>
      </c>
      <c r="E24" s="26">
        <f t="shared" si="9"/>
        <v>1</v>
      </c>
      <c r="F24" s="26">
        <f t="shared" si="9"/>
        <v>1</v>
      </c>
      <c r="G24" s="26">
        <f t="shared" si="9"/>
        <v>1</v>
      </c>
      <c r="H24" s="26">
        <f t="shared" si="9"/>
        <v>0</v>
      </c>
      <c r="I24" s="26">
        <f t="shared" si="9"/>
        <v>1</v>
      </c>
      <c r="J24" s="26">
        <f t="shared" si="9"/>
        <v>0</v>
      </c>
      <c r="K24" s="26">
        <f t="shared" si="9"/>
        <v>0</v>
      </c>
      <c r="L24" s="26">
        <f t="shared" si="9"/>
        <v>0</v>
      </c>
      <c r="M24" s="26">
        <f t="shared" si="9"/>
        <v>1</v>
      </c>
      <c r="N24" s="26">
        <f t="shared" si="9"/>
        <v>0</v>
      </c>
      <c r="O24" s="26">
        <f t="shared" si="9"/>
        <v>1</v>
      </c>
      <c r="P24" s="26">
        <f t="shared" si="9"/>
        <v>0</v>
      </c>
      <c r="Q24" s="26">
        <f t="shared" si="9"/>
        <v>1</v>
      </c>
      <c r="R24" s="26">
        <f t="shared" si="9"/>
        <v>1</v>
      </c>
      <c r="S24" s="26">
        <f t="shared" si="7"/>
        <v>1</v>
      </c>
      <c r="T24" s="26">
        <f t="shared" si="7"/>
        <v>0</v>
      </c>
      <c r="U24" s="26">
        <f t="shared" si="7"/>
        <v>1</v>
      </c>
      <c r="V24" s="26">
        <f t="shared" si="7"/>
        <v>0</v>
      </c>
      <c r="W24" s="26">
        <f t="shared" si="7"/>
        <v>1</v>
      </c>
      <c r="X24" s="26">
        <f t="shared" si="7"/>
        <v>0</v>
      </c>
      <c r="Y24" s="26">
        <f t="shared" si="7"/>
        <v>0</v>
      </c>
      <c r="Z24" s="26">
        <f t="shared" si="7"/>
        <v>1</v>
      </c>
      <c r="AA24" s="26">
        <f t="shared" si="7"/>
        <v>1</v>
      </c>
      <c r="AB24" s="26">
        <f t="shared" si="7"/>
        <v>1</v>
      </c>
      <c r="AC24" s="26">
        <f t="shared" si="7"/>
        <v>0</v>
      </c>
      <c r="AD24" s="26">
        <f t="shared" si="7"/>
        <v>1</v>
      </c>
      <c r="AE24" s="26">
        <f t="shared" si="7"/>
        <v>0</v>
      </c>
      <c r="AF24" s="26">
        <f t="shared" si="7"/>
        <v>1</v>
      </c>
      <c r="AG24" s="26">
        <f t="shared" si="7"/>
        <v>0</v>
      </c>
      <c r="AH24" s="26">
        <f t="shared" si="7"/>
        <v>1</v>
      </c>
      <c r="AI24" s="26">
        <f t="shared" si="10"/>
        <v>0</v>
      </c>
      <c r="AJ24" s="26">
        <f t="shared" si="10"/>
        <v>1</v>
      </c>
      <c r="AK24" s="26">
        <f t="shared" si="10"/>
        <v>0</v>
      </c>
      <c r="AL24" s="26">
        <f t="shared" si="10"/>
        <v>0</v>
      </c>
      <c r="AM24" s="26">
        <f t="shared" si="10"/>
        <v>0</v>
      </c>
      <c r="AN24" s="26">
        <f t="shared" si="10"/>
        <v>1</v>
      </c>
      <c r="AO24" s="26">
        <f t="shared" si="10"/>
        <v>0</v>
      </c>
      <c r="AP24" s="26">
        <f t="shared" si="10"/>
        <v>1</v>
      </c>
      <c r="AQ24" s="26">
        <f t="shared" si="10"/>
        <v>0</v>
      </c>
      <c r="AR24" s="26">
        <f t="shared" si="10"/>
        <v>1</v>
      </c>
      <c r="AS24" s="26">
        <f t="shared" si="10"/>
        <v>0</v>
      </c>
      <c r="AT24" s="26">
        <f t="shared" si="10"/>
        <v>1</v>
      </c>
      <c r="AU24" s="26">
        <f t="shared" si="10"/>
        <v>0</v>
      </c>
      <c r="AV24" s="26">
        <f t="shared" si="10"/>
        <v>0</v>
      </c>
      <c r="AW24" s="26">
        <f t="shared" si="10"/>
        <v>0</v>
      </c>
      <c r="AX24" s="26">
        <f t="shared" si="10"/>
        <v>0</v>
      </c>
      <c r="AY24" s="26">
        <f t="shared" si="10"/>
        <v>1</v>
      </c>
      <c r="AZ24" s="26">
        <f t="shared" si="10"/>
        <v>0</v>
      </c>
      <c r="BA24" s="26">
        <f t="shared" si="10"/>
        <v>0</v>
      </c>
      <c r="BB24" s="26">
        <f t="shared" si="10"/>
        <v>0</v>
      </c>
      <c r="BC24" s="26">
        <f t="shared" si="10"/>
        <v>0</v>
      </c>
      <c r="BD24" s="26">
        <f t="shared" si="10"/>
        <v>0</v>
      </c>
      <c r="BE24" s="26">
        <f t="shared" si="10"/>
        <v>0</v>
      </c>
      <c r="BF24" s="26">
        <f t="shared" si="8"/>
        <v>0</v>
      </c>
      <c r="BG24" s="26">
        <f t="shared" si="8"/>
        <v>0</v>
      </c>
      <c r="BH24" s="26">
        <f t="shared" si="8"/>
        <v>0</v>
      </c>
      <c r="BI24" s="26">
        <f t="shared" si="8"/>
        <v>0</v>
      </c>
      <c r="BJ24" s="26">
        <f t="shared" si="8"/>
        <v>0</v>
      </c>
      <c r="BK24" s="26">
        <f t="shared" si="8"/>
        <v>0</v>
      </c>
      <c r="BL24" s="26">
        <f t="shared" si="8"/>
        <v>0</v>
      </c>
      <c r="BM24" s="26">
        <f t="shared" si="8"/>
        <v>0</v>
      </c>
      <c r="BN24" s="26">
        <f t="shared" si="8"/>
        <v>1</v>
      </c>
      <c r="BO24" s="26">
        <f t="shared" si="8"/>
        <v>0</v>
      </c>
      <c r="BP24" s="26">
        <f t="shared" si="8"/>
        <v>0</v>
      </c>
      <c r="BQ24" s="26">
        <f t="shared" si="8"/>
        <v>0</v>
      </c>
      <c r="BR24" s="26">
        <f t="shared" si="8"/>
        <v>0</v>
      </c>
      <c r="BS24" s="26">
        <f t="shared" si="8"/>
        <v>1</v>
      </c>
      <c r="BT24" s="26">
        <f t="shared" si="8"/>
        <v>0</v>
      </c>
      <c r="BU24" s="26">
        <f t="shared" si="8"/>
        <v>0</v>
      </c>
      <c r="BV24" s="26">
        <f t="shared" ref="BV24:CK39" si="12">IF(MOD(BV$3,$B24)=0,1-BV23,BV23)</f>
        <v>1</v>
      </c>
      <c r="BW24" s="26">
        <f t="shared" si="12"/>
        <v>0</v>
      </c>
      <c r="BX24" s="26">
        <f t="shared" si="12"/>
        <v>0</v>
      </c>
      <c r="BY24" s="26">
        <f t="shared" si="12"/>
        <v>1</v>
      </c>
      <c r="BZ24" s="26">
        <f t="shared" si="12"/>
        <v>0</v>
      </c>
      <c r="CA24" s="26">
        <f t="shared" si="12"/>
        <v>0</v>
      </c>
      <c r="CB24" s="26">
        <f t="shared" si="12"/>
        <v>1</v>
      </c>
      <c r="CC24" s="26">
        <f t="shared" si="12"/>
        <v>0</v>
      </c>
      <c r="CD24" s="26">
        <f t="shared" si="12"/>
        <v>0</v>
      </c>
      <c r="CE24" s="26">
        <f t="shared" si="11"/>
        <v>0</v>
      </c>
      <c r="CF24" s="26">
        <f t="shared" si="11"/>
        <v>0</v>
      </c>
      <c r="CG24" s="26">
        <f t="shared" si="11"/>
        <v>0</v>
      </c>
      <c r="CH24" s="26">
        <f t="shared" si="11"/>
        <v>1</v>
      </c>
      <c r="CI24" s="26">
        <f t="shared" si="11"/>
        <v>0</v>
      </c>
      <c r="CJ24" s="26">
        <f t="shared" si="11"/>
        <v>0</v>
      </c>
      <c r="CK24" s="26">
        <f t="shared" si="11"/>
        <v>1</v>
      </c>
      <c r="CL24" s="26">
        <f t="shared" si="11"/>
        <v>0</v>
      </c>
      <c r="CM24" s="26">
        <f t="shared" si="11"/>
        <v>0</v>
      </c>
      <c r="CN24" s="26">
        <f t="shared" si="11"/>
        <v>1</v>
      </c>
      <c r="CO24" s="26">
        <f t="shared" si="11"/>
        <v>0</v>
      </c>
      <c r="CP24" s="26">
        <f t="shared" si="11"/>
        <v>1</v>
      </c>
      <c r="CQ24" s="26">
        <f t="shared" si="11"/>
        <v>1</v>
      </c>
      <c r="CR24" s="26">
        <f t="shared" si="11"/>
        <v>0</v>
      </c>
      <c r="CS24" s="26">
        <f t="shared" si="11"/>
        <v>0</v>
      </c>
      <c r="CT24" s="26">
        <f t="shared" si="11"/>
        <v>0</v>
      </c>
      <c r="CU24" s="26">
        <f t="shared" si="11"/>
        <v>0</v>
      </c>
      <c r="CV24" s="26">
        <f t="shared" si="11"/>
        <v>0</v>
      </c>
      <c r="CW24" s="26">
        <f t="shared" si="11"/>
        <v>1</v>
      </c>
      <c r="CX24" s="26">
        <f t="shared" si="11"/>
        <v>0</v>
      </c>
    </row>
    <row r="25" spans="2:102" x14ac:dyDescent="0.25">
      <c r="B25" s="26">
        <v>23</v>
      </c>
      <c r="C25" s="26">
        <f t="shared" si="9"/>
        <v>0</v>
      </c>
      <c r="D25" s="26">
        <f t="shared" si="9"/>
        <v>0</v>
      </c>
      <c r="E25" s="26">
        <f t="shared" si="9"/>
        <v>1</v>
      </c>
      <c r="F25" s="26">
        <f t="shared" si="9"/>
        <v>1</v>
      </c>
      <c r="G25" s="26">
        <f t="shared" si="9"/>
        <v>1</v>
      </c>
      <c r="H25" s="26">
        <f t="shared" si="9"/>
        <v>0</v>
      </c>
      <c r="I25" s="26">
        <f t="shared" si="9"/>
        <v>1</v>
      </c>
      <c r="J25" s="26">
        <f t="shared" si="9"/>
        <v>0</v>
      </c>
      <c r="K25" s="26">
        <f t="shared" si="9"/>
        <v>0</v>
      </c>
      <c r="L25" s="26">
        <f t="shared" si="9"/>
        <v>0</v>
      </c>
      <c r="M25" s="26">
        <f t="shared" si="9"/>
        <v>1</v>
      </c>
      <c r="N25" s="26">
        <f t="shared" si="9"/>
        <v>0</v>
      </c>
      <c r="O25" s="26">
        <f t="shared" si="9"/>
        <v>1</v>
      </c>
      <c r="P25" s="26">
        <f t="shared" si="9"/>
        <v>0</v>
      </c>
      <c r="Q25" s="26">
        <f t="shared" si="9"/>
        <v>1</v>
      </c>
      <c r="R25" s="26">
        <f t="shared" si="9"/>
        <v>1</v>
      </c>
      <c r="S25" s="26">
        <f t="shared" si="7"/>
        <v>1</v>
      </c>
      <c r="T25" s="26">
        <f t="shared" si="7"/>
        <v>0</v>
      </c>
      <c r="U25" s="26">
        <f t="shared" si="7"/>
        <v>1</v>
      </c>
      <c r="V25" s="26">
        <f t="shared" si="7"/>
        <v>0</v>
      </c>
      <c r="W25" s="26">
        <f t="shared" si="7"/>
        <v>1</v>
      </c>
      <c r="X25" s="26">
        <f t="shared" si="7"/>
        <v>0</v>
      </c>
      <c r="Y25" s="26">
        <f t="shared" si="7"/>
        <v>1</v>
      </c>
      <c r="Z25" s="26">
        <f t="shared" si="7"/>
        <v>1</v>
      </c>
      <c r="AA25" s="26">
        <f t="shared" si="7"/>
        <v>1</v>
      </c>
      <c r="AB25" s="26">
        <f t="shared" si="7"/>
        <v>1</v>
      </c>
      <c r="AC25" s="26">
        <f t="shared" si="7"/>
        <v>0</v>
      </c>
      <c r="AD25" s="26">
        <f t="shared" si="7"/>
        <v>1</v>
      </c>
      <c r="AE25" s="26">
        <f t="shared" si="7"/>
        <v>0</v>
      </c>
      <c r="AF25" s="26">
        <f t="shared" si="7"/>
        <v>1</v>
      </c>
      <c r="AG25" s="26">
        <f t="shared" si="7"/>
        <v>0</v>
      </c>
      <c r="AH25" s="26">
        <f t="shared" si="7"/>
        <v>1</v>
      </c>
      <c r="AI25" s="26">
        <f t="shared" si="10"/>
        <v>0</v>
      </c>
      <c r="AJ25" s="26">
        <f t="shared" si="10"/>
        <v>1</v>
      </c>
      <c r="AK25" s="26">
        <f t="shared" si="10"/>
        <v>0</v>
      </c>
      <c r="AL25" s="26">
        <f t="shared" si="10"/>
        <v>0</v>
      </c>
      <c r="AM25" s="26">
        <f t="shared" si="10"/>
        <v>0</v>
      </c>
      <c r="AN25" s="26">
        <f t="shared" si="10"/>
        <v>1</v>
      </c>
      <c r="AO25" s="26">
        <f t="shared" si="10"/>
        <v>0</v>
      </c>
      <c r="AP25" s="26">
        <f t="shared" si="10"/>
        <v>1</v>
      </c>
      <c r="AQ25" s="26">
        <f t="shared" si="10"/>
        <v>0</v>
      </c>
      <c r="AR25" s="26">
        <f t="shared" si="10"/>
        <v>1</v>
      </c>
      <c r="AS25" s="26">
        <f t="shared" si="10"/>
        <v>0</v>
      </c>
      <c r="AT25" s="26">
        <f t="shared" si="10"/>
        <v>1</v>
      </c>
      <c r="AU25" s="26">
        <f t="shared" si="10"/>
        <v>0</v>
      </c>
      <c r="AV25" s="26">
        <f t="shared" si="10"/>
        <v>1</v>
      </c>
      <c r="AW25" s="26">
        <f t="shared" si="10"/>
        <v>0</v>
      </c>
      <c r="AX25" s="26">
        <f t="shared" si="10"/>
        <v>0</v>
      </c>
      <c r="AY25" s="26">
        <f t="shared" si="10"/>
        <v>1</v>
      </c>
      <c r="AZ25" s="26">
        <f t="shared" si="10"/>
        <v>0</v>
      </c>
      <c r="BA25" s="26">
        <f t="shared" si="10"/>
        <v>0</v>
      </c>
      <c r="BB25" s="26">
        <f t="shared" si="10"/>
        <v>0</v>
      </c>
      <c r="BC25" s="26">
        <f t="shared" si="10"/>
        <v>0</v>
      </c>
      <c r="BD25" s="26">
        <f t="shared" si="10"/>
        <v>0</v>
      </c>
      <c r="BE25" s="26">
        <f t="shared" si="10"/>
        <v>0</v>
      </c>
      <c r="BF25" s="26">
        <f t="shared" si="8"/>
        <v>0</v>
      </c>
      <c r="BG25" s="26">
        <f t="shared" si="8"/>
        <v>0</v>
      </c>
      <c r="BH25" s="26">
        <f t="shared" si="8"/>
        <v>0</v>
      </c>
      <c r="BI25" s="26">
        <f t="shared" si="8"/>
        <v>0</v>
      </c>
      <c r="BJ25" s="26">
        <f t="shared" si="8"/>
        <v>0</v>
      </c>
      <c r="BK25" s="26">
        <f t="shared" si="8"/>
        <v>0</v>
      </c>
      <c r="BL25" s="26">
        <f t="shared" si="8"/>
        <v>0</v>
      </c>
      <c r="BM25" s="26">
        <f t="shared" si="8"/>
        <v>0</v>
      </c>
      <c r="BN25" s="26">
        <f t="shared" si="8"/>
        <v>1</v>
      </c>
      <c r="BO25" s="26">
        <f t="shared" si="8"/>
        <v>0</v>
      </c>
      <c r="BP25" s="26">
        <f t="shared" si="8"/>
        <v>0</v>
      </c>
      <c r="BQ25" s="26">
        <f t="shared" si="8"/>
        <v>0</v>
      </c>
      <c r="BR25" s="26">
        <f t="shared" si="8"/>
        <v>0</v>
      </c>
      <c r="BS25" s="26">
        <f t="shared" si="8"/>
        <v>0</v>
      </c>
      <c r="BT25" s="26">
        <f t="shared" si="8"/>
        <v>0</v>
      </c>
      <c r="BU25" s="26">
        <f t="shared" si="8"/>
        <v>0</v>
      </c>
      <c r="BV25" s="26">
        <f t="shared" si="12"/>
        <v>1</v>
      </c>
      <c r="BW25" s="26">
        <f t="shared" si="12"/>
        <v>0</v>
      </c>
      <c r="BX25" s="26">
        <f t="shared" si="12"/>
        <v>0</v>
      </c>
      <c r="BY25" s="26">
        <f t="shared" si="12"/>
        <v>1</v>
      </c>
      <c r="BZ25" s="26">
        <f t="shared" si="12"/>
        <v>0</v>
      </c>
      <c r="CA25" s="26">
        <f t="shared" si="12"/>
        <v>0</v>
      </c>
      <c r="CB25" s="26">
        <f t="shared" si="12"/>
        <v>1</v>
      </c>
      <c r="CC25" s="26">
        <f t="shared" si="12"/>
        <v>0</v>
      </c>
      <c r="CD25" s="26">
        <f t="shared" si="12"/>
        <v>0</v>
      </c>
      <c r="CE25" s="26">
        <f t="shared" si="11"/>
        <v>0</v>
      </c>
      <c r="CF25" s="26">
        <f t="shared" si="11"/>
        <v>0</v>
      </c>
      <c r="CG25" s="26">
        <f t="shared" si="11"/>
        <v>0</v>
      </c>
      <c r="CH25" s="26">
        <f t="shared" si="11"/>
        <v>1</v>
      </c>
      <c r="CI25" s="26">
        <f t="shared" si="11"/>
        <v>0</v>
      </c>
      <c r="CJ25" s="26">
        <f t="shared" si="11"/>
        <v>0</v>
      </c>
      <c r="CK25" s="26">
        <f t="shared" si="11"/>
        <v>1</v>
      </c>
      <c r="CL25" s="26">
        <f t="shared" si="11"/>
        <v>0</v>
      </c>
      <c r="CM25" s="26">
        <f t="shared" si="11"/>
        <v>0</v>
      </c>
      <c r="CN25" s="26">
        <f t="shared" si="11"/>
        <v>1</v>
      </c>
      <c r="CO25" s="26">
        <f t="shared" si="11"/>
        <v>0</v>
      </c>
      <c r="CP25" s="26">
        <f t="shared" si="11"/>
        <v>0</v>
      </c>
      <c r="CQ25" s="26">
        <f t="shared" si="11"/>
        <v>1</v>
      </c>
      <c r="CR25" s="26">
        <f t="shared" si="11"/>
        <v>0</v>
      </c>
      <c r="CS25" s="26">
        <f t="shared" si="11"/>
        <v>0</v>
      </c>
      <c r="CT25" s="26">
        <f t="shared" si="11"/>
        <v>0</v>
      </c>
      <c r="CU25" s="26">
        <f t="shared" si="11"/>
        <v>0</v>
      </c>
      <c r="CV25" s="26">
        <f t="shared" si="11"/>
        <v>0</v>
      </c>
      <c r="CW25" s="26">
        <f t="shared" si="11"/>
        <v>1</v>
      </c>
      <c r="CX25" s="26">
        <f t="shared" si="11"/>
        <v>0</v>
      </c>
    </row>
    <row r="26" spans="2:102" x14ac:dyDescent="0.25">
      <c r="B26" s="26">
        <v>24</v>
      </c>
      <c r="C26" s="26">
        <f t="shared" si="9"/>
        <v>0</v>
      </c>
      <c r="D26" s="26">
        <f t="shared" si="9"/>
        <v>0</v>
      </c>
      <c r="E26" s="26">
        <f t="shared" si="9"/>
        <v>1</v>
      </c>
      <c r="F26" s="26">
        <f t="shared" si="9"/>
        <v>1</v>
      </c>
      <c r="G26" s="26">
        <f t="shared" si="9"/>
        <v>1</v>
      </c>
      <c r="H26" s="26">
        <f t="shared" si="9"/>
        <v>0</v>
      </c>
      <c r="I26" s="26">
        <f t="shared" si="9"/>
        <v>1</v>
      </c>
      <c r="J26" s="26">
        <f t="shared" si="9"/>
        <v>0</v>
      </c>
      <c r="K26" s="26">
        <f t="shared" si="9"/>
        <v>0</v>
      </c>
      <c r="L26" s="26">
        <f t="shared" si="9"/>
        <v>0</v>
      </c>
      <c r="M26" s="26">
        <f t="shared" si="9"/>
        <v>1</v>
      </c>
      <c r="N26" s="26">
        <f t="shared" si="9"/>
        <v>0</v>
      </c>
      <c r="O26" s="26">
        <f t="shared" si="9"/>
        <v>1</v>
      </c>
      <c r="P26" s="26">
        <f t="shared" si="9"/>
        <v>0</v>
      </c>
      <c r="Q26" s="26">
        <f t="shared" si="9"/>
        <v>1</v>
      </c>
      <c r="R26" s="26">
        <f t="shared" si="9"/>
        <v>1</v>
      </c>
      <c r="S26" s="26">
        <f t="shared" si="7"/>
        <v>1</v>
      </c>
      <c r="T26" s="26">
        <f t="shared" si="7"/>
        <v>0</v>
      </c>
      <c r="U26" s="26">
        <f t="shared" si="7"/>
        <v>1</v>
      </c>
      <c r="V26" s="26">
        <f t="shared" si="7"/>
        <v>0</v>
      </c>
      <c r="W26" s="26">
        <f t="shared" si="7"/>
        <v>1</v>
      </c>
      <c r="X26" s="26">
        <f t="shared" si="7"/>
        <v>0</v>
      </c>
      <c r="Y26" s="26">
        <f t="shared" si="7"/>
        <v>1</v>
      </c>
      <c r="Z26" s="26">
        <f t="shared" si="7"/>
        <v>0</v>
      </c>
      <c r="AA26" s="26">
        <f t="shared" si="7"/>
        <v>1</v>
      </c>
      <c r="AB26" s="26">
        <f t="shared" si="7"/>
        <v>1</v>
      </c>
      <c r="AC26" s="26">
        <f t="shared" si="7"/>
        <v>0</v>
      </c>
      <c r="AD26" s="26">
        <f t="shared" si="7"/>
        <v>1</v>
      </c>
      <c r="AE26" s="26">
        <f t="shared" si="7"/>
        <v>0</v>
      </c>
      <c r="AF26" s="26">
        <f t="shared" si="7"/>
        <v>1</v>
      </c>
      <c r="AG26" s="26">
        <f t="shared" si="7"/>
        <v>0</v>
      </c>
      <c r="AH26" s="26">
        <f t="shared" si="7"/>
        <v>1</v>
      </c>
      <c r="AI26" s="26">
        <f t="shared" si="10"/>
        <v>0</v>
      </c>
      <c r="AJ26" s="26">
        <f t="shared" si="10"/>
        <v>1</v>
      </c>
      <c r="AK26" s="26">
        <f t="shared" si="10"/>
        <v>0</v>
      </c>
      <c r="AL26" s="26">
        <f t="shared" si="10"/>
        <v>0</v>
      </c>
      <c r="AM26" s="26">
        <f t="shared" si="10"/>
        <v>0</v>
      </c>
      <c r="AN26" s="26">
        <f t="shared" si="10"/>
        <v>1</v>
      </c>
      <c r="AO26" s="26">
        <f t="shared" si="10"/>
        <v>0</v>
      </c>
      <c r="AP26" s="26">
        <f t="shared" si="10"/>
        <v>1</v>
      </c>
      <c r="AQ26" s="26">
        <f t="shared" si="10"/>
        <v>0</v>
      </c>
      <c r="AR26" s="26">
        <f t="shared" si="10"/>
        <v>1</v>
      </c>
      <c r="AS26" s="26">
        <f t="shared" si="10"/>
        <v>0</v>
      </c>
      <c r="AT26" s="26">
        <f t="shared" si="10"/>
        <v>1</v>
      </c>
      <c r="AU26" s="26">
        <f t="shared" si="10"/>
        <v>0</v>
      </c>
      <c r="AV26" s="26">
        <f t="shared" si="10"/>
        <v>1</v>
      </c>
      <c r="AW26" s="26">
        <f t="shared" si="10"/>
        <v>0</v>
      </c>
      <c r="AX26" s="26">
        <f t="shared" si="10"/>
        <v>1</v>
      </c>
      <c r="AY26" s="26">
        <f t="shared" si="10"/>
        <v>1</v>
      </c>
      <c r="AZ26" s="26">
        <f t="shared" si="10"/>
        <v>0</v>
      </c>
      <c r="BA26" s="26">
        <f t="shared" si="10"/>
        <v>0</v>
      </c>
      <c r="BB26" s="26">
        <f t="shared" si="10"/>
        <v>0</v>
      </c>
      <c r="BC26" s="26">
        <f t="shared" si="10"/>
        <v>0</v>
      </c>
      <c r="BD26" s="26">
        <f t="shared" si="10"/>
        <v>0</v>
      </c>
      <c r="BE26" s="26">
        <f t="shared" si="10"/>
        <v>0</v>
      </c>
      <c r="BF26" s="26">
        <f t="shared" si="8"/>
        <v>0</v>
      </c>
      <c r="BG26" s="26">
        <f t="shared" si="8"/>
        <v>0</v>
      </c>
      <c r="BH26" s="26">
        <f t="shared" si="8"/>
        <v>0</v>
      </c>
      <c r="BI26" s="26">
        <f t="shared" si="8"/>
        <v>0</v>
      </c>
      <c r="BJ26" s="26">
        <f t="shared" si="8"/>
        <v>0</v>
      </c>
      <c r="BK26" s="26">
        <f t="shared" si="8"/>
        <v>0</v>
      </c>
      <c r="BL26" s="26">
        <f t="shared" si="8"/>
        <v>0</v>
      </c>
      <c r="BM26" s="26">
        <f t="shared" si="8"/>
        <v>0</v>
      </c>
      <c r="BN26" s="26">
        <f t="shared" si="8"/>
        <v>1</v>
      </c>
      <c r="BO26" s="26">
        <f t="shared" si="8"/>
        <v>0</v>
      </c>
      <c r="BP26" s="26">
        <f t="shared" si="8"/>
        <v>0</v>
      </c>
      <c r="BQ26" s="26">
        <f t="shared" si="8"/>
        <v>0</v>
      </c>
      <c r="BR26" s="26">
        <f t="shared" si="8"/>
        <v>0</v>
      </c>
      <c r="BS26" s="26">
        <f t="shared" si="8"/>
        <v>0</v>
      </c>
      <c r="BT26" s="26">
        <f t="shared" si="8"/>
        <v>0</v>
      </c>
      <c r="BU26" s="26">
        <f t="shared" si="8"/>
        <v>0</v>
      </c>
      <c r="BV26" s="26">
        <f t="shared" si="12"/>
        <v>0</v>
      </c>
      <c r="BW26" s="26">
        <f t="shared" si="12"/>
        <v>0</v>
      </c>
      <c r="BX26" s="26">
        <f t="shared" si="12"/>
        <v>0</v>
      </c>
      <c r="BY26" s="26">
        <f t="shared" si="12"/>
        <v>1</v>
      </c>
      <c r="BZ26" s="26">
        <f t="shared" si="12"/>
        <v>0</v>
      </c>
      <c r="CA26" s="26">
        <f t="shared" si="12"/>
        <v>0</v>
      </c>
      <c r="CB26" s="26">
        <f t="shared" si="12"/>
        <v>1</v>
      </c>
      <c r="CC26" s="26">
        <f t="shared" si="12"/>
        <v>0</v>
      </c>
      <c r="CD26" s="26">
        <f t="shared" si="12"/>
        <v>0</v>
      </c>
      <c r="CE26" s="26">
        <f t="shared" si="11"/>
        <v>0</v>
      </c>
      <c r="CF26" s="26">
        <f t="shared" si="11"/>
        <v>0</v>
      </c>
      <c r="CG26" s="26">
        <f t="shared" si="11"/>
        <v>0</v>
      </c>
      <c r="CH26" s="26">
        <f t="shared" si="11"/>
        <v>1</v>
      </c>
      <c r="CI26" s="26">
        <f t="shared" si="11"/>
        <v>0</v>
      </c>
      <c r="CJ26" s="26">
        <f t="shared" si="11"/>
        <v>0</v>
      </c>
      <c r="CK26" s="26">
        <f t="shared" si="11"/>
        <v>1</v>
      </c>
      <c r="CL26" s="26">
        <f t="shared" si="11"/>
        <v>0</v>
      </c>
      <c r="CM26" s="26">
        <f t="shared" si="11"/>
        <v>0</v>
      </c>
      <c r="CN26" s="26">
        <f t="shared" si="11"/>
        <v>1</v>
      </c>
      <c r="CO26" s="26">
        <f t="shared" si="11"/>
        <v>0</v>
      </c>
      <c r="CP26" s="26">
        <f t="shared" si="11"/>
        <v>0</v>
      </c>
      <c r="CQ26" s="26">
        <f t="shared" si="11"/>
        <v>1</v>
      </c>
      <c r="CR26" s="26">
        <f t="shared" si="11"/>
        <v>0</v>
      </c>
      <c r="CS26" s="26">
        <f t="shared" si="11"/>
        <v>0</v>
      </c>
      <c r="CT26" s="26">
        <f t="shared" si="11"/>
        <v>1</v>
      </c>
      <c r="CU26" s="26">
        <f t="shared" si="11"/>
        <v>0</v>
      </c>
      <c r="CV26" s="26">
        <f t="shared" si="11"/>
        <v>0</v>
      </c>
      <c r="CW26" s="26">
        <f t="shared" si="11"/>
        <v>1</v>
      </c>
      <c r="CX26" s="26">
        <f t="shared" si="11"/>
        <v>0</v>
      </c>
    </row>
    <row r="27" spans="2:102" x14ac:dyDescent="0.25">
      <c r="B27" s="26">
        <v>25</v>
      </c>
      <c r="C27" s="26">
        <f t="shared" si="9"/>
        <v>0</v>
      </c>
      <c r="D27" s="26">
        <f t="shared" si="9"/>
        <v>0</v>
      </c>
      <c r="E27" s="26">
        <f t="shared" si="9"/>
        <v>1</v>
      </c>
      <c r="F27" s="26">
        <f t="shared" si="9"/>
        <v>1</v>
      </c>
      <c r="G27" s="26">
        <f t="shared" si="9"/>
        <v>1</v>
      </c>
      <c r="H27" s="26">
        <f t="shared" si="9"/>
        <v>0</v>
      </c>
      <c r="I27" s="26">
        <f t="shared" si="9"/>
        <v>1</v>
      </c>
      <c r="J27" s="26">
        <f t="shared" si="9"/>
        <v>0</v>
      </c>
      <c r="K27" s="26">
        <f t="shared" si="9"/>
        <v>0</v>
      </c>
      <c r="L27" s="26">
        <f t="shared" si="9"/>
        <v>0</v>
      </c>
      <c r="M27" s="26">
        <f t="shared" si="9"/>
        <v>1</v>
      </c>
      <c r="N27" s="26">
        <f t="shared" si="9"/>
        <v>0</v>
      </c>
      <c r="O27" s="26">
        <f t="shared" si="9"/>
        <v>1</v>
      </c>
      <c r="P27" s="26">
        <f t="shared" si="9"/>
        <v>0</v>
      </c>
      <c r="Q27" s="26">
        <f t="shared" si="9"/>
        <v>1</v>
      </c>
      <c r="R27" s="26">
        <f t="shared" si="9"/>
        <v>1</v>
      </c>
      <c r="S27" s="26">
        <f t="shared" si="7"/>
        <v>1</v>
      </c>
      <c r="T27" s="26">
        <f t="shared" si="7"/>
        <v>0</v>
      </c>
      <c r="U27" s="26">
        <f t="shared" si="7"/>
        <v>1</v>
      </c>
      <c r="V27" s="26">
        <f t="shared" si="7"/>
        <v>0</v>
      </c>
      <c r="W27" s="26">
        <f t="shared" si="7"/>
        <v>1</v>
      </c>
      <c r="X27" s="26">
        <f t="shared" si="7"/>
        <v>0</v>
      </c>
      <c r="Y27" s="26">
        <f t="shared" si="7"/>
        <v>1</v>
      </c>
      <c r="Z27" s="26">
        <f t="shared" si="7"/>
        <v>0</v>
      </c>
      <c r="AA27" s="26">
        <f t="shared" si="7"/>
        <v>0</v>
      </c>
      <c r="AB27" s="26">
        <f t="shared" si="7"/>
        <v>1</v>
      </c>
      <c r="AC27" s="26">
        <f t="shared" si="7"/>
        <v>0</v>
      </c>
      <c r="AD27" s="26">
        <f t="shared" si="7"/>
        <v>1</v>
      </c>
      <c r="AE27" s="26">
        <f t="shared" si="7"/>
        <v>0</v>
      </c>
      <c r="AF27" s="26">
        <f t="shared" si="7"/>
        <v>1</v>
      </c>
      <c r="AG27" s="26">
        <f t="shared" si="7"/>
        <v>0</v>
      </c>
      <c r="AH27" s="26">
        <f t="shared" si="7"/>
        <v>1</v>
      </c>
      <c r="AI27" s="26">
        <f t="shared" si="10"/>
        <v>0</v>
      </c>
      <c r="AJ27" s="26">
        <f t="shared" si="10"/>
        <v>1</v>
      </c>
      <c r="AK27" s="26">
        <f t="shared" si="10"/>
        <v>0</v>
      </c>
      <c r="AL27" s="26">
        <f t="shared" si="10"/>
        <v>0</v>
      </c>
      <c r="AM27" s="26">
        <f t="shared" si="10"/>
        <v>0</v>
      </c>
      <c r="AN27" s="26">
        <f t="shared" si="10"/>
        <v>1</v>
      </c>
      <c r="AO27" s="26">
        <f t="shared" si="10"/>
        <v>0</v>
      </c>
      <c r="AP27" s="26">
        <f t="shared" si="10"/>
        <v>1</v>
      </c>
      <c r="AQ27" s="26">
        <f t="shared" si="10"/>
        <v>0</v>
      </c>
      <c r="AR27" s="26">
        <f t="shared" si="10"/>
        <v>1</v>
      </c>
      <c r="AS27" s="26">
        <f t="shared" si="10"/>
        <v>0</v>
      </c>
      <c r="AT27" s="26">
        <f t="shared" si="10"/>
        <v>1</v>
      </c>
      <c r="AU27" s="26">
        <f t="shared" si="10"/>
        <v>0</v>
      </c>
      <c r="AV27" s="26">
        <f t="shared" si="10"/>
        <v>1</v>
      </c>
      <c r="AW27" s="26">
        <f t="shared" si="10"/>
        <v>0</v>
      </c>
      <c r="AX27" s="26">
        <f t="shared" si="10"/>
        <v>1</v>
      </c>
      <c r="AY27" s="26">
        <f t="shared" si="10"/>
        <v>1</v>
      </c>
      <c r="AZ27" s="26">
        <f t="shared" si="10"/>
        <v>1</v>
      </c>
      <c r="BA27" s="26">
        <f t="shared" si="10"/>
        <v>0</v>
      </c>
      <c r="BB27" s="26">
        <f t="shared" si="10"/>
        <v>0</v>
      </c>
      <c r="BC27" s="26">
        <f t="shared" si="10"/>
        <v>0</v>
      </c>
      <c r="BD27" s="26">
        <f t="shared" si="10"/>
        <v>0</v>
      </c>
      <c r="BE27" s="26">
        <f t="shared" si="10"/>
        <v>0</v>
      </c>
      <c r="BF27" s="26">
        <f t="shared" si="8"/>
        <v>0</v>
      </c>
      <c r="BG27" s="26">
        <f t="shared" si="8"/>
        <v>0</v>
      </c>
      <c r="BH27" s="26">
        <f t="shared" si="8"/>
        <v>0</v>
      </c>
      <c r="BI27" s="26">
        <f t="shared" si="8"/>
        <v>0</v>
      </c>
      <c r="BJ27" s="26">
        <f t="shared" si="8"/>
        <v>0</v>
      </c>
      <c r="BK27" s="26">
        <f t="shared" si="8"/>
        <v>0</v>
      </c>
      <c r="BL27" s="26">
        <f t="shared" si="8"/>
        <v>0</v>
      </c>
      <c r="BM27" s="26">
        <f t="shared" si="8"/>
        <v>0</v>
      </c>
      <c r="BN27" s="26">
        <f t="shared" si="8"/>
        <v>1</v>
      </c>
      <c r="BO27" s="26">
        <f t="shared" si="8"/>
        <v>0</v>
      </c>
      <c r="BP27" s="26">
        <f t="shared" si="8"/>
        <v>0</v>
      </c>
      <c r="BQ27" s="26">
        <f t="shared" si="8"/>
        <v>0</v>
      </c>
      <c r="BR27" s="26">
        <f t="shared" si="8"/>
        <v>0</v>
      </c>
      <c r="BS27" s="26">
        <f t="shared" si="8"/>
        <v>0</v>
      </c>
      <c r="BT27" s="26">
        <f t="shared" si="8"/>
        <v>0</v>
      </c>
      <c r="BU27" s="26">
        <f t="shared" si="8"/>
        <v>0</v>
      </c>
      <c r="BV27" s="26">
        <f t="shared" si="12"/>
        <v>0</v>
      </c>
      <c r="BW27" s="26">
        <f t="shared" si="12"/>
        <v>0</v>
      </c>
      <c r="BX27" s="26">
        <f t="shared" si="12"/>
        <v>0</v>
      </c>
      <c r="BY27" s="26">
        <f t="shared" si="12"/>
        <v>0</v>
      </c>
      <c r="BZ27" s="26">
        <f t="shared" si="12"/>
        <v>0</v>
      </c>
      <c r="CA27" s="26">
        <f t="shared" si="12"/>
        <v>0</v>
      </c>
      <c r="CB27" s="26">
        <f t="shared" si="12"/>
        <v>1</v>
      </c>
      <c r="CC27" s="26">
        <f t="shared" si="12"/>
        <v>0</v>
      </c>
      <c r="CD27" s="26">
        <f t="shared" si="12"/>
        <v>0</v>
      </c>
      <c r="CE27" s="26">
        <f t="shared" si="11"/>
        <v>0</v>
      </c>
      <c r="CF27" s="26">
        <f t="shared" si="11"/>
        <v>0</v>
      </c>
      <c r="CG27" s="26">
        <f t="shared" si="11"/>
        <v>0</v>
      </c>
      <c r="CH27" s="26">
        <f t="shared" si="11"/>
        <v>1</v>
      </c>
      <c r="CI27" s="26">
        <f t="shared" si="11"/>
        <v>0</v>
      </c>
      <c r="CJ27" s="26">
        <f t="shared" si="11"/>
        <v>0</v>
      </c>
      <c r="CK27" s="26">
        <f t="shared" si="11"/>
        <v>1</v>
      </c>
      <c r="CL27" s="26">
        <f t="shared" si="11"/>
        <v>0</v>
      </c>
      <c r="CM27" s="26">
        <f t="shared" si="11"/>
        <v>0</v>
      </c>
      <c r="CN27" s="26">
        <f t="shared" si="11"/>
        <v>1</v>
      </c>
      <c r="CO27" s="26">
        <f t="shared" si="11"/>
        <v>0</v>
      </c>
      <c r="CP27" s="26">
        <f t="shared" si="11"/>
        <v>0</v>
      </c>
      <c r="CQ27" s="26">
        <f t="shared" si="11"/>
        <v>1</v>
      </c>
      <c r="CR27" s="26">
        <f t="shared" si="11"/>
        <v>0</v>
      </c>
      <c r="CS27" s="26">
        <f t="shared" si="11"/>
        <v>0</v>
      </c>
      <c r="CT27" s="26">
        <f t="shared" si="11"/>
        <v>1</v>
      </c>
      <c r="CU27" s="26">
        <f t="shared" si="11"/>
        <v>0</v>
      </c>
      <c r="CV27" s="26">
        <f t="shared" si="11"/>
        <v>0</v>
      </c>
      <c r="CW27" s="26">
        <f t="shared" si="11"/>
        <v>1</v>
      </c>
      <c r="CX27" s="26">
        <f t="shared" si="11"/>
        <v>1</v>
      </c>
    </row>
    <row r="28" spans="2:102" x14ac:dyDescent="0.25">
      <c r="B28" s="26">
        <v>26</v>
      </c>
      <c r="C28" s="26">
        <f t="shared" si="9"/>
        <v>0</v>
      </c>
      <c r="D28" s="26">
        <f t="shared" si="9"/>
        <v>0</v>
      </c>
      <c r="E28" s="26">
        <f t="shared" si="9"/>
        <v>1</v>
      </c>
      <c r="F28" s="26">
        <f t="shared" si="9"/>
        <v>1</v>
      </c>
      <c r="G28" s="26">
        <f t="shared" si="9"/>
        <v>1</v>
      </c>
      <c r="H28" s="26">
        <f t="shared" si="9"/>
        <v>0</v>
      </c>
      <c r="I28" s="26">
        <f t="shared" si="9"/>
        <v>1</v>
      </c>
      <c r="J28" s="26">
        <f t="shared" si="9"/>
        <v>0</v>
      </c>
      <c r="K28" s="26">
        <f t="shared" si="9"/>
        <v>0</v>
      </c>
      <c r="L28" s="26">
        <f t="shared" si="9"/>
        <v>0</v>
      </c>
      <c r="M28" s="26">
        <f t="shared" si="9"/>
        <v>1</v>
      </c>
      <c r="N28" s="26">
        <f t="shared" si="9"/>
        <v>0</v>
      </c>
      <c r="O28" s="26">
        <f t="shared" si="9"/>
        <v>1</v>
      </c>
      <c r="P28" s="26">
        <f t="shared" si="9"/>
        <v>0</v>
      </c>
      <c r="Q28" s="26">
        <f t="shared" si="9"/>
        <v>1</v>
      </c>
      <c r="R28" s="26">
        <f t="shared" si="9"/>
        <v>1</v>
      </c>
      <c r="S28" s="26">
        <f t="shared" si="7"/>
        <v>1</v>
      </c>
      <c r="T28" s="26">
        <f t="shared" si="7"/>
        <v>0</v>
      </c>
      <c r="U28" s="26">
        <f t="shared" si="7"/>
        <v>1</v>
      </c>
      <c r="V28" s="26">
        <f t="shared" si="7"/>
        <v>0</v>
      </c>
      <c r="W28" s="26">
        <f t="shared" si="7"/>
        <v>1</v>
      </c>
      <c r="X28" s="26">
        <f t="shared" si="7"/>
        <v>0</v>
      </c>
      <c r="Y28" s="26">
        <f t="shared" si="7"/>
        <v>1</v>
      </c>
      <c r="Z28" s="26">
        <f t="shared" si="7"/>
        <v>0</v>
      </c>
      <c r="AA28" s="26">
        <f t="shared" si="7"/>
        <v>0</v>
      </c>
      <c r="AB28" s="26">
        <f t="shared" si="7"/>
        <v>0</v>
      </c>
      <c r="AC28" s="26">
        <f t="shared" si="7"/>
        <v>0</v>
      </c>
      <c r="AD28" s="26">
        <f t="shared" si="7"/>
        <v>1</v>
      </c>
      <c r="AE28" s="26">
        <f t="shared" si="7"/>
        <v>0</v>
      </c>
      <c r="AF28" s="26">
        <f t="shared" si="7"/>
        <v>1</v>
      </c>
      <c r="AG28" s="26">
        <f t="shared" si="7"/>
        <v>0</v>
      </c>
      <c r="AH28" s="26">
        <f t="shared" si="7"/>
        <v>1</v>
      </c>
      <c r="AI28" s="26">
        <f t="shared" si="10"/>
        <v>0</v>
      </c>
      <c r="AJ28" s="26">
        <f t="shared" si="10"/>
        <v>1</v>
      </c>
      <c r="AK28" s="26">
        <f t="shared" si="10"/>
        <v>0</v>
      </c>
      <c r="AL28" s="26">
        <f t="shared" si="10"/>
        <v>0</v>
      </c>
      <c r="AM28" s="26">
        <f t="shared" si="10"/>
        <v>0</v>
      </c>
      <c r="AN28" s="26">
        <f t="shared" si="10"/>
        <v>1</v>
      </c>
      <c r="AO28" s="26">
        <f t="shared" si="10"/>
        <v>0</v>
      </c>
      <c r="AP28" s="26">
        <f t="shared" si="10"/>
        <v>1</v>
      </c>
      <c r="AQ28" s="26">
        <f t="shared" si="10"/>
        <v>0</v>
      </c>
      <c r="AR28" s="26">
        <f t="shared" si="10"/>
        <v>1</v>
      </c>
      <c r="AS28" s="26">
        <f t="shared" si="10"/>
        <v>0</v>
      </c>
      <c r="AT28" s="26">
        <f t="shared" si="10"/>
        <v>1</v>
      </c>
      <c r="AU28" s="26">
        <f t="shared" si="10"/>
        <v>0</v>
      </c>
      <c r="AV28" s="26">
        <f t="shared" si="10"/>
        <v>1</v>
      </c>
      <c r="AW28" s="26">
        <f t="shared" si="10"/>
        <v>0</v>
      </c>
      <c r="AX28" s="26">
        <f t="shared" si="10"/>
        <v>1</v>
      </c>
      <c r="AY28" s="26">
        <f t="shared" si="10"/>
        <v>1</v>
      </c>
      <c r="AZ28" s="26">
        <f t="shared" si="10"/>
        <v>1</v>
      </c>
      <c r="BA28" s="26">
        <f t="shared" si="10"/>
        <v>0</v>
      </c>
      <c r="BB28" s="26">
        <f t="shared" si="10"/>
        <v>1</v>
      </c>
      <c r="BC28" s="26">
        <f t="shared" si="10"/>
        <v>0</v>
      </c>
      <c r="BD28" s="26">
        <f t="shared" si="10"/>
        <v>0</v>
      </c>
      <c r="BE28" s="26">
        <f t="shared" si="10"/>
        <v>0</v>
      </c>
      <c r="BF28" s="26">
        <f t="shared" si="8"/>
        <v>0</v>
      </c>
      <c r="BG28" s="26">
        <f t="shared" si="8"/>
        <v>0</v>
      </c>
      <c r="BH28" s="26">
        <f t="shared" si="8"/>
        <v>0</v>
      </c>
      <c r="BI28" s="26">
        <f t="shared" si="8"/>
        <v>0</v>
      </c>
      <c r="BJ28" s="26">
        <f t="shared" si="8"/>
        <v>0</v>
      </c>
      <c r="BK28" s="26">
        <f t="shared" si="8"/>
        <v>0</v>
      </c>
      <c r="BL28" s="26">
        <f t="shared" si="8"/>
        <v>0</v>
      </c>
      <c r="BM28" s="26">
        <f t="shared" si="8"/>
        <v>0</v>
      </c>
      <c r="BN28" s="26">
        <f t="shared" si="8"/>
        <v>1</v>
      </c>
      <c r="BO28" s="26">
        <f t="shared" si="8"/>
        <v>0</v>
      </c>
      <c r="BP28" s="26">
        <f t="shared" si="8"/>
        <v>0</v>
      </c>
      <c r="BQ28" s="26">
        <f t="shared" si="8"/>
        <v>0</v>
      </c>
      <c r="BR28" s="26">
        <f t="shared" si="8"/>
        <v>0</v>
      </c>
      <c r="BS28" s="26">
        <f t="shared" si="8"/>
        <v>0</v>
      </c>
      <c r="BT28" s="26">
        <f t="shared" si="8"/>
        <v>0</v>
      </c>
      <c r="BU28" s="26">
        <f t="shared" si="8"/>
        <v>0</v>
      </c>
      <c r="BV28" s="26">
        <f t="shared" si="12"/>
        <v>0</v>
      </c>
      <c r="BW28" s="26">
        <f t="shared" si="12"/>
        <v>0</v>
      </c>
      <c r="BX28" s="26">
        <f t="shared" si="12"/>
        <v>0</v>
      </c>
      <c r="BY28" s="26">
        <f t="shared" si="12"/>
        <v>0</v>
      </c>
      <c r="BZ28" s="26">
        <f t="shared" si="12"/>
        <v>0</v>
      </c>
      <c r="CA28" s="26">
        <f t="shared" si="12"/>
        <v>0</v>
      </c>
      <c r="CB28" s="26">
        <f t="shared" si="12"/>
        <v>0</v>
      </c>
      <c r="CC28" s="26">
        <f t="shared" si="12"/>
        <v>0</v>
      </c>
      <c r="CD28" s="26">
        <f t="shared" si="12"/>
        <v>0</v>
      </c>
      <c r="CE28" s="26">
        <f t="shared" si="11"/>
        <v>0</v>
      </c>
      <c r="CF28" s="26">
        <f t="shared" si="11"/>
        <v>0</v>
      </c>
      <c r="CG28" s="26">
        <f t="shared" si="11"/>
        <v>0</v>
      </c>
      <c r="CH28" s="26">
        <f t="shared" si="11"/>
        <v>1</v>
      </c>
      <c r="CI28" s="26">
        <f t="shared" si="11"/>
        <v>0</v>
      </c>
      <c r="CJ28" s="26">
        <f t="shared" si="11"/>
        <v>0</v>
      </c>
      <c r="CK28" s="26">
        <f t="shared" si="11"/>
        <v>1</v>
      </c>
      <c r="CL28" s="26">
        <f t="shared" si="11"/>
        <v>0</v>
      </c>
      <c r="CM28" s="26">
        <f t="shared" si="11"/>
        <v>0</v>
      </c>
      <c r="CN28" s="26">
        <f t="shared" si="11"/>
        <v>1</v>
      </c>
      <c r="CO28" s="26">
        <f t="shared" si="11"/>
        <v>0</v>
      </c>
      <c r="CP28" s="26">
        <f t="shared" si="11"/>
        <v>0</v>
      </c>
      <c r="CQ28" s="26">
        <f t="shared" si="11"/>
        <v>1</v>
      </c>
      <c r="CR28" s="26">
        <f t="shared" si="11"/>
        <v>0</v>
      </c>
      <c r="CS28" s="26">
        <f t="shared" si="11"/>
        <v>0</v>
      </c>
      <c r="CT28" s="26">
        <f t="shared" si="11"/>
        <v>1</v>
      </c>
      <c r="CU28" s="26">
        <f t="shared" si="11"/>
        <v>0</v>
      </c>
      <c r="CV28" s="26">
        <f t="shared" si="11"/>
        <v>0</v>
      </c>
      <c r="CW28" s="26">
        <f t="shared" si="11"/>
        <v>1</v>
      </c>
      <c r="CX28" s="26">
        <f t="shared" si="11"/>
        <v>1</v>
      </c>
    </row>
    <row r="29" spans="2:102" x14ac:dyDescent="0.25">
      <c r="B29" s="26">
        <v>27</v>
      </c>
      <c r="C29" s="26">
        <f t="shared" si="9"/>
        <v>0</v>
      </c>
      <c r="D29" s="26">
        <f t="shared" si="9"/>
        <v>0</v>
      </c>
      <c r="E29" s="26">
        <f t="shared" si="9"/>
        <v>1</v>
      </c>
      <c r="F29" s="26">
        <f t="shared" si="9"/>
        <v>1</v>
      </c>
      <c r="G29" s="26">
        <f t="shared" si="9"/>
        <v>1</v>
      </c>
      <c r="H29" s="26">
        <f t="shared" si="9"/>
        <v>0</v>
      </c>
      <c r="I29" s="26">
        <f t="shared" si="9"/>
        <v>1</v>
      </c>
      <c r="J29" s="26">
        <f t="shared" si="9"/>
        <v>0</v>
      </c>
      <c r="K29" s="26">
        <f t="shared" si="9"/>
        <v>0</v>
      </c>
      <c r="L29" s="26">
        <f t="shared" si="9"/>
        <v>0</v>
      </c>
      <c r="M29" s="26">
        <f t="shared" si="9"/>
        <v>1</v>
      </c>
      <c r="N29" s="26">
        <f t="shared" si="9"/>
        <v>0</v>
      </c>
      <c r="O29" s="26">
        <f t="shared" si="9"/>
        <v>1</v>
      </c>
      <c r="P29" s="26">
        <f t="shared" si="9"/>
        <v>0</v>
      </c>
      <c r="Q29" s="26">
        <f t="shared" si="9"/>
        <v>1</v>
      </c>
      <c r="R29" s="26">
        <f t="shared" si="9"/>
        <v>1</v>
      </c>
      <c r="S29" s="26">
        <f t="shared" si="7"/>
        <v>1</v>
      </c>
      <c r="T29" s="26">
        <f t="shared" si="7"/>
        <v>0</v>
      </c>
      <c r="U29" s="26">
        <f t="shared" si="7"/>
        <v>1</v>
      </c>
      <c r="V29" s="26">
        <f t="shared" si="7"/>
        <v>0</v>
      </c>
      <c r="W29" s="26">
        <f t="shared" si="7"/>
        <v>1</v>
      </c>
      <c r="X29" s="26">
        <f t="shared" si="7"/>
        <v>0</v>
      </c>
      <c r="Y29" s="26">
        <f t="shared" si="7"/>
        <v>1</v>
      </c>
      <c r="Z29" s="26">
        <f t="shared" si="7"/>
        <v>0</v>
      </c>
      <c r="AA29" s="26">
        <f t="shared" si="7"/>
        <v>0</v>
      </c>
      <c r="AB29" s="26">
        <f t="shared" si="7"/>
        <v>0</v>
      </c>
      <c r="AC29" s="26">
        <f t="shared" si="7"/>
        <v>1</v>
      </c>
      <c r="AD29" s="26">
        <f t="shared" si="7"/>
        <v>1</v>
      </c>
      <c r="AE29" s="26">
        <f t="shared" si="7"/>
        <v>0</v>
      </c>
      <c r="AF29" s="26">
        <f t="shared" si="7"/>
        <v>1</v>
      </c>
      <c r="AG29" s="26">
        <f t="shared" si="7"/>
        <v>0</v>
      </c>
      <c r="AH29" s="26">
        <f t="shared" si="7"/>
        <v>1</v>
      </c>
      <c r="AI29" s="26">
        <f t="shared" si="10"/>
        <v>0</v>
      </c>
      <c r="AJ29" s="26">
        <f t="shared" si="10"/>
        <v>1</v>
      </c>
      <c r="AK29" s="26">
        <f t="shared" si="10"/>
        <v>0</v>
      </c>
      <c r="AL29" s="26">
        <f t="shared" si="10"/>
        <v>0</v>
      </c>
      <c r="AM29" s="26">
        <f t="shared" si="10"/>
        <v>0</v>
      </c>
      <c r="AN29" s="26">
        <f t="shared" si="10"/>
        <v>1</v>
      </c>
      <c r="AO29" s="26">
        <f t="shared" si="10"/>
        <v>0</v>
      </c>
      <c r="AP29" s="26">
        <f t="shared" si="10"/>
        <v>1</v>
      </c>
      <c r="AQ29" s="26">
        <f t="shared" si="10"/>
        <v>0</v>
      </c>
      <c r="AR29" s="26">
        <f t="shared" si="10"/>
        <v>1</v>
      </c>
      <c r="AS29" s="26">
        <f t="shared" si="10"/>
        <v>0</v>
      </c>
      <c r="AT29" s="26">
        <f t="shared" si="10"/>
        <v>1</v>
      </c>
      <c r="AU29" s="26">
        <f t="shared" si="10"/>
        <v>0</v>
      </c>
      <c r="AV29" s="26">
        <f t="shared" si="10"/>
        <v>1</v>
      </c>
      <c r="AW29" s="26">
        <f t="shared" si="10"/>
        <v>0</v>
      </c>
      <c r="AX29" s="26">
        <f t="shared" si="10"/>
        <v>1</v>
      </c>
      <c r="AY29" s="26">
        <f t="shared" si="10"/>
        <v>1</v>
      </c>
      <c r="AZ29" s="26">
        <f t="shared" si="10"/>
        <v>1</v>
      </c>
      <c r="BA29" s="26">
        <f t="shared" si="10"/>
        <v>0</v>
      </c>
      <c r="BB29" s="26">
        <f t="shared" si="10"/>
        <v>1</v>
      </c>
      <c r="BC29" s="26">
        <f t="shared" si="10"/>
        <v>0</v>
      </c>
      <c r="BD29" s="26">
        <f t="shared" si="10"/>
        <v>1</v>
      </c>
      <c r="BE29" s="26">
        <f t="shared" si="10"/>
        <v>0</v>
      </c>
      <c r="BF29" s="26">
        <f t="shared" si="8"/>
        <v>0</v>
      </c>
      <c r="BG29" s="26">
        <f t="shared" si="8"/>
        <v>0</v>
      </c>
      <c r="BH29" s="26">
        <f t="shared" si="8"/>
        <v>0</v>
      </c>
      <c r="BI29" s="26">
        <f t="shared" si="8"/>
        <v>0</v>
      </c>
      <c r="BJ29" s="26">
        <f t="shared" si="8"/>
        <v>0</v>
      </c>
      <c r="BK29" s="26">
        <f t="shared" si="8"/>
        <v>0</v>
      </c>
      <c r="BL29" s="26">
        <f t="shared" si="8"/>
        <v>0</v>
      </c>
      <c r="BM29" s="26">
        <f t="shared" si="8"/>
        <v>0</v>
      </c>
      <c r="BN29" s="26">
        <f t="shared" si="8"/>
        <v>1</v>
      </c>
      <c r="BO29" s="26">
        <f t="shared" si="8"/>
        <v>0</v>
      </c>
      <c r="BP29" s="26">
        <f t="shared" si="8"/>
        <v>0</v>
      </c>
      <c r="BQ29" s="26">
        <f t="shared" si="8"/>
        <v>0</v>
      </c>
      <c r="BR29" s="26">
        <f t="shared" si="8"/>
        <v>0</v>
      </c>
      <c r="BS29" s="26">
        <f t="shared" si="8"/>
        <v>0</v>
      </c>
      <c r="BT29" s="26">
        <f t="shared" si="8"/>
        <v>0</v>
      </c>
      <c r="BU29" s="26">
        <f t="shared" si="8"/>
        <v>0</v>
      </c>
      <c r="BV29" s="26">
        <f t="shared" si="12"/>
        <v>0</v>
      </c>
      <c r="BW29" s="26">
        <f t="shared" si="12"/>
        <v>0</v>
      </c>
      <c r="BX29" s="26">
        <f t="shared" si="12"/>
        <v>0</v>
      </c>
      <c r="BY29" s="26">
        <f t="shared" si="12"/>
        <v>0</v>
      </c>
      <c r="BZ29" s="26">
        <f t="shared" si="12"/>
        <v>0</v>
      </c>
      <c r="CA29" s="26">
        <f t="shared" si="12"/>
        <v>0</v>
      </c>
      <c r="CB29" s="26">
        <f t="shared" si="12"/>
        <v>0</v>
      </c>
      <c r="CC29" s="26">
        <f t="shared" si="12"/>
        <v>0</v>
      </c>
      <c r="CD29" s="26">
        <f t="shared" si="12"/>
        <v>0</v>
      </c>
      <c r="CE29" s="26">
        <f t="shared" si="11"/>
        <v>1</v>
      </c>
      <c r="CF29" s="26">
        <f t="shared" si="11"/>
        <v>0</v>
      </c>
      <c r="CG29" s="26">
        <f t="shared" si="11"/>
        <v>0</v>
      </c>
      <c r="CH29" s="26">
        <f t="shared" si="11"/>
        <v>1</v>
      </c>
      <c r="CI29" s="26">
        <f t="shared" si="11"/>
        <v>0</v>
      </c>
      <c r="CJ29" s="26">
        <f t="shared" si="11"/>
        <v>0</v>
      </c>
      <c r="CK29" s="26">
        <f t="shared" si="11"/>
        <v>1</v>
      </c>
      <c r="CL29" s="26">
        <f t="shared" si="11"/>
        <v>0</v>
      </c>
      <c r="CM29" s="26">
        <f t="shared" si="11"/>
        <v>0</v>
      </c>
      <c r="CN29" s="26">
        <f t="shared" si="11"/>
        <v>1</v>
      </c>
      <c r="CO29" s="26">
        <f t="shared" si="11"/>
        <v>0</v>
      </c>
      <c r="CP29" s="26">
        <f t="shared" si="11"/>
        <v>0</v>
      </c>
      <c r="CQ29" s="26">
        <f t="shared" si="11"/>
        <v>1</v>
      </c>
      <c r="CR29" s="26">
        <f t="shared" si="11"/>
        <v>0</v>
      </c>
      <c r="CS29" s="26">
        <f t="shared" si="11"/>
        <v>0</v>
      </c>
      <c r="CT29" s="26">
        <f t="shared" si="11"/>
        <v>1</v>
      </c>
      <c r="CU29" s="26">
        <f t="shared" si="11"/>
        <v>0</v>
      </c>
      <c r="CV29" s="26">
        <f t="shared" si="11"/>
        <v>0</v>
      </c>
      <c r="CW29" s="26">
        <f t="shared" si="11"/>
        <v>1</v>
      </c>
      <c r="CX29" s="26">
        <f t="shared" si="11"/>
        <v>1</v>
      </c>
    </row>
    <row r="30" spans="2:102" x14ac:dyDescent="0.25">
      <c r="B30" s="26">
        <v>28</v>
      </c>
      <c r="C30" s="26">
        <f t="shared" si="9"/>
        <v>0</v>
      </c>
      <c r="D30" s="26">
        <f t="shared" si="9"/>
        <v>0</v>
      </c>
      <c r="E30" s="26">
        <f t="shared" si="9"/>
        <v>1</v>
      </c>
      <c r="F30" s="26">
        <f t="shared" si="9"/>
        <v>1</v>
      </c>
      <c r="G30" s="26">
        <f t="shared" si="9"/>
        <v>1</v>
      </c>
      <c r="H30" s="26">
        <f t="shared" si="9"/>
        <v>0</v>
      </c>
      <c r="I30" s="26">
        <f t="shared" si="9"/>
        <v>1</v>
      </c>
      <c r="J30" s="26">
        <f t="shared" si="9"/>
        <v>0</v>
      </c>
      <c r="K30" s="26">
        <f t="shared" si="9"/>
        <v>0</v>
      </c>
      <c r="L30" s="26">
        <f t="shared" si="9"/>
        <v>0</v>
      </c>
      <c r="M30" s="26">
        <f t="shared" si="9"/>
        <v>1</v>
      </c>
      <c r="N30" s="26">
        <f t="shared" si="9"/>
        <v>0</v>
      </c>
      <c r="O30" s="26">
        <f t="shared" si="9"/>
        <v>1</v>
      </c>
      <c r="P30" s="26">
        <f t="shared" si="9"/>
        <v>0</v>
      </c>
      <c r="Q30" s="26">
        <f t="shared" si="9"/>
        <v>1</v>
      </c>
      <c r="R30" s="26">
        <f t="shared" si="9"/>
        <v>1</v>
      </c>
      <c r="S30" s="26">
        <f t="shared" si="7"/>
        <v>1</v>
      </c>
      <c r="T30" s="26">
        <f t="shared" si="7"/>
        <v>0</v>
      </c>
      <c r="U30" s="26">
        <f t="shared" si="7"/>
        <v>1</v>
      </c>
      <c r="V30" s="26">
        <f t="shared" si="7"/>
        <v>0</v>
      </c>
      <c r="W30" s="26">
        <f t="shared" si="7"/>
        <v>1</v>
      </c>
      <c r="X30" s="26">
        <f t="shared" si="7"/>
        <v>0</v>
      </c>
      <c r="Y30" s="26">
        <f t="shared" si="7"/>
        <v>1</v>
      </c>
      <c r="Z30" s="26">
        <f t="shared" si="7"/>
        <v>0</v>
      </c>
      <c r="AA30" s="26">
        <f t="shared" si="7"/>
        <v>0</v>
      </c>
      <c r="AB30" s="26">
        <f t="shared" si="7"/>
        <v>0</v>
      </c>
      <c r="AC30" s="26">
        <f t="shared" si="7"/>
        <v>1</v>
      </c>
      <c r="AD30" s="26">
        <f t="shared" si="7"/>
        <v>0</v>
      </c>
      <c r="AE30" s="26">
        <f t="shared" si="7"/>
        <v>0</v>
      </c>
      <c r="AF30" s="26">
        <f t="shared" si="7"/>
        <v>1</v>
      </c>
      <c r="AG30" s="26">
        <f t="shared" si="7"/>
        <v>0</v>
      </c>
      <c r="AH30" s="26">
        <f t="shared" si="7"/>
        <v>1</v>
      </c>
      <c r="AI30" s="26">
        <f t="shared" si="10"/>
        <v>0</v>
      </c>
      <c r="AJ30" s="26">
        <f t="shared" si="10"/>
        <v>1</v>
      </c>
      <c r="AK30" s="26">
        <f t="shared" si="10"/>
        <v>0</v>
      </c>
      <c r="AL30" s="26">
        <f t="shared" si="10"/>
        <v>0</v>
      </c>
      <c r="AM30" s="26">
        <f t="shared" si="10"/>
        <v>0</v>
      </c>
      <c r="AN30" s="26">
        <f t="shared" si="10"/>
        <v>1</v>
      </c>
      <c r="AO30" s="26">
        <f t="shared" si="10"/>
        <v>0</v>
      </c>
      <c r="AP30" s="26">
        <f t="shared" si="10"/>
        <v>1</v>
      </c>
      <c r="AQ30" s="26">
        <f t="shared" si="10"/>
        <v>0</v>
      </c>
      <c r="AR30" s="26">
        <f t="shared" si="10"/>
        <v>1</v>
      </c>
      <c r="AS30" s="26">
        <f t="shared" si="10"/>
        <v>0</v>
      </c>
      <c r="AT30" s="26">
        <f t="shared" si="10"/>
        <v>1</v>
      </c>
      <c r="AU30" s="26">
        <f t="shared" si="10"/>
        <v>0</v>
      </c>
      <c r="AV30" s="26">
        <f t="shared" si="10"/>
        <v>1</v>
      </c>
      <c r="AW30" s="26">
        <f t="shared" si="10"/>
        <v>0</v>
      </c>
      <c r="AX30" s="26">
        <f t="shared" si="10"/>
        <v>1</v>
      </c>
      <c r="AY30" s="26">
        <f t="shared" si="10"/>
        <v>1</v>
      </c>
      <c r="AZ30" s="26">
        <f t="shared" si="10"/>
        <v>1</v>
      </c>
      <c r="BA30" s="26">
        <f t="shared" si="10"/>
        <v>0</v>
      </c>
      <c r="BB30" s="26">
        <f t="shared" si="10"/>
        <v>1</v>
      </c>
      <c r="BC30" s="26">
        <f t="shared" si="10"/>
        <v>0</v>
      </c>
      <c r="BD30" s="26">
        <f t="shared" si="10"/>
        <v>1</v>
      </c>
      <c r="BE30" s="26">
        <f t="shared" si="10"/>
        <v>0</v>
      </c>
      <c r="BF30" s="26">
        <f t="shared" si="8"/>
        <v>1</v>
      </c>
      <c r="BG30" s="26">
        <f t="shared" si="8"/>
        <v>0</v>
      </c>
      <c r="BH30" s="26">
        <f t="shared" si="8"/>
        <v>0</v>
      </c>
      <c r="BI30" s="26">
        <f t="shared" si="8"/>
        <v>0</v>
      </c>
      <c r="BJ30" s="26">
        <f t="shared" si="8"/>
        <v>0</v>
      </c>
      <c r="BK30" s="26">
        <f t="shared" si="8"/>
        <v>0</v>
      </c>
      <c r="BL30" s="26">
        <f t="shared" si="8"/>
        <v>0</v>
      </c>
      <c r="BM30" s="26">
        <f t="shared" si="8"/>
        <v>0</v>
      </c>
      <c r="BN30" s="26">
        <f t="shared" si="8"/>
        <v>1</v>
      </c>
      <c r="BO30" s="26">
        <f t="shared" si="8"/>
        <v>0</v>
      </c>
      <c r="BP30" s="26">
        <f t="shared" si="8"/>
        <v>0</v>
      </c>
      <c r="BQ30" s="26">
        <f t="shared" si="8"/>
        <v>0</v>
      </c>
      <c r="BR30" s="26">
        <f t="shared" si="8"/>
        <v>0</v>
      </c>
      <c r="BS30" s="26">
        <f t="shared" si="8"/>
        <v>0</v>
      </c>
      <c r="BT30" s="26">
        <f t="shared" si="8"/>
        <v>0</v>
      </c>
      <c r="BU30" s="26">
        <f t="shared" si="8"/>
        <v>0</v>
      </c>
      <c r="BV30" s="26">
        <f t="shared" si="12"/>
        <v>0</v>
      </c>
      <c r="BW30" s="26">
        <f t="shared" si="12"/>
        <v>0</v>
      </c>
      <c r="BX30" s="26">
        <f t="shared" si="12"/>
        <v>0</v>
      </c>
      <c r="BY30" s="26">
        <f t="shared" si="12"/>
        <v>0</v>
      </c>
      <c r="BZ30" s="26">
        <f t="shared" si="12"/>
        <v>0</v>
      </c>
      <c r="CA30" s="26">
        <f t="shared" si="12"/>
        <v>0</v>
      </c>
      <c r="CB30" s="26">
        <f t="shared" si="12"/>
        <v>0</v>
      </c>
      <c r="CC30" s="26">
        <f t="shared" si="12"/>
        <v>0</v>
      </c>
      <c r="CD30" s="26">
        <f t="shared" si="12"/>
        <v>0</v>
      </c>
      <c r="CE30" s="26">
        <f t="shared" si="11"/>
        <v>1</v>
      </c>
      <c r="CF30" s="26">
        <f t="shared" si="11"/>
        <v>0</v>
      </c>
      <c r="CG30" s="26">
        <f t="shared" si="11"/>
        <v>0</v>
      </c>
      <c r="CH30" s="26">
        <f t="shared" si="11"/>
        <v>0</v>
      </c>
      <c r="CI30" s="26">
        <f t="shared" si="11"/>
        <v>0</v>
      </c>
      <c r="CJ30" s="26">
        <f t="shared" si="11"/>
        <v>0</v>
      </c>
      <c r="CK30" s="26">
        <f t="shared" si="11"/>
        <v>1</v>
      </c>
      <c r="CL30" s="26">
        <f t="shared" si="11"/>
        <v>0</v>
      </c>
      <c r="CM30" s="26">
        <f t="shared" si="11"/>
        <v>0</v>
      </c>
      <c r="CN30" s="26">
        <f t="shared" si="11"/>
        <v>1</v>
      </c>
      <c r="CO30" s="26">
        <f t="shared" si="11"/>
        <v>0</v>
      </c>
      <c r="CP30" s="26">
        <f t="shared" si="11"/>
        <v>0</v>
      </c>
      <c r="CQ30" s="26">
        <f t="shared" si="11"/>
        <v>1</v>
      </c>
      <c r="CR30" s="26">
        <f t="shared" si="11"/>
        <v>0</v>
      </c>
      <c r="CS30" s="26">
        <f t="shared" si="11"/>
        <v>0</v>
      </c>
      <c r="CT30" s="26">
        <f t="shared" si="11"/>
        <v>1</v>
      </c>
      <c r="CU30" s="26">
        <f t="shared" si="11"/>
        <v>0</v>
      </c>
      <c r="CV30" s="26">
        <f t="shared" si="11"/>
        <v>0</v>
      </c>
      <c r="CW30" s="26">
        <f t="shared" si="11"/>
        <v>1</v>
      </c>
      <c r="CX30" s="26">
        <f t="shared" si="11"/>
        <v>1</v>
      </c>
    </row>
    <row r="31" spans="2:102" x14ac:dyDescent="0.25">
      <c r="B31" s="26">
        <v>29</v>
      </c>
      <c r="C31" s="26">
        <f t="shared" si="9"/>
        <v>0</v>
      </c>
      <c r="D31" s="26">
        <f t="shared" si="9"/>
        <v>0</v>
      </c>
      <c r="E31" s="26">
        <f t="shared" si="9"/>
        <v>1</v>
      </c>
      <c r="F31" s="26">
        <f t="shared" si="9"/>
        <v>1</v>
      </c>
      <c r="G31" s="26">
        <f t="shared" si="9"/>
        <v>1</v>
      </c>
      <c r="H31" s="26">
        <f t="shared" si="9"/>
        <v>0</v>
      </c>
      <c r="I31" s="26">
        <f t="shared" si="9"/>
        <v>1</v>
      </c>
      <c r="J31" s="26">
        <f t="shared" si="9"/>
        <v>0</v>
      </c>
      <c r="K31" s="26">
        <f t="shared" si="9"/>
        <v>0</v>
      </c>
      <c r="L31" s="26">
        <f t="shared" si="9"/>
        <v>0</v>
      </c>
      <c r="M31" s="26">
        <f t="shared" si="9"/>
        <v>1</v>
      </c>
      <c r="N31" s="26">
        <f t="shared" si="9"/>
        <v>0</v>
      </c>
      <c r="O31" s="26">
        <f t="shared" si="9"/>
        <v>1</v>
      </c>
      <c r="P31" s="26">
        <f t="shared" si="9"/>
        <v>0</v>
      </c>
      <c r="Q31" s="26">
        <f t="shared" si="9"/>
        <v>1</v>
      </c>
      <c r="R31" s="26">
        <f t="shared" si="9"/>
        <v>1</v>
      </c>
      <c r="S31" s="26">
        <f t="shared" ref="S31:AH46" si="13">IF(MOD(S$3,$B31)=0,1-S30,S30)</f>
        <v>1</v>
      </c>
      <c r="T31" s="26">
        <f t="shared" si="13"/>
        <v>0</v>
      </c>
      <c r="U31" s="26">
        <f t="shared" si="13"/>
        <v>1</v>
      </c>
      <c r="V31" s="26">
        <f t="shared" si="13"/>
        <v>0</v>
      </c>
      <c r="W31" s="26">
        <f t="shared" si="13"/>
        <v>1</v>
      </c>
      <c r="X31" s="26">
        <f t="shared" si="13"/>
        <v>0</v>
      </c>
      <c r="Y31" s="26">
        <f t="shared" si="13"/>
        <v>1</v>
      </c>
      <c r="Z31" s="26">
        <f t="shared" si="13"/>
        <v>0</v>
      </c>
      <c r="AA31" s="26">
        <f t="shared" si="13"/>
        <v>0</v>
      </c>
      <c r="AB31" s="26">
        <f t="shared" si="13"/>
        <v>0</v>
      </c>
      <c r="AC31" s="26">
        <f t="shared" si="13"/>
        <v>1</v>
      </c>
      <c r="AD31" s="26">
        <f t="shared" si="13"/>
        <v>0</v>
      </c>
      <c r="AE31" s="26">
        <f t="shared" si="13"/>
        <v>1</v>
      </c>
      <c r="AF31" s="26">
        <f t="shared" si="13"/>
        <v>1</v>
      </c>
      <c r="AG31" s="26">
        <f t="shared" si="13"/>
        <v>0</v>
      </c>
      <c r="AH31" s="26">
        <f t="shared" si="13"/>
        <v>1</v>
      </c>
      <c r="AI31" s="26">
        <f t="shared" si="10"/>
        <v>0</v>
      </c>
      <c r="AJ31" s="26">
        <f t="shared" si="10"/>
        <v>1</v>
      </c>
      <c r="AK31" s="26">
        <f t="shared" si="10"/>
        <v>0</v>
      </c>
      <c r="AL31" s="26">
        <f t="shared" si="10"/>
        <v>0</v>
      </c>
      <c r="AM31" s="26">
        <f t="shared" si="10"/>
        <v>0</v>
      </c>
      <c r="AN31" s="26">
        <f t="shared" si="10"/>
        <v>1</v>
      </c>
      <c r="AO31" s="26">
        <f t="shared" si="10"/>
        <v>0</v>
      </c>
      <c r="AP31" s="26">
        <f t="shared" si="10"/>
        <v>1</v>
      </c>
      <c r="AQ31" s="26">
        <f t="shared" si="10"/>
        <v>0</v>
      </c>
      <c r="AR31" s="26">
        <f t="shared" si="10"/>
        <v>1</v>
      </c>
      <c r="AS31" s="26">
        <f t="shared" si="10"/>
        <v>0</v>
      </c>
      <c r="AT31" s="26">
        <f t="shared" si="10"/>
        <v>1</v>
      </c>
      <c r="AU31" s="26">
        <f t="shared" si="10"/>
        <v>0</v>
      </c>
      <c r="AV31" s="26">
        <f t="shared" si="10"/>
        <v>1</v>
      </c>
      <c r="AW31" s="26">
        <f t="shared" si="10"/>
        <v>0</v>
      </c>
      <c r="AX31" s="26">
        <f t="shared" si="10"/>
        <v>1</v>
      </c>
      <c r="AY31" s="26">
        <f t="shared" si="10"/>
        <v>1</v>
      </c>
      <c r="AZ31" s="26">
        <f t="shared" si="10"/>
        <v>1</v>
      </c>
      <c r="BA31" s="26">
        <f t="shared" si="10"/>
        <v>0</v>
      </c>
      <c r="BB31" s="26">
        <f t="shared" si="10"/>
        <v>1</v>
      </c>
      <c r="BC31" s="26">
        <f t="shared" si="10"/>
        <v>0</v>
      </c>
      <c r="BD31" s="26">
        <f t="shared" si="10"/>
        <v>1</v>
      </c>
      <c r="BE31" s="26">
        <f t="shared" si="10"/>
        <v>0</v>
      </c>
      <c r="BF31" s="26">
        <f t="shared" si="8"/>
        <v>1</v>
      </c>
      <c r="BG31" s="26">
        <f t="shared" si="8"/>
        <v>0</v>
      </c>
      <c r="BH31" s="26">
        <f t="shared" si="8"/>
        <v>1</v>
      </c>
      <c r="BI31" s="26">
        <f t="shared" si="8"/>
        <v>0</v>
      </c>
      <c r="BJ31" s="26">
        <f t="shared" si="8"/>
        <v>0</v>
      </c>
      <c r="BK31" s="26">
        <f t="shared" si="8"/>
        <v>0</v>
      </c>
      <c r="BL31" s="26">
        <f t="shared" si="8"/>
        <v>0</v>
      </c>
      <c r="BM31" s="26">
        <f t="shared" si="8"/>
        <v>0</v>
      </c>
      <c r="BN31" s="26">
        <f t="shared" si="8"/>
        <v>1</v>
      </c>
      <c r="BO31" s="26">
        <f t="shared" si="8"/>
        <v>0</v>
      </c>
      <c r="BP31" s="26">
        <f t="shared" si="8"/>
        <v>0</v>
      </c>
      <c r="BQ31" s="26">
        <f t="shared" si="8"/>
        <v>0</v>
      </c>
      <c r="BR31" s="26">
        <f t="shared" si="8"/>
        <v>0</v>
      </c>
      <c r="BS31" s="26">
        <f t="shared" si="8"/>
        <v>0</v>
      </c>
      <c r="BT31" s="26">
        <f t="shared" si="8"/>
        <v>0</v>
      </c>
      <c r="BU31" s="26">
        <f t="shared" si="8"/>
        <v>0</v>
      </c>
      <c r="BV31" s="26">
        <f t="shared" si="12"/>
        <v>0</v>
      </c>
      <c r="BW31" s="26">
        <f t="shared" si="12"/>
        <v>0</v>
      </c>
      <c r="BX31" s="26">
        <f t="shared" si="12"/>
        <v>0</v>
      </c>
      <c r="BY31" s="26">
        <f t="shared" si="12"/>
        <v>0</v>
      </c>
      <c r="BZ31" s="26">
        <f t="shared" si="12"/>
        <v>0</v>
      </c>
      <c r="CA31" s="26">
        <f t="shared" si="12"/>
        <v>0</v>
      </c>
      <c r="CB31" s="26">
        <f t="shared" si="12"/>
        <v>0</v>
      </c>
      <c r="CC31" s="26">
        <f t="shared" si="12"/>
        <v>0</v>
      </c>
      <c r="CD31" s="26">
        <f t="shared" si="12"/>
        <v>0</v>
      </c>
      <c r="CE31" s="26">
        <f t="shared" si="11"/>
        <v>1</v>
      </c>
      <c r="CF31" s="26">
        <f t="shared" si="11"/>
        <v>0</v>
      </c>
      <c r="CG31" s="26">
        <f t="shared" si="11"/>
        <v>0</v>
      </c>
      <c r="CH31" s="26">
        <f t="shared" si="11"/>
        <v>0</v>
      </c>
      <c r="CI31" s="26">
        <f t="shared" si="11"/>
        <v>0</v>
      </c>
      <c r="CJ31" s="26">
        <f t="shared" si="11"/>
        <v>0</v>
      </c>
      <c r="CK31" s="26">
        <f t="shared" si="11"/>
        <v>0</v>
      </c>
      <c r="CL31" s="26">
        <f t="shared" si="11"/>
        <v>0</v>
      </c>
      <c r="CM31" s="26">
        <f t="shared" si="11"/>
        <v>0</v>
      </c>
      <c r="CN31" s="26">
        <f t="shared" si="11"/>
        <v>1</v>
      </c>
      <c r="CO31" s="26">
        <f t="shared" si="11"/>
        <v>0</v>
      </c>
      <c r="CP31" s="26">
        <f t="shared" si="11"/>
        <v>0</v>
      </c>
      <c r="CQ31" s="26">
        <f t="shared" si="11"/>
        <v>1</v>
      </c>
      <c r="CR31" s="26">
        <f t="shared" si="11"/>
        <v>0</v>
      </c>
      <c r="CS31" s="26">
        <f t="shared" si="11"/>
        <v>0</v>
      </c>
      <c r="CT31" s="26">
        <f t="shared" si="11"/>
        <v>1</v>
      </c>
      <c r="CU31" s="26">
        <f t="shared" si="11"/>
        <v>0</v>
      </c>
      <c r="CV31" s="26">
        <f t="shared" si="11"/>
        <v>0</v>
      </c>
      <c r="CW31" s="26">
        <f t="shared" si="11"/>
        <v>1</v>
      </c>
      <c r="CX31" s="26">
        <f t="shared" si="11"/>
        <v>1</v>
      </c>
    </row>
    <row r="32" spans="2:102" x14ac:dyDescent="0.25">
      <c r="B32" s="26">
        <v>30</v>
      </c>
      <c r="C32" s="26">
        <f t="shared" si="9"/>
        <v>0</v>
      </c>
      <c r="D32" s="26">
        <f t="shared" si="9"/>
        <v>0</v>
      </c>
      <c r="E32" s="26">
        <f t="shared" si="9"/>
        <v>1</v>
      </c>
      <c r="F32" s="26">
        <f t="shared" si="9"/>
        <v>1</v>
      </c>
      <c r="G32" s="26">
        <f t="shared" si="9"/>
        <v>1</v>
      </c>
      <c r="H32" s="26">
        <f t="shared" si="9"/>
        <v>0</v>
      </c>
      <c r="I32" s="26">
        <f t="shared" si="9"/>
        <v>1</v>
      </c>
      <c r="J32" s="26">
        <f t="shared" si="9"/>
        <v>0</v>
      </c>
      <c r="K32" s="26">
        <f t="shared" si="9"/>
        <v>0</v>
      </c>
      <c r="L32" s="26">
        <f t="shared" si="9"/>
        <v>0</v>
      </c>
      <c r="M32" s="26">
        <f t="shared" si="9"/>
        <v>1</v>
      </c>
      <c r="N32" s="26">
        <f t="shared" si="9"/>
        <v>0</v>
      </c>
      <c r="O32" s="26">
        <f t="shared" si="9"/>
        <v>1</v>
      </c>
      <c r="P32" s="26">
        <f t="shared" si="9"/>
        <v>0</v>
      </c>
      <c r="Q32" s="26">
        <f t="shared" si="9"/>
        <v>1</v>
      </c>
      <c r="R32" s="26">
        <f t="shared" si="9"/>
        <v>1</v>
      </c>
      <c r="S32" s="26">
        <f t="shared" si="13"/>
        <v>1</v>
      </c>
      <c r="T32" s="26">
        <f t="shared" si="13"/>
        <v>0</v>
      </c>
      <c r="U32" s="26">
        <f t="shared" si="13"/>
        <v>1</v>
      </c>
      <c r="V32" s="26">
        <f t="shared" si="13"/>
        <v>0</v>
      </c>
      <c r="W32" s="26">
        <f t="shared" si="13"/>
        <v>1</v>
      </c>
      <c r="X32" s="26">
        <f t="shared" si="13"/>
        <v>0</v>
      </c>
      <c r="Y32" s="26">
        <f t="shared" si="13"/>
        <v>1</v>
      </c>
      <c r="Z32" s="26">
        <f t="shared" si="13"/>
        <v>0</v>
      </c>
      <c r="AA32" s="26">
        <f t="shared" si="13"/>
        <v>0</v>
      </c>
      <c r="AB32" s="26">
        <f t="shared" si="13"/>
        <v>0</v>
      </c>
      <c r="AC32" s="26">
        <f t="shared" si="13"/>
        <v>1</v>
      </c>
      <c r="AD32" s="26">
        <f t="shared" si="13"/>
        <v>0</v>
      </c>
      <c r="AE32" s="26">
        <f t="shared" si="13"/>
        <v>1</v>
      </c>
      <c r="AF32" s="26">
        <f t="shared" si="13"/>
        <v>0</v>
      </c>
      <c r="AG32" s="26">
        <f t="shared" si="13"/>
        <v>0</v>
      </c>
      <c r="AH32" s="26">
        <f t="shared" si="13"/>
        <v>1</v>
      </c>
      <c r="AI32" s="26">
        <f t="shared" si="10"/>
        <v>0</v>
      </c>
      <c r="AJ32" s="26">
        <f t="shared" si="10"/>
        <v>1</v>
      </c>
      <c r="AK32" s="26">
        <f t="shared" si="10"/>
        <v>0</v>
      </c>
      <c r="AL32" s="26">
        <f t="shared" si="10"/>
        <v>0</v>
      </c>
      <c r="AM32" s="26">
        <f t="shared" si="10"/>
        <v>0</v>
      </c>
      <c r="AN32" s="26">
        <f t="shared" si="10"/>
        <v>1</v>
      </c>
      <c r="AO32" s="26">
        <f t="shared" si="10"/>
        <v>0</v>
      </c>
      <c r="AP32" s="26">
        <f t="shared" si="10"/>
        <v>1</v>
      </c>
      <c r="AQ32" s="26">
        <f t="shared" si="10"/>
        <v>0</v>
      </c>
      <c r="AR32" s="26">
        <f t="shared" si="10"/>
        <v>1</v>
      </c>
      <c r="AS32" s="26">
        <f t="shared" si="10"/>
        <v>0</v>
      </c>
      <c r="AT32" s="26">
        <f t="shared" si="10"/>
        <v>1</v>
      </c>
      <c r="AU32" s="26">
        <f t="shared" si="10"/>
        <v>0</v>
      </c>
      <c r="AV32" s="26">
        <f t="shared" si="10"/>
        <v>1</v>
      </c>
      <c r="AW32" s="26">
        <f t="shared" si="10"/>
        <v>0</v>
      </c>
      <c r="AX32" s="26">
        <f t="shared" si="10"/>
        <v>1</v>
      </c>
      <c r="AY32" s="26">
        <f t="shared" si="10"/>
        <v>1</v>
      </c>
      <c r="AZ32" s="26">
        <f t="shared" si="10"/>
        <v>1</v>
      </c>
      <c r="BA32" s="26">
        <f t="shared" si="10"/>
        <v>0</v>
      </c>
      <c r="BB32" s="26">
        <f t="shared" si="10"/>
        <v>1</v>
      </c>
      <c r="BC32" s="26">
        <f t="shared" si="10"/>
        <v>0</v>
      </c>
      <c r="BD32" s="26">
        <f t="shared" si="10"/>
        <v>1</v>
      </c>
      <c r="BE32" s="26">
        <f t="shared" si="10"/>
        <v>0</v>
      </c>
      <c r="BF32" s="26">
        <f t="shared" si="8"/>
        <v>1</v>
      </c>
      <c r="BG32" s="26">
        <f t="shared" si="8"/>
        <v>0</v>
      </c>
      <c r="BH32" s="26">
        <f t="shared" si="8"/>
        <v>1</v>
      </c>
      <c r="BI32" s="26">
        <f t="shared" si="8"/>
        <v>0</v>
      </c>
      <c r="BJ32" s="26">
        <f t="shared" si="8"/>
        <v>1</v>
      </c>
      <c r="BK32" s="26">
        <f t="shared" si="8"/>
        <v>0</v>
      </c>
      <c r="BL32" s="26">
        <f t="shared" si="8"/>
        <v>0</v>
      </c>
      <c r="BM32" s="26">
        <f t="shared" si="8"/>
        <v>0</v>
      </c>
      <c r="BN32" s="26">
        <f t="shared" si="8"/>
        <v>1</v>
      </c>
      <c r="BO32" s="26">
        <f t="shared" si="8"/>
        <v>0</v>
      </c>
      <c r="BP32" s="26">
        <f t="shared" si="8"/>
        <v>0</v>
      </c>
      <c r="BQ32" s="26">
        <f t="shared" si="8"/>
        <v>0</v>
      </c>
      <c r="BR32" s="26">
        <f t="shared" si="8"/>
        <v>0</v>
      </c>
      <c r="BS32" s="26">
        <f t="shared" si="8"/>
        <v>0</v>
      </c>
      <c r="BT32" s="26">
        <f t="shared" si="8"/>
        <v>0</v>
      </c>
      <c r="BU32" s="26">
        <f t="shared" si="8"/>
        <v>0</v>
      </c>
      <c r="BV32" s="26">
        <f t="shared" si="12"/>
        <v>0</v>
      </c>
      <c r="BW32" s="26">
        <f t="shared" si="12"/>
        <v>0</v>
      </c>
      <c r="BX32" s="26">
        <f t="shared" si="12"/>
        <v>0</v>
      </c>
      <c r="BY32" s="26">
        <f t="shared" si="12"/>
        <v>0</v>
      </c>
      <c r="BZ32" s="26">
        <f t="shared" si="12"/>
        <v>0</v>
      </c>
      <c r="CA32" s="26">
        <f t="shared" si="12"/>
        <v>0</v>
      </c>
      <c r="CB32" s="26">
        <f t="shared" si="12"/>
        <v>0</v>
      </c>
      <c r="CC32" s="26">
        <f t="shared" si="12"/>
        <v>0</v>
      </c>
      <c r="CD32" s="26">
        <f t="shared" si="12"/>
        <v>0</v>
      </c>
      <c r="CE32" s="26">
        <f t="shared" si="11"/>
        <v>1</v>
      </c>
      <c r="CF32" s="26">
        <f t="shared" si="11"/>
        <v>0</v>
      </c>
      <c r="CG32" s="26">
        <f t="shared" si="11"/>
        <v>0</v>
      </c>
      <c r="CH32" s="26">
        <f t="shared" si="11"/>
        <v>0</v>
      </c>
      <c r="CI32" s="26">
        <f t="shared" si="11"/>
        <v>0</v>
      </c>
      <c r="CJ32" s="26">
        <f t="shared" si="11"/>
        <v>0</v>
      </c>
      <c r="CK32" s="26">
        <f t="shared" si="11"/>
        <v>0</v>
      </c>
      <c r="CL32" s="26">
        <f t="shared" si="11"/>
        <v>0</v>
      </c>
      <c r="CM32" s="26">
        <f t="shared" si="11"/>
        <v>0</v>
      </c>
      <c r="CN32" s="26">
        <f t="shared" si="11"/>
        <v>0</v>
      </c>
      <c r="CO32" s="26">
        <f t="shared" si="11"/>
        <v>0</v>
      </c>
      <c r="CP32" s="26">
        <f t="shared" si="11"/>
        <v>0</v>
      </c>
      <c r="CQ32" s="26">
        <f t="shared" si="11"/>
        <v>1</v>
      </c>
      <c r="CR32" s="26">
        <f t="shared" si="11"/>
        <v>0</v>
      </c>
      <c r="CS32" s="26">
        <f t="shared" si="11"/>
        <v>0</v>
      </c>
      <c r="CT32" s="26">
        <f t="shared" si="11"/>
        <v>1</v>
      </c>
      <c r="CU32" s="26">
        <f t="shared" si="11"/>
        <v>0</v>
      </c>
      <c r="CV32" s="26">
        <f t="shared" si="11"/>
        <v>0</v>
      </c>
      <c r="CW32" s="26">
        <f t="shared" si="11"/>
        <v>1</v>
      </c>
      <c r="CX32" s="26">
        <f t="shared" si="11"/>
        <v>1</v>
      </c>
    </row>
    <row r="33" spans="2:102" x14ac:dyDescent="0.25">
      <c r="B33" s="26">
        <v>31</v>
      </c>
      <c r="C33" s="26">
        <f t="shared" si="9"/>
        <v>0</v>
      </c>
      <c r="D33" s="26">
        <f t="shared" si="9"/>
        <v>0</v>
      </c>
      <c r="E33" s="26">
        <f t="shared" si="9"/>
        <v>1</v>
      </c>
      <c r="F33" s="26">
        <f t="shared" si="9"/>
        <v>1</v>
      </c>
      <c r="G33" s="26">
        <f t="shared" si="9"/>
        <v>1</v>
      </c>
      <c r="H33" s="26">
        <f t="shared" si="9"/>
        <v>0</v>
      </c>
      <c r="I33" s="26">
        <f t="shared" si="9"/>
        <v>1</v>
      </c>
      <c r="J33" s="26">
        <f t="shared" si="9"/>
        <v>0</v>
      </c>
      <c r="K33" s="26">
        <f t="shared" si="9"/>
        <v>0</v>
      </c>
      <c r="L33" s="26">
        <f t="shared" si="9"/>
        <v>0</v>
      </c>
      <c r="M33" s="26">
        <f t="shared" si="9"/>
        <v>1</v>
      </c>
      <c r="N33" s="26">
        <f t="shared" si="9"/>
        <v>0</v>
      </c>
      <c r="O33" s="26">
        <f t="shared" si="9"/>
        <v>1</v>
      </c>
      <c r="P33" s="26">
        <f t="shared" si="9"/>
        <v>0</v>
      </c>
      <c r="Q33" s="26">
        <f t="shared" si="9"/>
        <v>1</v>
      </c>
      <c r="R33" s="26">
        <f t="shared" si="9"/>
        <v>1</v>
      </c>
      <c r="S33" s="26">
        <f t="shared" si="13"/>
        <v>1</v>
      </c>
      <c r="T33" s="26">
        <f t="shared" si="13"/>
        <v>0</v>
      </c>
      <c r="U33" s="26">
        <f t="shared" si="13"/>
        <v>1</v>
      </c>
      <c r="V33" s="26">
        <f t="shared" si="13"/>
        <v>0</v>
      </c>
      <c r="W33" s="26">
        <f t="shared" si="13"/>
        <v>1</v>
      </c>
      <c r="X33" s="26">
        <f t="shared" si="13"/>
        <v>0</v>
      </c>
      <c r="Y33" s="26">
        <f t="shared" si="13"/>
        <v>1</v>
      </c>
      <c r="Z33" s="26">
        <f t="shared" si="13"/>
        <v>0</v>
      </c>
      <c r="AA33" s="26">
        <f t="shared" si="13"/>
        <v>0</v>
      </c>
      <c r="AB33" s="26">
        <f t="shared" si="13"/>
        <v>0</v>
      </c>
      <c r="AC33" s="26">
        <f t="shared" si="13"/>
        <v>1</v>
      </c>
      <c r="AD33" s="26">
        <f t="shared" si="13"/>
        <v>0</v>
      </c>
      <c r="AE33" s="26">
        <f t="shared" si="13"/>
        <v>1</v>
      </c>
      <c r="AF33" s="26">
        <f t="shared" si="13"/>
        <v>0</v>
      </c>
      <c r="AG33" s="26">
        <f t="shared" si="13"/>
        <v>1</v>
      </c>
      <c r="AH33" s="26">
        <f t="shared" si="13"/>
        <v>1</v>
      </c>
      <c r="AI33" s="26">
        <f t="shared" si="10"/>
        <v>0</v>
      </c>
      <c r="AJ33" s="26">
        <f t="shared" si="10"/>
        <v>1</v>
      </c>
      <c r="AK33" s="26">
        <f t="shared" ref="AK33:BE45" si="14">IF(MOD(AK$3,$B33)=0,1-AK32,AK32)</f>
        <v>0</v>
      </c>
      <c r="AL33" s="26">
        <f t="shared" si="14"/>
        <v>0</v>
      </c>
      <c r="AM33" s="26">
        <f t="shared" si="14"/>
        <v>0</v>
      </c>
      <c r="AN33" s="26">
        <f t="shared" si="14"/>
        <v>1</v>
      </c>
      <c r="AO33" s="26">
        <f t="shared" si="14"/>
        <v>0</v>
      </c>
      <c r="AP33" s="26">
        <f t="shared" si="14"/>
        <v>1</v>
      </c>
      <c r="AQ33" s="26">
        <f t="shared" si="14"/>
        <v>0</v>
      </c>
      <c r="AR33" s="26">
        <f t="shared" si="14"/>
        <v>1</v>
      </c>
      <c r="AS33" s="26">
        <f t="shared" si="14"/>
        <v>0</v>
      </c>
      <c r="AT33" s="26">
        <f t="shared" si="14"/>
        <v>1</v>
      </c>
      <c r="AU33" s="26">
        <f t="shared" si="14"/>
        <v>0</v>
      </c>
      <c r="AV33" s="26">
        <f t="shared" si="14"/>
        <v>1</v>
      </c>
      <c r="AW33" s="26">
        <f t="shared" si="14"/>
        <v>0</v>
      </c>
      <c r="AX33" s="26">
        <f t="shared" si="14"/>
        <v>1</v>
      </c>
      <c r="AY33" s="26">
        <f t="shared" si="14"/>
        <v>1</v>
      </c>
      <c r="AZ33" s="26">
        <f t="shared" si="14"/>
        <v>1</v>
      </c>
      <c r="BA33" s="26">
        <f t="shared" si="14"/>
        <v>0</v>
      </c>
      <c r="BB33" s="26">
        <f t="shared" si="14"/>
        <v>1</v>
      </c>
      <c r="BC33" s="26">
        <f t="shared" si="14"/>
        <v>0</v>
      </c>
      <c r="BD33" s="26">
        <f t="shared" si="14"/>
        <v>1</v>
      </c>
      <c r="BE33" s="26">
        <f t="shared" si="14"/>
        <v>0</v>
      </c>
      <c r="BF33" s="26">
        <f t="shared" si="8"/>
        <v>1</v>
      </c>
      <c r="BG33" s="26">
        <f t="shared" si="8"/>
        <v>0</v>
      </c>
      <c r="BH33" s="26">
        <f t="shared" si="8"/>
        <v>1</v>
      </c>
      <c r="BI33" s="26">
        <f t="shared" si="8"/>
        <v>0</v>
      </c>
      <c r="BJ33" s="26">
        <f t="shared" si="8"/>
        <v>1</v>
      </c>
      <c r="BK33" s="26">
        <f t="shared" si="8"/>
        <v>0</v>
      </c>
      <c r="BL33" s="26">
        <f t="shared" si="8"/>
        <v>1</v>
      </c>
      <c r="BM33" s="26">
        <f t="shared" si="8"/>
        <v>0</v>
      </c>
      <c r="BN33" s="26">
        <f t="shared" si="8"/>
        <v>1</v>
      </c>
      <c r="BO33" s="26">
        <f t="shared" si="8"/>
        <v>0</v>
      </c>
      <c r="BP33" s="26">
        <f t="shared" si="8"/>
        <v>0</v>
      </c>
      <c r="BQ33" s="26">
        <f t="shared" si="8"/>
        <v>0</v>
      </c>
      <c r="BR33" s="26">
        <f t="shared" si="8"/>
        <v>0</v>
      </c>
      <c r="BS33" s="26">
        <f t="shared" si="8"/>
        <v>0</v>
      </c>
      <c r="BT33" s="26">
        <f t="shared" si="8"/>
        <v>0</v>
      </c>
      <c r="BU33" s="26">
        <f t="shared" si="8"/>
        <v>0</v>
      </c>
      <c r="BV33" s="26">
        <f t="shared" si="12"/>
        <v>0</v>
      </c>
      <c r="BW33" s="26">
        <f t="shared" si="12"/>
        <v>0</v>
      </c>
      <c r="BX33" s="26">
        <f t="shared" si="12"/>
        <v>0</v>
      </c>
      <c r="BY33" s="26">
        <f t="shared" si="12"/>
        <v>0</v>
      </c>
      <c r="BZ33" s="26">
        <f t="shared" si="12"/>
        <v>0</v>
      </c>
      <c r="CA33" s="26">
        <f t="shared" si="12"/>
        <v>0</v>
      </c>
      <c r="CB33" s="26">
        <f t="shared" si="12"/>
        <v>0</v>
      </c>
      <c r="CC33" s="26">
        <f t="shared" si="12"/>
        <v>0</v>
      </c>
      <c r="CD33" s="26">
        <f t="shared" si="12"/>
        <v>0</v>
      </c>
      <c r="CE33" s="26">
        <f t="shared" si="11"/>
        <v>1</v>
      </c>
      <c r="CF33" s="26">
        <f t="shared" si="11"/>
        <v>0</v>
      </c>
      <c r="CG33" s="26">
        <f t="shared" si="11"/>
        <v>0</v>
      </c>
      <c r="CH33" s="26">
        <f t="shared" si="11"/>
        <v>0</v>
      </c>
      <c r="CI33" s="26">
        <f t="shared" si="11"/>
        <v>0</v>
      </c>
      <c r="CJ33" s="26">
        <f t="shared" si="11"/>
        <v>0</v>
      </c>
      <c r="CK33" s="26">
        <f t="shared" si="11"/>
        <v>0</v>
      </c>
      <c r="CL33" s="26">
        <f t="shared" si="11"/>
        <v>0</v>
      </c>
      <c r="CM33" s="26">
        <f t="shared" si="11"/>
        <v>0</v>
      </c>
      <c r="CN33" s="26">
        <f t="shared" si="11"/>
        <v>0</v>
      </c>
      <c r="CO33" s="26">
        <f t="shared" si="11"/>
        <v>0</v>
      </c>
      <c r="CP33" s="26">
        <f t="shared" si="11"/>
        <v>0</v>
      </c>
      <c r="CQ33" s="26">
        <f t="shared" si="11"/>
        <v>0</v>
      </c>
      <c r="CR33" s="26">
        <f t="shared" si="11"/>
        <v>0</v>
      </c>
      <c r="CS33" s="26">
        <f t="shared" si="11"/>
        <v>0</v>
      </c>
      <c r="CT33" s="26">
        <f t="shared" si="11"/>
        <v>1</v>
      </c>
      <c r="CU33" s="26">
        <f t="shared" si="11"/>
        <v>0</v>
      </c>
      <c r="CV33" s="26">
        <f t="shared" si="11"/>
        <v>0</v>
      </c>
      <c r="CW33" s="26">
        <f t="shared" si="11"/>
        <v>1</v>
      </c>
      <c r="CX33" s="26">
        <f t="shared" si="11"/>
        <v>1</v>
      </c>
    </row>
    <row r="34" spans="2:102" x14ac:dyDescent="0.25">
      <c r="B34" s="26">
        <v>32</v>
      </c>
      <c r="C34" s="26">
        <f t="shared" si="9"/>
        <v>0</v>
      </c>
      <c r="D34" s="26">
        <f t="shared" si="9"/>
        <v>0</v>
      </c>
      <c r="E34" s="26">
        <f t="shared" si="9"/>
        <v>1</v>
      </c>
      <c r="F34" s="26">
        <f t="shared" si="9"/>
        <v>1</v>
      </c>
      <c r="G34" s="26">
        <f t="shared" si="9"/>
        <v>1</v>
      </c>
      <c r="H34" s="26">
        <f t="shared" si="9"/>
        <v>0</v>
      </c>
      <c r="I34" s="26">
        <f t="shared" si="9"/>
        <v>1</v>
      </c>
      <c r="J34" s="26">
        <f t="shared" si="9"/>
        <v>0</v>
      </c>
      <c r="K34" s="26">
        <f t="shared" si="9"/>
        <v>0</v>
      </c>
      <c r="L34" s="26">
        <f t="shared" si="9"/>
        <v>0</v>
      </c>
      <c r="M34" s="26">
        <f t="shared" si="9"/>
        <v>1</v>
      </c>
      <c r="N34" s="26">
        <f t="shared" si="9"/>
        <v>0</v>
      </c>
      <c r="O34" s="26">
        <f t="shared" si="9"/>
        <v>1</v>
      </c>
      <c r="P34" s="26">
        <f t="shared" si="9"/>
        <v>0</v>
      </c>
      <c r="Q34" s="26">
        <f t="shared" si="9"/>
        <v>1</v>
      </c>
      <c r="R34" s="26">
        <f t="shared" si="9"/>
        <v>1</v>
      </c>
      <c r="S34" s="26">
        <f t="shared" si="13"/>
        <v>1</v>
      </c>
      <c r="T34" s="26">
        <f t="shared" si="13"/>
        <v>0</v>
      </c>
      <c r="U34" s="26">
        <f t="shared" si="13"/>
        <v>1</v>
      </c>
      <c r="V34" s="26">
        <f t="shared" si="13"/>
        <v>0</v>
      </c>
      <c r="W34" s="26">
        <f t="shared" si="13"/>
        <v>1</v>
      </c>
      <c r="X34" s="26">
        <f t="shared" si="13"/>
        <v>0</v>
      </c>
      <c r="Y34" s="26">
        <f t="shared" si="13"/>
        <v>1</v>
      </c>
      <c r="Z34" s="26">
        <f t="shared" si="13"/>
        <v>0</v>
      </c>
      <c r="AA34" s="26">
        <f t="shared" si="13"/>
        <v>0</v>
      </c>
      <c r="AB34" s="26">
        <f t="shared" si="13"/>
        <v>0</v>
      </c>
      <c r="AC34" s="26">
        <f t="shared" si="13"/>
        <v>1</v>
      </c>
      <c r="AD34" s="26">
        <f t="shared" si="13"/>
        <v>0</v>
      </c>
      <c r="AE34" s="26">
        <f t="shared" si="13"/>
        <v>1</v>
      </c>
      <c r="AF34" s="26">
        <f t="shared" si="13"/>
        <v>0</v>
      </c>
      <c r="AG34" s="26">
        <f t="shared" si="13"/>
        <v>1</v>
      </c>
      <c r="AH34" s="26">
        <f t="shared" si="13"/>
        <v>0</v>
      </c>
      <c r="AI34" s="26">
        <f t="shared" ref="AI34:AM49" si="15">IF(MOD(AI$3,$B34)=0,1-AI33,AI33)</f>
        <v>0</v>
      </c>
      <c r="AJ34" s="26">
        <f t="shared" si="15"/>
        <v>1</v>
      </c>
      <c r="AK34" s="26">
        <f t="shared" si="14"/>
        <v>0</v>
      </c>
      <c r="AL34" s="26">
        <f t="shared" si="14"/>
        <v>0</v>
      </c>
      <c r="AM34" s="26">
        <f t="shared" si="14"/>
        <v>0</v>
      </c>
      <c r="AN34" s="26">
        <f t="shared" si="14"/>
        <v>1</v>
      </c>
      <c r="AO34" s="26">
        <f t="shared" si="14"/>
        <v>0</v>
      </c>
      <c r="AP34" s="26">
        <f t="shared" si="14"/>
        <v>1</v>
      </c>
      <c r="AQ34" s="26">
        <f t="shared" si="14"/>
        <v>0</v>
      </c>
      <c r="AR34" s="26">
        <f t="shared" si="14"/>
        <v>1</v>
      </c>
      <c r="AS34" s="26">
        <f t="shared" si="14"/>
        <v>0</v>
      </c>
      <c r="AT34" s="26">
        <f t="shared" si="14"/>
        <v>1</v>
      </c>
      <c r="AU34" s="26">
        <f t="shared" si="14"/>
        <v>0</v>
      </c>
      <c r="AV34" s="26">
        <f t="shared" si="14"/>
        <v>1</v>
      </c>
      <c r="AW34" s="26">
        <f t="shared" si="14"/>
        <v>0</v>
      </c>
      <c r="AX34" s="26">
        <f t="shared" si="14"/>
        <v>1</v>
      </c>
      <c r="AY34" s="26">
        <f t="shared" si="14"/>
        <v>1</v>
      </c>
      <c r="AZ34" s="26">
        <f t="shared" si="14"/>
        <v>1</v>
      </c>
      <c r="BA34" s="26">
        <f t="shared" si="14"/>
        <v>0</v>
      </c>
      <c r="BB34" s="26">
        <f t="shared" si="14"/>
        <v>1</v>
      </c>
      <c r="BC34" s="26">
        <f t="shared" si="14"/>
        <v>0</v>
      </c>
      <c r="BD34" s="26">
        <f t="shared" si="14"/>
        <v>1</v>
      </c>
      <c r="BE34" s="26">
        <f t="shared" si="14"/>
        <v>0</v>
      </c>
      <c r="BF34" s="26">
        <f t="shared" si="8"/>
        <v>1</v>
      </c>
      <c r="BG34" s="26">
        <f t="shared" si="8"/>
        <v>0</v>
      </c>
      <c r="BH34" s="26">
        <f t="shared" si="8"/>
        <v>1</v>
      </c>
      <c r="BI34" s="26">
        <f t="shared" si="8"/>
        <v>0</v>
      </c>
      <c r="BJ34" s="26">
        <f t="shared" si="8"/>
        <v>1</v>
      </c>
      <c r="BK34" s="26">
        <f t="shared" si="8"/>
        <v>0</v>
      </c>
      <c r="BL34" s="26">
        <f t="shared" si="8"/>
        <v>1</v>
      </c>
      <c r="BM34" s="26">
        <f t="shared" si="8"/>
        <v>0</v>
      </c>
      <c r="BN34" s="26">
        <f t="shared" si="8"/>
        <v>0</v>
      </c>
      <c r="BO34" s="26">
        <f t="shared" si="8"/>
        <v>0</v>
      </c>
      <c r="BP34" s="26">
        <f t="shared" si="8"/>
        <v>0</v>
      </c>
      <c r="BQ34" s="26">
        <f t="shared" si="8"/>
        <v>0</v>
      </c>
      <c r="BR34" s="26">
        <f t="shared" si="8"/>
        <v>0</v>
      </c>
      <c r="BS34" s="26">
        <f t="shared" si="8"/>
        <v>0</v>
      </c>
      <c r="BT34" s="26">
        <f t="shared" si="8"/>
        <v>0</v>
      </c>
      <c r="BU34" s="26">
        <f t="shared" si="8"/>
        <v>0</v>
      </c>
      <c r="BV34" s="26">
        <f t="shared" si="12"/>
        <v>0</v>
      </c>
      <c r="BW34" s="26">
        <f t="shared" si="12"/>
        <v>0</v>
      </c>
      <c r="BX34" s="26">
        <f t="shared" si="12"/>
        <v>0</v>
      </c>
      <c r="BY34" s="26">
        <f t="shared" si="12"/>
        <v>0</v>
      </c>
      <c r="BZ34" s="26">
        <f t="shared" si="12"/>
        <v>0</v>
      </c>
      <c r="CA34" s="26">
        <f t="shared" si="12"/>
        <v>0</v>
      </c>
      <c r="CB34" s="26">
        <f t="shared" si="12"/>
        <v>0</v>
      </c>
      <c r="CC34" s="26">
        <f t="shared" si="12"/>
        <v>0</v>
      </c>
      <c r="CD34" s="26">
        <f t="shared" si="12"/>
        <v>0</v>
      </c>
      <c r="CE34" s="26">
        <f t="shared" si="11"/>
        <v>1</v>
      </c>
      <c r="CF34" s="26">
        <f t="shared" si="11"/>
        <v>0</v>
      </c>
      <c r="CG34" s="26">
        <f t="shared" si="11"/>
        <v>0</v>
      </c>
      <c r="CH34" s="26">
        <f t="shared" si="11"/>
        <v>0</v>
      </c>
      <c r="CI34" s="26">
        <f t="shared" si="11"/>
        <v>0</v>
      </c>
      <c r="CJ34" s="26">
        <f t="shared" si="11"/>
        <v>0</v>
      </c>
      <c r="CK34" s="26">
        <f t="shared" si="11"/>
        <v>0</v>
      </c>
      <c r="CL34" s="26">
        <f t="shared" si="11"/>
        <v>0</v>
      </c>
      <c r="CM34" s="26">
        <f t="shared" si="11"/>
        <v>0</v>
      </c>
      <c r="CN34" s="26">
        <f t="shared" si="11"/>
        <v>0</v>
      </c>
      <c r="CO34" s="26">
        <f t="shared" si="11"/>
        <v>0</v>
      </c>
      <c r="CP34" s="26">
        <f t="shared" si="11"/>
        <v>0</v>
      </c>
      <c r="CQ34" s="26">
        <f t="shared" si="11"/>
        <v>0</v>
      </c>
      <c r="CR34" s="26">
        <f t="shared" si="11"/>
        <v>0</v>
      </c>
      <c r="CS34" s="26">
        <f t="shared" si="11"/>
        <v>0</v>
      </c>
      <c r="CT34" s="26">
        <f t="shared" ref="CT34:CX49" si="16">IF(MOD(CT$3,$B34)=0,1-CT33,CT33)</f>
        <v>0</v>
      </c>
      <c r="CU34" s="26">
        <f t="shared" si="16"/>
        <v>0</v>
      </c>
      <c r="CV34" s="26">
        <f t="shared" si="16"/>
        <v>0</v>
      </c>
      <c r="CW34" s="26">
        <f t="shared" si="16"/>
        <v>1</v>
      </c>
      <c r="CX34" s="26">
        <f t="shared" si="16"/>
        <v>1</v>
      </c>
    </row>
    <row r="35" spans="2:102" x14ac:dyDescent="0.25">
      <c r="B35" s="26">
        <v>33</v>
      </c>
      <c r="C35" s="26">
        <f t="shared" si="9"/>
        <v>0</v>
      </c>
      <c r="D35" s="26">
        <f t="shared" si="9"/>
        <v>0</v>
      </c>
      <c r="E35" s="26">
        <f t="shared" si="9"/>
        <v>1</v>
      </c>
      <c r="F35" s="26">
        <f t="shared" si="9"/>
        <v>1</v>
      </c>
      <c r="G35" s="26">
        <f t="shared" si="9"/>
        <v>1</v>
      </c>
      <c r="H35" s="26">
        <f t="shared" si="9"/>
        <v>0</v>
      </c>
      <c r="I35" s="26">
        <f t="shared" si="9"/>
        <v>1</v>
      </c>
      <c r="J35" s="26">
        <f t="shared" si="9"/>
        <v>0</v>
      </c>
      <c r="K35" s="26">
        <f t="shared" si="9"/>
        <v>0</v>
      </c>
      <c r="L35" s="26">
        <f t="shared" si="9"/>
        <v>0</v>
      </c>
      <c r="M35" s="26">
        <f t="shared" si="9"/>
        <v>1</v>
      </c>
      <c r="N35" s="26">
        <f t="shared" si="9"/>
        <v>0</v>
      </c>
      <c r="O35" s="26">
        <f t="shared" si="9"/>
        <v>1</v>
      </c>
      <c r="P35" s="26">
        <f t="shared" si="9"/>
        <v>0</v>
      </c>
      <c r="Q35" s="26">
        <f t="shared" si="9"/>
        <v>1</v>
      </c>
      <c r="R35" s="26">
        <f t="shared" si="9"/>
        <v>1</v>
      </c>
      <c r="S35" s="26">
        <f t="shared" si="13"/>
        <v>1</v>
      </c>
      <c r="T35" s="26">
        <f t="shared" si="13"/>
        <v>0</v>
      </c>
      <c r="U35" s="26">
        <f t="shared" si="13"/>
        <v>1</v>
      </c>
      <c r="V35" s="26">
        <f t="shared" si="13"/>
        <v>0</v>
      </c>
      <c r="W35" s="26">
        <f t="shared" si="13"/>
        <v>1</v>
      </c>
      <c r="X35" s="26">
        <f t="shared" si="13"/>
        <v>0</v>
      </c>
      <c r="Y35" s="26">
        <f t="shared" si="13"/>
        <v>1</v>
      </c>
      <c r="Z35" s="26">
        <f t="shared" si="13"/>
        <v>0</v>
      </c>
      <c r="AA35" s="26">
        <f t="shared" si="13"/>
        <v>0</v>
      </c>
      <c r="AB35" s="26">
        <f t="shared" si="13"/>
        <v>0</v>
      </c>
      <c r="AC35" s="26">
        <f t="shared" si="13"/>
        <v>1</v>
      </c>
      <c r="AD35" s="26">
        <f t="shared" si="13"/>
        <v>0</v>
      </c>
      <c r="AE35" s="26">
        <f t="shared" si="13"/>
        <v>1</v>
      </c>
      <c r="AF35" s="26">
        <f t="shared" si="13"/>
        <v>0</v>
      </c>
      <c r="AG35" s="26">
        <f t="shared" si="13"/>
        <v>1</v>
      </c>
      <c r="AH35" s="26">
        <f t="shared" si="13"/>
        <v>0</v>
      </c>
      <c r="AI35" s="26">
        <f t="shared" si="15"/>
        <v>1</v>
      </c>
      <c r="AJ35" s="26">
        <f t="shared" si="15"/>
        <v>1</v>
      </c>
      <c r="AK35" s="26">
        <f t="shared" si="14"/>
        <v>0</v>
      </c>
      <c r="AL35" s="26">
        <f t="shared" si="14"/>
        <v>0</v>
      </c>
      <c r="AM35" s="26">
        <f t="shared" si="14"/>
        <v>0</v>
      </c>
      <c r="AN35" s="26">
        <f t="shared" si="14"/>
        <v>1</v>
      </c>
      <c r="AO35" s="26">
        <f t="shared" si="14"/>
        <v>0</v>
      </c>
      <c r="AP35" s="26">
        <f t="shared" si="14"/>
        <v>1</v>
      </c>
      <c r="AQ35" s="26">
        <f t="shared" si="14"/>
        <v>0</v>
      </c>
      <c r="AR35" s="26">
        <f t="shared" si="14"/>
        <v>1</v>
      </c>
      <c r="AS35" s="26">
        <f t="shared" si="14"/>
        <v>0</v>
      </c>
      <c r="AT35" s="26">
        <f t="shared" si="14"/>
        <v>1</v>
      </c>
      <c r="AU35" s="26">
        <f t="shared" si="14"/>
        <v>0</v>
      </c>
      <c r="AV35" s="26">
        <f t="shared" si="14"/>
        <v>1</v>
      </c>
      <c r="AW35" s="26">
        <f t="shared" si="14"/>
        <v>0</v>
      </c>
      <c r="AX35" s="26">
        <f t="shared" si="14"/>
        <v>1</v>
      </c>
      <c r="AY35" s="26">
        <f t="shared" si="14"/>
        <v>1</v>
      </c>
      <c r="AZ35" s="26">
        <f t="shared" si="14"/>
        <v>1</v>
      </c>
      <c r="BA35" s="26">
        <f t="shared" si="14"/>
        <v>0</v>
      </c>
      <c r="BB35" s="26">
        <f t="shared" si="14"/>
        <v>1</v>
      </c>
      <c r="BC35" s="26">
        <f t="shared" si="14"/>
        <v>0</v>
      </c>
      <c r="BD35" s="26">
        <f t="shared" si="14"/>
        <v>1</v>
      </c>
      <c r="BE35" s="26">
        <f t="shared" si="14"/>
        <v>0</v>
      </c>
      <c r="BF35" s="26">
        <f t="shared" si="8"/>
        <v>1</v>
      </c>
      <c r="BG35" s="26">
        <f t="shared" si="8"/>
        <v>0</v>
      </c>
      <c r="BH35" s="26">
        <f t="shared" si="8"/>
        <v>1</v>
      </c>
      <c r="BI35" s="26">
        <f t="shared" si="8"/>
        <v>0</v>
      </c>
      <c r="BJ35" s="26">
        <f t="shared" si="8"/>
        <v>1</v>
      </c>
      <c r="BK35" s="26">
        <f t="shared" si="8"/>
        <v>0</v>
      </c>
      <c r="BL35" s="26">
        <f t="shared" si="8"/>
        <v>1</v>
      </c>
      <c r="BM35" s="26">
        <f t="shared" si="8"/>
        <v>0</v>
      </c>
      <c r="BN35" s="26">
        <f t="shared" si="8"/>
        <v>0</v>
      </c>
      <c r="BO35" s="26">
        <f t="shared" si="8"/>
        <v>0</v>
      </c>
      <c r="BP35" s="26">
        <f t="shared" si="8"/>
        <v>1</v>
      </c>
      <c r="BQ35" s="26">
        <f t="shared" si="8"/>
        <v>0</v>
      </c>
      <c r="BR35" s="26">
        <f t="shared" si="8"/>
        <v>0</v>
      </c>
      <c r="BS35" s="26">
        <f t="shared" si="8"/>
        <v>0</v>
      </c>
      <c r="BT35" s="26">
        <f t="shared" si="8"/>
        <v>0</v>
      </c>
      <c r="BU35" s="26">
        <f t="shared" si="8"/>
        <v>0</v>
      </c>
      <c r="BV35" s="26">
        <f t="shared" si="12"/>
        <v>0</v>
      </c>
      <c r="BW35" s="26">
        <f t="shared" si="12"/>
        <v>0</v>
      </c>
      <c r="BX35" s="26">
        <f t="shared" si="12"/>
        <v>0</v>
      </c>
      <c r="BY35" s="26">
        <f t="shared" si="12"/>
        <v>0</v>
      </c>
      <c r="BZ35" s="26">
        <f t="shared" si="12"/>
        <v>0</v>
      </c>
      <c r="CA35" s="26">
        <f t="shared" si="12"/>
        <v>0</v>
      </c>
      <c r="CB35" s="26">
        <f t="shared" si="12"/>
        <v>0</v>
      </c>
      <c r="CC35" s="26">
        <f t="shared" si="12"/>
        <v>0</v>
      </c>
      <c r="CD35" s="26">
        <f t="shared" si="12"/>
        <v>0</v>
      </c>
      <c r="CE35" s="26">
        <f t="shared" si="12"/>
        <v>1</v>
      </c>
      <c r="CF35" s="26">
        <f t="shared" si="12"/>
        <v>0</v>
      </c>
      <c r="CG35" s="26">
        <f t="shared" si="12"/>
        <v>0</v>
      </c>
      <c r="CH35" s="26">
        <f t="shared" si="12"/>
        <v>0</v>
      </c>
      <c r="CI35" s="26">
        <f t="shared" si="12"/>
        <v>0</v>
      </c>
      <c r="CJ35" s="26">
        <f t="shared" si="12"/>
        <v>0</v>
      </c>
      <c r="CK35" s="26">
        <f t="shared" si="12"/>
        <v>0</v>
      </c>
      <c r="CL35" s="26">
        <f t="shared" ref="CL35:CX50" si="17">IF(MOD(CL$3,$B35)=0,1-CL34,CL34)</f>
        <v>0</v>
      </c>
      <c r="CM35" s="26">
        <f t="shared" si="17"/>
        <v>0</v>
      </c>
      <c r="CN35" s="26">
        <f t="shared" si="17"/>
        <v>0</v>
      </c>
      <c r="CO35" s="26">
        <f t="shared" si="17"/>
        <v>0</v>
      </c>
      <c r="CP35" s="26">
        <f t="shared" si="17"/>
        <v>0</v>
      </c>
      <c r="CQ35" s="26">
        <f t="shared" si="17"/>
        <v>0</v>
      </c>
      <c r="CR35" s="26">
        <f t="shared" si="17"/>
        <v>0</v>
      </c>
      <c r="CS35" s="26">
        <f t="shared" si="17"/>
        <v>0</v>
      </c>
      <c r="CT35" s="26">
        <f t="shared" si="16"/>
        <v>0</v>
      </c>
      <c r="CU35" s="26">
        <f t="shared" si="16"/>
        <v>0</v>
      </c>
      <c r="CV35" s="26">
        <f t="shared" si="16"/>
        <v>0</v>
      </c>
      <c r="CW35" s="26">
        <f t="shared" si="16"/>
        <v>0</v>
      </c>
      <c r="CX35" s="26">
        <f t="shared" si="16"/>
        <v>1</v>
      </c>
    </row>
    <row r="36" spans="2:102" x14ac:dyDescent="0.25">
      <c r="B36" s="26">
        <v>34</v>
      </c>
      <c r="C36" s="26">
        <f t="shared" si="9"/>
        <v>0</v>
      </c>
      <c r="D36" s="26">
        <f t="shared" si="9"/>
        <v>0</v>
      </c>
      <c r="E36" s="26">
        <f t="shared" si="9"/>
        <v>1</v>
      </c>
      <c r="F36" s="26">
        <f t="shared" si="9"/>
        <v>1</v>
      </c>
      <c r="G36" s="26">
        <f t="shared" si="9"/>
        <v>1</v>
      </c>
      <c r="H36" s="26">
        <f t="shared" si="9"/>
        <v>0</v>
      </c>
      <c r="I36" s="26">
        <f t="shared" si="9"/>
        <v>1</v>
      </c>
      <c r="J36" s="26">
        <f t="shared" si="9"/>
        <v>0</v>
      </c>
      <c r="K36" s="26">
        <f t="shared" si="9"/>
        <v>0</v>
      </c>
      <c r="L36" s="26">
        <f t="shared" si="9"/>
        <v>0</v>
      </c>
      <c r="M36" s="26">
        <f t="shared" si="9"/>
        <v>1</v>
      </c>
      <c r="N36" s="26">
        <f t="shared" si="9"/>
        <v>0</v>
      </c>
      <c r="O36" s="26">
        <f t="shared" si="9"/>
        <v>1</v>
      </c>
      <c r="P36" s="26">
        <f t="shared" si="9"/>
        <v>0</v>
      </c>
      <c r="Q36" s="26">
        <f t="shared" si="9"/>
        <v>1</v>
      </c>
      <c r="R36" s="26">
        <f t="shared" si="9"/>
        <v>1</v>
      </c>
      <c r="S36" s="26">
        <f t="shared" si="13"/>
        <v>1</v>
      </c>
      <c r="T36" s="26">
        <f t="shared" si="13"/>
        <v>0</v>
      </c>
      <c r="U36" s="26">
        <f t="shared" si="13"/>
        <v>1</v>
      </c>
      <c r="V36" s="26">
        <f t="shared" si="13"/>
        <v>0</v>
      </c>
      <c r="W36" s="26">
        <f t="shared" si="13"/>
        <v>1</v>
      </c>
      <c r="X36" s="26">
        <f t="shared" si="13"/>
        <v>0</v>
      </c>
      <c r="Y36" s="26">
        <f t="shared" si="13"/>
        <v>1</v>
      </c>
      <c r="Z36" s="26">
        <f t="shared" si="13"/>
        <v>0</v>
      </c>
      <c r="AA36" s="26">
        <f t="shared" si="13"/>
        <v>0</v>
      </c>
      <c r="AB36" s="26">
        <f t="shared" si="13"/>
        <v>0</v>
      </c>
      <c r="AC36" s="26">
        <f t="shared" si="13"/>
        <v>1</v>
      </c>
      <c r="AD36" s="26">
        <f t="shared" si="13"/>
        <v>0</v>
      </c>
      <c r="AE36" s="26">
        <f t="shared" si="13"/>
        <v>1</v>
      </c>
      <c r="AF36" s="26">
        <f t="shared" si="13"/>
        <v>0</v>
      </c>
      <c r="AG36" s="26">
        <f t="shared" si="13"/>
        <v>1</v>
      </c>
      <c r="AH36" s="26">
        <f t="shared" si="13"/>
        <v>0</v>
      </c>
      <c r="AI36" s="26">
        <f t="shared" si="15"/>
        <v>1</v>
      </c>
      <c r="AJ36" s="26">
        <f t="shared" si="15"/>
        <v>0</v>
      </c>
      <c r="AK36" s="26">
        <f t="shared" si="14"/>
        <v>0</v>
      </c>
      <c r="AL36" s="26">
        <f t="shared" si="14"/>
        <v>0</v>
      </c>
      <c r="AM36" s="26">
        <f t="shared" si="14"/>
        <v>0</v>
      </c>
      <c r="AN36" s="26">
        <f t="shared" si="14"/>
        <v>1</v>
      </c>
      <c r="AO36" s="26">
        <f t="shared" si="14"/>
        <v>0</v>
      </c>
      <c r="AP36" s="26">
        <f t="shared" si="14"/>
        <v>1</v>
      </c>
      <c r="AQ36" s="26">
        <f t="shared" si="14"/>
        <v>0</v>
      </c>
      <c r="AR36" s="26">
        <f t="shared" si="14"/>
        <v>1</v>
      </c>
      <c r="AS36" s="26">
        <f t="shared" si="14"/>
        <v>0</v>
      </c>
      <c r="AT36" s="26">
        <f t="shared" si="14"/>
        <v>1</v>
      </c>
      <c r="AU36" s="26">
        <f t="shared" si="14"/>
        <v>0</v>
      </c>
      <c r="AV36" s="26">
        <f t="shared" si="14"/>
        <v>1</v>
      </c>
      <c r="AW36" s="26">
        <f t="shared" si="14"/>
        <v>0</v>
      </c>
      <c r="AX36" s="26">
        <f t="shared" si="14"/>
        <v>1</v>
      </c>
      <c r="AY36" s="26">
        <f t="shared" si="14"/>
        <v>1</v>
      </c>
      <c r="AZ36" s="26">
        <f t="shared" si="14"/>
        <v>1</v>
      </c>
      <c r="BA36" s="26">
        <f t="shared" si="14"/>
        <v>0</v>
      </c>
      <c r="BB36" s="26">
        <f t="shared" si="14"/>
        <v>1</v>
      </c>
      <c r="BC36" s="26">
        <f t="shared" si="14"/>
        <v>0</v>
      </c>
      <c r="BD36" s="26">
        <f t="shared" si="14"/>
        <v>1</v>
      </c>
      <c r="BE36" s="26">
        <f t="shared" si="14"/>
        <v>0</v>
      </c>
      <c r="BF36" s="26">
        <f t="shared" si="8"/>
        <v>1</v>
      </c>
      <c r="BG36" s="26">
        <f t="shared" si="8"/>
        <v>0</v>
      </c>
      <c r="BH36" s="26">
        <f t="shared" si="8"/>
        <v>1</v>
      </c>
      <c r="BI36" s="26">
        <f t="shared" si="8"/>
        <v>0</v>
      </c>
      <c r="BJ36" s="26">
        <f t="shared" si="8"/>
        <v>1</v>
      </c>
      <c r="BK36" s="26">
        <f t="shared" si="8"/>
        <v>0</v>
      </c>
      <c r="BL36" s="26">
        <f t="shared" si="8"/>
        <v>1</v>
      </c>
      <c r="BM36" s="26">
        <f t="shared" si="8"/>
        <v>0</v>
      </c>
      <c r="BN36" s="26">
        <f t="shared" si="8"/>
        <v>0</v>
      </c>
      <c r="BO36" s="26">
        <f t="shared" si="8"/>
        <v>0</v>
      </c>
      <c r="BP36" s="26">
        <f t="shared" si="8"/>
        <v>1</v>
      </c>
      <c r="BQ36" s="26">
        <f t="shared" si="8"/>
        <v>0</v>
      </c>
      <c r="BR36" s="26">
        <f t="shared" si="8"/>
        <v>1</v>
      </c>
      <c r="BS36" s="26">
        <f t="shared" si="8"/>
        <v>0</v>
      </c>
      <c r="BT36" s="26">
        <f t="shared" si="8"/>
        <v>0</v>
      </c>
      <c r="BU36" s="26">
        <f t="shared" si="8"/>
        <v>0</v>
      </c>
      <c r="BV36" s="26">
        <f t="shared" si="12"/>
        <v>0</v>
      </c>
      <c r="BW36" s="26">
        <f t="shared" si="12"/>
        <v>0</v>
      </c>
      <c r="BX36" s="26">
        <f t="shared" si="12"/>
        <v>0</v>
      </c>
      <c r="BY36" s="26">
        <f t="shared" si="12"/>
        <v>0</v>
      </c>
      <c r="BZ36" s="26">
        <f t="shared" si="12"/>
        <v>0</v>
      </c>
      <c r="CA36" s="26">
        <f t="shared" si="12"/>
        <v>0</v>
      </c>
      <c r="CB36" s="26">
        <f t="shared" si="12"/>
        <v>0</v>
      </c>
      <c r="CC36" s="26">
        <f t="shared" si="12"/>
        <v>0</v>
      </c>
      <c r="CD36" s="26">
        <f t="shared" si="12"/>
        <v>0</v>
      </c>
      <c r="CE36" s="26">
        <f t="shared" si="12"/>
        <v>1</v>
      </c>
      <c r="CF36" s="26">
        <f t="shared" si="12"/>
        <v>0</v>
      </c>
      <c r="CG36" s="26">
        <f t="shared" si="12"/>
        <v>0</v>
      </c>
      <c r="CH36" s="26">
        <f t="shared" si="12"/>
        <v>0</v>
      </c>
      <c r="CI36" s="26">
        <f t="shared" si="12"/>
        <v>0</v>
      </c>
      <c r="CJ36" s="26">
        <f t="shared" si="12"/>
        <v>0</v>
      </c>
      <c r="CK36" s="26">
        <f t="shared" si="12"/>
        <v>0</v>
      </c>
      <c r="CL36" s="26">
        <f t="shared" si="17"/>
        <v>0</v>
      </c>
      <c r="CM36" s="26">
        <f t="shared" si="17"/>
        <v>0</v>
      </c>
      <c r="CN36" s="26">
        <f t="shared" si="17"/>
        <v>0</v>
      </c>
      <c r="CO36" s="26">
        <f t="shared" si="17"/>
        <v>0</v>
      </c>
      <c r="CP36" s="26">
        <f t="shared" si="17"/>
        <v>0</v>
      </c>
      <c r="CQ36" s="26">
        <f t="shared" si="17"/>
        <v>0</v>
      </c>
      <c r="CR36" s="26">
        <f t="shared" si="17"/>
        <v>0</v>
      </c>
      <c r="CS36" s="26">
        <f t="shared" si="17"/>
        <v>0</v>
      </c>
      <c r="CT36" s="26">
        <f t="shared" si="16"/>
        <v>0</v>
      </c>
      <c r="CU36" s="26">
        <f t="shared" si="16"/>
        <v>0</v>
      </c>
      <c r="CV36" s="26">
        <f t="shared" si="16"/>
        <v>0</v>
      </c>
      <c r="CW36" s="26">
        <f t="shared" si="16"/>
        <v>0</v>
      </c>
      <c r="CX36" s="26">
        <f t="shared" si="16"/>
        <v>1</v>
      </c>
    </row>
    <row r="37" spans="2:102" x14ac:dyDescent="0.25">
      <c r="B37" s="26">
        <v>35</v>
      </c>
      <c r="C37" s="26">
        <f t="shared" si="9"/>
        <v>0</v>
      </c>
      <c r="D37" s="26">
        <f t="shared" si="9"/>
        <v>0</v>
      </c>
      <c r="E37" s="26">
        <f t="shared" si="9"/>
        <v>1</v>
      </c>
      <c r="F37" s="26">
        <f t="shared" si="9"/>
        <v>1</v>
      </c>
      <c r="G37" s="26">
        <f t="shared" si="9"/>
        <v>1</v>
      </c>
      <c r="H37" s="26">
        <f t="shared" si="9"/>
        <v>0</v>
      </c>
      <c r="I37" s="26">
        <f t="shared" si="9"/>
        <v>1</v>
      </c>
      <c r="J37" s="26">
        <f t="shared" si="9"/>
        <v>0</v>
      </c>
      <c r="K37" s="26">
        <f t="shared" si="9"/>
        <v>0</v>
      </c>
      <c r="L37" s="26">
        <f t="shared" si="9"/>
        <v>0</v>
      </c>
      <c r="M37" s="26">
        <f t="shared" si="9"/>
        <v>1</v>
      </c>
      <c r="N37" s="26">
        <f t="shared" si="9"/>
        <v>0</v>
      </c>
      <c r="O37" s="26">
        <f t="shared" si="9"/>
        <v>1</v>
      </c>
      <c r="P37" s="26">
        <f t="shared" si="9"/>
        <v>0</v>
      </c>
      <c r="Q37" s="26">
        <f t="shared" si="9"/>
        <v>1</v>
      </c>
      <c r="R37" s="26">
        <f t="shared" ref="R37:AG52" si="18">IF(MOD(R$3,$B37)=0,1-R36,R36)</f>
        <v>1</v>
      </c>
      <c r="S37" s="26">
        <f t="shared" si="13"/>
        <v>1</v>
      </c>
      <c r="T37" s="26">
        <f t="shared" si="13"/>
        <v>0</v>
      </c>
      <c r="U37" s="26">
        <f t="shared" si="13"/>
        <v>1</v>
      </c>
      <c r="V37" s="26">
        <f t="shared" si="13"/>
        <v>0</v>
      </c>
      <c r="W37" s="26">
        <f t="shared" si="13"/>
        <v>1</v>
      </c>
      <c r="X37" s="26">
        <f t="shared" si="13"/>
        <v>0</v>
      </c>
      <c r="Y37" s="26">
        <f t="shared" si="13"/>
        <v>1</v>
      </c>
      <c r="Z37" s="26">
        <f t="shared" si="13"/>
        <v>0</v>
      </c>
      <c r="AA37" s="26">
        <f t="shared" si="13"/>
        <v>0</v>
      </c>
      <c r="AB37" s="26">
        <f t="shared" si="13"/>
        <v>0</v>
      </c>
      <c r="AC37" s="26">
        <f t="shared" si="13"/>
        <v>1</v>
      </c>
      <c r="AD37" s="26">
        <f t="shared" si="13"/>
        <v>0</v>
      </c>
      <c r="AE37" s="26">
        <f t="shared" si="13"/>
        <v>1</v>
      </c>
      <c r="AF37" s="26">
        <f t="shared" si="13"/>
        <v>0</v>
      </c>
      <c r="AG37" s="26">
        <f t="shared" si="13"/>
        <v>1</v>
      </c>
      <c r="AH37" s="26">
        <f t="shared" si="13"/>
        <v>0</v>
      </c>
      <c r="AI37" s="26">
        <f t="shared" si="15"/>
        <v>1</v>
      </c>
      <c r="AJ37" s="26">
        <f t="shared" si="15"/>
        <v>0</v>
      </c>
      <c r="AK37" s="26">
        <f t="shared" si="14"/>
        <v>1</v>
      </c>
      <c r="AL37" s="26">
        <f t="shared" si="14"/>
        <v>0</v>
      </c>
      <c r="AM37" s="26">
        <f t="shared" si="14"/>
        <v>0</v>
      </c>
      <c r="AN37" s="26">
        <f t="shared" si="14"/>
        <v>1</v>
      </c>
      <c r="AO37" s="26">
        <f t="shared" si="14"/>
        <v>0</v>
      </c>
      <c r="AP37" s="26">
        <f t="shared" si="14"/>
        <v>1</v>
      </c>
      <c r="AQ37" s="26">
        <f t="shared" si="14"/>
        <v>0</v>
      </c>
      <c r="AR37" s="26">
        <f t="shared" si="14"/>
        <v>1</v>
      </c>
      <c r="AS37" s="26">
        <f t="shared" si="14"/>
        <v>0</v>
      </c>
      <c r="AT37" s="26">
        <f t="shared" si="14"/>
        <v>1</v>
      </c>
      <c r="AU37" s="26">
        <f t="shared" si="14"/>
        <v>0</v>
      </c>
      <c r="AV37" s="26">
        <f t="shared" si="14"/>
        <v>1</v>
      </c>
      <c r="AW37" s="26">
        <f t="shared" si="14"/>
        <v>0</v>
      </c>
      <c r="AX37" s="26">
        <f t="shared" si="14"/>
        <v>1</v>
      </c>
      <c r="AY37" s="26">
        <f t="shared" si="14"/>
        <v>1</v>
      </c>
      <c r="AZ37" s="26">
        <f t="shared" si="14"/>
        <v>1</v>
      </c>
      <c r="BA37" s="26">
        <f t="shared" si="14"/>
        <v>0</v>
      </c>
      <c r="BB37" s="26">
        <f t="shared" si="14"/>
        <v>1</v>
      </c>
      <c r="BC37" s="26">
        <f t="shared" si="14"/>
        <v>0</v>
      </c>
      <c r="BD37" s="26">
        <f t="shared" si="14"/>
        <v>1</v>
      </c>
      <c r="BE37" s="26">
        <f t="shared" si="14"/>
        <v>0</v>
      </c>
      <c r="BF37" s="26">
        <f t="shared" ref="BF37:BU52" si="19">IF(MOD(BF$3,$B37)=0,1-BF36,BF36)</f>
        <v>1</v>
      </c>
      <c r="BG37" s="26">
        <f t="shared" si="19"/>
        <v>0</v>
      </c>
      <c r="BH37" s="26">
        <f t="shared" si="19"/>
        <v>1</v>
      </c>
      <c r="BI37" s="26">
        <f t="shared" si="19"/>
        <v>0</v>
      </c>
      <c r="BJ37" s="26">
        <f t="shared" si="19"/>
        <v>1</v>
      </c>
      <c r="BK37" s="26">
        <f t="shared" si="19"/>
        <v>0</v>
      </c>
      <c r="BL37" s="26">
        <f t="shared" si="19"/>
        <v>1</v>
      </c>
      <c r="BM37" s="26">
        <f t="shared" si="19"/>
        <v>0</v>
      </c>
      <c r="BN37" s="26">
        <f t="shared" si="19"/>
        <v>0</v>
      </c>
      <c r="BO37" s="26">
        <f t="shared" si="19"/>
        <v>0</v>
      </c>
      <c r="BP37" s="26">
        <f t="shared" si="19"/>
        <v>1</v>
      </c>
      <c r="BQ37" s="26">
        <f t="shared" si="19"/>
        <v>0</v>
      </c>
      <c r="BR37" s="26">
        <f t="shared" si="19"/>
        <v>1</v>
      </c>
      <c r="BS37" s="26">
        <f t="shared" si="19"/>
        <v>0</v>
      </c>
      <c r="BT37" s="26">
        <f t="shared" si="19"/>
        <v>1</v>
      </c>
      <c r="BU37" s="26">
        <f t="shared" si="19"/>
        <v>0</v>
      </c>
      <c r="BV37" s="26">
        <f t="shared" si="12"/>
        <v>0</v>
      </c>
      <c r="BW37" s="26">
        <f t="shared" si="12"/>
        <v>0</v>
      </c>
      <c r="BX37" s="26">
        <f t="shared" si="12"/>
        <v>0</v>
      </c>
      <c r="BY37" s="26">
        <f t="shared" si="12"/>
        <v>0</v>
      </c>
      <c r="BZ37" s="26">
        <f t="shared" si="12"/>
        <v>0</v>
      </c>
      <c r="CA37" s="26">
        <f t="shared" si="12"/>
        <v>0</v>
      </c>
      <c r="CB37" s="26">
        <f t="shared" si="12"/>
        <v>0</v>
      </c>
      <c r="CC37" s="26">
        <f t="shared" si="12"/>
        <v>0</v>
      </c>
      <c r="CD37" s="26">
        <f t="shared" si="12"/>
        <v>0</v>
      </c>
      <c r="CE37" s="26">
        <f t="shared" si="12"/>
        <v>1</v>
      </c>
      <c r="CF37" s="26">
        <f t="shared" si="12"/>
        <v>0</v>
      </c>
      <c r="CG37" s="26">
        <f t="shared" si="12"/>
        <v>0</v>
      </c>
      <c r="CH37" s="26">
        <f t="shared" si="12"/>
        <v>0</v>
      </c>
      <c r="CI37" s="26">
        <f t="shared" si="12"/>
        <v>0</v>
      </c>
      <c r="CJ37" s="26">
        <f t="shared" si="12"/>
        <v>0</v>
      </c>
      <c r="CK37" s="26">
        <f t="shared" si="12"/>
        <v>0</v>
      </c>
      <c r="CL37" s="26">
        <f t="shared" si="17"/>
        <v>0</v>
      </c>
      <c r="CM37" s="26">
        <f t="shared" si="17"/>
        <v>0</v>
      </c>
      <c r="CN37" s="26">
        <f t="shared" si="17"/>
        <v>0</v>
      </c>
      <c r="CO37" s="26">
        <f t="shared" si="17"/>
        <v>0</v>
      </c>
      <c r="CP37" s="26">
        <f t="shared" si="17"/>
        <v>0</v>
      </c>
      <c r="CQ37" s="26">
        <f t="shared" si="17"/>
        <v>0</v>
      </c>
      <c r="CR37" s="26">
        <f t="shared" si="17"/>
        <v>0</v>
      </c>
      <c r="CS37" s="26">
        <f t="shared" si="17"/>
        <v>0</v>
      </c>
      <c r="CT37" s="26">
        <f t="shared" si="16"/>
        <v>0</v>
      </c>
      <c r="CU37" s="26">
        <f t="shared" si="16"/>
        <v>0</v>
      </c>
      <c r="CV37" s="26">
        <f t="shared" si="16"/>
        <v>0</v>
      </c>
      <c r="CW37" s="26">
        <f t="shared" si="16"/>
        <v>0</v>
      </c>
      <c r="CX37" s="26">
        <f t="shared" si="16"/>
        <v>1</v>
      </c>
    </row>
    <row r="38" spans="2:102" x14ac:dyDescent="0.25">
      <c r="B38" s="26">
        <v>36</v>
      </c>
      <c r="C38" s="26">
        <f t="shared" ref="C38:R53" si="20">IF(MOD(C$3,$B38)=0,1-C37,C37)</f>
        <v>0</v>
      </c>
      <c r="D38" s="26">
        <f t="shared" si="20"/>
        <v>0</v>
      </c>
      <c r="E38" s="26">
        <f t="shared" si="20"/>
        <v>1</v>
      </c>
      <c r="F38" s="26">
        <f t="shared" si="20"/>
        <v>1</v>
      </c>
      <c r="G38" s="26">
        <f t="shared" si="20"/>
        <v>1</v>
      </c>
      <c r="H38" s="26">
        <f t="shared" si="20"/>
        <v>0</v>
      </c>
      <c r="I38" s="26">
        <f t="shared" si="20"/>
        <v>1</v>
      </c>
      <c r="J38" s="26">
        <f t="shared" si="20"/>
        <v>0</v>
      </c>
      <c r="K38" s="26">
        <f t="shared" si="20"/>
        <v>0</v>
      </c>
      <c r="L38" s="26">
        <f t="shared" si="20"/>
        <v>0</v>
      </c>
      <c r="M38" s="26">
        <f t="shared" si="20"/>
        <v>1</v>
      </c>
      <c r="N38" s="26">
        <f t="shared" si="20"/>
        <v>0</v>
      </c>
      <c r="O38" s="26">
        <f t="shared" si="20"/>
        <v>1</v>
      </c>
      <c r="P38" s="26">
        <f t="shared" si="20"/>
        <v>0</v>
      </c>
      <c r="Q38" s="26">
        <f t="shared" si="20"/>
        <v>1</v>
      </c>
      <c r="R38" s="26">
        <f t="shared" si="18"/>
        <v>1</v>
      </c>
      <c r="S38" s="26">
        <f t="shared" si="13"/>
        <v>1</v>
      </c>
      <c r="T38" s="26">
        <f t="shared" si="13"/>
        <v>0</v>
      </c>
      <c r="U38" s="26">
        <f t="shared" si="13"/>
        <v>1</v>
      </c>
      <c r="V38" s="26">
        <f t="shared" si="13"/>
        <v>0</v>
      </c>
      <c r="W38" s="26">
        <f t="shared" si="13"/>
        <v>1</v>
      </c>
      <c r="X38" s="26">
        <f t="shared" si="13"/>
        <v>0</v>
      </c>
      <c r="Y38" s="26">
        <f t="shared" si="13"/>
        <v>1</v>
      </c>
      <c r="Z38" s="26">
        <f t="shared" si="13"/>
        <v>0</v>
      </c>
      <c r="AA38" s="26">
        <f t="shared" si="13"/>
        <v>0</v>
      </c>
      <c r="AB38" s="26">
        <f t="shared" si="13"/>
        <v>0</v>
      </c>
      <c r="AC38" s="26">
        <f t="shared" si="13"/>
        <v>1</v>
      </c>
      <c r="AD38" s="26">
        <f t="shared" si="13"/>
        <v>0</v>
      </c>
      <c r="AE38" s="26">
        <f t="shared" si="13"/>
        <v>1</v>
      </c>
      <c r="AF38" s="26">
        <f t="shared" si="13"/>
        <v>0</v>
      </c>
      <c r="AG38" s="26">
        <f t="shared" si="13"/>
        <v>1</v>
      </c>
      <c r="AH38" s="26">
        <f t="shared" si="13"/>
        <v>0</v>
      </c>
      <c r="AI38" s="26">
        <f t="shared" si="15"/>
        <v>1</v>
      </c>
      <c r="AJ38" s="26">
        <f t="shared" si="15"/>
        <v>0</v>
      </c>
      <c r="AK38" s="26">
        <f t="shared" si="14"/>
        <v>1</v>
      </c>
      <c r="AL38" s="26">
        <f t="shared" si="14"/>
        <v>1</v>
      </c>
      <c r="AM38" s="26">
        <f t="shared" si="14"/>
        <v>0</v>
      </c>
      <c r="AN38" s="26">
        <f t="shared" si="14"/>
        <v>1</v>
      </c>
      <c r="AO38" s="26">
        <f t="shared" si="14"/>
        <v>0</v>
      </c>
      <c r="AP38" s="26">
        <f t="shared" si="14"/>
        <v>1</v>
      </c>
      <c r="AQ38" s="26">
        <f t="shared" si="14"/>
        <v>0</v>
      </c>
      <c r="AR38" s="26">
        <f t="shared" si="14"/>
        <v>1</v>
      </c>
      <c r="AS38" s="26">
        <f t="shared" si="14"/>
        <v>0</v>
      </c>
      <c r="AT38" s="26">
        <f t="shared" si="14"/>
        <v>1</v>
      </c>
      <c r="AU38" s="26">
        <f t="shared" si="14"/>
        <v>0</v>
      </c>
      <c r="AV38" s="26">
        <f t="shared" si="14"/>
        <v>1</v>
      </c>
      <c r="AW38" s="26">
        <f t="shared" si="14"/>
        <v>0</v>
      </c>
      <c r="AX38" s="26">
        <f t="shared" si="14"/>
        <v>1</v>
      </c>
      <c r="AY38" s="26">
        <f t="shared" si="14"/>
        <v>1</v>
      </c>
      <c r="AZ38" s="26">
        <f t="shared" si="14"/>
        <v>1</v>
      </c>
      <c r="BA38" s="26">
        <f t="shared" si="14"/>
        <v>0</v>
      </c>
      <c r="BB38" s="26">
        <f t="shared" si="14"/>
        <v>1</v>
      </c>
      <c r="BC38" s="26">
        <f t="shared" si="14"/>
        <v>0</v>
      </c>
      <c r="BD38" s="26">
        <f t="shared" si="14"/>
        <v>1</v>
      </c>
      <c r="BE38" s="26">
        <f t="shared" si="14"/>
        <v>0</v>
      </c>
      <c r="BF38" s="26">
        <f t="shared" si="19"/>
        <v>1</v>
      </c>
      <c r="BG38" s="26">
        <f t="shared" si="19"/>
        <v>0</v>
      </c>
      <c r="BH38" s="26">
        <f t="shared" si="19"/>
        <v>1</v>
      </c>
      <c r="BI38" s="26">
        <f t="shared" si="19"/>
        <v>0</v>
      </c>
      <c r="BJ38" s="26">
        <f t="shared" si="19"/>
        <v>1</v>
      </c>
      <c r="BK38" s="26">
        <f t="shared" si="19"/>
        <v>0</v>
      </c>
      <c r="BL38" s="26">
        <f t="shared" si="19"/>
        <v>1</v>
      </c>
      <c r="BM38" s="26">
        <f t="shared" si="19"/>
        <v>0</v>
      </c>
      <c r="BN38" s="26">
        <f t="shared" si="19"/>
        <v>0</v>
      </c>
      <c r="BO38" s="26">
        <f t="shared" si="19"/>
        <v>0</v>
      </c>
      <c r="BP38" s="26">
        <f t="shared" si="19"/>
        <v>1</v>
      </c>
      <c r="BQ38" s="26">
        <f t="shared" si="19"/>
        <v>0</v>
      </c>
      <c r="BR38" s="26">
        <f t="shared" si="19"/>
        <v>1</v>
      </c>
      <c r="BS38" s="26">
        <f t="shared" si="19"/>
        <v>0</v>
      </c>
      <c r="BT38" s="26">
        <f t="shared" si="19"/>
        <v>1</v>
      </c>
      <c r="BU38" s="26">
        <f t="shared" si="19"/>
        <v>0</v>
      </c>
      <c r="BV38" s="26">
        <f t="shared" si="12"/>
        <v>1</v>
      </c>
      <c r="BW38" s="26">
        <f t="shared" si="12"/>
        <v>0</v>
      </c>
      <c r="BX38" s="26">
        <f t="shared" si="12"/>
        <v>0</v>
      </c>
      <c r="BY38" s="26">
        <f t="shared" si="12"/>
        <v>0</v>
      </c>
      <c r="BZ38" s="26">
        <f t="shared" si="12"/>
        <v>0</v>
      </c>
      <c r="CA38" s="26">
        <f t="shared" si="12"/>
        <v>0</v>
      </c>
      <c r="CB38" s="26">
        <f t="shared" si="12"/>
        <v>0</v>
      </c>
      <c r="CC38" s="26">
        <f t="shared" si="12"/>
        <v>0</v>
      </c>
      <c r="CD38" s="26">
        <f t="shared" si="12"/>
        <v>0</v>
      </c>
      <c r="CE38" s="26">
        <f t="shared" si="12"/>
        <v>1</v>
      </c>
      <c r="CF38" s="26">
        <f t="shared" si="12"/>
        <v>0</v>
      </c>
      <c r="CG38" s="26">
        <f t="shared" si="12"/>
        <v>0</v>
      </c>
      <c r="CH38" s="26">
        <f t="shared" si="12"/>
        <v>0</v>
      </c>
      <c r="CI38" s="26">
        <f t="shared" si="12"/>
        <v>0</v>
      </c>
      <c r="CJ38" s="26">
        <f t="shared" si="12"/>
        <v>0</v>
      </c>
      <c r="CK38" s="26">
        <f t="shared" si="12"/>
        <v>0</v>
      </c>
      <c r="CL38" s="26">
        <f t="shared" si="17"/>
        <v>0</v>
      </c>
      <c r="CM38" s="26">
        <f t="shared" si="17"/>
        <v>0</v>
      </c>
      <c r="CN38" s="26">
        <f t="shared" si="17"/>
        <v>0</v>
      </c>
      <c r="CO38" s="26">
        <f t="shared" si="17"/>
        <v>0</v>
      </c>
      <c r="CP38" s="26">
        <f t="shared" si="17"/>
        <v>0</v>
      </c>
      <c r="CQ38" s="26">
        <f t="shared" si="17"/>
        <v>0</v>
      </c>
      <c r="CR38" s="26">
        <f t="shared" si="17"/>
        <v>0</v>
      </c>
      <c r="CS38" s="26">
        <f t="shared" si="17"/>
        <v>0</v>
      </c>
      <c r="CT38" s="26">
        <f t="shared" si="16"/>
        <v>0</v>
      </c>
      <c r="CU38" s="26">
        <f t="shared" si="16"/>
        <v>0</v>
      </c>
      <c r="CV38" s="26">
        <f t="shared" si="16"/>
        <v>0</v>
      </c>
      <c r="CW38" s="26">
        <f t="shared" si="16"/>
        <v>0</v>
      </c>
      <c r="CX38" s="26">
        <f t="shared" si="16"/>
        <v>1</v>
      </c>
    </row>
    <row r="39" spans="2:102" x14ac:dyDescent="0.25">
      <c r="B39" s="26">
        <v>37</v>
      </c>
      <c r="C39" s="26">
        <f t="shared" si="20"/>
        <v>0</v>
      </c>
      <c r="D39" s="26">
        <f t="shared" si="20"/>
        <v>0</v>
      </c>
      <c r="E39" s="26">
        <f t="shared" si="20"/>
        <v>1</v>
      </c>
      <c r="F39" s="26">
        <f t="shared" si="20"/>
        <v>1</v>
      </c>
      <c r="G39" s="26">
        <f t="shared" si="20"/>
        <v>1</v>
      </c>
      <c r="H39" s="26">
        <f t="shared" si="20"/>
        <v>0</v>
      </c>
      <c r="I39" s="26">
        <f t="shared" si="20"/>
        <v>1</v>
      </c>
      <c r="J39" s="26">
        <f t="shared" si="20"/>
        <v>0</v>
      </c>
      <c r="K39" s="26">
        <f t="shared" si="20"/>
        <v>0</v>
      </c>
      <c r="L39" s="26">
        <f t="shared" si="20"/>
        <v>0</v>
      </c>
      <c r="M39" s="26">
        <f t="shared" si="20"/>
        <v>1</v>
      </c>
      <c r="N39" s="26">
        <f t="shared" si="20"/>
        <v>0</v>
      </c>
      <c r="O39" s="26">
        <f t="shared" si="20"/>
        <v>1</v>
      </c>
      <c r="P39" s="26">
        <f t="shared" si="20"/>
        <v>0</v>
      </c>
      <c r="Q39" s="26">
        <f t="shared" si="20"/>
        <v>1</v>
      </c>
      <c r="R39" s="26">
        <f t="shared" si="18"/>
        <v>1</v>
      </c>
      <c r="S39" s="26">
        <f t="shared" si="13"/>
        <v>1</v>
      </c>
      <c r="T39" s="26">
        <f t="shared" si="13"/>
        <v>0</v>
      </c>
      <c r="U39" s="26">
        <f t="shared" si="13"/>
        <v>1</v>
      </c>
      <c r="V39" s="26">
        <f t="shared" si="13"/>
        <v>0</v>
      </c>
      <c r="W39" s="26">
        <f t="shared" si="13"/>
        <v>1</v>
      </c>
      <c r="X39" s="26">
        <f t="shared" si="13"/>
        <v>0</v>
      </c>
      <c r="Y39" s="26">
        <f t="shared" si="13"/>
        <v>1</v>
      </c>
      <c r="Z39" s="26">
        <f t="shared" si="13"/>
        <v>0</v>
      </c>
      <c r="AA39" s="26">
        <f t="shared" si="13"/>
        <v>0</v>
      </c>
      <c r="AB39" s="26">
        <f t="shared" si="13"/>
        <v>0</v>
      </c>
      <c r="AC39" s="26">
        <f t="shared" si="13"/>
        <v>1</v>
      </c>
      <c r="AD39" s="26">
        <f t="shared" si="13"/>
        <v>0</v>
      </c>
      <c r="AE39" s="26">
        <f t="shared" si="13"/>
        <v>1</v>
      </c>
      <c r="AF39" s="26">
        <f t="shared" si="13"/>
        <v>0</v>
      </c>
      <c r="AG39" s="26">
        <f t="shared" si="13"/>
        <v>1</v>
      </c>
      <c r="AH39" s="26">
        <f t="shared" si="13"/>
        <v>0</v>
      </c>
      <c r="AI39" s="26">
        <f t="shared" si="15"/>
        <v>1</v>
      </c>
      <c r="AJ39" s="26">
        <f t="shared" si="15"/>
        <v>0</v>
      </c>
      <c r="AK39" s="26">
        <f t="shared" si="14"/>
        <v>1</v>
      </c>
      <c r="AL39" s="26">
        <f t="shared" si="14"/>
        <v>1</v>
      </c>
      <c r="AM39" s="26">
        <f t="shared" si="14"/>
        <v>1</v>
      </c>
      <c r="AN39" s="26">
        <f t="shared" si="14"/>
        <v>1</v>
      </c>
      <c r="AO39" s="26">
        <f t="shared" si="14"/>
        <v>0</v>
      </c>
      <c r="AP39" s="26">
        <f t="shared" si="14"/>
        <v>1</v>
      </c>
      <c r="AQ39" s="26">
        <f t="shared" si="14"/>
        <v>0</v>
      </c>
      <c r="AR39" s="26">
        <f t="shared" si="14"/>
        <v>1</v>
      </c>
      <c r="AS39" s="26">
        <f t="shared" si="14"/>
        <v>0</v>
      </c>
      <c r="AT39" s="26">
        <f t="shared" si="14"/>
        <v>1</v>
      </c>
      <c r="AU39" s="26">
        <f t="shared" si="14"/>
        <v>0</v>
      </c>
      <c r="AV39" s="26">
        <f t="shared" si="14"/>
        <v>1</v>
      </c>
      <c r="AW39" s="26">
        <f t="shared" si="14"/>
        <v>0</v>
      </c>
      <c r="AX39" s="26">
        <f t="shared" si="14"/>
        <v>1</v>
      </c>
      <c r="AY39" s="26">
        <f t="shared" si="14"/>
        <v>1</v>
      </c>
      <c r="AZ39" s="26">
        <f t="shared" si="14"/>
        <v>1</v>
      </c>
      <c r="BA39" s="26">
        <f t="shared" si="14"/>
        <v>0</v>
      </c>
      <c r="BB39" s="26">
        <f t="shared" si="14"/>
        <v>1</v>
      </c>
      <c r="BC39" s="26">
        <f t="shared" si="14"/>
        <v>0</v>
      </c>
      <c r="BD39" s="26">
        <f t="shared" si="14"/>
        <v>1</v>
      </c>
      <c r="BE39" s="26">
        <f t="shared" si="14"/>
        <v>0</v>
      </c>
      <c r="BF39" s="26">
        <f t="shared" si="19"/>
        <v>1</v>
      </c>
      <c r="BG39" s="26">
        <f t="shared" si="19"/>
        <v>0</v>
      </c>
      <c r="BH39" s="26">
        <f t="shared" si="19"/>
        <v>1</v>
      </c>
      <c r="BI39" s="26">
        <f t="shared" si="19"/>
        <v>0</v>
      </c>
      <c r="BJ39" s="26">
        <f t="shared" si="19"/>
        <v>1</v>
      </c>
      <c r="BK39" s="26">
        <f t="shared" si="19"/>
        <v>0</v>
      </c>
      <c r="BL39" s="26">
        <f t="shared" si="19"/>
        <v>1</v>
      </c>
      <c r="BM39" s="26">
        <f t="shared" si="19"/>
        <v>0</v>
      </c>
      <c r="BN39" s="26">
        <f t="shared" si="19"/>
        <v>0</v>
      </c>
      <c r="BO39" s="26">
        <f t="shared" si="19"/>
        <v>0</v>
      </c>
      <c r="BP39" s="26">
        <f t="shared" si="19"/>
        <v>1</v>
      </c>
      <c r="BQ39" s="26">
        <f t="shared" si="19"/>
        <v>0</v>
      </c>
      <c r="BR39" s="26">
        <f t="shared" si="19"/>
        <v>1</v>
      </c>
      <c r="BS39" s="26">
        <f t="shared" si="19"/>
        <v>0</v>
      </c>
      <c r="BT39" s="26">
        <f t="shared" si="19"/>
        <v>1</v>
      </c>
      <c r="BU39" s="26">
        <f t="shared" si="19"/>
        <v>0</v>
      </c>
      <c r="BV39" s="26">
        <f t="shared" si="12"/>
        <v>1</v>
      </c>
      <c r="BW39" s="26">
        <f t="shared" si="12"/>
        <v>0</v>
      </c>
      <c r="BX39" s="26">
        <f t="shared" si="12"/>
        <v>1</v>
      </c>
      <c r="BY39" s="26">
        <f t="shared" si="12"/>
        <v>0</v>
      </c>
      <c r="BZ39" s="26">
        <f t="shared" si="12"/>
        <v>0</v>
      </c>
      <c r="CA39" s="26">
        <f t="shared" si="12"/>
        <v>0</v>
      </c>
      <c r="CB39" s="26">
        <f t="shared" si="12"/>
        <v>0</v>
      </c>
      <c r="CC39" s="26">
        <f t="shared" si="12"/>
        <v>0</v>
      </c>
      <c r="CD39" s="26">
        <f t="shared" si="12"/>
        <v>0</v>
      </c>
      <c r="CE39" s="26">
        <f t="shared" si="12"/>
        <v>1</v>
      </c>
      <c r="CF39" s="26">
        <f t="shared" si="12"/>
        <v>0</v>
      </c>
      <c r="CG39" s="26">
        <f t="shared" si="12"/>
        <v>0</v>
      </c>
      <c r="CH39" s="26">
        <f t="shared" si="12"/>
        <v>0</v>
      </c>
      <c r="CI39" s="26">
        <f t="shared" si="12"/>
        <v>0</v>
      </c>
      <c r="CJ39" s="26">
        <f t="shared" si="12"/>
        <v>0</v>
      </c>
      <c r="CK39" s="26">
        <f t="shared" si="12"/>
        <v>0</v>
      </c>
      <c r="CL39" s="26">
        <f t="shared" si="17"/>
        <v>0</v>
      </c>
      <c r="CM39" s="26">
        <f t="shared" si="17"/>
        <v>0</v>
      </c>
      <c r="CN39" s="26">
        <f t="shared" si="17"/>
        <v>0</v>
      </c>
      <c r="CO39" s="26">
        <f t="shared" si="17"/>
        <v>0</v>
      </c>
      <c r="CP39" s="26">
        <f t="shared" si="17"/>
        <v>0</v>
      </c>
      <c r="CQ39" s="26">
        <f t="shared" si="17"/>
        <v>0</v>
      </c>
      <c r="CR39" s="26">
        <f t="shared" si="17"/>
        <v>0</v>
      </c>
      <c r="CS39" s="26">
        <f t="shared" si="17"/>
        <v>0</v>
      </c>
      <c r="CT39" s="26">
        <f t="shared" si="16"/>
        <v>0</v>
      </c>
      <c r="CU39" s="26">
        <f t="shared" si="16"/>
        <v>0</v>
      </c>
      <c r="CV39" s="26">
        <f t="shared" si="16"/>
        <v>0</v>
      </c>
      <c r="CW39" s="26">
        <f t="shared" si="16"/>
        <v>0</v>
      </c>
      <c r="CX39" s="26">
        <f t="shared" si="16"/>
        <v>1</v>
      </c>
    </row>
    <row r="40" spans="2:102" x14ac:dyDescent="0.25">
      <c r="B40" s="26">
        <v>38</v>
      </c>
      <c r="C40" s="26">
        <f t="shared" si="20"/>
        <v>0</v>
      </c>
      <c r="D40" s="26">
        <f t="shared" si="20"/>
        <v>0</v>
      </c>
      <c r="E40" s="26">
        <f t="shared" si="20"/>
        <v>1</v>
      </c>
      <c r="F40" s="26">
        <f t="shared" si="20"/>
        <v>1</v>
      </c>
      <c r="G40" s="26">
        <f t="shared" si="20"/>
        <v>1</v>
      </c>
      <c r="H40" s="26">
        <f t="shared" si="20"/>
        <v>0</v>
      </c>
      <c r="I40" s="26">
        <f t="shared" si="20"/>
        <v>1</v>
      </c>
      <c r="J40" s="26">
        <f t="shared" si="20"/>
        <v>0</v>
      </c>
      <c r="K40" s="26">
        <f t="shared" si="20"/>
        <v>0</v>
      </c>
      <c r="L40" s="26">
        <f t="shared" si="20"/>
        <v>0</v>
      </c>
      <c r="M40" s="26">
        <f t="shared" si="20"/>
        <v>1</v>
      </c>
      <c r="N40" s="26">
        <f t="shared" si="20"/>
        <v>0</v>
      </c>
      <c r="O40" s="26">
        <f t="shared" si="20"/>
        <v>1</v>
      </c>
      <c r="P40" s="26">
        <f t="shared" si="20"/>
        <v>0</v>
      </c>
      <c r="Q40" s="26">
        <f t="shared" si="20"/>
        <v>1</v>
      </c>
      <c r="R40" s="26">
        <f t="shared" si="18"/>
        <v>1</v>
      </c>
      <c r="S40" s="26">
        <f t="shared" si="13"/>
        <v>1</v>
      </c>
      <c r="T40" s="26">
        <f t="shared" si="13"/>
        <v>0</v>
      </c>
      <c r="U40" s="26">
        <f t="shared" si="13"/>
        <v>1</v>
      </c>
      <c r="V40" s="26">
        <f t="shared" si="13"/>
        <v>0</v>
      </c>
      <c r="W40" s="26">
        <f t="shared" si="13"/>
        <v>1</v>
      </c>
      <c r="X40" s="26">
        <f t="shared" si="13"/>
        <v>0</v>
      </c>
      <c r="Y40" s="26">
        <f t="shared" si="13"/>
        <v>1</v>
      </c>
      <c r="Z40" s="26">
        <f t="shared" si="13"/>
        <v>0</v>
      </c>
      <c r="AA40" s="26">
        <f t="shared" si="13"/>
        <v>0</v>
      </c>
      <c r="AB40" s="26">
        <f t="shared" si="13"/>
        <v>0</v>
      </c>
      <c r="AC40" s="26">
        <f t="shared" si="13"/>
        <v>1</v>
      </c>
      <c r="AD40" s="26">
        <f t="shared" si="13"/>
        <v>0</v>
      </c>
      <c r="AE40" s="26">
        <f t="shared" si="13"/>
        <v>1</v>
      </c>
      <c r="AF40" s="26">
        <f t="shared" si="13"/>
        <v>0</v>
      </c>
      <c r="AG40" s="26">
        <f t="shared" si="13"/>
        <v>1</v>
      </c>
      <c r="AH40" s="26">
        <f t="shared" si="13"/>
        <v>0</v>
      </c>
      <c r="AI40" s="26">
        <f t="shared" si="15"/>
        <v>1</v>
      </c>
      <c r="AJ40" s="26">
        <f t="shared" si="15"/>
        <v>0</v>
      </c>
      <c r="AK40" s="26">
        <f t="shared" si="14"/>
        <v>1</v>
      </c>
      <c r="AL40" s="26">
        <f t="shared" si="14"/>
        <v>1</v>
      </c>
      <c r="AM40" s="26">
        <f t="shared" si="14"/>
        <v>1</v>
      </c>
      <c r="AN40" s="26">
        <f t="shared" si="14"/>
        <v>0</v>
      </c>
      <c r="AO40" s="26">
        <f t="shared" si="14"/>
        <v>0</v>
      </c>
      <c r="AP40" s="26">
        <f t="shared" si="14"/>
        <v>1</v>
      </c>
      <c r="AQ40" s="26">
        <f t="shared" si="14"/>
        <v>0</v>
      </c>
      <c r="AR40" s="26">
        <f t="shared" si="14"/>
        <v>1</v>
      </c>
      <c r="AS40" s="26">
        <f t="shared" si="14"/>
        <v>0</v>
      </c>
      <c r="AT40" s="26">
        <f t="shared" si="14"/>
        <v>1</v>
      </c>
      <c r="AU40" s="26">
        <f t="shared" si="14"/>
        <v>0</v>
      </c>
      <c r="AV40" s="26">
        <f t="shared" si="14"/>
        <v>1</v>
      </c>
      <c r="AW40" s="26">
        <f t="shared" si="14"/>
        <v>0</v>
      </c>
      <c r="AX40" s="26">
        <f t="shared" si="14"/>
        <v>1</v>
      </c>
      <c r="AY40" s="26">
        <f t="shared" si="14"/>
        <v>1</v>
      </c>
      <c r="AZ40" s="26">
        <f t="shared" si="14"/>
        <v>1</v>
      </c>
      <c r="BA40" s="26">
        <f t="shared" si="14"/>
        <v>0</v>
      </c>
      <c r="BB40" s="26">
        <f t="shared" si="14"/>
        <v>1</v>
      </c>
      <c r="BC40" s="26">
        <f t="shared" si="14"/>
        <v>0</v>
      </c>
      <c r="BD40" s="26">
        <f t="shared" si="14"/>
        <v>1</v>
      </c>
      <c r="BE40" s="26">
        <f t="shared" si="14"/>
        <v>0</v>
      </c>
      <c r="BF40" s="26">
        <f t="shared" si="19"/>
        <v>1</v>
      </c>
      <c r="BG40" s="26">
        <f t="shared" si="19"/>
        <v>0</v>
      </c>
      <c r="BH40" s="26">
        <f t="shared" si="19"/>
        <v>1</v>
      </c>
      <c r="BI40" s="26">
        <f t="shared" si="19"/>
        <v>0</v>
      </c>
      <c r="BJ40" s="26">
        <f t="shared" si="19"/>
        <v>1</v>
      </c>
      <c r="BK40" s="26">
        <f t="shared" si="19"/>
        <v>0</v>
      </c>
      <c r="BL40" s="26">
        <f t="shared" si="19"/>
        <v>1</v>
      </c>
      <c r="BM40" s="26">
        <f t="shared" si="19"/>
        <v>0</v>
      </c>
      <c r="BN40" s="26">
        <f t="shared" si="19"/>
        <v>0</v>
      </c>
      <c r="BO40" s="26">
        <f t="shared" si="19"/>
        <v>0</v>
      </c>
      <c r="BP40" s="26">
        <f t="shared" si="19"/>
        <v>1</v>
      </c>
      <c r="BQ40" s="26">
        <f t="shared" si="19"/>
        <v>0</v>
      </c>
      <c r="BR40" s="26">
        <f t="shared" si="19"/>
        <v>1</v>
      </c>
      <c r="BS40" s="26">
        <f t="shared" si="19"/>
        <v>0</v>
      </c>
      <c r="BT40" s="26">
        <f t="shared" si="19"/>
        <v>1</v>
      </c>
      <c r="BU40" s="26">
        <f t="shared" si="19"/>
        <v>0</v>
      </c>
      <c r="BV40" s="26">
        <f t="shared" ref="BV40:CK55" si="21">IF(MOD(BV$3,$B40)=0,1-BV39,BV39)</f>
        <v>1</v>
      </c>
      <c r="BW40" s="26">
        <f t="shared" si="21"/>
        <v>0</v>
      </c>
      <c r="BX40" s="26">
        <f t="shared" si="21"/>
        <v>1</v>
      </c>
      <c r="BY40" s="26">
        <f t="shared" si="21"/>
        <v>0</v>
      </c>
      <c r="BZ40" s="26">
        <f t="shared" si="21"/>
        <v>1</v>
      </c>
      <c r="CA40" s="26">
        <f t="shared" si="21"/>
        <v>0</v>
      </c>
      <c r="CB40" s="26">
        <f t="shared" si="21"/>
        <v>0</v>
      </c>
      <c r="CC40" s="26">
        <f t="shared" si="21"/>
        <v>0</v>
      </c>
      <c r="CD40" s="26">
        <f t="shared" si="21"/>
        <v>0</v>
      </c>
      <c r="CE40" s="26">
        <f t="shared" si="21"/>
        <v>1</v>
      </c>
      <c r="CF40" s="26">
        <f t="shared" si="21"/>
        <v>0</v>
      </c>
      <c r="CG40" s="26">
        <f t="shared" si="21"/>
        <v>0</v>
      </c>
      <c r="CH40" s="26">
        <f t="shared" si="21"/>
        <v>0</v>
      </c>
      <c r="CI40" s="26">
        <f t="shared" si="21"/>
        <v>0</v>
      </c>
      <c r="CJ40" s="26">
        <f t="shared" si="21"/>
        <v>0</v>
      </c>
      <c r="CK40" s="26">
        <f t="shared" si="21"/>
        <v>0</v>
      </c>
      <c r="CL40" s="26">
        <f t="shared" si="17"/>
        <v>0</v>
      </c>
      <c r="CM40" s="26">
        <f t="shared" si="17"/>
        <v>0</v>
      </c>
      <c r="CN40" s="26">
        <f t="shared" si="17"/>
        <v>0</v>
      </c>
      <c r="CO40" s="26">
        <f t="shared" si="17"/>
        <v>0</v>
      </c>
      <c r="CP40" s="26">
        <f t="shared" si="17"/>
        <v>0</v>
      </c>
      <c r="CQ40" s="26">
        <f t="shared" si="17"/>
        <v>0</v>
      </c>
      <c r="CR40" s="26">
        <f t="shared" si="17"/>
        <v>0</v>
      </c>
      <c r="CS40" s="26">
        <f t="shared" si="17"/>
        <v>0</v>
      </c>
      <c r="CT40" s="26">
        <f t="shared" si="16"/>
        <v>0</v>
      </c>
      <c r="CU40" s="26">
        <f t="shared" si="16"/>
        <v>0</v>
      </c>
      <c r="CV40" s="26">
        <f t="shared" si="16"/>
        <v>0</v>
      </c>
      <c r="CW40" s="26">
        <f t="shared" si="16"/>
        <v>0</v>
      </c>
      <c r="CX40" s="26">
        <f t="shared" si="16"/>
        <v>1</v>
      </c>
    </row>
    <row r="41" spans="2:102" x14ac:dyDescent="0.25">
      <c r="B41" s="26">
        <v>39</v>
      </c>
      <c r="C41" s="26">
        <f t="shared" si="20"/>
        <v>0</v>
      </c>
      <c r="D41" s="26">
        <f t="shared" si="20"/>
        <v>0</v>
      </c>
      <c r="E41" s="26">
        <f t="shared" si="20"/>
        <v>1</v>
      </c>
      <c r="F41" s="26">
        <f t="shared" si="20"/>
        <v>1</v>
      </c>
      <c r="G41" s="26">
        <f t="shared" si="20"/>
        <v>1</v>
      </c>
      <c r="H41" s="26">
        <f t="shared" si="20"/>
        <v>0</v>
      </c>
      <c r="I41" s="26">
        <f t="shared" si="20"/>
        <v>1</v>
      </c>
      <c r="J41" s="26">
        <f t="shared" si="20"/>
        <v>0</v>
      </c>
      <c r="K41" s="26">
        <f t="shared" si="20"/>
        <v>0</v>
      </c>
      <c r="L41" s="26">
        <f t="shared" si="20"/>
        <v>0</v>
      </c>
      <c r="M41" s="26">
        <f t="shared" si="20"/>
        <v>1</v>
      </c>
      <c r="N41" s="26">
        <f t="shared" si="20"/>
        <v>0</v>
      </c>
      <c r="O41" s="26">
        <f t="shared" si="20"/>
        <v>1</v>
      </c>
      <c r="P41" s="26">
        <f t="shared" si="20"/>
        <v>0</v>
      </c>
      <c r="Q41" s="26">
        <f t="shared" si="20"/>
        <v>1</v>
      </c>
      <c r="R41" s="26">
        <f t="shared" si="18"/>
        <v>1</v>
      </c>
      <c r="S41" s="26">
        <f t="shared" si="13"/>
        <v>1</v>
      </c>
      <c r="T41" s="26">
        <f t="shared" si="13"/>
        <v>0</v>
      </c>
      <c r="U41" s="26">
        <f t="shared" si="13"/>
        <v>1</v>
      </c>
      <c r="V41" s="26">
        <f t="shared" si="13"/>
        <v>0</v>
      </c>
      <c r="W41" s="26">
        <f t="shared" si="13"/>
        <v>1</v>
      </c>
      <c r="X41" s="26">
        <f t="shared" si="13"/>
        <v>0</v>
      </c>
      <c r="Y41" s="26">
        <f t="shared" si="13"/>
        <v>1</v>
      </c>
      <c r="Z41" s="26">
        <f t="shared" si="13"/>
        <v>0</v>
      </c>
      <c r="AA41" s="26">
        <f t="shared" si="13"/>
        <v>0</v>
      </c>
      <c r="AB41" s="26">
        <f t="shared" si="13"/>
        <v>0</v>
      </c>
      <c r="AC41" s="26">
        <f t="shared" si="13"/>
        <v>1</v>
      </c>
      <c r="AD41" s="26">
        <f t="shared" si="13"/>
        <v>0</v>
      </c>
      <c r="AE41" s="26">
        <f t="shared" si="13"/>
        <v>1</v>
      </c>
      <c r="AF41" s="26">
        <f t="shared" si="13"/>
        <v>0</v>
      </c>
      <c r="AG41" s="26">
        <f t="shared" si="13"/>
        <v>1</v>
      </c>
      <c r="AH41" s="26">
        <f t="shared" si="13"/>
        <v>0</v>
      </c>
      <c r="AI41" s="26">
        <f t="shared" si="15"/>
        <v>1</v>
      </c>
      <c r="AJ41" s="26">
        <f t="shared" si="15"/>
        <v>0</v>
      </c>
      <c r="AK41" s="26">
        <f t="shared" si="14"/>
        <v>1</v>
      </c>
      <c r="AL41" s="26">
        <f t="shared" si="14"/>
        <v>1</v>
      </c>
      <c r="AM41" s="26">
        <f t="shared" si="14"/>
        <v>1</v>
      </c>
      <c r="AN41" s="26">
        <f t="shared" si="14"/>
        <v>0</v>
      </c>
      <c r="AO41" s="26">
        <f t="shared" si="14"/>
        <v>1</v>
      </c>
      <c r="AP41" s="26">
        <f t="shared" si="14"/>
        <v>1</v>
      </c>
      <c r="AQ41" s="26">
        <f t="shared" si="14"/>
        <v>0</v>
      </c>
      <c r="AR41" s="26">
        <f t="shared" si="14"/>
        <v>1</v>
      </c>
      <c r="AS41" s="26">
        <f t="shared" si="14"/>
        <v>0</v>
      </c>
      <c r="AT41" s="26">
        <f t="shared" si="14"/>
        <v>1</v>
      </c>
      <c r="AU41" s="26">
        <f t="shared" si="14"/>
        <v>0</v>
      </c>
      <c r="AV41" s="26">
        <f t="shared" si="14"/>
        <v>1</v>
      </c>
      <c r="AW41" s="26">
        <f t="shared" si="14"/>
        <v>0</v>
      </c>
      <c r="AX41" s="26">
        <f t="shared" si="14"/>
        <v>1</v>
      </c>
      <c r="AY41" s="26">
        <f t="shared" si="14"/>
        <v>1</v>
      </c>
      <c r="AZ41" s="26">
        <f t="shared" si="14"/>
        <v>1</v>
      </c>
      <c r="BA41" s="26">
        <f t="shared" si="14"/>
        <v>0</v>
      </c>
      <c r="BB41" s="26">
        <f t="shared" si="14"/>
        <v>1</v>
      </c>
      <c r="BC41" s="26">
        <f t="shared" si="14"/>
        <v>0</v>
      </c>
      <c r="BD41" s="26">
        <f t="shared" si="14"/>
        <v>1</v>
      </c>
      <c r="BE41" s="26">
        <f t="shared" si="14"/>
        <v>0</v>
      </c>
      <c r="BF41" s="26">
        <f t="shared" si="19"/>
        <v>1</v>
      </c>
      <c r="BG41" s="26">
        <f t="shared" si="19"/>
        <v>0</v>
      </c>
      <c r="BH41" s="26">
        <f t="shared" si="19"/>
        <v>1</v>
      </c>
      <c r="BI41" s="26">
        <f t="shared" si="19"/>
        <v>0</v>
      </c>
      <c r="BJ41" s="26">
        <f t="shared" si="19"/>
        <v>1</v>
      </c>
      <c r="BK41" s="26">
        <f t="shared" si="19"/>
        <v>0</v>
      </c>
      <c r="BL41" s="26">
        <f t="shared" si="19"/>
        <v>1</v>
      </c>
      <c r="BM41" s="26">
        <f t="shared" si="19"/>
        <v>0</v>
      </c>
      <c r="BN41" s="26">
        <f t="shared" si="19"/>
        <v>0</v>
      </c>
      <c r="BO41" s="26">
        <f t="shared" si="19"/>
        <v>0</v>
      </c>
      <c r="BP41" s="26">
        <f t="shared" si="19"/>
        <v>1</v>
      </c>
      <c r="BQ41" s="26">
        <f t="shared" si="19"/>
        <v>0</v>
      </c>
      <c r="BR41" s="26">
        <f t="shared" si="19"/>
        <v>1</v>
      </c>
      <c r="BS41" s="26">
        <f t="shared" si="19"/>
        <v>0</v>
      </c>
      <c r="BT41" s="26">
        <f t="shared" si="19"/>
        <v>1</v>
      </c>
      <c r="BU41" s="26">
        <f t="shared" si="19"/>
        <v>0</v>
      </c>
      <c r="BV41" s="26">
        <f t="shared" si="21"/>
        <v>1</v>
      </c>
      <c r="BW41" s="26">
        <f t="shared" si="21"/>
        <v>0</v>
      </c>
      <c r="BX41" s="26">
        <f t="shared" si="21"/>
        <v>1</v>
      </c>
      <c r="BY41" s="26">
        <f t="shared" si="21"/>
        <v>0</v>
      </c>
      <c r="BZ41" s="26">
        <f t="shared" si="21"/>
        <v>1</v>
      </c>
      <c r="CA41" s="26">
        <f t="shared" si="21"/>
        <v>0</v>
      </c>
      <c r="CB41" s="26">
        <f t="shared" si="21"/>
        <v>1</v>
      </c>
      <c r="CC41" s="26">
        <f t="shared" si="21"/>
        <v>0</v>
      </c>
      <c r="CD41" s="26">
        <f t="shared" si="21"/>
        <v>0</v>
      </c>
      <c r="CE41" s="26">
        <f t="shared" si="21"/>
        <v>1</v>
      </c>
      <c r="CF41" s="26">
        <f t="shared" si="21"/>
        <v>0</v>
      </c>
      <c r="CG41" s="26">
        <f t="shared" si="21"/>
        <v>0</v>
      </c>
      <c r="CH41" s="26">
        <f t="shared" si="21"/>
        <v>0</v>
      </c>
      <c r="CI41" s="26">
        <f t="shared" si="21"/>
        <v>0</v>
      </c>
      <c r="CJ41" s="26">
        <f t="shared" si="21"/>
        <v>0</v>
      </c>
      <c r="CK41" s="26">
        <f t="shared" si="21"/>
        <v>0</v>
      </c>
      <c r="CL41" s="26">
        <f t="shared" si="17"/>
        <v>0</v>
      </c>
      <c r="CM41" s="26">
        <f t="shared" si="17"/>
        <v>0</v>
      </c>
      <c r="CN41" s="26">
        <f t="shared" si="17"/>
        <v>0</v>
      </c>
      <c r="CO41" s="26">
        <f t="shared" si="17"/>
        <v>0</v>
      </c>
      <c r="CP41" s="26">
        <f t="shared" si="17"/>
        <v>0</v>
      </c>
      <c r="CQ41" s="26">
        <f t="shared" si="17"/>
        <v>0</v>
      </c>
      <c r="CR41" s="26">
        <f t="shared" si="17"/>
        <v>0</v>
      </c>
      <c r="CS41" s="26">
        <f t="shared" si="17"/>
        <v>0</v>
      </c>
      <c r="CT41" s="26">
        <f t="shared" si="16"/>
        <v>0</v>
      </c>
      <c r="CU41" s="26">
        <f t="shared" si="16"/>
        <v>0</v>
      </c>
      <c r="CV41" s="26">
        <f t="shared" si="16"/>
        <v>0</v>
      </c>
      <c r="CW41" s="26">
        <f t="shared" si="16"/>
        <v>0</v>
      </c>
      <c r="CX41" s="26">
        <f t="shared" si="16"/>
        <v>1</v>
      </c>
    </row>
    <row r="42" spans="2:102" x14ac:dyDescent="0.25">
      <c r="B42" s="26">
        <v>40</v>
      </c>
      <c r="C42" s="26">
        <f t="shared" si="20"/>
        <v>0</v>
      </c>
      <c r="D42" s="26">
        <f t="shared" si="20"/>
        <v>0</v>
      </c>
      <c r="E42" s="26">
        <f t="shared" si="20"/>
        <v>1</v>
      </c>
      <c r="F42" s="26">
        <f t="shared" si="20"/>
        <v>1</v>
      </c>
      <c r="G42" s="26">
        <f t="shared" si="20"/>
        <v>1</v>
      </c>
      <c r="H42" s="26">
        <f t="shared" si="20"/>
        <v>0</v>
      </c>
      <c r="I42" s="26">
        <f t="shared" si="20"/>
        <v>1</v>
      </c>
      <c r="J42" s="26">
        <f t="shared" si="20"/>
        <v>0</v>
      </c>
      <c r="K42" s="26">
        <f t="shared" si="20"/>
        <v>0</v>
      </c>
      <c r="L42" s="26">
        <f t="shared" si="20"/>
        <v>0</v>
      </c>
      <c r="M42" s="26">
        <f t="shared" si="20"/>
        <v>1</v>
      </c>
      <c r="N42" s="26">
        <f t="shared" si="20"/>
        <v>0</v>
      </c>
      <c r="O42" s="26">
        <f t="shared" si="20"/>
        <v>1</v>
      </c>
      <c r="P42" s="26">
        <f t="shared" si="20"/>
        <v>0</v>
      </c>
      <c r="Q42" s="26">
        <f t="shared" si="20"/>
        <v>1</v>
      </c>
      <c r="R42" s="26">
        <f t="shared" si="18"/>
        <v>1</v>
      </c>
      <c r="S42" s="26">
        <f t="shared" si="13"/>
        <v>1</v>
      </c>
      <c r="T42" s="26">
        <f t="shared" si="13"/>
        <v>0</v>
      </c>
      <c r="U42" s="26">
        <f t="shared" si="13"/>
        <v>1</v>
      </c>
      <c r="V42" s="26">
        <f t="shared" si="13"/>
        <v>0</v>
      </c>
      <c r="W42" s="26">
        <f t="shared" si="13"/>
        <v>1</v>
      </c>
      <c r="X42" s="26">
        <f t="shared" si="13"/>
        <v>0</v>
      </c>
      <c r="Y42" s="26">
        <f t="shared" si="13"/>
        <v>1</v>
      </c>
      <c r="Z42" s="26">
        <f t="shared" si="13"/>
        <v>0</v>
      </c>
      <c r="AA42" s="26">
        <f t="shared" si="13"/>
        <v>0</v>
      </c>
      <c r="AB42" s="26">
        <f t="shared" si="13"/>
        <v>0</v>
      </c>
      <c r="AC42" s="26">
        <f t="shared" si="13"/>
        <v>1</v>
      </c>
      <c r="AD42" s="26">
        <f t="shared" si="13"/>
        <v>0</v>
      </c>
      <c r="AE42" s="26">
        <f t="shared" si="13"/>
        <v>1</v>
      </c>
      <c r="AF42" s="26">
        <f t="shared" si="13"/>
        <v>0</v>
      </c>
      <c r="AG42" s="26">
        <f t="shared" si="13"/>
        <v>1</v>
      </c>
      <c r="AH42" s="26">
        <f t="shared" si="13"/>
        <v>0</v>
      </c>
      <c r="AI42" s="26">
        <f t="shared" si="15"/>
        <v>1</v>
      </c>
      <c r="AJ42" s="26">
        <f t="shared" si="15"/>
        <v>0</v>
      </c>
      <c r="AK42" s="26">
        <f t="shared" si="14"/>
        <v>1</v>
      </c>
      <c r="AL42" s="26">
        <f t="shared" si="14"/>
        <v>1</v>
      </c>
      <c r="AM42" s="26">
        <f t="shared" si="14"/>
        <v>1</v>
      </c>
      <c r="AN42" s="26">
        <f t="shared" si="14"/>
        <v>0</v>
      </c>
      <c r="AO42" s="26">
        <f t="shared" si="14"/>
        <v>1</v>
      </c>
      <c r="AP42" s="26">
        <f t="shared" si="14"/>
        <v>0</v>
      </c>
      <c r="AQ42" s="26">
        <f t="shared" si="14"/>
        <v>0</v>
      </c>
      <c r="AR42" s="26">
        <f t="shared" si="14"/>
        <v>1</v>
      </c>
      <c r="AS42" s="26">
        <f t="shared" si="14"/>
        <v>0</v>
      </c>
      <c r="AT42" s="26">
        <f t="shared" si="14"/>
        <v>1</v>
      </c>
      <c r="AU42" s="26">
        <f t="shared" si="14"/>
        <v>0</v>
      </c>
      <c r="AV42" s="26">
        <f t="shared" si="14"/>
        <v>1</v>
      </c>
      <c r="AW42" s="26">
        <f t="shared" si="14"/>
        <v>0</v>
      </c>
      <c r="AX42" s="26">
        <f t="shared" si="14"/>
        <v>1</v>
      </c>
      <c r="AY42" s="26">
        <f t="shared" si="14"/>
        <v>1</v>
      </c>
      <c r="AZ42" s="26">
        <f t="shared" si="14"/>
        <v>1</v>
      </c>
      <c r="BA42" s="26">
        <f t="shared" si="14"/>
        <v>0</v>
      </c>
      <c r="BB42" s="26">
        <f t="shared" si="14"/>
        <v>1</v>
      </c>
      <c r="BC42" s="26">
        <f t="shared" si="14"/>
        <v>0</v>
      </c>
      <c r="BD42" s="26">
        <f t="shared" si="14"/>
        <v>1</v>
      </c>
      <c r="BE42" s="26">
        <f t="shared" si="14"/>
        <v>0</v>
      </c>
      <c r="BF42" s="26">
        <f t="shared" si="19"/>
        <v>1</v>
      </c>
      <c r="BG42" s="26">
        <f t="shared" si="19"/>
        <v>0</v>
      </c>
      <c r="BH42" s="26">
        <f t="shared" si="19"/>
        <v>1</v>
      </c>
      <c r="BI42" s="26">
        <f t="shared" si="19"/>
        <v>0</v>
      </c>
      <c r="BJ42" s="26">
        <f t="shared" si="19"/>
        <v>1</v>
      </c>
      <c r="BK42" s="26">
        <f t="shared" si="19"/>
        <v>0</v>
      </c>
      <c r="BL42" s="26">
        <f t="shared" si="19"/>
        <v>1</v>
      </c>
      <c r="BM42" s="26">
        <f t="shared" si="19"/>
        <v>0</v>
      </c>
      <c r="BN42" s="26">
        <f t="shared" si="19"/>
        <v>0</v>
      </c>
      <c r="BO42" s="26">
        <f t="shared" si="19"/>
        <v>0</v>
      </c>
      <c r="BP42" s="26">
        <f t="shared" si="19"/>
        <v>1</v>
      </c>
      <c r="BQ42" s="26">
        <f t="shared" si="19"/>
        <v>0</v>
      </c>
      <c r="BR42" s="26">
        <f t="shared" si="19"/>
        <v>1</v>
      </c>
      <c r="BS42" s="26">
        <f t="shared" si="19"/>
        <v>0</v>
      </c>
      <c r="BT42" s="26">
        <f t="shared" si="19"/>
        <v>1</v>
      </c>
      <c r="BU42" s="26">
        <f t="shared" si="19"/>
        <v>0</v>
      </c>
      <c r="BV42" s="26">
        <f t="shared" si="21"/>
        <v>1</v>
      </c>
      <c r="BW42" s="26">
        <f t="shared" si="21"/>
        <v>0</v>
      </c>
      <c r="BX42" s="26">
        <f t="shared" si="21"/>
        <v>1</v>
      </c>
      <c r="BY42" s="26">
        <f t="shared" si="21"/>
        <v>0</v>
      </c>
      <c r="BZ42" s="26">
        <f t="shared" si="21"/>
        <v>1</v>
      </c>
      <c r="CA42" s="26">
        <f t="shared" si="21"/>
        <v>0</v>
      </c>
      <c r="CB42" s="26">
        <f t="shared" si="21"/>
        <v>1</v>
      </c>
      <c r="CC42" s="26">
        <f t="shared" si="21"/>
        <v>0</v>
      </c>
      <c r="CD42" s="26">
        <f t="shared" si="21"/>
        <v>1</v>
      </c>
      <c r="CE42" s="26">
        <f t="shared" si="21"/>
        <v>1</v>
      </c>
      <c r="CF42" s="26">
        <f t="shared" si="21"/>
        <v>0</v>
      </c>
      <c r="CG42" s="26">
        <f t="shared" si="21"/>
        <v>0</v>
      </c>
      <c r="CH42" s="26">
        <f t="shared" si="21"/>
        <v>0</v>
      </c>
      <c r="CI42" s="26">
        <f t="shared" si="21"/>
        <v>0</v>
      </c>
      <c r="CJ42" s="26">
        <f t="shared" si="21"/>
        <v>0</v>
      </c>
      <c r="CK42" s="26">
        <f t="shared" si="21"/>
        <v>0</v>
      </c>
      <c r="CL42" s="26">
        <f t="shared" si="17"/>
        <v>0</v>
      </c>
      <c r="CM42" s="26">
        <f t="shared" si="17"/>
        <v>0</v>
      </c>
      <c r="CN42" s="26">
        <f t="shared" si="17"/>
        <v>0</v>
      </c>
      <c r="CO42" s="26">
        <f t="shared" si="17"/>
        <v>0</v>
      </c>
      <c r="CP42" s="26">
        <f t="shared" si="17"/>
        <v>0</v>
      </c>
      <c r="CQ42" s="26">
        <f t="shared" si="17"/>
        <v>0</v>
      </c>
      <c r="CR42" s="26">
        <f t="shared" si="17"/>
        <v>0</v>
      </c>
      <c r="CS42" s="26">
        <f t="shared" si="17"/>
        <v>0</v>
      </c>
      <c r="CT42" s="26">
        <f t="shared" si="16"/>
        <v>0</v>
      </c>
      <c r="CU42" s="26">
        <f t="shared" si="16"/>
        <v>0</v>
      </c>
      <c r="CV42" s="26">
        <f t="shared" si="16"/>
        <v>0</v>
      </c>
      <c r="CW42" s="26">
        <f t="shared" si="16"/>
        <v>0</v>
      </c>
      <c r="CX42" s="26">
        <f t="shared" si="16"/>
        <v>1</v>
      </c>
    </row>
    <row r="43" spans="2:102" x14ac:dyDescent="0.25">
      <c r="B43" s="26">
        <v>41</v>
      </c>
      <c r="C43" s="26">
        <f t="shared" si="20"/>
        <v>0</v>
      </c>
      <c r="D43" s="26">
        <f t="shared" si="20"/>
        <v>0</v>
      </c>
      <c r="E43" s="26">
        <f t="shared" si="20"/>
        <v>1</v>
      </c>
      <c r="F43" s="26">
        <f t="shared" si="20"/>
        <v>1</v>
      </c>
      <c r="G43" s="26">
        <f t="shared" si="20"/>
        <v>1</v>
      </c>
      <c r="H43" s="26">
        <f t="shared" si="20"/>
        <v>0</v>
      </c>
      <c r="I43" s="26">
        <f t="shared" si="20"/>
        <v>1</v>
      </c>
      <c r="J43" s="26">
        <f t="shared" si="20"/>
        <v>0</v>
      </c>
      <c r="K43" s="26">
        <f t="shared" si="20"/>
        <v>0</v>
      </c>
      <c r="L43" s="26">
        <f t="shared" si="20"/>
        <v>0</v>
      </c>
      <c r="M43" s="26">
        <f t="shared" si="20"/>
        <v>1</v>
      </c>
      <c r="N43" s="26">
        <f t="shared" si="20"/>
        <v>0</v>
      </c>
      <c r="O43" s="26">
        <f t="shared" si="20"/>
        <v>1</v>
      </c>
      <c r="P43" s="26">
        <f t="shared" si="20"/>
        <v>0</v>
      </c>
      <c r="Q43" s="26">
        <f t="shared" si="20"/>
        <v>1</v>
      </c>
      <c r="R43" s="26">
        <f t="shared" si="18"/>
        <v>1</v>
      </c>
      <c r="S43" s="26">
        <f t="shared" si="13"/>
        <v>1</v>
      </c>
      <c r="T43" s="26">
        <f t="shared" si="13"/>
        <v>0</v>
      </c>
      <c r="U43" s="26">
        <f t="shared" si="13"/>
        <v>1</v>
      </c>
      <c r="V43" s="26">
        <f t="shared" si="13"/>
        <v>0</v>
      </c>
      <c r="W43" s="26">
        <f t="shared" si="13"/>
        <v>1</v>
      </c>
      <c r="X43" s="26">
        <f t="shared" si="13"/>
        <v>0</v>
      </c>
      <c r="Y43" s="26">
        <f t="shared" si="13"/>
        <v>1</v>
      </c>
      <c r="Z43" s="26">
        <f t="shared" si="13"/>
        <v>0</v>
      </c>
      <c r="AA43" s="26">
        <f t="shared" si="13"/>
        <v>0</v>
      </c>
      <c r="AB43" s="26">
        <f t="shared" si="13"/>
        <v>0</v>
      </c>
      <c r="AC43" s="26">
        <f t="shared" si="13"/>
        <v>1</v>
      </c>
      <c r="AD43" s="26">
        <f t="shared" si="13"/>
        <v>0</v>
      </c>
      <c r="AE43" s="26">
        <f t="shared" si="13"/>
        <v>1</v>
      </c>
      <c r="AF43" s="26">
        <f t="shared" si="13"/>
        <v>0</v>
      </c>
      <c r="AG43" s="26">
        <f t="shared" si="13"/>
        <v>1</v>
      </c>
      <c r="AH43" s="26">
        <f t="shared" si="13"/>
        <v>0</v>
      </c>
      <c r="AI43" s="26">
        <f t="shared" si="15"/>
        <v>1</v>
      </c>
      <c r="AJ43" s="26">
        <f t="shared" si="15"/>
        <v>0</v>
      </c>
      <c r="AK43" s="26">
        <f t="shared" si="14"/>
        <v>1</v>
      </c>
      <c r="AL43" s="26">
        <f t="shared" si="14"/>
        <v>1</v>
      </c>
      <c r="AM43" s="26">
        <f t="shared" si="14"/>
        <v>1</v>
      </c>
      <c r="AN43" s="26">
        <f t="shared" si="14"/>
        <v>0</v>
      </c>
      <c r="AO43" s="26">
        <f t="shared" si="14"/>
        <v>1</v>
      </c>
      <c r="AP43" s="26">
        <f t="shared" si="14"/>
        <v>0</v>
      </c>
      <c r="AQ43" s="26">
        <f t="shared" si="14"/>
        <v>1</v>
      </c>
      <c r="AR43" s="26">
        <f t="shared" si="14"/>
        <v>1</v>
      </c>
      <c r="AS43" s="26">
        <f t="shared" si="14"/>
        <v>0</v>
      </c>
      <c r="AT43" s="26">
        <f t="shared" si="14"/>
        <v>1</v>
      </c>
      <c r="AU43" s="26">
        <f t="shared" si="14"/>
        <v>0</v>
      </c>
      <c r="AV43" s="26">
        <f t="shared" si="14"/>
        <v>1</v>
      </c>
      <c r="AW43" s="26">
        <f t="shared" si="14"/>
        <v>0</v>
      </c>
      <c r="AX43" s="26">
        <f t="shared" si="14"/>
        <v>1</v>
      </c>
      <c r="AY43" s="26">
        <f t="shared" si="14"/>
        <v>1</v>
      </c>
      <c r="AZ43" s="26">
        <f t="shared" si="14"/>
        <v>1</v>
      </c>
      <c r="BA43" s="26">
        <f t="shared" si="14"/>
        <v>0</v>
      </c>
      <c r="BB43" s="26">
        <f t="shared" si="14"/>
        <v>1</v>
      </c>
      <c r="BC43" s="26">
        <f t="shared" si="14"/>
        <v>0</v>
      </c>
      <c r="BD43" s="26">
        <f t="shared" si="14"/>
        <v>1</v>
      </c>
      <c r="BE43" s="26">
        <f t="shared" si="14"/>
        <v>0</v>
      </c>
      <c r="BF43" s="26">
        <f t="shared" si="19"/>
        <v>1</v>
      </c>
      <c r="BG43" s="26">
        <f t="shared" si="19"/>
        <v>0</v>
      </c>
      <c r="BH43" s="26">
        <f t="shared" si="19"/>
        <v>1</v>
      </c>
      <c r="BI43" s="26">
        <f t="shared" si="19"/>
        <v>0</v>
      </c>
      <c r="BJ43" s="26">
        <f t="shared" si="19"/>
        <v>1</v>
      </c>
      <c r="BK43" s="26">
        <f t="shared" si="19"/>
        <v>0</v>
      </c>
      <c r="BL43" s="26">
        <f t="shared" si="19"/>
        <v>1</v>
      </c>
      <c r="BM43" s="26">
        <f t="shared" si="19"/>
        <v>0</v>
      </c>
      <c r="BN43" s="26">
        <f t="shared" si="19"/>
        <v>0</v>
      </c>
      <c r="BO43" s="26">
        <f t="shared" si="19"/>
        <v>0</v>
      </c>
      <c r="BP43" s="26">
        <f t="shared" si="19"/>
        <v>1</v>
      </c>
      <c r="BQ43" s="26">
        <f t="shared" si="19"/>
        <v>0</v>
      </c>
      <c r="BR43" s="26">
        <f t="shared" si="19"/>
        <v>1</v>
      </c>
      <c r="BS43" s="26">
        <f t="shared" si="19"/>
        <v>0</v>
      </c>
      <c r="BT43" s="26">
        <f t="shared" si="19"/>
        <v>1</v>
      </c>
      <c r="BU43" s="26">
        <f t="shared" si="19"/>
        <v>0</v>
      </c>
      <c r="BV43" s="26">
        <f t="shared" si="21"/>
        <v>1</v>
      </c>
      <c r="BW43" s="26">
        <f t="shared" si="21"/>
        <v>0</v>
      </c>
      <c r="BX43" s="26">
        <f t="shared" si="21"/>
        <v>1</v>
      </c>
      <c r="BY43" s="26">
        <f t="shared" si="21"/>
        <v>0</v>
      </c>
      <c r="BZ43" s="26">
        <f t="shared" si="21"/>
        <v>1</v>
      </c>
      <c r="CA43" s="26">
        <f t="shared" si="21"/>
        <v>0</v>
      </c>
      <c r="CB43" s="26">
        <f t="shared" si="21"/>
        <v>1</v>
      </c>
      <c r="CC43" s="26">
        <f t="shared" si="21"/>
        <v>0</v>
      </c>
      <c r="CD43" s="26">
        <f t="shared" si="21"/>
        <v>1</v>
      </c>
      <c r="CE43" s="26">
        <f t="shared" si="21"/>
        <v>1</v>
      </c>
      <c r="CF43" s="26">
        <f t="shared" si="21"/>
        <v>1</v>
      </c>
      <c r="CG43" s="26">
        <f t="shared" si="21"/>
        <v>0</v>
      </c>
      <c r="CH43" s="26">
        <f t="shared" si="21"/>
        <v>0</v>
      </c>
      <c r="CI43" s="26">
        <f t="shared" si="21"/>
        <v>0</v>
      </c>
      <c r="CJ43" s="26">
        <f t="shared" si="21"/>
        <v>0</v>
      </c>
      <c r="CK43" s="26">
        <f t="shared" si="21"/>
        <v>0</v>
      </c>
      <c r="CL43" s="26">
        <f t="shared" si="17"/>
        <v>0</v>
      </c>
      <c r="CM43" s="26">
        <f t="shared" si="17"/>
        <v>0</v>
      </c>
      <c r="CN43" s="26">
        <f t="shared" si="17"/>
        <v>0</v>
      </c>
      <c r="CO43" s="26">
        <f t="shared" si="17"/>
        <v>0</v>
      </c>
      <c r="CP43" s="26">
        <f t="shared" si="17"/>
        <v>0</v>
      </c>
      <c r="CQ43" s="26">
        <f t="shared" si="17"/>
        <v>0</v>
      </c>
      <c r="CR43" s="26">
        <f t="shared" si="17"/>
        <v>0</v>
      </c>
      <c r="CS43" s="26">
        <f t="shared" si="17"/>
        <v>0</v>
      </c>
      <c r="CT43" s="26">
        <f t="shared" si="16"/>
        <v>0</v>
      </c>
      <c r="CU43" s="26">
        <f t="shared" si="16"/>
        <v>0</v>
      </c>
      <c r="CV43" s="26">
        <f t="shared" si="16"/>
        <v>0</v>
      </c>
      <c r="CW43" s="26">
        <f t="shared" si="16"/>
        <v>0</v>
      </c>
      <c r="CX43" s="26">
        <f t="shared" si="16"/>
        <v>1</v>
      </c>
    </row>
    <row r="44" spans="2:102" x14ac:dyDescent="0.25">
      <c r="B44" s="26">
        <v>42</v>
      </c>
      <c r="C44" s="26">
        <f t="shared" si="20"/>
        <v>0</v>
      </c>
      <c r="D44" s="26">
        <f t="shared" si="20"/>
        <v>0</v>
      </c>
      <c r="E44" s="26">
        <f t="shared" si="20"/>
        <v>1</v>
      </c>
      <c r="F44" s="26">
        <f t="shared" si="20"/>
        <v>1</v>
      </c>
      <c r="G44" s="26">
        <f t="shared" si="20"/>
        <v>1</v>
      </c>
      <c r="H44" s="26">
        <f t="shared" si="20"/>
        <v>0</v>
      </c>
      <c r="I44" s="26">
        <f t="shared" si="20"/>
        <v>1</v>
      </c>
      <c r="J44" s="26">
        <f t="shared" si="20"/>
        <v>0</v>
      </c>
      <c r="K44" s="26">
        <f t="shared" si="20"/>
        <v>0</v>
      </c>
      <c r="L44" s="26">
        <f t="shared" si="20"/>
        <v>0</v>
      </c>
      <c r="M44" s="26">
        <f t="shared" si="20"/>
        <v>1</v>
      </c>
      <c r="N44" s="26">
        <f t="shared" si="20"/>
        <v>0</v>
      </c>
      <c r="O44" s="26">
        <f t="shared" si="20"/>
        <v>1</v>
      </c>
      <c r="P44" s="26">
        <f t="shared" si="20"/>
        <v>0</v>
      </c>
      <c r="Q44" s="26">
        <f t="shared" si="20"/>
        <v>1</v>
      </c>
      <c r="R44" s="26">
        <f t="shared" si="18"/>
        <v>1</v>
      </c>
      <c r="S44" s="26">
        <f t="shared" si="13"/>
        <v>1</v>
      </c>
      <c r="T44" s="26">
        <f t="shared" si="13"/>
        <v>0</v>
      </c>
      <c r="U44" s="26">
        <f t="shared" si="13"/>
        <v>1</v>
      </c>
      <c r="V44" s="26">
        <f t="shared" si="13"/>
        <v>0</v>
      </c>
      <c r="W44" s="26">
        <f t="shared" si="13"/>
        <v>1</v>
      </c>
      <c r="X44" s="26">
        <f t="shared" si="13"/>
        <v>0</v>
      </c>
      <c r="Y44" s="26">
        <f t="shared" si="13"/>
        <v>1</v>
      </c>
      <c r="Z44" s="26">
        <f t="shared" si="13"/>
        <v>0</v>
      </c>
      <c r="AA44" s="26">
        <f t="shared" si="13"/>
        <v>0</v>
      </c>
      <c r="AB44" s="26">
        <f t="shared" si="13"/>
        <v>0</v>
      </c>
      <c r="AC44" s="26">
        <f t="shared" si="13"/>
        <v>1</v>
      </c>
      <c r="AD44" s="26">
        <f t="shared" si="13"/>
        <v>0</v>
      </c>
      <c r="AE44" s="26">
        <f t="shared" si="13"/>
        <v>1</v>
      </c>
      <c r="AF44" s="26">
        <f t="shared" si="13"/>
        <v>0</v>
      </c>
      <c r="AG44" s="26">
        <f t="shared" si="13"/>
        <v>1</v>
      </c>
      <c r="AH44" s="26">
        <f t="shared" si="13"/>
        <v>0</v>
      </c>
      <c r="AI44" s="26">
        <f t="shared" si="15"/>
        <v>1</v>
      </c>
      <c r="AJ44" s="26">
        <f t="shared" si="15"/>
        <v>0</v>
      </c>
      <c r="AK44" s="26">
        <f t="shared" si="14"/>
        <v>1</v>
      </c>
      <c r="AL44" s="26">
        <f t="shared" si="14"/>
        <v>1</v>
      </c>
      <c r="AM44" s="26">
        <f t="shared" si="14"/>
        <v>1</v>
      </c>
      <c r="AN44" s="26">
        <f t="shared" si="14"/>
        <v>0</v>
      </c>
      <c r="AO44" s="26">
        <f t="shared" si="14"/>
        <v>1</v>
      </c>
      <c r="AP44" s="26">
        <f t="shared" si="14"/>
        <v>0</v>
      </c>
      <c r="AQ44" s="26">
        <f t="shared" si="14"/>
        <v>1</v>
      </c>
      <c r="AR44" s="26">
        <f t="shared" si="14"/>
        <v>0</v>
      </c>
      <c r="AS44" s="26">
        <f t="shared" si="14"/>
        <v>0</v>
      </c>
      <c r="AT44" s="26">
        <f t="shared" si="14"/>
        <v>1</v>
      </c>
      <c r="AU44" s="26">
        <f t="shared" si="14"/>
        <v>0</v>
      </c>
      <c r="AV44" s="26">
        <f t="shared" si="14"/>
        <v>1</v>
      </c>
      <c r="AW44" s="26">
        <f t="shared" si="14"/>
        <v>0</v>
      </c>
      <c r="AX44" s="26">
        <f t="shared" si="14"/>
        <v>1</v>
      </c>
      <c r="AY44" s="26">
        <f t="shared" si="14"/>
        <v>1</v>
      </c>
      <c r="AZ44" s="26">
        <f t="shared" si="14"/>
        <v>1</v>
      </c>
      <c r="BA44" s="26">
        <f t="shared" si="14"/>
        <v>0</v>
      </c>
      <c r="BB44" s="26">
        <f t="shared" si="14"/>
        <v>1</v>
      </c>
      <c r="BC44" s="26">
        <f t="shared" si="14"/>
        <v>0</v>
      </c>
      <c r="BD44" s="26">
        <f t="shared" si="14"/>
        <v>1</v>
      </c>
      <c r="BE44" s="26">
        <f t="shared" si="14"/>
        <v>0</v>
      </c>
      <c r="BF44" s="26">
        <f t="shared" si="19"/>
        <v>1</v>
      </c>
      <c r="BG44" s="26">
        <f t="shared" si="19"/>
        <v>0</v>
      </c>
      <c r="BH44" s="26">
        <f t="shared" si="19"/>
        <v>1</v>
      </c>
      <c r="BI44" s="26">
        <f t="shared" si="19"/>
        <v>0</v>
      </c>
      <c r="BJ44" s="26">
        <f t="shared" si="19"/>
        <v>1</v>
      </c>
      <c r="BK44" s="26">
        <f t="shared" si="19"/>
        <v>0</v>
      </c>
      <c r="BL44" s="26">
        <f t="shared" si="19"/>
        <v>1</v>
      </c>
      <c r="BM44" s="26">
        <f t="shared" si="19"/>
        <v>0</v>
      </c>
      <c r="BN44" s="26">
        <f t="shared" si="19"/>
        <v>0</v>
      </c>
      <c r="BO44" s="26">
        <f t="shared" si="19"/>
        <v>0</v>
      </c>
      <c r="BP44" s="26">
        <f t="shared" si="19"/>
        <v>1</v>
      </c>
      <c r="BQ44" s="26">
        <f t="shared" si="19"/>
        <v>0</v>
      </c>
      <c r="BR44" s="26">
        <f t="shared" si="19"/>
        <v>1</v>
      </c>
      <c r="BS44" s="26">
        <f t="shared" si="19"/>
        <v>0</v>
      </c>
      <c r="BT44" s="26">
        <f t="shared" si="19"/>
        <v>1</v>
      </c>
      <c r="BU44" s="26">
        <f t="shared" si="19"/>
        <v>0</v>
      </c>
      <c r="BV44" s="26">
        <f t="shared" si="21"/>
        <v>1</v>
      </c>
      <c r="BW44" s="26">
        <f t="shared" si="21"/>
        <v>0</v>
      </c>
      <c r="BX44" s="26">
        <f t="shared" si="21"/>
        <v>1</v>
      </c>
      <c r="BY44" s="26">
        <f t="shared" si="21"/>
        <v>0</v>
      </c>
      <c r="BZ44" s="26">
        <f t="shared" si="21"/>
        <v>1</v>
      </c>
      <c r="CA44" s="26">
        <f t="shared" si="21"/>
        <v>0</v>
      </c>
      <c r="CB44" s="26">
        <f t="shared" si="21"/>
        <v>1</v>
      </c>
      <c r="CC44" s="26">
        <f t="shared" si="21"/>
        <v>0</v>
      </c>
      <c r="CD44" s="26">
        <f t="shared" si="21"/>
        <v>1</v>
      </c>
      <c r="CE44" s="26">
        <f t="shared" si="21"/>
        <v>1</v>
      </c>
      <c r="CF44" s="26">
        <f t="shared" si="21"/>
        <v>1</v>
      </c>
      <c r="CG44" s="26">
        <f t="shared" si="21"/>
        <v>0</v>
      </c>
      <c r="CH44" s="26">
        <f t="shared" si="21"/>
        <v>1</v>
      </c>
      <c r="CI44" s="26">
        <f t="shared" si="21"/>
        <v>0</v>
      </c>
      <c r="CJ44" s="26">
        <f t="shared" si="21"/>
        <v>0</v>
      </c>
      <c r="CK44" s="26">
        <f t="shared" si="21"/>
        <v>0</v>
      </c>
      <c r="CL44" s="26">
        <f t="shared" si="17"/>
        <v>0</v>
      </c>
      <c r="CM44" s="26">
        <f t="shared" si="17"/>
        <v>0</v>
      </c>
      <c r="CN44" s="26">
        <f t="shared" si="17"/>
        <v>0</v>
      </c>
      <c r="CO44" s="26">
        <f t="shared" si="17"/>
        <v>0</v>
      </c>
      <c r="CP44" s="26">
        <f t="shared" si="17"/>
        <v>0</v>
      </c>
      <c r="CQ44" s="26">
        <f t="shared" si="17"/>
        <v>0</v>
      </c>
      <c r="CR44" s="26">
        <f t="shared" si="17"/>
        <v>0</v>
      </c>
      <c r="CS44" s="26">
        <f t="shared" si="17"/>
        <v>0</v>
      </c>
      <c r="CT44" s="26">
        <f t="shared" si="16"/>
        <v>0</v>
      </c>
      <c r="CU44" s="26">
        <f t="shared" si="16"/>
        <v>0</v>
      </c>
      <c r="CV44" s="26">
        <f t="shared" si="16"/>
        <v>0</v>
      </c>
      <c r="CW44" s="26">
        <f t="shared" si="16"/>
        <v>0</v>
      </c>
      <c r="CX44" s="26">
        <f t="shared" si="16"/>
        <v>1</v>
      </c>
    </row>
    <row r="45" spans="2:102" x14ac:dyDescent="0.25">
      <c r="B45" s="26">
        <v>43</v>
      </c>
      <c r="C45" s="26">
        <f t="shared" si="20"/>
        <v>0</v>
      </c>
      <c r="D45" s="26">
        <f t="shared" si="20"/>
        <v>0</v>
      </c>
      <c r="E45" s="26">
        <f t="shared" si="20"/>
        <v>1</v>
      </c>
      <c r="F45" s="26">
        <f t="shared" si="20"/>
        <v>1</v>
      </c>
      <c r="G45" s="26">
        <f t="shared" si="20"/>
        <v>1</v>
      </c>
      <c r="H45" s="26">
        <f t="shared" si="20"/>
        <v>0</v>
      </c>
      <c r="I45" s="26">
        <f t="shared" si="20"/>
        <v>1</v>
      </c>
      <c r="J45" s="26">
        <f t="shared" si="20"/>
        <v>0</v>
      </c>
      <c r="K45" s="26">
        <f t="shared" si="20"/>
        <v>0</v>
      </c>
      <c r="L45" s="26">
        <f t="shared" si="20"/>
        <v>0</v>
      </c>
      <c r="M45" s="26">
        <f t="shared" si="20"/>
        <v>1</v>
      </c>
      <c r="N45" s="26">
        <f t="shared" si="20"/>
        <v>0</v>
      </c>
      <c r="O45" s="26">
        <f t="shared" si="20"/>
        <v>1</v>
      </c>
      <c r="P45" s="26">
        <f t="shared" si="20"/>
        <v>0</v>
      </c>
      <c r="Q45" s="26">
        <f t="shared" si="20"/>
        <v>1</v>
      </c>
      <c r="R45" s="26">
        <f t="shared" si="18"/>
        <v>1</v>
      </c>
      <c r="S45" s="26">
        <f t="shared" si="13"/>
        <v>1</v>
      </c>
      <c r="T45" s="26">
        <f t="shared" si="13"/>
        <v>0</v>
      </c>
      <c r="U45" s="26">
        <f t="shared" si="13"/>
        <v>1</v>
      </c>
      <c r="V45" s="26">
        <f t="shared" si="13"/>
        <v>0</v>
      </c>
      <c r="W45" s="26">
        <f t="shared" si="13"/>
        <v>1</v>
      </c>
      <c r="X45" s="26">
        <f t="shared" si="13"/>
        <v>0</v>
      </c>
      <c r="Y45" s="26">
        <f t="shared" si="13"/>
        <v>1</v>
      </c>
      <c r="Z45" s="26">
        <f t="shared" si="13"/>
        <v>0</v>
      </c>
      <c r="AA45" s="26">
        <f t="shared" si="13"/>
        <v>0</v>
      </c>
      <c r="AB45" s="26">
        <f t="shared" si="13"/>
        <v>0</v>
      </c>
      <c r="AC45" s="26">
        <f t="shared" si="13"/>
        <v>1</v>
      </c>
      <c r="AD45" s="26">
        <f t="shared" si="13"/>
        <v>0</v>
      </c>
      <c r="AE45" s="26">
        <f t="shared" si="13"/>
        <v>1</v>
      </c>
      <c r="AF45" s="26">
        <f t="shared" si="13"/>
        <v>0</v>
      </c>
      <c r="AG45" s="26">
        <f t="shared" si="13"/>
        <v>1</v>
      </c>
      <c r="AH45" s="26">
        <f t="shared" si="13"/>
        <v>0</v>
      </c>
      <c r="AI45" s="26">
        <f t="shared" si="15"/>
        <v>1</v>
      </c>
      <c r="AJ45" s="26">
        <f t="shared" si="15"/>
        <v>0</v>
      </c>
      <c r="AK45" s="26">
        <f t="shared" si="14"/>
        <v>1</v>
      </c>
      <c r="AL45" s="26">
        <f t="shared" si="14"/>
        <v>1</v>
      </c>
      <c r="AM45" s="26">
        <f t="shared" si="14"/>
        <v>1</v>
      </c>
      <c r="AN45" s="26">
        <f t="shared" ref="AN45:BE59" si="22">IF(MOD(AN$3,$B45)=0,1-AN44,AN44)</f>
        <v>0</v>
      </c>
      <c r="AO45" s="26">
        <f t="shared" si="22"/>
        <v>1</v>
      </c>
      <c r="AP45" s="26">
        <f t="shared" si="22"/>
        <v>0</v>
      </c>
      <c r="AQ45" s="26">
        <f t="shared" si="22"/>
        <v>1</v>
      </c>
      <c r="AR45" s="26">
        <f t="shared" si="22"/>
        <v>0</v>
      </c>
      <c r="AS45" s="26">
        <f t="shared" si="22"/>
        <v>1</v>
      </c>
      <c r="AT45" s="26">
        <f t="shared" si="22"/>
        <v>1</v>
      </c>
      <c r="AU45" s="26">
        <f t="shared" si="22"/>
        <v>0</v>
      </c>
      <c r="AV45" s="26">
        <f t="shared" si="22"/>
        <v>1</v>
      </c>
      <c r="AW45" s="26">
        <f t="shared" si="22"/>
        <v>0</v>
      </c>
      <c r="AX45" s="26">
        <f t="shared" si="22"/>
        <v>1</v>
      </c>
      <c r="AY45" s="26">
        <f t="shared" si="22"/>
        <v>1</v>
      </c>
      <c r="AZ45" s="26">
        <f t="shared" si="22"/>
        <v>1</v>
      </c>
      <c r="BA45" s="26">
        <f t="shared" si="22"/>
        <v>0</v>
      </c>
      <c r="BB45" s="26">
        <f t="shared" si="22"/>
        <v>1</v>
      </c>
      <c r="BC45" s="26">
        <f t="shared" si="22"/>
        <v>0</v>
      </c>
      <c r="BD45" s="26">
        <f t="shared" si="22"/>
        <v>1</v>
      </c>
      <c r="BE45" s="26">
        <f t="shared" si="22"/>
        <v>0</v>
      </c>
      <c r="BF45" s="26">
        <f t="shared" si="19"/>
        <v>1</v>
      </c>
      <c r="BG45" s="26">
        <f t="shared" si="19"/>
        <v>0</v>
      </c>
      <c r="BH45" s="26">
        <f t="shared" si="19"/>
        <v>1</v>
      </c>
      <c r="BI45" s="26">
        <f t="shared" si="19"/>
        <v>0</v>
      </c>
      <c r="BJ45" s="26">
        <f t="shared" si="19"/>
        <v>1</v>
      </c>
      <c r="BK45" s="26">
        <f t="shared" si="19"/>
        <v>0</v>
      </c>
      <c r="BL45" s="26">
        <f t="shared" si="19"/>
        <v>1</v>
      </c>
      <c r="BM45" s="26">
        <f t="shared" si="19"/>
        <v>0</v>
      </c>
      <c r="BN45" s="26">
        <f t="shared" si="19"/>
        <v>0</v>
      </c>
      <c r="BO45" s="26">
        <f t="shared" si="19"/>
        <v>0</v>
      </c>
      <c r="BP45" s="26">
        <f t="shared" si="19"/>
        <v>1</v>
      </c>
      <c r="BQ45" s="26">
        <f t="shared" si="19"/>
        <v>0</v>
      </c>
      <c r="BR45" s="26">
        <f t="shared" si="19"/>
        <v>1</v>
      </c>
      <c r="BS45" s="26">
        <f t="shared" si="19"/>
        <v>0</v>
      </c>
      <c r="BT45" s="26">
        <f t="shared" si="19"/>
        <v>1</v>
      </c>
      <c r="BU45" s="26">
        <f t="shared" si="19"/>
        <v>0</v>
      </c>
      <c r="BV45" s="26">
        <f t="shared" si="21"/>
        <v>1</v>
      </c>
      <c r="BW45" s="26">
        <f t="shared" si="21"/>
        <v>0</v>
      </c>
      <c r="BX45" s="26">
        <f t="shared" si="21"/>
        <v>1</v>
      </c>
      <c r="BY45" s="26">
        <f t="shared" si="21"/>
        <v>0</v>
      </c>
      <c r="BZ45" s="26">
        <f t="shared" si="21"/>
        <v>1</v>
      </c>
      <c r="CA45" s="26">
        <f t="shared" si="21"/>
        <v>0</v>
      </c>
      <c r="CB45" s="26">
        <f t="shared" si="21"/>
        <v>1</v>
      </c>
      <c r="CC45" s="26">
        <f t="shared" si="21"/>
        <v>0</v>
      </c>
      <c r="CD45" s="26">
        <f t="shared" si="21"/>
        <v>1</v>
      </c>
      <c r="CE45" s="26">
        <f t="shared" si="21"/>
        <v>1</v>
      </c>
      <c r="CF45" s="26">
        <f t="shared" si="21"/>
        <v>1</v>
      </c>
      <c r="CG45" s="26">
        <f t="shared" si="21"/>
        <v>0</v>
      </c>
      <c r="CH45" s="26">
        <f t="shared" si="21"/>
        <v>1</v>
      </c>
      <c r="CI45" s="26">
        <f t="shared" si="21"/>
        <v>0</v>
      </c>
      <c r="CJ45" s="26">
        <f t="shared" si="21"/>
        <v>1</v>
      </c>
      <c r="CK45" s="26">
        <f t="shared" si="21"/>
        <v>0</v>
      </c>
      <c r="CL45" s="26">
        <f t="shared" si="17"/>
        <v>0</v>
      </c>
      <c r="CM45" s="26">
        <f t="shared" si="17"/>
        <v>0</v>
      </c>
      <c r="CN45" s="26">
        <f t="shared" si="17"/>
        <v>0</v>
      </c>
      <c r="CO45" s="26">
        <f t="shared" si="17"/>
        <v>0</v>
      </c>
      <c r="CP45" s="26">
        <f t="shared" si="17"/>
        <v>0</v>
      </c>
      <c r="CQ45" s="26">
        <f t="shared" si="17"/>
        <v>0</v>
      </c>
      <c r="CR45" s="26">
        <f t="shared" si="17"/>
        <v>0</v>
      </c>
      <c r="CS45" s="26">
        <f t="shared" si="17"/>
        <v>0</v>
      </c>
      <c r="CT45" s="26">
        <f t="shared" si="16"/>
        <v>0</v>
      </c>
      <c r="CU45" s="26">
        <f t="shared" si="16"/>
        <v>0</v>
      </c>
      <c r="CV45" s="26">
        <f t="shared" si="16"/>
        <v>0</v>
      </c>
      <c r="CW45" s="26">
        <f t="shared" si="16"/>
        <v>0</v>
      </c>
      <c r="CX45" s="26">
        <f t="shared" si="16"/>
        <v>1</v>
      </c>
    </row>
    <row r="46" spans="2:102" x14ac:dyDescent="0.25">
      <c r="B46" s="26">
        <v>44</v>
      </c>
      <c r="C46" s="26">
        <f t="shared" si="20"/>
        <v>0</v>
      </c>
      <c r="D46" s="26">
        <f t="shared" si="20"/>
        <v>0</v>
      </c>
      <c r="E46" s="26">
        <f t="shared" si="20"/>
        <v>1</v>
      </c>
      <c r="F46" s="26">
        <f t="shared" si="20"/>
        <v>1</v>
      </c>
      <c r="G46" s="26">
        <f t="shared" si="20"/>
        <v>1</v>
      </c>
      <c r="H46" s="26">
        <f t="shared" si="20"/>
        <v>0</v>
      </c>
      <c r="I46" s="26">
        <f t="shared" si="20"/>
        <v>1</v>
      </c>
      <c r="J46" s="26">
        <f t="shared" si="20"/>
        <v>0</v>
      </c>
      <c r="K46" s="26">
        <f t="shared" si="20"/>
        <v>0</v>
      </c>
      <c r="L46" s="26">
        <f t="shared" si="20"/>
        <v>0</v>
      </c>
      <c r="M46" s="26">
        <f t="shared" si="20"/>
        <v>1</v>
      </c>
      <c r="N46" s="26">
        <f t="shared" si="20"/>
        <v>0</v>
      </c>
      <c r="O46" s="26">
        <f t="shared" si="20"/>
        <v>1</v>
      </c>
      <c r="P46" s="26">
        <f t="shared" si="20"/>
        <v>0</v>
      </c>
      <c r="Q46" s="26">
        <f t="shared" si="20"/>
        <v>1</v>
      </c>
      <c r="R46" s="26">
        <f t="shared" si="18"/>
        <v>1</v>
      </c>
      <c r="S46" s="26">
        <f t="shared" si="13"/>
        <v>1</v>
      </c>
      <c r="T46" s="26">
        <f t="shared" si="13"/>
        <v>0</v>
      </c>
      <c r="U46" s="26">
        <f t="shared" si="13"/>
        <v>1</v>
      </c>
      <c r="V46" s="26">
        <f t="shared" si="13"/>
        <v>0</v>
      </c>
      <c r="W46" s="26">
        <f t="shared" si="13"/>
        <v>1</v>
      </c>
      <c r="X46" s="26">
        <f t="shared" si="13"/>
        <v>0</v>
      </c>
      <c r="Y46" s="26">
        <f t="shared" si="13"/>
        <v>1</v>
      </c>
      <c r="Z46" s="26">
        <f t="shared" si="13"/>
        <v>0</v>
      </c>
      <c r="AA46" s="26">
        <f t="shared" si="13"/>
        <v>0</v>
      </c>
      <c r="AB46" s="26">
        <f t="shared" si="13"/>
        <v>0</v>
      </c>
      <c r="AC46" s="26">
        <f t="shared" si="13"/>
        <v>1</v>
      </c>
      <c r="AD46" s="26">
        <f t="shared" si="13"/>
        <v>0</v>
      </c>
      <c r="AE46" s="26">
        <f t="shared" si="13"/>
        <v>1</v>
      </c>
      <c r="AF46" s="26">
        <f t="shared" si="13"/>
        <v>0</v>
      </c>
      <c r="AG46" s="26">
        <f t="shared" si="13"/>
        <v>1</v>
      </c>
      <c r="AH46" s="26">
        <f t="shared" ref="AH46:AP61" si="23">IF(MOD(AH$3,$B46)=0,1-AH45,AH45)</f>
        <v>0</v>
      </c>
      <c r="AI46" s="26">
        <f t="shared" si="15"/>
        <v>1</v>
      </c>
      <c r="AJ46" s="26">
        <f t="shared" si="15"/>
        <v>0</v>
      </c>
      <c r="AK46" s="26">
        <f t="shared" si="15"/>
        <v>1</v>
      </c>
      <c r="AL46" s="26">
        <f t="shared" si="15"/>
        <v>1</v>
      </c>
      <c r="AM46" s="26">
        <f t="shared" si="15"/>
        <v>1</v>
      </c>
      <c r="AN46" s="26">
        <f t="shared" si="22"/>
        <v>0</v>
      </c>
      <c r="AO46" s="26">
        <f t="shared" si="22"/>
        <v>1</v>
      </c>
      <c r="AP46" s="26">
        <f t="shared" si="22"/>
        <v>0</v>
      </c>
      <c r="AQ46" s="26">
        <f t="shared" si="22"/>
        <v>1</v>
      </c>
      <c r="AR46" s="26">
        <f t="shared" si="22"/>
        <v>0</v>
      </c>
      <c r="AS46" s="26">
        <f t="shared" si="22"/>
        <v>1</v>
      </c>
      <c r="AT46" s="26">
        <f t="shared" si="22"/>
        <v>0</v>
      </c>
      <c r="AU46" s="26">
        <f t="shared" si="22"/>
        <v>0</v>
      </c>
      <c r="AV46" s="26">
        <f t="shared" si="22"/>
        <v>1</v>
      </c>
      <c r="AW46" s="26">
        <f t="shared" si="22"/>
        <v>0</v>
      </c>
      <c r="AX46" s="26">
        <f t="shared" si="22"/>
        <v>1</v>
      </c>
      <c r="AY46" s="26">
        <f t="shared" si="22"/>
        <v>1</v>
      </c>
      <c r="AZ46" s="26">
        <f t="shared" si="22"/>
        <v>1</v>
      </c>
      <c r="BA46" s="26">
        <f t="shared" si="22"/>
        <v>0</v>
      </c>
      <c r="BB46" s="26">
        <f t="shared" si="22"/>
        <v>1</v>
      </c>
      <c r="BC46" s="26">
        <f t="shared" si="22"/>
        <v>0</v>
      </c>
      <c r="BD46" s="26">
        <f t="shared" si="22"/>
        <v>1</v>
      </c>
      <c r="BE46" s="26">
        <f t="shared" si="22"/>
        <v>0</v>
      </c>
      <c r="BF46" s="26">
        <f t="shared" si="19"/>
        <v>1</v>
      </c>
      <c r="BG46" s="26">
        <f t="shared" si="19"/>
        <v>0</v>
      </c>
      <c r="BH46" s="26">
        <f t="shared" si="19"/>
        <v>1</v>
      </c>
      <c r="BI46" s="26">
        <f t="shared" si="19"/>
        <v>0</v>
      </c>
      <c r="BJ46" s="26">
        <f t="shared" si="19"/>
        <v>1</v>
      </c>
      <c r="BK46" s="26">
        <f t="shared" si="19"/>
        <v>0</v>
      </c>
      <c r="BL46" s="26">
        <f t="shared" si="19"/>
        <v>1</v>
      </c>
      <c r="BM46" s="26">
        <f t="shared" si="19"/>
        <v>0</v>
      </c>
      <c r="BN46" s="26">
        <f t="shared" si="19"/>
        <v>0</v>
      </c>
      <c r="BO46" s="26">
        <f t="shared" si="19"/>
        <v>0</v>
      </c>
      <c r="BP46" s="26">
        <f t="shared" si="19"/>
        <v>1</v>
      </c>
      <c r="BQ46" s="26">
        <f t="shared" si="19"/>
        <v>0</v>
      </c>
      <c r="BR46" s="26">
        <f t="shared" si="19"/>
        <v>1</v>
      </c>
      <c r="BS46" s="26">
        <f t="shared" si="19"/>
        <v>0</v>
      </c>
      <c r="BT46" s="26">
        <f t="shared" si="19"/>
        <v>1</v>
      </c>
      <c r="BU46" s="26">
        <f t="shared" si="19"/>
        <v>0</v>
      </c>
      <c r="BV46" s="26">
        <f t="shared" si="21"/>
        <v>1</v>
      </c>
      <c r="BW46" s="26">
        <f t="shared" si="21"/>
        <v>0</v>
      </c>
      <c r="BX46" s="26">
        <f t="shared" si="21"/>
        <v>1</v>
      </c>
      <c r="BY46" s="26">
        <f t="shared" si="21"/>
        <v>0</v>
      </c>
      <c r="BZ46" s="26">
        <f t="shared" si="21"/>
        <v>1</v>
      </c>
      <c r="CA46" s="26">
        <f t="shared" si="21"/>
        <v>0</v>
      </c>
      <c r="CB46" s="26">
        <f t="shared" si="21"/>
        <v>1</v>
      </c>
      <c r="CC46" s="26">
        <f t="shared" si="21"/>
        <v>0</v>
      </c>
      <c r="CD46" s="26">
        <f t="shared" si="21"/>
        <v>1</v>
      </c>
      <c r="CE46" s="26">
        <f t="shared" si="21"/>
        <v>1</v>
      </c>
      <c r="CF46" s="26">
        <f t="shared" si="21"/>
        <v>1</v>
      </c>
      <c r="CG46" s="26">
        <f t="shared" si="21"/>
        <v>0</v>
      </c>
      <c r="CH46" s="26">
        <f t="shared" si="21"/>
        <v>1</v>
      </c>
      <c r="CI46" s="26">
        <f t="shared" si="21"/>
        <v>0</v>
      </c>
      <c r="CJ46" s="26">
        <f t="shared" si="21"/>
        <v>1</v>
      </c>
      <c r="CK46" s="26">
        <f t="shared" si="21"/>
        <v>0</v>
      </c>
      <c r="CL46" s="26">
        <f t="shared" si="17"/>
        <v>1</v>
      </c>
      <c r="CM46" s="26">
        <f t="shared" si="17"/>
        <v>0</v>
      </c>
      <c r="CN46" s="26">
        <f t="shared" si="17"/>
        <v>0</v>
      </c>
      <c r="CO46" s="26">
        <f t="shared" si="17"/>
        <v>0</v>
      </c>
      <c r="CP46" s="26">
        <f t="shared" si="17"/>
        <v>0</v>
      </c>
      <c r="CQ46" s="26">
        <f t="shared" si="17"/>
        <v>0</v>
      </c>
      <c r="CR46" s="26">
        <f t="shared" si="17"/>
        <v>0</v>
      </c>
      <c r="CS46" s="26">
        <f t="shared" si="17"/>
        <v>0</v>
      </c>
      <c r="CT46" s="26">
        <f t="shared" si="16"/>
        <v>0</v>
      </c>
      <c r="CU46" s="26">
        <f t="shared" si="16"/>
        <v>0</v>
      </c>
      <c r="CV46" s="26">
        <f t="shared" si="16"/>
        <v>0</v>
      </c>
      <c r="CW46" s="26">
        <f t="shared" si="16"/>
        <v>0</v>
      </c>
      <c r="CX46" s="26">
        <f t="shared" si="16"/>
        <v>1</v>
      </c>
    </row>
    <row r="47" spans="2:102" x14ac:dyDescent="0.25">
      <c r="B47" s="26">
        <v>45</v>
      </c>
      <c r="C47" s="26">
        <f t="shared" si="20"/>
        <v>0</v>
      </c>
      <c r="D47" s="26">
        <f t="shared" si="20"/>
        <v>0</v>
      </c>
      <c r="E47" s="26">
        <f t="shared" si="20"/>
        <v>1</v>
      </c>
      <c r="F47" s="26">
        <f t="shared" si="20"/>
        <v>1</v>
      </c>
      <c r="G47" s="26">
        <f t="shared" si="20"/>
        <v>1</v>
      </c>
      <c r="H47" s="26">
        <f t="shared" si="20"/>
        <v>0</v>
      </c>
      <c r="I47" s="26">
        <f t="shared" si="20"/>
        <v>1</v>
      </c>
      <c r="J47" s="26">
        <f t="shared" si="20"/>
        <v>0</v>
      </c>
      <c r="K47" s="26">
        <f t="shared" si="20"/>
        <v>0</v>
      </c>
      <c r="L47" s="26">
        <f t="shared" si="20"/>
        <v>0</v>
      </c>
      <c r="M47" s="26">
        <f t="shared" si="20"/>
        <v>1</v>
      </c>
      <c r="N47" s="26">
        <f t="shared" si="20"/>
        <v>0</v>
      </c>
      <c r="O47" s="26">
        <f t="shared" si="20"/>
        <v>1</v>
      </c>
      <c r="P47" s="26">
        <f t="shared" si="20"/>
        <v>0</v>
      </c>
      <c r="Q47" s="26">
        <f t="shared" si="20"/>
        <v>1</v>
      </c>
      <c r="R47" s="26">
        <f t="shared" si="18"/>
        <v>1</v>
      </c>
      <c r="S47" s="26">
        <f t="shared" si="18"/>
        <v>1</v>
      </c>
      <c r="T47" s="26">
        <f t="shared" si="18"/>
        <v>0</v>
      </c>
      <c r="U47" s="26">
        <f t="shared" si="18"/>
        <v>1</v>
      </c>
      <c r="V47" s="26">
        <f t="shared" si="18"/>
        <v>0</v>
      </c>
      <c r="W47" s="26">
        <f t="shared" si="18"/>
        <v>1</v>
      </c>
      <c r="X47" s="26">
        <f t="shared" si="18"/>
        <v>0</v>
      </c>
      <c r="Y47" s="26">
        <f t="shared" si="18"/>
        <v>1</v>
      </c>
      <c r="Z47" s="26">
        <f t="shared" si="18"/>
        <v>0</v>
      </c>
      <c r="AA47" s="26">
        <f t="shared" si="18"/>
        <v>0</v>
      </c>
      <c r="AB47" s="26">
        <f t="shared" si="18"/>
        <v>0</v>
      </c>
      <c r="AC47" s="26">
        <f t="shared" si="18"/>
        <v>1</v>
      </c>
      <c r="AD47" s="26">
        <f t="shared" si="18"/>
        <v>0</v>
      </c>
      <c r="AE47" s="26">
        <f t="shared" si="18"/>
        <v>1</v>
      </c>
      <c r="AF47" s="26">
        <f t="shared" si="18"/>
        <v>0</v>
      </c>
      <c r="AG47" s="26">
        <f t="shared" si="18"/>
        <v>1</v>
      </c>
      <c r="AH47" s="26">
        <f t="shared" si="23"/>
        <v>0</v>
      </c>
      <c r="AI47" s="26">
        <f t="shared" si="15"/>
        <v>1</v>
      </c>
      <c r="AJ47" s="26">
        <f t="shared" si="15"/>
        <v>0</v>
      </c>
      <c r="AK47" s="26">
        <f t="shared" si="15"/>
        <v>1</v>
      </c>
      <c r="AL47" s="26">
        <f t="shared" si="15"/>
        <v>1</v>
      </c>
      <c r="AM47" s="26">
        <f t="shared" si="15"/>
        <v>1</v>
      </c>
      <c r="AN47" s="26">
        <f t="shared" si="22"/>
        <v>0</v>
      </c>
      <c r="AO47" s="26">
        <f t="shared" si="22"/>
        <v>1</v>
      </c>
      <c r="AP47" s="26">
        <f t="shared" si="22"/>
        <v>0</v>
      </c>
      <c r="AQ47" s="26">
        <f t="shared" si="22"/>
        <v>1</v>
      </c>
      <c r="AR47" s="26">
        <f t="shared" si="22"/>
        <v>0</v>
      </c>
      <c r="AS47" s="26">
        <f t="shared" si="22"/>
        <v>1</v>
      </c>
      <c r="AT47" s="26">
        <f t="shared" si="22"/>
        <v>0</v>
      </c>
      <c r="AU47" s="26">
        <f t="shared" si="22"/>
        <v>1</v>
      </c>
      <c r="AV47" s="26">
        <f t="shared" si="22"/>
        <v>1</v>
      </c>
      <c r="AW47" s="26">
        <f t="shared" si="22"/>
        <v>0</v>
      </c>
      <c r="AX47" s="26">
        <f t="shared" si="22"/>
        <v>1</v>
      </c>
      <c r="AY47" s="26">
        <f t="shared" si="22"/>
        <v>1</v>
      </c>
      <c r="AZ47" s="26">
        <f t="shared" si="22"/>
        <v>1</v>
      </c>
      <c r="BA47" s="26">
        <f t="shared" si="22"/>
        <v>0</v>
      </c>
      <c r="BB47" s="26">
        <f t="shared" si="22"/>
        <v>1</v>
      </c>
      <c r="BC47" s="26">
        <f t="shared" si="22"/>
        <v>0</v>
      </c>
      <c r="BD47" s="26">
        <f t="shared" si="22"/>
        <v>1</v>
      </c>
      <c r="BE47" s="26">
        <f t="shared" si="22"/>
        <v>0</v>
      </c>
      <c r="BF47" s="26">
        <f t="shared" si="19"/>
        <v>1</v>
      </c>
      <c r="BG47" s="26">
        <f t="shared" si="19"/>
        <v>0</v>
      </c>
      <c r="BH47" s="26">
        <f t="shared" si="19"/>
        <v>1</v>
      </c>
      <c r="BI47" s="26">
        <f t="shared" si="19"/>
        <v>0</v>
      </c>
      <c r="BJ47" s="26">
        <f t="shared" si="19"/>
        <v>1</v>
      </c>
      <c r="BK47" s="26">
        <f t="shared" si="19"/>
        <v>0</v>
      </c>
      <c r="BL47" s="26">
        <f t="shared" si="19"/>
        <v>1</v>
      </c>
      <c r="BM47" s="26">
        <f t="shared" si="19"/>
        <v>0</v>
      </c>
      <c r="BN47" s="26">
        <f t="shared" si="19"/>
        <v>0</v>
      </c>
      <c r="BO47" s="26">
        <f t="shared" si="19"/>
        <v>0</v>
      </c>
      <c r="BP47" s="26">
        <f t="shared" si="19"/>
        <v>1</v>
      </c>
      <c r="BQ47" s="26">
        <f t="shared" si="19"/>
        <v>0</v>
      </c>
      <c r="BR47" s="26">
        <f t="shared" si="19"/>
        <v>1</v>
      </c>
      <c r="BS47" s="26">
        <f t="shared" si="19"/>
        <v>0</v>
      </c>
      <c r="BT47" s="26">
        <f t="shared" si="19"/>
        <v>1</v>
      </c>
      <c r="BU47" s="26">
        <f t="shared" si="19"/>
        <v>0</v>
      </c>
      <c r="BV47" s="26">
        <f t="shared" si="21"/>
        <v>1</v>
      </c>
      <c r="BW47" s="26">
        <f t="shared" si="21"/>
        <v>0</v>
      </c>
      <c r="BX47" s="26">
        <f t="shared" si="21"/>
        <v>1</v>
      </c>
      <c r="BY47" s="26">
        <f t="shared" si="21"/>
        <v>0</v>
      </c>
      <c r="BZ47" s="26">
        <f t="shared" si="21"/>
        <v>1</v>
      </c>
      <c r="CA47" s="26">
        <f t="shared" si="21"/>
        <v>0</v>
      </c>
      <c r="CB47" s="26">
        <f t="shared" si="21"/>
        <v>1</v>
      </c>
      <c r="CC47" s="26">
        <f t="shared" si="21"/>
        <v>0</v>
      </c>
      <c r="CD47" s="26">
        <f t="shared" si="21"/>
        <v>1</v>
      </c>
      <c r="CE47" s="26">
        <f t="shared" si="21"/>
        <v>1</v>
      </c>
      <c r="CF47" s="26">
        <f t="shared" si="21"/>
        <v>1</v>
      </c>
      <c r="CG47" s="26">
        <f t="shared" si="21"/>
        <v>0</v>
      </c>
      <c r="CH47" s="26">
        <f t="shared" si="21"/>
        <v>1</v>
      </c>
      <c r="CI47" s="26">
        <f t="shared" si="21"/>
        <v>0</v>
      </c>
      <c r="CJ47" s="26">
        <f t="shared" si="21"/>
        <v>1</v>
      </c>
      <c r="CK47" s="26">
        <f t="shared" si="21"/>
        <v>0</v>
      </c>
      <c r="CL47" s="26">
        <f t="shared" si="17"/>
        <v>1</v>
      </c>
      <c r="CM47" s="26">
        <f t="shared" si="17"/>
        <v>0</v>
      </c>
      <c r="CN47" s="26">
        <f t="shared" si="17"/>
        <v>1</v>
      </c>
      <c r="CO47" s="26">
        <f t="shared" si="17"/>
        <v>0</v>
      </c>
      <c r="CP47" s="26">
        <f t="shared" si="17"/>
        <v>0</v>
      </c>
      <c r="CQ47" s="26">
        <f t="shared" si="17"/>
        <v>0</v>
      </c>
      <c r="CR47" s="26">
        <f t="shared" si="17"/>
        <v>0</v>
      </c>
      <c r="CS47" s="26">
        <f t="shared" si="17"/>
        <v>0</v>
      </c>
      <c r="CT47" s="26">
        <f t="shared" si="16"/>
        <v>0</v>
      </c>
      <c r="CU47" s="26">
        <f t="shared" si="16"/>
        <v>0</v>
      </c>
      <c r="CV47" s="26">
        <f t="shared" si="16"/>
        <v>0</v>
      </c>
      <c r="CW47" s="26">
        <f t="shared" si="16"/>
        <v>0</v>
      </c>
      <c r="CX47" s="26">
        <f t="shared" si="16"/>
        <v>1</v>
      </c>
    </row>
    <row r="48" spans="2:102" x14ac:dyDescent="0.25">
      <c r="B48" s="26">
        <v>46</v>
      </c>
      <c r="C48" s="26">
        <f t="shared" si="20"/>
        <v>0</v>
      </c>
      <c r="D48" s="26">
        <f t="shared" si="20"/>
        <v>0</v>
      </c>
      <c r="E48" s="26">
        <f t="shared" si="20"/>
        <v>1</v>
      </c>
      <c r="F48" s="26">
        <f t="shared" si="20"/>
        <v>1</v>
      </c>
      <c r="G48" s="26">
        <f t="shared" si="20"/>
        <v>1</v>
      </c>
      <c r="H48" s="26">
        <f t="shared" si="20"/>
        <v>0</v>
      </c>
      <c r="I48" s="26">
        <f t="shared" si="20"/>
        <v>1</v>
      </c>
      <c r="J48" s="26">
        <f t="shared" si="20"/>
        <v>0</v>
      </c>
      <c r="K48" s="26">
        <f t="shared" si="20"/>
        <v>0</v>
      </c>
      <c r="L48" s="26">
        <f t="shared" si="20"/>
        <v>0</v>
      </c>
      <c r="M48" s="26">
        <f t="shared" si="20"/>
        <v>1</v>
      </c>
      <c r="N48" s="26">
        <f t="shared" si="20"/>
        <v>0</v>
      </c>
      <c r="O48" s="26">
        <f t="shared" si="20"/>
        <v>1</v>
      </c>
      <c r="P48" s="26">
        <f t="shared" si="20"/>
        <v>0</v>
      </c>
      <c r="Q48" s="26">
        <f t="shared" si="20"/>
        <v>1</v>
      </c>
      <c r="R48" s="26">
        <f t="shared" si="18"/>
        <v>1</v>
      </c>
      <c r="S48" s="26">
        <f t="shared" si="18"/>
        <v>1</v>
      </c>
      <c r="T48" s="26">
        <f t="shared" si="18"/>
        <v>0</v>
      </c>
      <c r="U48" s="26">
        <f t="shared" si="18"/>
        <v>1</v>
      </c>
      <c r="V48" s="26">
        <f t="shared" si="18"/>
        <v>0</v>
      </c>
      <c r="W48" s="26">
        <f t="shared" si="18"/>
        <v>1</v>
      </c>
      <c r="X48" s="26">
        <f t="shared" si="18"/>
        <v>0</v>
      </c>
      <c r="Y48" s="26">
        <f t="shared" si="18"/>
        <v>1</v>
      </c>
      <c r="Z48" s="26">
        <f t="shared" si="18"/>
        <v>0</v>
      </c>
      <c r="AA48" s="26">
        <f t="shared" si="18"/>
        <v>0</v>
      </c>
      <c r="AB48" s="26">
        <f t="shared" si="18"/>
        <v>0</v>
      </c>
      <c r="AC48" s="26">
        <f t="shared" si="18"/>
        <v>1</v>
      </c>
      <c r="AD48" s="26">
        <f t="shared" si="18"/>
        <v>0</v>
      </c>
      <c r="AE48" s="26">
        <f t="shared" si="18"/>
        <v>1</v>
      </c>
      <c r="AF48" s="26">
        <f t="shared" si="18"/>
        <v>0</v>
      </c>
      <c r="AG48" s="26">
        <f t="shared" si="18"/>
        <v>1</v>
      </c>
      <c r="AH48" s="26">
        <f t="shared" si="23"/>
        <v>0</v>
      </c>
      <c r="AI48" s="26">
        <f t="shared" si="15"/>
        <v>1</v>
      </c>
      <c r="AJ48" s="26">
        <f t="shared" si="15"/>
        <v>0</v>
      </c>
      <c r="AK48" s="26">
        <f t="shared" si="15"/>
        <v>1</v>
      </c>
      <c r="AL48" s="26">
        <f t="shared" si="15"/>
        <v>1</v>
      </c>
      <c r="AM48" s="26">
        <f t="shared" si="15"/>
        <v>1</v>
      </c>
      <c r="AN48" s="26">
        <f t="shared" si="22"/>
        <v>0</v>
      </c>
      <c r="AO48" s="26">
        <f t="shared" si="22"/>
        <v>1</v>
      </c>
      <c r="AP48" s="26">
        <f t="shared" si="22"/>
        <v>0</v>
      </c>
      <c r="AQ48" s="26">
        <f t="shared" si="22"/>
        <v>1</v>
      </c>
      <c r="AR48" s="26">
        <f t="shared" si="22"/>
        <v>0</v>
      </c>
      <c r="AS48" s="26">
        <f t="shared" si="22"/>
        <v>1</v>
      </c>
      <c r="AT48" s="26">
        <f t="shared" si="22"/>
        <v>0</v>
      </c>
      <c r="AU48" s="26">
        <f t="shared" si="22"/>
        <v>1</v>
      </c>
      <c r="AV48" s="26">
        <f t="shared" si="22"/>
        <v>0</v>
      </c>
      <c r="AW48" s="26">
        <f t="shared" si="22"/>
        <v>0</v>
      </c>
      <c r="AX48" s="26">
        <f t="shared" si="22"/>
        <v>1</v>
      </c>
      <c r="AY48" s="26">
        <f t="shared" si="22"/>
        <v>1</v>
      </c>
      <c r="AZ48" s="26">
        <f t="shared" si="22"/>
        <v>1</v>
      </c>
      <c r="BA48" s="26">
        <f t="shared" si="22"/>
        <v>0</v>
      </c>
      <c r="BB48" s="26">
        <f t="shared" si="22"/>
        <v>1</v>
      </c>
      <c r="BC48" s="26">
        <f t="shared" si="22"/>
        <v>0</v>
      </c>
      <c r="BD48" s="26">
        <f t="shared" si="22"/>
        <v>1</v>
      </c>
      <c r="BE48" s="26">
        <f t="shared" si="22"/>
        <v>0</v>
      </c>
      <c r="BF48" s="26">
        <f t="shared" si="19"/>
        <v>1</v>
      </c>
      <c r="BG48" s="26">
        <f t="shared" si="19"/>
        <v>0</v>
      </c>
      <c r="BH48" s="26">
        <f t="shared" si="19"/>
        <v>1</v>
      </c>
      <c r="BI48" s="26">
        <f t="shared" si="19"/>
        <v>0</v>
      </c>
      <c r="BJ48" s="26">
        <f t="shared" si="19"/>
        <v>1</v>
      </c>
      <c r="BK48" s="26">
        <f t="shared" si="19"/>
        <v>0</v>
      </c>
      <c r="BL48" s="26">
        <f t="shared" si="19"/>
        <v>1</v>
      </c>
      <c r="BM48" s="26">
        <f t="shared" si="19"/>
        <v>0</v>
      </c>
      <c r="BN48" s="26">
        <f t="shared" si="19"/>
        <v>0</v>
      </c>
      <c r="BO48" s="26">
        <f t="shared" si="19"/>
        <v>0</v>
      </c>
      <c r="BP48" s="26">
        <f t="shared" si="19"/>
        <v>1</v>
      </c>
      <c r="BQ48" s="26">
        <f t="shared" si="19"/>
        <v>0</v>
      </c>
      <c r="BR48" s="26">
        <f t="shared" si="19"/>
        <v>1</v>
      </c>
      <c r="BS48" s="26">
        <f t="shared" si="19"/>
        <v>0</v>
      </c>
      <c r="BT48" s="26">
        <f t="shared" si="19"/>
        <v>1</v>
      </c>
      <c r="BU48" s="26">
        <f t="shared" si="19"/>
        <v>0</v>
      </c>
      <c r="BV48" s="26">
        <f t="shared" si="21"/>
        <v>1</v>
      </c>
      <c r="BW48" s="26">
        <f t="shared" si="21"/>
        <v>0</v>
      </c>
      <c r="BX48" s="26">
        <f t="shared" si="21"/>
        <v>1</v>
      </c>
      <c r="BY48" s="26">
        <f t="shared" si="21"/>
        <v>0</v>
      </c>
      <c r="BZ48" s="26">
        <f t="shared" si="21"/>
        <v>1</v>
      </c>
      <c r="CA48" s="26">
        <f t="shared" si="21"/>
        <v>0</v>
      </c>
      <c r="CB48" s="26">
        <f t="shared" si="21"/>
        <v>1</v>
      </c>
      <c r="CC48" s="26">
        <f t="shared" si="21"/>
        <v>0</v>
      </c>
      <c r="CD48" s="26">
        <f t="shared" si="21"/>
        <v>1</v>
      </c>
      <c r="CE48" s="26">
        <f t="shared" si="21"/>
        <v>1</v>
      </c>
      <c r="CF48" s="26">
        <f t="shared" si="21"/>
        <v>1</v>
      </c>
      <c r="CG48" s="26">
        <f t="shared" si="21"/>
        <v>0</v>
      </c>
      <c r="CH48" s="26">
        <f t="shared" si="21"/>
        <v>1</v>
      </c>
      <c r="CI48" s="26">
        <f t="shared" si="21"/>
        <v>0</v>
      </c>
      <c r="CJ48" s="26">
        <f t="shared" si="21"/>
        <v>1</v>
      </c>
      <c r="CK48" s="26">
        <f t="shared" si="21"/>
        <v>0</v>
      </c>
      <c r="CL48" s="26">
        <f t="shared" si="17"/>
        <v>1</v>
      </c>
      <c r="CM48" s="26">
        <f t="shared" si="17"/>
        <v>0</v>
      </c>
      <c r="CN48" s="26">
        <f t="shared" si="17"/>
        <v>1</v>
      </c>
      <c r="CO48" s="26">
        <f t="shared" si="17"/>
        <v>0</v>
      </c>
      <c r="CP48" s="26">
        <f t="shared" si="17"/>
        <v>1</v>
      </c>
      <c r="CQ48" s="26">
        <f t="shared" si="17"/>
        <v>0</v>
      </c>
      <c r="CR48" s="26">
        <f t="shared" si="17"/>
        <v>0</v>
      </c>
      <c r="CS48" s="26">
        <f t="shared" si="17"/>
        <v>0</v>
      </c>
      <c r="CT48" s="26">
        <f t="shared" si="16"/>
        <v>0</v>
      </c>
      <c r="CU48" s="26">
        <f t="shared" si="16"/>
        <v>0</v>
      </c>
      <c r="CV48" s="26">
        <f t="shared" si="16"/>
        <v>0</v>
      </c>
      <c r="CW48" s="26">
        <f t="shared" si="16"/>
        <v>0</v>
      </c>
      <c r="CX48" s="26">
        <f t="shared" si="16"/>
        <v>1</v>
      </c>
    </row>
    <row r="49" spans="2:102" x14ac:dyDescent="0.25">
      <c r="B49" s="26">
        <v>47</v>
      </c>
      <c r="C49" s="26">
        <f t="shared" si="20"/>
        <v>0</v>
      </c>
      <c r="D49" s="26">
        <f t="shared" si="20"/>
        <v>0</v>
      </c>
      <c r="E49" s="26">
        <f t="shared" si="20"/>
        <v>1</v>
      </c>
      <c r="F49" s="26">
        <f t="shared" si="20"/>
        <v>1</v>
      </c>
      <c r="G49" s="26">
        <f t="shared" si="20"/>
        <v>1</v>
      </c>
      <c r="H49" s="26">
        <f t="shared" si="20"/>
        <v>0</v>
      </c>
      <c r="I49" s="26">
        <f t="shared" si="20"/>
        <v>1</v>
      </c>
      <c r="J49" s="26">
        <f t="shared" si="20"/>
        <v>0</v>
      </c>
      <c r="K49" s="26">
        <f t="shared" si="20"/>
        <v>0</v>
      </c>
      <c r="L49" s="26">
        <f t="shared" si="20"/>
        <v>0</v>
      </c>
      <c r="M49" s="26">
        <f t="shared" si="20"/>
        <v>1</v>
      </c>
      <c r="N49" s="26">
        <f t="shared" si="20"/>
        <v>0</v>
      </c>
      <c r="O49" s="26">
        <f t="shared" si="20"/>
        <v>1</v>
      </c>
      <c r="P49" s="26">
        <f t="shared" si="20"/>
        <v>0</v>
      </c>
      <c r="Q49" s="26">
        <f t="shared" si="20"/>
        <v>1</v>
      </c>
      <c r="R49" s="26">
        <f t="shared" si="18"/>
        <v>1</v>
      </c>
      <c r="S49" s="26">
        <f t="shared" si="18"/>
        <v>1</v>
      </c>
      <c r="T49" s="26">
        <f t="shared" si="18"/>
        <v>0</v>
      </c>
      <c r="U49" s="26">
        <f t="shared" si="18"/>
        <v>1</v>
      </c>
      <c r="V49" s="26">
        <f t="shared" si="18"/>
        <v>0</v>
      </c>
      <c r="W49" s="26">
        <f t="shared" si="18"/>
        <v>1</v>
      </c>
      <c r="X49" s="26">
        <f t="shared" si="18"/>
        <v>0</v>
      </c>
      <c r="Y49" s="26">
        <f t="shared" si="18"/>
        <v>1</v>
      </c>
      <c r="Z49" s="26">
        <f t="shared" si="18"/>
        <v>0</v>
      </c>
      <c r="AA49" s="26">
        <f t="shared" si="18"/>
        <v>0</v>
      </c>
      <c r="AB49" s="26">
        <f t="shared" si="18"/>
        <v>0</v>
      </c>
      <c r="AC49" s="26">
        <f t="shared" si="18"/>
        <v>1</v>
      </c>
      <c r="AD49" s="26">
        <f t="shared" si="18"/>
        <v>0</v>
      </c>
      <c r="AE49" s="26">
        <f t="shared" si="18"/>
        <v>1</v>
      </c>
      <c r="AF49" s="26">
        <f t="shared" si="18"/>
        <v>0</v>
      </c>
      <c r="AG49" s="26">
        <f t="shared" si="18"/>
        <v>1</v>
      </c>
      <c r="AH49" s="26">
        <f t="shared" si="23"/>
        <v>0</v>
      </c>
      <c r="AI49" s="26">
        <f t="shared" si="15"/>
        <v>1</v>
      </c>
      <c r="AJ49" s="26">
        <f t="shared" si="15"/>
        <v>0</v>
      </c>
      <c r="AK49" s="26">
        <f t="shared" si="15"/>
        <v>1</v>
      </c>
      <c r="AL49" s="26">
        <f t="shared" si="15"/>
        <v>1</v>
      </c>
      <c r="AM49" s="26">
        <f t="shared" si="15"/>
        <v>1</v>
      </c>
      <c r="AN49" s="26">
        <f t="shared" si="22"/>
        <v>0</v>
      </c>
      <c r="AO49" s="26">
        <f t="shared" si="22"/>
        <v>1</v>
      </c>
      <c r="AP49" s="26">
        <f t="shared" si="22"/>
        <v>0</v>
      </c>
      <c r="AQ49" s="26">
        <f t="shared" si="22"/>
        <v>1</v>
      </c>
      <c r="AR49" s="26">
        <f t="shared" si="22"/>
        <v>0</v>
      </c>
      <c r="AS49" s="26">
        <f t="shared" si="22"/>
        <v>1</v>
      </c>
      <c r="AT49" s="26">
        <f t="shared" si="22"/>
        <v>0</v>
      </c>
      <c r="AU49" s="26">
        <f t="shared" si="22"/>
        <v>1</v>
      </c>
      <c r="AV49" s="26">
        <f t="shared" si="22"/>
        <v>0</v>
      </c>
      <c r="AW49" s="26">
        <f t="shared" si="22"/>
        <v>1</v>
      </c>
      <c r="AX49" s="26">
        <f t="shared" si="22"/>
        <v>1</v>
      </c>
      <c r="AY49" s="26">
        <f t="shared" si="22"/>
        <v>1</v>
      </c>
      <c r="AZ49" s="26">
        <f t="shared" si="22"/>
        <v>1</v>
      </c>
      <c r="BA49" s="26">
        <f t="shared" si="22"/>
        <v>0</v>
      </c>
      <c r="BB49" s="26">
        <f t="shared" si="22"/>
        <v>1</v>
      </c>
      <c r="BC49" s="26">
        <f t="shared" si="22"/>
        <v>0</v>
      </c>
      <c r="BD49" s="26">
        <f t="shared" si="22"/>
        <v>1</v>
      </c>
      <c r="BE49" s="26">
        <f t="shared" si="22"/>
        <v>0</v>
      </c>
      <c r="BF49" s="26">
        <f t="shared" si="19"/>
        <v>1</v>
      </c>
      <c r="BG49" s="26">
        <f t="shared" si="19"/>
        <v>0</v>
      </c>
      <c r="BH49" s="26">
        <f t="shared" si="19"/>
        <v>1</v>
      </c>
      <c r="BI49" s="26">
        <f t="shared" si="19"/>
        <v>0</v>
      </c>
      <c r="BJ49" s="26">
        <f t="shared" si="19"/>
        <v>1</v>
      </c>
      <c r="BK49" s="26">
        <f t="shared" si="19"/>
        <v>0</v>
      </c>
      <c r="BL49" s="26">
        <f t="shared" si="19"/>
        <v>1</v>
      </c>
      <c r="BM49" s="26">
        <f t="shared" si="19"/>
        <v>0</v>
      </c>
      <c r="BN49" s="26">
        <f t="shared" si="19"/>
        <v>0</v>
      </c>
      <c r="BO49" s="26">
        <f t="shared" si="19"/>
        <v>0</v>
      </c>
      <c r="BP49" s="26">
        <f t="shared" si="19"/>
        <v>1</v>
      </c>
      <c r="BQ49" s="26">
        <f t="shared" si="19"/>
        <v>0</v>
      </c>
      <c r="BR49" s="26">
        <f t="shared" si="19"/>
        <v>1</v>
      </c>
      <c r="BS49" s="26">
        <f t="shared" si="19"/>
        <v>0</v>
      </c>
      <c r="BT49" s="26">
        <f t="shared" si="19"/>
        <v>1</v>
      </c>
      <c r="BU49" s="26">
        <f t="shared" si="19"/>
        <v>0</v>
      </c>
      <c r="BV49" s="26">
        <f t="shared" si="21"/>
        <v>1</v>
      </c>
      <c r="BW49" s="26">
        <f t="shared" si="21"/>
        <v>0</v>
      </c>
      <c r="BX49" s="26">
        <f t="shared" si="21"/>
        <v>1</v>
      </c>
      <c r="BY49" s="26">
        <f t="shared" si="21"/>
        <v>0</v>
      </c>
      <c r="BZ49" s="26">
        <f t="shared" si="21"/>
        <v>1</v>
      </c>
      <c r="CA49" s="26">
        <f t="shared" si="21"/>
        <v>0</v>
      </c>
      <c r="CB49" s="26">
        <f t="shared" si="21"/>
        <v>1</v>
      </c>
      <c r="CC49" s="26">
        <f t="shared" si="21"/>
        <v>0</v>
      </c>
      <c r="CD49" s="26">
        <f t="shared" si="21"/>
        <v>1</v>
      </c>
      <c r="CE49" s="26">
        <f t="shared" si="21"/>
        <v>1</v>
      </c>
      <c r="CF49" s="26">
        <f t="shared" si="21"/>
        <v>1</v>
      </c>
      <c r="CG49" s="26">
        <f t="shared" si="21"/>
        <v>0</v>
      </c>
      <c r="CH49" s="26">
        <f t="shared" si="21"/>
        <v>1</v>
      </c>
      <c r="CI49" s="26">
        <f t="shared" si="21"/>
        <v>0</v>
      </c>
      <c r="CJ49" s="26">
        <f t="shared" si="21"/>
        <v>1</v>
      </c>
      <c r="CK49" s="26">
        <f t="shared" si="21"/>
        <v>0</v>
      </c>
      <c r="CL49" s="26">
        <f t="shared" si="17"/>
        <v>1</v>
      </c>
      <c r="CM49" s="26">
        <f t="shared" si="17"/>
        <v>0</v>
      </c>
      <c r="CN49" s="26">
        <f t="shared" si="17"/>
        <v>1</v>
      </c>
      <c r="CO49" s="26">
        <f t="shared" si="17"/>
        <v>0</v>
      </c>
      <c r="CP49" s="26">
        <f t="shared" si="17"/>
        <v>1</v>
      </c>
      <c r="CQ49" s="26">
        <f t="shared" si="17"/>
        <v>0</v>
      </c>
      <c r="CR49" s="26">
        <f t="shared" si="17"/>
        <v>1</v>
      </c>
      <c r="CS49" s="26">
        <f t="shared" si="17"/>
        <v>0</v>
      </c>
      <c r="CT49" s="26">
        <f t="shared" si="16"/>
        <v>0</v>
      </c>
      <c r="CU49" s="26">
        <f t="shared" si="16"/>
        <v>0</v>
      </c>
      <c r="CV49" s="26">
        <f t="shared" si="16"/>
        <v>0</v>
      </c>
      <c r="CW49" s="26">
        <f t="shared" si="16"/>
        <v>0</v>
      </c>
      <c r="CX49" s="26">
        <f t="shared" si="16"/>
        <v>1</v>
      </c>
    </row>
    <row r="50" spans="2:102" x14ac:dyDescent="0.25">
      <c r="B50" s="26">
        <v>48</v>
      </c>
      <c r="C50" s="26">
        <f t="shared" si="20"/>
        <v>0</v>
      </c>
      <c r="D50" s="26">
        <f t="shared" si="20"/>
        <v>0</v>
      </c>
      <c r="E50" s="26">
        <f t="shared" si="20"/>
        <v>1</v>
      </c>
      <c r="F50" s="26">
        <f t="shared" si="20"/>
        <v>1</v>
      </c>
      <c r="G50" s="26">
        <f t="shared" si="20"/>
        <v>1</v>
      </c>
      <c r="H50" s="26">
        <f t="shared" si="20"/>
        <v>0</v>
      </c>
      <c r="I50" s="26">
        <f t="shared" si="20"/>
        <v>1</v>
      </c>
      <c r="J50" s="26">
        <f t="shared" si="20"/>
        <v>0</v>
      </c>
      <c r="K50" s="26">
        <f t="shared" si="20"/>
        <v>0</v>
      </c>
      <c r="L50" s="26">
        <f t="shared" si="20"/>
        <v>0</v>
      </c>
      <c r="M50" s="26">
        <f t="shared" si="20"/>
        <v>1</v>
      </c>
      <c r="N50" s="26">
        <f t="shared" si="20"/>
        <v>0</v>
      </c>
      <c r="O50" s="26">
        <f t="shared" si="20"/>
        <v>1</v>
      </c>
      <c r="P50" s="26">
        <f t="shared" si="20"/>
        <v>0</v>
      </c>
      <c r="Q50" s="26">
        <f t="shared" si="20"/>
        <v>1</v>
      </c>
      <c r="R50" s="26">
        <f t="shared" si="18"/>
        <v>1</v>
      </c>
      <c r="S50" s="26">
        <f t="shared" si="18"/>
        <v>1</v>
      </c>
      <c r="T50" s="26">
        <f t="shared" si="18"/>
        <v>0</v>
      </c>
      <c r="U50" s="26">
        <f t="shared" si="18"/>
        <v>1</v>
      </c>
      <c r="V50" s="26">
        <f t="shared" si="18"/>
        <v>0</v>
      </c>
      <c r="W50" s="26">
        <f t="shared" si="18"/>
        <v>1</v>
      </c>
      <c r="X50" s="26">
        <f t="shared" si="18"/>
        <v>0</v>
      </c>
      <c r="Y50" s="26">
        <f t="shared" si="18"/>
        <v>1</v>
      </c>
      <c r="Z50" s="26">
        <f t="shared" si="18"/>
        <v>0</v>
      </c>
      <c r="AA50" s="26">
        <f t="shared" si="18"/>
        <v>0</v>
      </c>
      <c r="AB50" s="26">
        <f t="shared" si="18"/>
        <v>0</v>
      </c>
      <c r="AC50" s="26">
        <f t="shared" si="18"/>
        <v>1</v>
      </c>
      <c r="AD50" s="26">
        <f t="shared" si="18"/>
        <v>0</v>
      </c>
      <c r="AE50" s="26">
        <f t="shared" si="18"/>
        <v>1</v>
      </c>
      <c r="AF50" s="26">
        <f t="shared" si="18"/>
        <v>0</v>
      </c>
      <c r="AG50" s="26">
        <f t="shared" si="18"/>
        <v>1</v>
      </c>
      <c r="AH50" s="26">
        <f t="shared" si="23"/>
        <v>0</v>
      </c>
      <c r="AI50" s="26">
        <f t="shared" si="23"/>
        <v>1</v>
      </c>
      <c r="AJ50" s="26">
        <f t="shared" si="23"/>
        <v>0</v>
      </c>
      <c r="AK50" s="26">
        <f t="shared" si="23"/>
        <v>1</v>
      </c>
      <c r="AL50" s="26">
        <f t="shared" si="23"/>
        <v>1</v>
      </c>
      <c r="AM50" s="26">
        <f t="shared" si="23"/>
        <v>1</v>
      </c>
      <c r="AN50" s="26">
        <f t="shared" si="22"/>
        <v>0</v>
      </c>
      <c r="AO50" s="26">
        <f t="shared" si="22"/>
        <v>1</v>
      </c>
      <c r="AP50" s="26">
        <f t="shared" si="22"/>
        <v>0</v>
      </c>
      <c r="AQ50" s="26">
        <f t="shared" si="22"/>
        <v>1</v>
      </c>
      <c r="AR50" s="26">
        <f t="shared" si="22"/>
        <v>0</v>
      </c>
      <c r="AS50" s="26">
        <f t="shared" si="22"/>
        <v>1</v>
      </c>
      <c r="AT50" s="26">
        <f t="shared" si="22"/>
        <v>0</v>
      </c>
      <c r="AU50" s="26">
        <f t="shared" si="22"/>
        <v>1</v>
      </c>
      <c r="AV50" s="26">
        <f t="shared" si="22"/>
        <v>0</v>
      </c>
      <c r="AW50" s="26">
        <f t="shared" si="22"/>
        <v>1</v>
      </c>
      <c r="AX50" s="26">
        <f t="shared" si="22"/>
        <v>0</v>
      </c>
      <c r="AY50" s="26">
        <f t="shared" si="22"/>
        <v>1</v>
      </c>
      <c r="AZ50" s="26">
        <f t="shared" si="22"/>
        <v>1</v>
      </c>
      <c r="BA50" s="26">
        <f t="shared" si="22"/>
        <v>0</v>
      </c>
      <c r="BB50" s="26">
        <f t="shared" si="22"/>
        <v>1</v>
      </c>
      <c r="BC50" s="26">
        <f t="shared" si="22"/>
        <v>0</v>
      </c>
      <c r="BD50" s="26">
        <f t="shared" si="22"/>
        <v>1</v>
      </c>
      <c r="BE50" s="26">
        <f t="shared" si="22"/>
        <v>0</v>
      </c>
      <c r="BF50" s="26">
        <f t="shared" si="19"/>
        <v>1</v>
      </c>
      <c r="BG50" s="26">
        <f t="shared" si="19"/>
        <v>0</v>
      </c>
      <c r="BH50" s="26">
        <f t="shared" si="19"/>
        <v>1</v>
      </c>
      <c r="BI50" s="26">
        <f t="shared" si="19"/>
        <v>0</v>
      </c>
      <c r="BJ50" s="26">
        <f t="shared" si="19"/>
        <v>1</v>
      </c>
      <c r="BK50" s="26">
        <f t="shared" si="19"/>
        <v>0</v>
      </c>
      <c r="BL50" s="26">
        <f t="shared" si="19"/>
        <v>1</v>
      </c>
      <c r="BM50" s="26">
        <f t="shared" si="19"/>
        <v>0</v>
      </c>
      <c r="BN50" s="26">
        <f t="shared" si="19"/>
        <v>0</v>
      </c>
      <c r="BO50" s="26">
        <f t="shared" si="19"/>
        <v>0</v>
      </c>
      <c r="BP50" s="26">
        <f t="shared" si="19"/>
        <v>1</v>
      </c>
      <c r="BQ50" s="26">
        <f t="shared" si="19"/>
        <v>0</v>
      </c>
      <c r="BR50" s="26">
        <f t="shared" si="19"/>
        <v>1</v>
      </c>
      <c r="BS50" s="26">
        <f t="shared" si="19"/>
        <v>0</v>
      </c>
      <c r="BT50" s="26">
        <f t="shared" si="19"/>
        <v>1</v>
      </c>
      <c r="BU50" s="26">
        <f t="shared" si="19"/>
        <v>0</v>
      </c>
      <c r="BV50" s="26">
        <f t="shared" si="21"/>
        <v>1</v>
      </c>
      <c r="BW50" s="26">
        <f t="shared" si="21"/>
        <v>0</v>
      </c>
      <c r="BX50" s="26">
        <f t="shared" si="21"/>
        <v>1</v>
      </c>
      <c r="BY50" s="26">
        <f t="shared" si="21"/>
        <v>0</v>
      </c>
      <c r="BZ50" s="26">
        <f t="shared" si="21"/>
        <v>1</v>
      </c>
      <c r="CA50" s="26">
        <f t="shared" si="21"/>
        <v>0</v>
      </c>
      <c r="CB50" s="26">
        <f t="shared" si="21"/>
        <v>1</v>
      </c>
      <c r="CC50" s="26">
        <f t="shared" si="21"/>
        <v>0</v>
      </c>
      <c r="CD50" s="26">
        <f t="shared" si="21"/>
        <v>1</v>
      </c>
      <c r="CE50" s="26">
        <f t="shared" si="21"/>
        <v>1</v>
      </c>
      <c r="CF50" s="26">
        <f t="shared" si="21"/>
        <v>1</v>
      </c>
      <c r="CG50" s="26">
        <f t="shared" si="21"/>
        <v>0</v>
      </c>
      <c r="CH50" s="26">
        <f t="shared" si="21"/>
        <v>1</v>
      </c>
      <c r="CI50" s="26">
        <f t="shared" si="21"/>
        <v>0</v>
      </c>
      <c r="CJ50" s="26">
        <f t="shared" si="21"/>
        <v>1</v>
      </c>
      <c r="CK50" s="26">
        <f t="shared" si="21"/>
        <v>0</v>
      </c>
      <c r="CL50" s="26">
        <f t="shared" si="17"/>
        <v>1</v>
      </c>
      <c r="CM50" s="26">
        <f t="shared" si="17"/>
        <v>0</v>
      </c>
      <c r="CN50" s="26">
        <f t="shared" si="17"/>
        <v>1</v>
      </c>
      <c r="CO50" s="26">
        <f t="shared" si="17"/>
        <v>0</v>
      </c>
      <c r="CP50" s="26">
        <f t="shared" si="17"/>
        <v>1</v>
      </c>
      <c r="CQ50" s="26">
        <f t="shared" si="17"/>
        <v>0</v>
      </c>
      <c r="CR50" s="26">
        <f t="shared" si="17"/>
        <v>1</v>
      </c>
      <c r="CS50" s="26">
        <f t="shared" si="17"/>
        <v>0</v>
      </c>
      <c r="CT50" s="26">
        <f t="shared" si="17"/>
        <v>1</v>
      </c>
      <c r="CU50" s="26">
        <f t="shared" si="17"/>
        <v>0</v>
      </c>
      <c r="CV50" s="26">
        <f t="shared" si="17"/>
        <v>0</v>
      </c>
      <c r="CW50" s="26">
        <f t="shared" si="17"/>
        <v>0</v>
      </c>
      <c r="CX50" s="26">
        <f t="shared" si="17"/>
        <v>1</v>
      </c>
    </row>
    <row r="51" spans="2:102" x14ac:dyDescent="0.25">
      <c r="B51" s="26">
        <v>49</v>
      </c>
      <c r="C51" s="26">
        <f t="shared" si="20"/>
        <v>0</v>
      </c>
      <c r="D51" s="26">
        <f t="shared" si="20"/>
        <v>0</v>
      </c>
      <c r="E51" s="26">
        <f t="shared" si="20"/>
        <v>1</v>
      </c>
      <c r="F51" s="26">
        <f t="shared" si="20"/>
        <v>1</v>
      </c>
      <c r="G51" s="26">
        <f t="shared" si="20"/>
        <v>1</v>
      </c>
      <c r="H51" s="26">
        <f t="shared" si="20"/>
        <v>0</v>
      </c>
      <c r="I51" s="26">
        <f t="shared" si="20"/>
        <v>1</v>
      </c>
      <c r="J51" s="26">
        <f t="shared" si="20"/>
        <v>0</v>
      </c>
      <c r="K51" s="26">
        <f t="shared" si="20"/>
        <v>0</v>
      </c>
      <c r="L51" s="26">
        <f t="shared" si="20"/>
        <v>0</v>
      </c>
      <c r="M51" s="26">
        <f t="shared" si="20"/>
        <v>1</v>
      </c>
      <c r="N51" s="26">
        <f t="shared" si="20"/>
        <v>0</v>
      </c>
      <c r="O51" s="26">
        <f t="shared" si="20"/>
        <v>1</v>
      </c>
      <c r="P51" s="26">
        <f t="shared" si="20"/>
        <v>0</v>
      </c>
      <c r="Q51" s="26">
        <f t="shared" si="20"/>
        <v>1</v>
      </c>
      <c r="R51" s="26">
        <f t="shared" si="18"/>
        <v>1</v>
      </c>
      <c r="S51" s="26">
        <f t="shared" si="18"/>
        <v>1</v>
      </c>
      <c r="T51" s="26">
        <f t="shared" si="18"/>
        <v>0</v>
      </c>
      <c r="U51" s="26">
        <f t="shared" si="18"/>
        <v>1</v>
      </c>
      <c r="V51" s="26">
        <f t="shared" si="18"/>
        <v>0</v>
      </c>
      <c r="W51" s="26">
        <f t="shared" si="18"/>
        <v>1</v>
      </c>
      <c r="X51" s="26">
        <f t="shared" si="18"/>
        <v>0</v>
      </c>
      <c r="Y51" s="26">
        <f t="shared" si="18"/>
        <v>1</v>
      </c>
      <c r="Z51" s="26">
        <f t="shared" si="18"/>
        <v>0</v>
      </c>
      <c r="AA51" s="26">
        <f t="shared" si="18"/>
        <v>0</v>
      </c>
      <c r="AB51" s="26">
        <f t="shared" si="18"/>
        <v>0</v>
      </c>
      <c r="AC51" s="26">
        <f t="shared" si="18"/>
        <v>1</v>
      </c>
      <c r="AD51" s="26">
        <f t="shared" si="18"/>
        <v>0</v>
      </c>
      <c r="AE51" s="26">
        <f t="shared" si="18"/>
        <v>1</v>
      </c>
      <c r="AF51" s="26">
        <f t="shared" si="18"/>
        <v>0</v>
      </c>
      <c r="AG51" s="26">
        <f t="shared" si="18"/>
        <v>1</v>
      </c>
      <c r="AH51" s="26">
        <f t="shared" si="23"/>
        <v>0</v>
      </c>
      <c r="AI51" s="26">
        <f t="shared" si="23"/>
        <v>1</v>
      </c>
      <c r="AJ51" s="26">
        <f t="shared" si="23"/>
        <v>0</v>
      </c>
      <c r="AK51" s="26">
        <f t="shared" si="23"/>
        <v>1</v>
      </c>
      <c r="AL51" s="26">
        <f t="shared" si="23"/>
        <v>1</v>
      </c>
      <c r="AM51" s="26">
        <f t="shared" si="23"/>
        <v>1</v>
      </c>
      <c r="AN51" s="26">
        <f t="shared" si="22"/>
        <v>0</v>
      </c>
      <c r="AO51" s="26">
        <f t="shared" si="22"/>
        <v>1</v>
      </c>
      <c r="AP51" s="26">
        <f t="shared" si="22"/>
        <v>0</v>
      </c>
      <c r="AQ51" s="26">
        <f t="shared" si="22"/>
        <v>1</v>
      </c>
      <c r="AR51" s="26">
        <f t="shared" si="22"/>
        <v>0</v>
      </c>
      <c r="AS51" s="26">
        <f t="shared" si="22"/>
        <v>1</v>
      </c>
      <c r="AT51" s="26">
        <f t="shared" si="22"/>
        <v>0</v>
      </c>
      <c r="AU51" s="26">
        <f t="shared" si="22"/>
        <v>1</v>
      </c>
      <c r="AV51" s="26">
        <f t="shared" si="22"/>
        <v>0</v>
      </c>
      <c r="AW51" s="26">
        <f t="shared" si="22"/>
        <v>1</v>
      </c>
      <c r="AX51" s="26">
        <f t="shared" si="22"/>
        <v>0</v>
      </c>
      <c r="AY51" s="26">
        <f t="shared" si="22"/>
        <v>0</v>
      </c>
      <c r="AZ51" s="26">
        <f t="shared" si="22"/>
        <v>1</v>
      </c>
      <c r="BA51" s="26">
        <f t="shared" si="22"/>
        <v>0</v>
      </c>
      <c r="BB51" s="26">
        <f t="shared" si="22"/>
        <v>1</v>
      </c>
      <c r="BC51" s="26">
        <f t="shared" si="22"/>
        <v>0</v>
      </c>
      <c r="BD51" s="26">
        <f t="shared" si="22"/>
        <v>1</v>
      </c>
      <c r="BE51" s="26">
        <f t="shared" si="22"/>
        <v>0</v>
      </c>
      <c r="BF51" s="26">
        <f t="shared" si="19"/>
        <v>1</v>
      </c>
      <c r="BG51" s="26">
        <f t="shared" si="19"/>
        <v>0</v>
      </c>
      <c r="BH51" s="26">
        <f t="shared" si="19"/>
        <v>1</v>
      </c>
      <c r="BI51" s="26">
        <f t="shared" si="19"/>
        <v>0</v>
      </c>
      <c r="BJ51" s="26">
        <f t="shared" si="19"/>
        <v>1</v>
      </c>
      <c r="BK51" s="26">
        <f t="shared" si="19"/>
        <v>0</v>
      </c>
      <c r="BL51" s="26">
        <f t="shared" si="19"/>
        <v>1</v>
      </c>
      <c r="BM51" s="26">
        <f t="shared" si="19"/>
        <v>0</v>
      </c>
      <c r="BN51" s="26">
        <f t="shared" si="19"/>
        <v>0</v>
      </c>
      <c r="BO51" s="26">
        <f t="shared" si="19"/>
        <v>0</v>
      </c>
      <c r="BP51" s="26">
        <f t="shared" si="19"/>
        <v>1</v>
      </c>
      <c r="BQ51" s="26">
        <f t="shared" si="19"/>
        <v>0</v>
      </c>
      <c r="BR51" s="26">
        <f t="shared" si="19"/>
        <v>1</v>
      </c>
      <c r="BS51" s="26">
        <f t="shared" si="19"/>
        <v>0</v>
      </c>
      <c r="BT51" s="26">
        <f t="shared" si="19"/>
        <v>1</v>
      </c>
      <c r="BU51" s="26">
        <f t="shared" si="19"/>
        <v>0</v>
      </c>
      <c r="BV51" s="26">
        <f t="shared" si="21"/>
        <v>1</v>
      </c>
      <c r="BW51" s="26">
        <f t="shared" si="21"/>
        <v>0</v>
      </c>
      <c r="BX51" s="26">
        <f t="shared" si="21"/>
        <v>1</v>
      </c>
      <c r="BY51" s="26">
        <f t="shared" si="21"/>
        <v>0</v>
      </c>
      <c r="BZ51" s="26">
        <f t="shared" si="21"/>
        <v>1</v>
      </c>
      <c r="CA51" s="26">
        <f t="shared" si="21"/>
        <v>0</v>
      </c>
      <c r="CB51" s="26">
        <f t="shared" si="21"/>
        <v>1</v>
      </c>
      <c r="CC51" s="26">
        <f t="shared" si="21"/>
        <v>0</v>
      </c>
      <c r="CD51" s="26">
        <f t="shared" si="21"/>
        <v>1</v>
      </c>
      <c r="CE51" s="26">
        <f t="shared" si="21"/>
        <v>1</v>
      </c>
      <c r="CF51" s="26">
        <f t="shared" si="21"/>
        <v>1</v>
      </c>
      <c r="CG51" s="26">
        <f t="shared" si="21"/>
        <v>0</v>
      </c>
      <c r="CH51" s="26">
        <f t="shared" si="21"/>
        <v>1</v>
      </c>
      <c r="CI51" s="26">
        <f t="shared" si="21"/>
        <v>0</v>
      </c>
      <c r="CJ51" s="26">
        <f t="shared" si="21"/>
        <v>1</v>
      </c>
      <c r="CK51" s="26">
        <f t="shared" si="21"/>
        <v>0</v>
      </c>
      <c r="CL51" s="26">
        <f t="shared" ref="CL51:CX66" si="24">IF(MOD(CL$3,$B51)=0,1-CL50,CL50)</f>
        <v>1</v>
      </c>
      <c r="CM51" s="26">
        <f t="shared" si="24"/>
        <v>0</v>
      </c>
      <c r="CN51" s="26">
        <f t="shared" si="24"/>
        <v>1</v>
      </c>
      <c r="CO51" s="26">
        <f t="shared" si="24"/>
        <v>0</v>
      </c>
      <c r="CP51" s="26">
        <f t="shared" si="24"/>
        <v>1</v>
      </c>
      <c r="CQ51" s="26">
        <f t="shared" si="24"/>
        <v>0</v>
      </c>
      <c r="CR51" s="26">
        <f t="shared" si="24"/>
        <v>1</v>
      </c>
      <c r="CS51" s="26">
        <f t="shared" si="24"/>
        <v>0</v>
      </c>
      <c r="CT51" s="26">
        <f t="shared" si="24"/>
        <v>1</v>
      </c>
      <c r="CU51" s="26">
        <f t="shared" si="24"/>
        <v>0</v>
      </c>
      <c r="CV51" s="26">
        <f t="shared" si="24"/>
        <v>1</v>
      </c>
      <c r="CW51" s="26">
        <f t="shared" si="24"/>
        <v>0</v>
      </c>
      <c r="CX51" s="26">
        <f t="shared" si="24"/>
        <v>1</v>
      </c>
    </row>
    <row r="52" spans="2:102" x14ac:dyDescent="0.25">
      <c r="B52" s="26">
        <v>50</v>
      </c>
      <c r="C52" s="26">
        <f t="shared" si="20"/>
        <v>0</v>
      </c>
      <c r="D52" s="26">
        <f t="shared" si="20"/>
        <v>0</v>
      </c>
      <c r="E52" s="26">
        <f t="shared" si="20"/>
        <v>1</v>
      </c>
      <c r="F52" s="26">
        <f t="shared" si="20"/>
        <v>1</v>
      </c>
      <c r="G52" s="26">
        <f t="shared" si="20"/>
        <v>1</v>
      </c>
      <c r="H52" s="26">
        <f t="shared" si="20"/>
        <v>0</v>
      </c>
      <c r="I52" s="26">
        <f t="shared" si="20"/>
        <v>1</v>
      </c>
      <c r="J52" s="26">
        <f t="shared" si="20"/>
        <v>0</v>
      </c>
      <c r="K52" s="26">
        <f t="shared" si="20"/>
        <v>0</v>
      </c>
      <c r="L52" s="26">
        <f t="shared" si="20"/>
        <v>0</v>
      </c>
      <c r="M52" s="26">
        <f t="shared" si="20"/>
        <v>1</v>
      </c>
      <c r="N52" s="26">
        <f t="shared" si="20"/>
        <v>0</v>
      </c>
      <c r="O52" s="26">
        <f t="shared" si="20"/>
        <v>1</v>
      </c>
      <c r="P52" s="26">
        <f t="shared" si="20"/>
        <v>0</v>
      </c>
      <c r="Q52" s="26">
        <f t="shared" si="20"/>
        <v>1</v>
      </c>
      <c r="R52" s="26">
        <f t="shared" si="18"/>
        <v>1</v>
      </c>
      <c r="S52" s="26">
        <f t="shared" si="18"/>
        <v>1</v>
      </c>
      <c r="T52" s="26">
        <f t="shared" si="18"/>
        <v>0</v>
      </c>
      <c r="U52" s="26">
        <f t="shared" si="18"/>
        <v>1</v>
      </c>
      <c r="V52" s="26">
        <f t="shared" si="18"/>
        <v>0</v>
      </c>
      <c r="W52" s="26">
        <f t="shared" si="18"/>
        <v>1</v>
      </c>
      <c r="X52" s="26">
        <f t="shared" si="18"/>
        <v>0</v>
      </c>
      <c r="Y52" s="26">
        <f t="shared" si="18"/>
        <v>1</v>
      </c>
      <c r="Z52" s="26">
        <f t="shared" si="18"/>
        <v>0</v>
      </c>
      <c r="AA52" s="26">
        <f t="shared" si="18"/>
        <v>0</v>
      </c>
      <c r="AB52" s="26">
        <f t="shared" si="18"/>
        <v>0</v>
      </c>
      <c r="AC52" s="26">
        <f t="shared" si="18"/>
        <v>1</v>
      </c>
      <c r="AD52" s="26">
        <f t="shared" si="18"/>
        <v>0</v>
      </c>
      <c r="AE52" s="26">
        <f t="shared" si="18"/>
        <v>1</v>
      </c>
      <c r="AF52" s="26">
        <f t="shared" si="18"/>
        <v>0</v>
      </c>
      <c r="AG52" s="26">
        <f t="shared" si="18"/>
        <v>1</v>
      </c>
      <c r="AH52" s="26">
        <f t="shared" si="23"/>
        <v>0</v>
      </c>
      <c r="AI52" s="26">
        <f t="shared" si="23"/>
        <v>1</v>
      </c>
      <c r="AJ52" s="26">
        <f t="shared" si="23"/>
        <v>0</v>
      </c>
      <c r="AK52" s="26">
        <f t="shared" si="23"/>
        <v>1</v>
      </c>
      <c r="AL52" s="26">
        <f t="shared" si="23"/>
        <v>1</v>
      </c>
      <c r="AM52" s="26">
        <f t="shared" si="23"/>
        <v>1</v>
      </c>
      <c r="AN52" s="26">
        <f t="shared" si="22"/>
        <v>0</v>
      </c>
      <c r="AO52" s="26">
        <f t="shared" si="22"/>
        <v>1</v>
      </c>
      <c r="AP52" s="26">
        <f t="shared" si="22"/>
        <v>0</v>
      </c>
      <c r="AQ52" s="26">
        <f t="shared" si="22"/>
        <v>1</v>
      </c>
      <c r="AR52" s="26">
        <f t="shared" si="22"/>
        <v>0</v>
      </c>
      <c r="AS52" s="26">
        <f t="shared" si="22"/>
        <v>1</v>
      </c>
      <c r="AT52" s="26">
        <f t="shared" si="22"/>
        <v>0</v>
      </c>
      <c r="AU52" s="26">
        <f t="shared" si="22"/>
        <v>1</v>
      </c>
      <c r="AV52" s="26">
        <f t="shared" si="22"/>
        <v>0</v>
      </c>
      <c r="AW52" s="26">
        <f t="shared" si="22"/>
        <v>1</v>
      </c>
      <c r="AX52" s="26">
        <f t="shared" si="22"/>
        <v>0</v>
      </c>
      <c r="AY52" s="26">
        <f t="shared" si="22"/>
        <v>0</v>
      </c>
      <c r="AZ52" s="26">
        <f t="shared" si="22"/>
        <v>0</v>
      </c>
      <c r="BA52" s="26">
        <f t="shared" si="22"/>
        <v>0</v>
      </c>
      <c r="BB52" s="26">
        <f t="shared" si="22"/>
        <v>1</v>
      </c>
      <c r="BC52" s="26">
        <f t="shared" si="22"/>
        <v>0</v>
      </c>
      <c r="BD52" s="26">
        <f t="shared" si="22"/>
        <v>1</v>
      </c>
      <c r="BE52" s="26">
        <f t="shared" si="22"/>
        <v>0</v>
      </c>
      <c r="BF52" s="26">
        <f t="shared" si="19"/>
        <v>1</v>
      </c>
      <c r="BG52" s="26">
        <f t="shared" si="19"/>
        <v>0</v>
      </c>
      <c r="BH52" s="26">
        <f t="shared" si="19"/>
        <v>1</v>
      </c>
      <c r="BI52" s="26">
        <f t="shared" si="19"/>
        <v>0</v>
      </c>
      <c r="BJ52" s="26">
        <f t="shared" si="19"/>
        <v>1</v>
      </c>
      <c r="BK52" s="26">
        <f t="shared" si="19"/>
        <v>0</v>
      </c>
      <c r="BL52" s="26">
        <f t="shared" si="19"/>
        <v>1</v>
      </c>
      <c r="BM52" s="26">
        <f t="shared" si="19"/>
        <v>0</v>
      </c>
      <c r="BN52" s="26">
        <f t="shared" si="19"/>
        <v>0</v>
      </c>
      <c r="BO52" s="26">
        <f t="shared" si="19"/>
        <v>0</v>
      </c>
      <c r="BP52" s="26">
        <f t="shared" si="19"/>
        <v>1</v>
      </c>
      <c r="BQ52" s="26">
        <f t="shared" si="19"/>
        <v>0</v>
      </c>
      <c r="BR52" s="26">
        <f t="shared" si="19"/>
        <v>1</v>
      </c>
      <c r="BS52" s="26">
        <f t="shared" si="19"/>
        <v>0</v>
      </c>
      <c r="BT52" s="26">
        <f t="shared" si="19"/>
        <v>1</v>
      </c>
      <c r="BU52" s="26">
        <f t="shared" ref="BU52:CJ67" si="25">IF(MOD(BU$3,$B52)=0,1-BU51,BU51)</f>
        <v>0</v>
      </c>
      <c r="BV52" s="26">
        <f t="shared" si="21"/>
        <v>1</v>
      </c>
      <c r="BW52" s="26">
        <f t="shared" si="21"/>
        <v>0</v>
      </c>
      <c r="BX52" s="26">
        <f t="shared" si="21"/>
        <v>1</v>
      </c>
      <c r="BY52" s="26">
        <f t="shared" si="21"/>
        <v>0</v>
      </c>
      <c r="BZ52" s="26">
        <f t="shared" si="21"/>
        <v>1</v>
      </c>
      <c r="CA52" s="26">
        <f t="shared" si="21"/>
        <v>0</v>
      </c>
      <c r="CB52" s="26">
        <f t="shared" si="21"/>
        <v>1</v>
      </c>
      <c r="CC52" s="26">
        <f t="shared" si="21"/>
        <v>0</v>
      </c>
      <c r="CD52" s="26">
        <f t="shared" si="21"/>
        <v>1</v>
      </c>
      <c r="CE52" s="26">
        <f t="shared" si="21"/>
        <v>1</v>
      </c>
      <c r="CF52" s="26">
        <f t="shared" si="21"/>
        <v>1</v>
      </c>
      <c r="CG52" s="26">
        <f t="shared" si="21"/>
        <v>0</v>
      </c>
      <c r="CH52" s="26">
        <f t="shared" si="21"/>
        <v>1</v>
      </c>
      <c r="CI52" s="26">
        <f t="shared" si="21"/>
        <v>0</v>
      </c>
      <c r="CJ52" s="26">
        <f t="shared" si="21"/>
        <v>1</v>
      </c>
      <c r="CK52" s="26">
        <f t="shared" si="21"/>
        <v>0</v>
      </c>
      <c r="CL52" s="26">
        <f t="shared" si="24"/>
        <v>1</v>
      </c>
      <c r="CM52" s="26">
        <f t="shared" si="24"/>
        <v>0</v>
      </c>
      <c r="CN52" s="26">
        <f t="shared" si="24"/>
        <v>1</v>
      </c>
      <c r="CO52" s="26">
        <f t="shared" si="24"/>
        <v>0</v>
      </c>
      <c r="CP52" s="26">
        <f t="shared" si="24"/>
        <v>1</v>
      </c>
      <c r="CQ52" s="26">
        <f t="shared" si="24"/>
        <v>0</v>
      </c>
      <c r="CR52" s="26">
        <f t="shared" si="24"/>
        <v>1</v>
      </c>
      <c r="CS52" s="26">
        <f t="shared" si="24"/>
        <v>0</v>
      </c>
      <c r="CT52" s="26">
        <f t="shared" si="24"/>
        <v>1</v>
      </c>
      <c r="CU52" s="26">
        <f t="shared" si="24"/>
        <v>0</v>
      </c>
      <c r="CV52" s="26">
        <f t="shared" si="24"/>
        <v>1</v>
      </c>
      <c r="CW52" s="26">
        <f t="shared" si="24"/>
        <v>0</v>
      </c>
      <c r="CX52" s="26">
        <f t="shared" si="24"/>
        <v>0</v>
      </c>
    </row>
    <row r="53" spans="2:102" x14ac:dyDescent="0.25">
      <c r="B53" s="26">
        <v>51</v>
      </c>
      <c r="C53" s="26">
        <f t="shared" si="20"/>
        <v>0</v>
      </c>
      <c r="D53" s="26">
        <f t="shared" si="20"/>
        <v>0</v>
      </c>
      <c r="E53" s="26">
        <f t="shared" si="20"/>
        <v>1</v>
      </c>
      <c r="F53" s="26">
        <f t="shared" si="20"/>
        <v>1</v>
      </c>
      <c r="G53" s="26">
        <f t="shared" si="20"/>
        <v>1</v>
      </c>
      <c r="H53" s="26">
        <f t="shared" si="20"/>
        <v>0</v>
      </c>
      <c r="I53" s="26">
        <f t="shared" si="20"/>
        <v>1</v>
      </c>
      <c r="J53" s="26">
        <f t="shared" si="20"/>
        <v>0</v>
      </c>
      <c r="K53" s="26">
        <f t="shared" si="20"/>
        <v>0</v>
      </c>
      <c r="L53" s="26">
        <f t="shared" si="20"/>
        <v>0</v>
      </c>
      <c r="M53" s="26">
        <f t="shared" si="20"/>
        <v>1</v>
      </c>
      <c r="N53" s="26">
        <f t="shared" si="20"/>
        <v>0</v>
      </c>
      <c r="O53" s="26">
        <f t="shared" si="20"/>
        <v>1</v>
      </c>
      <c r="P53" s="26">
        <f t="shared" si="20"/>
        <v>0</v>
      </c>
      <c r="Q53" s="26">
        <f t="shared" si="20"/>
        <v>1</v>
      </c>
      <c r="R53" s="26">
        <f t="shared" si="20"/>
        <v>1</v>
      </c>
      <c r="S53" s="26">
        <f t="shared" ref="S53:AH68" si="26">IF(MOD(S$3,$B53)=0,1-S52,S52)</f>
        <v>1</v>
      </c>
      <c r="T53" s="26">
        <f t="shared" si="26"/>
        <v>0</v>
      </c>
      <c r="U53" s="26">
        <f t="shared" si="26"/>
        <v>1</v>
      </c>
      <c r="V53" s="26">
        <f t="shared" si="26"/>
        <v>0</v>
      </c>
      <c r="W53" s="26">
        <f t="shared" si="26"/>
        <v>1</v>
      </c>
      <c r="X53" s="26">
        <f t="shared" si="26"/>
        <v>0</v>
      </c>
      <c r="Y53" s="26">
        <f t="shared" si="26"/>
        <v>1</v>
      </c>
      <c r="Z53" s="26">
        <f t="shared" si="26"/>
        <v>0</v>
      </c>
      <c r="AA53" s="26">
        <f t="shared" si="26"/>
        <v>0</v>
      </c>
      <c r="AB53" s="26">
        <f t="shared" si="26"/>
        <v>0</v>
      </c>
      <c r="AC53" s="26">
        <f t="shared" si="26"/>
        <v>1</v>
      </c>
      <c r="AD53" s="26">
        <f t="shared" si="26"/>
        <v>0</v>
      </c>
      <c r="AE53" s="26">
        <f t="shared" si="26"/>
        <v>1</v>
      </c>
      <c r="AF53" s="26">
        <f t="shared" si="26"/>
        <v>0</v>
      </c>
      <c r="AG53" s="26">
        <f t="shared" si="26"/>
        <v>1</v>
      </c>
      <c r="AH53" s="26">
        <f t="shared" si="23"/>
        <v>0</v>
      </c>
      <c r="AI53" s="26">
        <f t="shared" si="23"/>
        <v>1</v>
      </c>
      <c r="AJ53" s="26">
        <f t="shared" si="23"/>
        <v>0</v>
      </c>
      <c r="AK53" s="26">
        <f t="shared" si="23"/>
        <v>1</v>
      </c>
      <c r="AL53" s="26">
        <f t="shared" si="23"/>
        <v>1</v>
      </c>
      <c r="AM53" s="26">
        <f t="shared" si="23"/>
        <v>1</v>
      </c>
      <c r="AN53" s="26">
        <f t="shared" si="22"/>
        <v>0</v>
      </c>
      <c r="AO53" s="26">
        <f t="shared" si="22"/>
        <v>1</v>
      </c>
      <c r="AP53" s="26">
        <f t="shared" si="22"/>
        <v>0</v>
      </c>
      <c r="AQ53" s="26">
        <f t="shared" si="22"/>
        <v>1</v>
      </c>
      <c r="AR53" s="26">
        <f t="shared" si="22"/>
        <v>0</v>
      </c>
      <c r="AS53" s="26">
        <f t="shared" si="22"/>
        <v>1</v>
      </c>
      <c r="AT53" s="26">
        <f t="shared" si="22"/>
        <v>0</v>
      </c>
      <c r="AU53" s="26">
        <f t="shared" si="22"/>
        <v>1</v>
      </c>
      <c r="AV53" s="26">
        <f t="shared" si="22"/>
        <v>0</v>
      </c>
      <c r="AW53" s="26">
        <f t="shared" si="22"/>
        <v>1</v>
      </c>
      <c r="AX53" s="26">
        <f t="shared" si="22"/>
        <v>0</v>
      </c>
      <c r="AY53" s="26">
        <f t="shared" si="22"/>
        <v>0</v>
      </c>
      <c r="AZ53" s="26">
        <f t="shared" si="22"/>
        <v>0</v>
      </c>
      <c r="BA53" s="26">
        <f t="shared" si="22"/>
        <v>1</v>
      </c>
      <c r="BB53" s="26">
        <f t="shared" si="22"/>
        <v>1</v>
      </c>
      <c r="BC53" s="26">
        <f t="shared" si="22"/>
        <v>0</v>
      </c>
      <c r="BD53" s="26">
        <f t="shared" si="22"/>
        <v>1</v>
      </c>
      <c r="BE53" s="26">
        <f t="shared" si="22"/>
        <v>0</v>
      </c>
      <c r="BF53" s="26">
        <f t="shared" ref="BF53:BU68" si="27">IF(MOD(BF$3,$B53)=0,1-BF52,BF52)</f>
        <v>1</v>
      </c>
      <c r="BG53" s="26">
        <f t="shared" si="27"/>
        <v>0</v>
      </c>
      <c r="BH53" s="26">
        <f t="shared" si="27"/>
        <v>1</v>
      </c>
      <c r="BI53" s="26">
        <f t="shared" si="27"/>
        <v>0</v>
      </c>
      <c r="BJ53" s="26">
        <f t="shared" si="27"/>
        <v>1</v>
      </c>
      <c r="BK53" s="26">
        <f t="shared" si="27"/>
        <v>0</v>
      </c>
      <c r="BL53" s="26">
        <f t="shared" si="27"/>
        <v>1</v>
      </c>
      <c r="BM53" s="26">
        <f t="shared" si="27"/>
        <v>0</v>
      </c>
      <c r="BN53" s="26">
        <f t="shared" si="27"/>
        <v>0</v>
      </c>
      <c r="BO53" s="26">
        <f t="shared" si="27"/>
        <v>0</v>
      </c>
      <c r="BP53" s="26">
        <f t="shared" si="27"/>
        <v>1</v>
      </c>
      <c r="BQ53" s="26">
        <f t="shared" si="27"/>
        <v>0</v>
      </c>
      <c r="BR53" s="26">
        <f t="shared" si="27"/>
        <v>1</v>
      </c>
      <c r="BS53" s="26">
        <f t="shared" si="27"/>
        <v>0</v>
      </c>
      <c r="BT53" s="26">
        <f t="shared" si="27"/>
        <v>1</v>
      </c>
      <c r="BU53" s="26">
        <f t="shared" si="25"/>
        <v>0</v>
      </c>
      <c r="BV53" s="26">
        <f t="shared" si="21"/>
        <v>1</v>
      </c>
      <c r="BW53" s="26">
        <f t="shared" si="21"/>
        <v>0</v>
      </c>
      <c r="BX53" s="26">
        <f t="shared" si="21"/>
        <v>1</v>
      </c>
      <c r="BY53" s="26">
        <f t="shared" si="21"/>
        <v>0</v>
      </c>
      <c r="BZ53" s="26">
        <f t="shared" si="21"/>
        <v>1</v>
      </c>
      <c r="CA53" s="26">
        <f t="shared" si="21"/>
        <v>0</v>
      </c>
      <c r="CB53" s="26">
        <f t="shared" si="21"/>
        <v>1</v>
      </c>
      <c r="CC53" s="26">
        <f t="shared" si="21"/>
        <v>0</v>
      </c>
      <c r="CD53" s="26">
        <f t="shared" si="21"/>
        <v>1</v>
      </c>
      <c r="CE53" s="26">
        <f t="shared" si="21"/>
        <v>1</v>
      </c>
      <c r="CF53" s="26">
        <f t="shared" si="21"/>
        <v>1</v>
      </c>
      <c r="CG53" s="26">
        <f t="shared" si="21"/>
        <v>0</v>
      </c>
      <c r="CH53" s="26">
        <f t="shared" si="21"/>
        <v>1</v>
      </c>
      <c r="CI53" s="26">
        <f t="shared" si="21"/>
        <v>0</v>
      </c>
      <c r="CJ53" s="26">
        <f t="shared" si="21"/>
        <v>1</v>
      </c>
      <c r="CK53" s="26">
        <f t="shared" si="21"/>
        <v>0</v>
      </c>
      <c r="CL53" s="26">
        <f t="shared" si="24"/>
        <v>1</v>
      </c>
      <c r="CM53" s="26">
        <f t="shared" si="24"/>
        <v>0</v>
      </c>
      <c r="CN53" s="26">
        <f t="shared" si="24"/>
        <v>1</v>
      </c>
      <c r="CO53" s="26">
        <f t="shared" si="24"/>
        <v>0</v>
      </c>
      <c r="CP53" s="26">
        <f t="shared" si="24"/>
        <v>1</v>
      </c>
      <c r="CQ53" s="26">
        <f t="shared" si="24"/>
        <v>0</v>
      </c>
      <c r="CR53" s="26">
        <f t="shared" si="24"/>
        <v>1</v>
      </c>
      <c r="CS53" s="26">
        <f t="shared" si="24"/>
        <v>0</v>
      </c>
      <c r="CT53" s="26">
        <f t="shared" si="24"/>
        <v>1</v>
      </c>
      <c r="CU53" s="26">
        <f t="shared" si="24"/>
        <v>0</v>
      </c>
      <c r="CV53" s="26">
        <f t="shared" si="24"/>
        <v>1</v>
      </c>
      <c r="CW53" s="26">
        <f t="shared" si="24"/>
        <v>0</v>
      </c>
      <c r="CX53" s="26">
        <f t="shared" si="24"/>
        <v>0</v>
      </c>
    </row>
    <row r="54" spans="2:102" x14ac:dyDescent="0.25">
      <c r="B54" s="26">
        <v>52</v>
      </c>
      <c r="C54" s="26">
        <f t="shared" ref="C54:R69" si="28">IF(MOD(C$3,$B54)=0,1-C53,C53)</f>
        <v>0</v>
      </c>
      <c r="D54" s="26">
        <f t="shared" si="28"/>
        <v>0</v>
      </c>
      <c r="E54" s="26">
        <f t="shared" si="28"/>
        <v>1</v>
      </c>
      <c r="F54" s="26">
        <f t="shared" si="28"/>
        <v>1</v>
      </c>
      <c r="G54" s="26">
        <f t="shared" si="28"/>
        <v>1</v>
      </c>
      <c r="H54" s="26">
        <f t="shared" si="28"/>
        <v>0</v>
      </c>
      <c r="I54" s="26">
        <f t="shared" si="28"/>
        <v>1</v>
      </c>
      <c r="J54" s="26">
        <f t="shared" si="28"/>
        <v>0</v>
      </c>
      <c r="K54" s="26">
        <f t="shared" si="28"/>
        <v>0</v>
      </c>
      <c r="L54" s="26">
        <f t="shared" si="28"/>
        <v>0</v>
      </c>
      <c r="M54" s="26">
        <f t="shared" si="28"/>
        <v>1</v>
      </c>
      <c r="N54" s="26">
        <f t="shared" si="28"/>
        <v>0</v>
      </c>
      <c r="O54" s="26">
        <f t="shared" si="28"/>
        <v>1</v>
      </c>
      <c r="P54" s="26">
        <f t="shared" si="28"/>
        <v>0</v>
      </c>
      <c r="Q54" s="26">
        <f t="shared" si="28"/>
        <v>1</v>
      </c>
      <c r="R54" s="26">
        <f t="shared" si="28"/>
        <v>1</v>
      </c>
      <c r="S54" s="26">
        <f t="shared" si="26"/>
        <v>1</v>
      </c>
      <c r="T54" s="26">
        <f t="shared" si="26"/>
        <v>0</v>
      </c>
      <c r="U54" s="26">
        <f t="shared" si="26"/>
        <v>1</v>
      </c>
      <c r="V54" s="26">
        <f t="shared" si="26"/>
        <v>0</v>
      </c>
      <c r="W54" s="26">
        <f t="shared" si="26"/>
        <v>1</v>
      </c>
      <c r="X54" s="26">
        <f t="shared" si="26"/>
        <v>0</v>
      </c>
      <c r="Y54" s="26">
        <f t="shared" si="26"/>
        <v>1</v>
      </c>
      <c r="Z54" s="26">
        <f t="shared" si="26"/>
        <v>0</v>
      </c>
      <c r="AA54" s="26">
        <f t="shared" si="26"/>
        <v>0</v>
      </c>
      <c r="AB54" s="26">
        <f t="shared" si="26"/>
        <v>0</v>
      </c>
      <c r="AC54" s="26">
        <f t="shared" si="26"/>
        <v>1</v>
      </c>
      <c r="AD54" s="26">
        <f t="shared" si="26"/>
        <v>0</v>
      </c>
      <c r="AE54" s="26">
        <f t="shared" si="26"/>
        <v>1</v>
      </c>
      <c r="AF54" s="26">
        <f t="shared" si="26"/>
        <v>0</v>
      </c>
      <c r="AG54" s="26">
        <f t="shared" si="26"/>
        <v>1</v>
      </c>
      <c r="AH54" s="26">
        <f t="shared" si="23"/>
        <v>0</v>
      </c>
      <c r="AI54" s="26">
        <f t="shared" si="23"/>
        <v>1</v>
      </c>
      <c r="AJ54" s="26">
        <f t="shared" si="23"/>
        <v>0</v>
      </c>
      <c r="AK54" s="26">
        <f t="shared" si="23"/>
        <v>1</v>
      </c>
      <c r="AL54" s="26">
        <f t="shared" si="23"/>
        <v>1</v>
      </c>
      <c r="AM54" s="26">
        <f t="shared" si="23"/>
        <v>1</v>
      </c>
      <c r="AN54" s="26">
        <f t="shared" si="22"/>
        <v>0</v>
      </c>
      <c r="AO54" s="26">
        <f t="shared" si="22"/>
        <v>1</v>
      </c>
      <c r="AP54" s="26">
        <f t="shared" si="22"/>
        <v>0</v>
      </c>
      <c r="AQ54" s="26">
        <f t="shared" si="22"/>
        <v>1</v>
      </c>
      <c r="AR54" s="26">
        <f t="shared" si="22"/>
        <v>0</v>
      </c>
      <c r="AS54" s="26">
        <f t="shared" si="22"/>
        <v>1</v>
      </c>
      <c r="AT54" s="26">
        <f t="shared" si="22"/>
        <v>0</v>
      </c>
      <c r="AU54" s="26">
        <f t="shared" si="22"/>
        <v>1</v>
      </c>
      <c r="AV54" s="26">
        <f t="shared" si="22"/>
        <v>0</v>
      </c>
      <c r="AW54" s="26">
        <f t="shared" si="22"/>
        <v>1</v>
      </c>
      <c r="AX54" s="26">
        <f t="shared" si="22"/>
        <v>0</v>
      </c>
      <c r="AY54" s="26">
        <f t="shared" si="22"/>
        <v>0</v>
      </c>
      <c r="AZ54" s="26">
        <f t="shared" si="22"/>
        <v>0</v>
      </c>
      <c r="BA54" s="26">
        <f t="shared" si="22"/>
        <v>1</v>
      </c>
      <c r="BB54" s="26">
        <f t="shared" si="22"/>
        <v>0</v>
      </c>
      <c r="BC54" s="26">
        <f t="shared" si="22"/>
        <v>0</v>
      </c>
      <c r="BD54" s="26">
        <f t="shared" si="22"/>
        <v>1</v>
      </c>
      <c r="BE54" s="26">
        <f t="shared" si="22"/>
        <v>0</v>
      </c>
      <c r="BF54" s="26">
        <f t="shared" si="27"/>
        <v>1</v>
      </c>
      <c r="BG54" s="26">
        <f t="shared" si="27"/>
        <v>0</v>
      </c>
      <c r="BH54" s="26">
        <f t="shared" si="27"/>
        <v>1</v>
      </c>
      <c r="BI54" s="26">
        <f t="shared" si="27"/>
        <v>0</v>
      </c>
      <c r="BJ54" s="26">
        <f t="shared" si="27"/>
        <v>1</v>
      </c>
      <c r="BK54" s="26">
        <f t="shared" si="27"/>
        <v>0</v>
      </c>
      <c r="BL54" s="26">
        <f t="shared" si="27"/>
        <v>1</v>
      </c>
      <c r="BM54" s="26">
        <f t="shared" si="27"/>
        <v>0</v>
      </c>
      <c r="BN54" s="26">
        <f t="shared" si="27"/>
        <v>0</v>
      </c>
      <c r="BO54" s="26">
        <f t="shared" si="27"/>
        <v>0</v>
      </c>
      <c r="BP54" s="26">
        <f t="shared" si="27"/>
        <v>1</v>
      </c>
      <c r="BQ54" s="26">
        <f t="shared" si="27"/>
        <v>0</v>
      </c>
      <c r="BR54" s="26">
        <f t="shared" si="27"/>
        <v>1</v>
      </c>
      <c r="BS54" s="26">
        <f t="shared" si="27"/>
        <v>0</v>
      </c>
      <c r="BT54" s="26">
        <f t="shared" si="27"/>
        <v>1</v>
      </c>
      <c r="BU54" s="26">
        <f t="shared" si="25"/>
        <v>0</v>
      </c>
      <c r="BV54" s="26">
        <f t="shared" si="21"/>
        <v>1</v>
      </c>
      <c r="BW54" s="26">
        <f t="shared" si="21"/>
        <v>0</v>
      </c>
      <c r="BX54" s="26">
        <f t="shared" si="21"/>
        <v>1</v>
      </c>
      <c r="BY54" s="26">
        <f t="shared" si="21"/>
        <v>0</v>
      </c>
      <c r="BZ54" s="26">
        <f t="shared" si="21"/>
        <v>1</v>
      </c>
      <c r="CA54" s="26">
        <f t="shared" si="21"/>
        <v>0</v>
      </c>
      <c r="CB54" s="26">
        <f t="shared" si="21"/>
        <v>1</v>
      </c>
      <c r="CC54" s="26">
        <f t="shared" si="21"/>
        <v>0</v>
      </c>
      <c r="CD54" s="26">
        <f t="shared" si="21"/>
        <v>1</v>
      </c>
      <c r="CE54" s="26">
        <f t="shared" si="21"/>
        <v>1</v>
      </c>
      <c r="CF54" s="26">
        <f t="shared" si="21"/>
        <v>1</v>
      </c>
      <c r="CG54" s="26">
        <f t="shared" si="21"/>
        <v>0</v>
      </c>
      <c r="CH54" s="26">
        <f t="shared" si="21"/>
        <v>1</v>
      </c>
      <c r="CI54" s="26">
        <f t="shared" si="21"/>
        <v>0</v>
      </c>
      <c r="CJ54" s="26">
        <f t="shared" si="21"/>
        <v>1</v>
      </c>
      <c r="CK54" s="26">
        <f t="shared" si="21"/>
        <v>0</v>
      </c>
      <c r="CL54" s="26">
        <f t="shared" si="24"/>
        <v>1</v>
      </c>
      <c r="CM54" s="26">
        <f t="shared" si="24"/>
        <v>0</v>
      </c>
      <c r="CN54" s="26">
        <f t="shared" si="24"/>
        <v>1</v>
      </c>
      <c r="CO54" s="26">
        <f t="shared" si="24"/>
        <v>0</v>
      </c>
      <c r="CP54" s="26">
        <f t="shared" si="24"/>
        <v>1</v>
      </c>
      <c r="CQ54" s="26">
        <f t="shared" si="24"/>
        <v>0</v>
      </c>
      <c r="CR54" s="26">
        <f t="shared" si="24"/>
        <v>1</v>
      </c>
      <c r="CS54" s="26">
        <f t="shared" si="24"/>
        <v>0</v>
      </c>
      <c r="CT54" s="26">
        <f t="shared" si="24"/>
        <v>1</v>
      </c>
      <c r="CU54" s="26">
        <f t="shared" si="24"/>
        <v>0</v>
      </c>
      <c r="CV54" s="26">
        <f t="shared" si="24"/>
        <v>1</v>
      </c>
      <c r="CW54" s="26">
        <f t="shared" si="24"/>
        <v>0</v>
      </c>
      <c r="CX54" s="26">
        <f t="shared" si="24"/>
        <v>0</v>
      </c>
    </row>
    <row r="55" spans="2:102" x14ac:dyDescent="0.25">
      <c r="B55" s="26">
        <v>53</v>
      </c>
      <c r="C55" s="26">
        <f t="shared" si="28"/>
        <v>0</v>
      </c>
      <c r="D55" s="26">
        <f t="shared" si="28"/>
        <v>0</v>
      </c>
      <c r="E55" s="26">
        <f t="shared" si="28"/>
        <v>1</v>
      </c>
      <c r="F55" s="26">
        <f t="shared" si="28"/>
        <v>1</v>
      </c>
      <c r="G55" s="26">
        <f t="shared" si="28"/>
        <v>1</v>
      </c>
      <c r="H55" s="26">
        <f t="shared" si="28"/>
        <v>0</v>
      </c>
      <c r="I55" s="26">
        <f t="shared" si="28"/>
        <v>1</v>
      </c>
      <c r="J55" s="26">
        <f t="shared" si="28"/>
        <v>0</v>
      </c>
      <c r="K55" s="26">
        <f t="shared" si="28"/>
        <v>0</v>
      </c>
      <c r="L55" s="26">
        <f t="shared" si="28"/>
        <v>0</v>
      </c>
      <c r="M55" s="26">
        <f t="shared" si="28"/>
        <v>1</v>
      </c>
      <c r="N55" s="26">
        <f t="shared" si="28"/>
        <v>0</v>
      </c>
      <c r="O55" s="26">
        <f t="shared" si="28"/>
        <v>1</v>
      </c>
      <c r="P55" s="26">
        <f t="shared" si="28"/>
        <v>0</v>
      </c>
      <c r="Q55" s="26">
        <f t="shared" si="28"/>
        <v>1</v>
      </c>
      <c r="R55" s="26">
        <f t="shared" si="28"/>
        <v>1</v>
      </c>
      <c r="S55" s="26">
        <f t="shared" si="26"/>
        <v>1</v>
      </c>
      <c r="T55" s="26">
        <f t="shared" si="26"/>
        <v>0</v>
      </c>
      <c r="U55" s="26">
        <f t="shared" si="26"/>
        <v>1</v>
      </c>
      <c r="V55" s="26">
        <f t="shared" si="26"/>
        <v>0</v>
      </c>
      <c r="W55" s="26">
        <f t="shared" si="26"/>
        <v>1</v>
      </c>
      <c r="X55" s="26">
        <f t="shared" si="26"/>
        <v>0</v>
      </c>
      <c r="Y55" s="26">
        <f t="shared" si="26"/>
        <v>1</v>
      </c>
      <c r="Z55" s="26">
        <f t="shared" si="26"/>
        <v>0</v>
      </c>
      <c r="AA55" s="26">
        <f t="shared" si="26"/>
        <v>0</v>
      </c>
      <c r="AB55" s="26">
        <f t="shared" si="26"/>
        <v>0</v>
      </c>
      <c r="AC55" s="26">
        <f t="shared" si="26"/>
        <v>1</v>
      </c>
      <c r="AD55" s="26">
        <f t="shared" si="26"/>
        <v>0</v>
      </c>
      <c r="AE55" s="26">
        <f t="shared" si="26"/>
        <v>1</v>
      </c>
      <c r="AF55" s="26">
        <f t="shared" si="26"/>
        <v>0</v>
      </c>
      <c r="AG55" s="26">
        <f t="shared" si="26"/>
        <v>1</v>
      </c>
      <c r="AH55" s="26">
        <f t="shared" si="23"/>
        <v>0</v>
      </c>
      <c r="AI55" s="26">
        <f t="shared" si="23"/>
        <v>1</v>
      </c>
      <c r="AJ55" s="26">
        <f t="shared" si="23"/>
        <v>0</v>
      </c>
      <c r="AK55" s="26">
        <f t="shared" si="23"/>
        <v>1</v>
      </c>
      <c r="AL55" s="26">
        <f t="shared" si="23"/>
        <v>1</v>
      </c>
      <c r="AM55" s="26">
        <f t="shared" si="23"/>
        <v>1</v>
      </c>
      <c r="AN55" s="26">
        <f t="shared" si="22"/>
        <v>0</v>
      </c>
      <c r="AO55" s="26">
        <f t="shared" si="22"/>
        <v>1</v>
      </c>
      <c r="AP55" s="26">
        <f t="shared" si="22"/>
        <v>0</v>
      </c>
      <c r="AQ55" s="26">
        <f t="shared" si="22"/>
        <v>1</v>
      </c>
      <c r="AR55" s="26">
        <f t="shared" si="22"/>
        <v>0</v>
      </c>
      <c r="AS55" s="26">
        <f t="shared" si="22"/>
        <v>1</v>
      </c>
      <c r="AT55" s="26">
        <f t="shared" si="22"/>
        <v>0</v>
      </c>
      <c r="AU55" s="26">
        <f t="shared" si="22"/>
        <v>1</v>
      </c>
      <c r="AV55" s="26">
        <f t="shared" si="22"/>
        <v>0</v>
      </c>
      <c r="AW55" s="26">
        <f t="shared" si="22"/>
        <v>1</v>
      </c>
      <c r="AX55" s="26">
        <f t="shared" si="22"/>
        <v>0</v>
      </c>
      <c r="AY55" s="26">
        <f t="shared" si="22"/>
        <v>0</v>
      </c>
      <c r="AZ55" s="26">
        <f t="shared" si="22"/>
        <v>0</v>
      </c>
      <c r="BA55" s="26">
        <f t="shared" si="22"/>
        <v>1</v>
      </c>
      <c r="BB55" s="26">
        <f t="shared" si="22"/>
        <v>0</v>
      </c>
      <c r="BC55" s="26">
        <f t="shared" si="22"/>
        <v>1</v>
      </c>
      <c r="BD55" s="26">
        <f t="shared" si="22"/>
        <v>1</v>
      </c>
      <c r="BE55" s="26">
        <f t="shared" si="22"/>
        <v>0</v>
      </c>
      <c r="BF55" s="26">
        <f t="shared" si="27"/>
        <v>1</v>
      </c>
      <c r="BG55" s="26">
        <f t="shared" si="27"/>
        <v>0</v>
      </c>
      <c r="BH55" s="26">
        <f t="shared" si="27"/>
        <v>1</v>
      </c>
      <c r="BI55" s="26">
        <f t="shared" si="27"/>
        <v>0</v>
      </c>
      <c r="BJ55" s="26">
        <f t="shared" si="27"/>
        <v>1</v>
      </c>
      <c r="BK55" s="26">
        <f t="shared" si="27"/>
        <v>0</v>
      </c>
      <c r="BL55" s="26">
        <f t="shared" si="27"/>
        <v>1</v>
      </c>
      <c r="BM55" s="26">
        <f t="shared" si="27"/>
        <v>0</v>
      </c>
      <c r="BN55" s="26">
        <f t="shared" si="27"/>
        <v>0</v>
      </c>
      <c r="BO55" s="26">
        <f t="shared" si="27"/>
        <v>0</v>
      </c>
      <c r="BP55" s="26">
        <f t="shared" si="27"/>
        <v>1</v>
      </c>
      <c r="BQ55" s="26">
        <f t="shared" si="27"/>
        <v>0</v>
      </c>
      <c r="BR55" s="26">
        <f t="shared" si="27"/>
        <v>1</v>
      </c>
      <c r="BS55" s="26">
        <f t="shared" si="27"/>
        <v>0</v>
      </c>
      <c r="BT55" s="26">
        <f t="shared" si="27"/>
        <v>1</v>
      </c>
      <c r="BU55" s="26">
        <f t="shared" si="25"/>
        <v>0</v>
      </c>
      <c r="BV55" s="26">
        <f t="shared" si="21"/>
        <v>1</v>
      </c>
      <c r="BW55" s="26">
        <f t="shared" si="21"/>
        <v>0</v>
      </c>
      <c r="BX55" s="26">
        <f t="shared" si="21"/>
        <v>1</v>
      </c>
      <c r="BY55" s="26">
        <f t="shared" si="21"/>
        <v>0</v>
      </c>
      <c r="BZ55" s="26">
        <f t="shared" si="21"/>
        <v>1</v>
      </c>
      <c r="CA55" s="26">
        <f t="shared" si="21"/>
        <v>0</v>
      </c>
      <c r="CB55" s="26">
        <f t="shared" si="21"/>
        <v>1</v>
      </c>
      <c r="CC55" s="26">
        <f t="shared" si="21"/>
        <v>0</v>
      </c>
      <c r="CD55" s="26">
        <f t="shared" si="21"/>
        <v>1</v>
      </c>
      <c r="CE55" s="26">
        <f t="shared" si="21"/>
        <v>1</v>
      </c>
      <c r="CF55" s="26">
        <f t="shared" si="21"/>
        <v>1</v>
      </c>
      <c r="CG55" s="26">
        <f t="shared" si="21"/>
        <v>0</v>
      </c>
      <c r="CH55" s="26">
        <f t="shared" si="21"/>
        <v>1</v>
      </c>
      <c r="CI55" s="26">
        <f t="shared" si="21"/>
        <v>0</v>
      </c>
      <c r="CJ55" s="26">
        <f t="shared" si="21"/>
        <v>1</v>
      </c>
      <c r="CK55" s="26">
        <f t="shared" ref="CK55:CX70" si="29">IF(MOD(CK$3,$B55)=0,1-CK54,CK54)</f>
        <v>0</v>
      </c>
      <c r="CL55" s="26">
        <f t="shared" si="24"/>
        <v>1</v>
      </c>
      <c r="CM55" s="26">
        <f t="shared" si="24"/>
        <v>0</v>
      </c>
      <c r="CN55" s="26">
        <f t="shared" si="24"/>
        <v>1</v>
      </c>
      <c r="CO55" s="26">
        <f t="shared" si="24"/>
        <v>0</v>
      </c>
      <c r="CP55" s="26">
        <f t="shared" si="24"/>
        <v>1</v>
      </c>
      <c r="CQ55" s="26">
        <f t="shared" si="24"/>
        <v>0</v>
      </c>
      <c r="CR55" s="26">
        <f t="shared" si="24"/>
        <v>1</v>
      </c>
      <c r="CS55" s="26">
        <f t="shared" si="24"/>
        <v>0</v>
      </c>
      <c r="CT55" s="26">
        <f t="shared" si="24"/>
        <v>1</v>
      </c>
      <c r="CU55" s="26">
        <f t="shared" si="24"/>
        <v>0</v>
      </c>
      <c r="CV55" s="26">
        <f t="shared" si="24"/>
        <v>1</v>
      </c>
      <c r="CW55" s="26">
        <f t="shared" si="24"/>
        <v>0</v>
      </c>
      <c r="CX55" s="26">
        <f t="shared" si="24"/>
        <v>0</v>
      </c>
    </row>
    <row r="56" spans="2:102" x14ac:dyDescent="0.25">
      <c r="B56" s="26">
        <v>54</v>
      </c>
      <c r="C56" s="26">
        <f t="shared" si="28"/>
        <v>0</v>
      </c>
      <c r="D56" s="26">
        <f t="shared" si="28"/>
        <v>0</v>
      </c>
      <c r="E56" s="26">
        <f t="shared" si="28"/>
        <v>1</v>
      </c>
      <c r="F56" s="26">
        <f t="shared" si="28"/>
        <v>1</v>
      </c>
      <c r="G56" s="26">
        <f t="shared" si="28"/>
        <v>1</v>
      </c>
      <c r="H56" s="26">
        <f t="shared" si="28"/>
        <v>0</v>
      </c>
      <c r="I56" s="26">
        <f t="shared" si="28"/>
        <v>1</v>
      </c>
      <c r="J56" s="26">
        <f t="shared" si="28"/>
        <v>0</v>
      </c>
      <c r="K56" s="26">
        <f t="shared" si="28"/>
        <v>0</v>
      </c>
      <c r="L56" s="26">
        <f t="shared" si="28"/>
        <v>0</v>
      </c>
      <c r="M56" s="26">
        <f t="shared" si="28"/>
        <v>1</v>
      </c>
      <c r="N56" s="26">
        <f t="shared" si="28"/>
        <v>0</v>
      </c>
      <c r="O56" s="26">
        <f t="shared" si="28"/>
        <v>1</v>
      </c>
      <c r="P56" s="26">
        <f t="shared" si="28"/>
        <v>0</v>
      </c>
      <c r="Q56" s="26">
        <f t="shared" si="28"/>
        <v>1</v>
      </c>
      <c r="R56" s="26">
        <f t="shared" si="28"/>
        <v>1</v>
      </c>
      <c r="S56" s="26">
        <f t="shared" si="26"/>
        <v>1</v>
      </c>
      <c r="T56" s="26">
        <f t="shared" si="26"/>
        <v>0</v>
      </c>
      <c r="U56" s="26">
        <f t="shared" si="26"/>
        <v>1</v>
      </c>
      <c r="V56" s="26">
        <f t="shared" si="26"/>
        <v>0</v>
      </c>
      <c r="W56" s="26">
        <f t="shared" si="26"/>
        <v>1</v>
      </c>
      <c r="X56" s="26">
        <f t="shared" si="26"/>
        <v>0</v>
      </c>
      <c r="Y56" s="26">
        <f t="shared" si="26"/>
        <v>1</v>
      </c>
      <c r="Z56" s="26">
        <f t="shared" si="26"/>
        <v>0</v>
      </c>
      <c r="AA56" s="26">
        <f t="shared" si="26"/>
        <v>0</v>
      </c>
      <c r="AB56" s="26">
        <f t="shared" si="26"/>
        <v>0</v>
      </c>
      <c r="AC56" s="26">
        <f t="shared" si="26"/>
        <v>1</v>
      </c>
      <c r="AD56" s="26">
        <f t="shared" si="26"/>
        <v>0</v>
      </c>
      <c r="AE56" s="26">
        <f t="shared" si="26"/>
        <v>1</v>
      </c>
      <c r="AF56" s="26">
        <f t="shared" si="26"/>
        <v>0</v>
      </c>
      <c r="AG56" s="26">
        <f t="shared" si="26"/>
        <v>1</v>
      </c>
      <c r="AH56" s="26">
        <f t="shared" si="23"/>
        <v>0</v>
      </c>
      <c r="AI56" s="26">
        <f t="shared" si="23"/>
        <v>1</v>
      </c>
      <c r="AJ56" s="26">
        <f t="shared" si="23"/>
        <v>0</v>
      </c>
      <c r="AK56" s="26">
        <f t="shared" si="23"/>
        <v>1</v>
      </c>
      <c r="AL56" s="26">
        <f t="shared" si="23"/>
        <v>1</v>
      </c>
      <c r="AM56" s="26">
        <f t="shared" si="23"/>
        <v>1</v>
      </c>
      <c r="AN56" s="26">
        <f t="shared" si="22"/>
        <v>0</v>
      </c>
      <c r="AO56" s="26">
        <f t="shared" si="22"/>
        <v>1</v>
      </c>
      <c r="AP56" s="26">
        <f t="shared" si="22"/>
        <v>0</v>
      </c>
      <c r="AQ56" s="26">
        <f t="shared" si="22"/>
        <v>1</v>
      </c>
      <c r="AR56" s="26">
        <f t="shared" si="22"/>
        <v>0</v>
      </c>
      <c r="AS56" s="26">
        <f t="shared" si="22"/>
        <v>1</v>
      </c>
      <c r="AT56" s="26">
        <f t="shared" si="22"/>
        <v>0</v>
      </c>
      <c r="AU56" s="26">
        <f t="shared" si="22"/>
        <v>1</v>
      </c>
      <c r="AV56" s="26">
        <f t="shared" si="22"/>
        <v>0</v>
      </c>
      <c r="AW56" s="26">
        <f t="shared" si="22"/>
        <v>1</v>
      </c>
      <c r="AX56" s="26">
        <f t="shared" si="22"/>
        <v>0</v>
      </c>
      <c r="AY56" s="26">
        <f t="shared" si="22"/>
        <v>0</v>
      </c>
      <c r="AZ56" s="26">
        <f t="shared" si="22"/>
        <v>0</v>
      </c>
      <c r="BA56" s="26">
        <f t="shared" si="22"/>
        <v>1</v>
      </c>
      <c r="BB56" s="26">
        <f t="shared" si="22"/>
        <v>0</v>
      </c>
      <c r="BC56" s="26">
        <f t="shared" si="22"/>
        <v>1</v>
      </c>
      <c r="BD56" s="26">
        <f t="shared" si="22"/>
        <v>0</v>
      </c>
      <c r="BE56" s="26">
        <f t="shared" si="22"/>
        <v>0</v>
      </c>
      <c r="BF56" s="26">
        <f t="shared" si="27"/>
        <v>1</v>
      </c>
      <c r="BG56" s="26">
        <f t="shared" si="27"/>
        <v>0</v>
      </c>
      <c r="BH56" s="26">
        <f t="shared" si="27"/>
        <v>1</v>
      </c>
      <c r="BI56" s="26">
        <f t="shared" si="27"/>
        <v>0</v>
      </c>
      <c r="BJ56" s="26">
        <f t="shared" si="27"/>
        <v>1</v>
      </c>
      <c r="BK56" s="26">
        <f t="shared" si="27"/>
        <v>0</v>
      </c>
      <c r="BL56" s="26">
        <f t="shared" si="27"/>
        <v>1</v>
      </c>
      <c r="BM56" s="26">
        <f t="shared" si="27"/>
        <v>0</v>
      </c>
      <c r="BN56" s="26">
        <f t="shared" si="27"/>
        <v>0</v>
      </c>
      <c r="BO56" s="26">
        <f t="shared" si="27"/>
        <v>0</v>
      </c>
      <c r="BP56" s="26">
        <f t="shared" si="27"/>
        <v>1</v>
      </c>
      <c r="BQ56" s="26">
        <f t="shared" si="27"/>
        <v>0</v>
      </c>
      <c r="BR56" s="26">
        <f t="shared" si="27"/>
        <v>1</v>
      </c>
      <c r="BS56" s="26">
        <f t="shared" si="27"/>
        <v>0</v>
      </c>
      <c r="BT56" s="26">
        <f t="shared" si="27"/>
        <v>1</v>
      </c>
      <c r="BU56" s="26">
        <f t="shared" si="25"/>
        <v>0</v>
      </c>
      <c r="BV56" s="26">
        <f t="shared" si="25"/>
        <v>1</v>
      </c>
      <c r="BW56" s="26">
        <f t="shared" si="25"/>
        <v>0</v>
      </c>
      <c r="BX56" s="26">
        <f t="shared" si="25"/>
        <v>1</v>
      </c>
      <c r="BY56" s="26">
        <f t="shared" si="25"/>
        <v>0</v>
      </c>
      <c r="BZ56" s="26">
        <f t="shared" si="25"/>
        <v>1</v>
      </c>
      <c r="CA56" s="26">
        <f t="shared" si="25"/>
        <v>0</v>
      </c>
      <c r="CB56" s="26">
        <f t="shared" si="25"/>
        <v>1</v>
      </c>
      <c r="CC56" s="26">
        <f t="shared" si="25"/>
        <v>0</v>
      </c>
      <c r="CD56" s="26">
        <f t="shared" si="25"/>
        <v>1</v>
      </c>
      <c r="CE56" s="26">
        <f t="shared" si="25"/>
        <v>1</v>
      </c>
      <c r="CF56" s="26">
        <f t="shared" si="25"/>
        <v>1</v>
      </c>
      <c r="CG56" s="26">
        <f t="shared" si="25"/>
        <v>0</v>
      </c>
      <c r="CH56" s="26">
        <f t="shared" si="25"/>
        <v>1</v>
      </c>
      <c r="CI56" s="26">
        <f t="shared" si="25"/>
        <v>0</v>
      </c>
      <c r="CJ56" s="26">
        <f t="shared" si="25"/>
        <v>1</v>
      </c>
      <c r="CK56" s="26">
        <f t="shared" si="29"/>
        <v>0</v>
      </c>
      <c r="CL56" s="26">
        <f t="shared" si="24"/>
        <v>1</v>
      </c>
      <c r="CM56" s="26">
        <f t="shared" si="24"/>
        <v>0</v>
      </c>
      <c r="CN56" s="26">
        <f t="shared" si="24"/>
        <v>1</v>
      </c>
      <c r="CO56" s="26">
        <f t="shared" si="24"/>
        <v>0</v>
      </c>
      <c r="CP56" s="26">
        <f t="shared" si="24"/>
        <v>1</v>
      </c>
      <c r="CQ56" s="26">
        <f t="shared" si="24"/>
        <v>0</v>
      </c>
      <c r="CR56" s="26">
        <f t="shared" si="24"/>
        <v>1</v>
      </c>
      <c r="CS56" s="26">
        <f t="shared" si="24"/>
        <v>0</v>
      </c>
      <c r="CT56" s="26">
        <f t="shared" si="24"/>
        <v>1</v>
      </c>
      <c r="CU56" s="26">
        <f t="shared" si="24"/>
        <v>0</v>
      </c>
      <c r="CV56" s="26">
        <f t="shared" si="24"/>
        <v>1</v>
      </c>
      <c r="CW56" s="26">
        <f t="shared" si="24"/>
        <v>0</v>
      </c>
      <c r="CX56" s="26">
        <f t="shared" si="24"/>
        <v>0</v>
      </c>
    </row>
    <row r="57" spans="2:102" x14ac:dyDescent="0.25">
      <c r="B57" s="26">
        <v>55</v>
      </c>
      <c r="C57" s="26">
        <f t="shared" si="28"/>
        <v>0</v>
      </c>
      <c r="D57" s="26">
        <f t="shared" si="28"/>
        <v>0</v>
      </c>
      <c r="E57" s="26">
        <f t="shared" si="28"/>
        <v>1</v>
      </c>
      <c r="F57" s="26">
        <f t="shared" si="28"/>
        <v>1</v>
      </c>
      <c r="G57" s="26">
        <f t="shared" si="28"/>
        <v>1</v>
      </c>
      <c r="H57" s="26">
        <f t="shared" si="28"/>
        <v>0</v>
      </c>
      <c r="I57" s="26">
        <f t="shared" si="28"/>
        <v>1</v>
      </c>
      <c r="J57" s="26">
        <f t="shared" si="28"/>
        <v>0</v>
      </c>
      <c r="K57" s="26">
        <f t="shared" si="28"/>
        <v>0</v>
      </c>
      <c r="L57" s="26">
        <f t="shared" si="28"/>
        <v>0</v>
      </c>
      <c r="M57" s="26">
        <f t="shared" si="28"/>
        <v>1</v>
      </c>
      <c r="N57" s="26">
        <f t="shared" si="28"/>
        <v>0</v>
      </c>
      <c r="O57" s="26">
        <f t="shared" si="28"/>
        <v>1</v>
      </c>
      <c r="P57" s="26">
        <f t="shared" si="28"/>
        <v>0</v>
      </c>
      <c r="Q57" s="26">
        <f t="shared" si="28"/>
        <v>1</v>
      </c>
      <c r="R57" s="26">
        <f t="shared" si="28"/>
        <v>1</v>
      </c>
      <c r="S57" s="26">
        <f t="shared" si="26"/>
        <v>1</v>
      </c>
      <c r="T57" s="26">
        <f t="shared" si="26"/>
        <v>0</v>
      </c>
      <c r="U57" s="26">
        <f t="shared" si="26"/>
        <v>1</v>
      </c>
      <c r="V57" s="26">
        <f t="shared" si="26"/>
        <v>0</v>
      </c>
      <c r="W57" s="26">
        <f t="shared" si="26"/>
        <v>1</v>
      </c>
      <c r="X57" s="26">
        <f t="shared" si="26"/>
        <v>0</v>
      </c>
      <c r="Y57" s="26">
        <f t="shared" si="26"/>
        <v>1</v>
      </c>
      <c r="Z57" s="26">
        <f t="shared" si="26"/>
        <v>0</v>
      </c>
      <c r="AA57" s="26">
        <f t="shared" si="26"/>
        <v>0</v>
      </c>
      <c r="AB57" s="26">
        <f t="shared" si="26"/>
        <v>0</v>
      </c>
      <c r="AC57" s="26">
        <f t="shared" si="26"/>
        <v>1</v>
      </c>
      <c r="AD57" s="26">
        <f t="shared" si="26"/>
        <v>0</v>
      </c>
      <c r="AE57" s="26">
        <f t="shared" si="26"/>
        <v>1</v>
      </c>
      <c r="AF57" s="26">
        <f t="shared" si="26"/>
        <v>0</v>
      </c>
      <c r="AG57" s="26">
        <f t="shared" si="26"/>
        <v>1</v>
      </c>
      <c r="AH57" s="26">
        <f t="shared" si="23"/>
        <v>0</v>
      </c>
      <c r="AI57" s="26">
        <f t="shared" si="23"/>
        <v>1</v>
      </c>
      <c r="AJ57" s="26">
        <f t="shared" si="23"/>
        <v>0</v>
      </c>
      <c r="AK57" s="26">
        <f t="shared" si="23"/>
        <v>1</v>
      </c>
      <c r="AL57" s="26">
        <f t="shared" si="23"/>
        <v>1</v>
      </c>
      <c r="AM57" s="26">
        <f t="shared" si="23"/>
        <v>1</v>
      </c>
      <c r="AN57" s="26">
        <f t="shared" si="22"/>
        <v>0</v>
      </c>
      <c r="AO57" s="26">
        <f t="shared" si="22"/>
        <v>1</v>
      </c>
      <c r="AP57" s="26">
        <f t="shared" si="22"/>
        <v>0</v>
      </c>
      <c r="AQ57" s="26">
        <f t="shared" si="22"/>
        <v>1</v>
      </c>
      <c r="AR57" s="26">
        <f t="shared" si="22"/>
        <v>0</v>
      </c>
      <c r="AS57" s="26">
        <f t="shared" si="22"/>
        <v>1</v>
      </c>
      <c r="AT57" s="26">
        <f t="shared" si="22"/>
        <v>0</v>
      </c>
      <c r="AU57" s="26">
        <f t="shared" si="22"/>
        <v>1</v>
      </c>
      <c r="AV57" s="26">
        <f t="shared" si="22"/>
        <v>0</v>
      </c>
      <c r="AW57" s="26">
        <f t="shared" si="22"/>
        <v>1</v>
      </c>
      <c r="AX57" s="26">
        <f t="shared" si="22"/>
        <v>0</v>
      </c>
      <c r="AY57" s="26">
        <f t="shared" si="22"/>
        <v>0</v>
      </c>
      <c r="AZ57" s="26">
        <f t="shared" si="22"/>
        <v>0</v>
      </c>
      <c r="BA57" s="26">
        <f t="shared" si="22"/>
        <v>1</v>
      </c>
      <c r="BB57" s="26">
        <f t="shared" si="22"/>
        <v>0</v>
      </c>
      <c r="BC57" s="26">
        <f t="shared" si="22"/>
        <v>1</v>
      </c>
      <c r="BD57" s="26">
        <f t="shared" si="22"/>
        <v>0</v>
      </c>
      <c r="BE57" s="26">
        <f t="shared" si="22"/>
        <v>1</v>
      </c>
      <c r="BF57" s="26">
        <f t="shared" si="27"/>
        <v>1</v>
      </c>
      <c r="BG57" s="26">
        <f t="shared" si="27"/>
        <v>0</v>
      </c>
      <c r="BH57" s="26">
        <f t="shared" si="27"/>
        <v>1</v>
      </c>
      <c r="BI57" s="26">
        <f t="shared" si="27"/>
        <v>0</v>
      </c>
      <c r="BJ57" s="26">
        <f t="shared" si="27"/>
        <v>1</v>
      </c>
      <c r="BK57" s="26">
        <f t="shared" si="27"/>
        <v>0</v>
      </c>
      <c r="BL57" s="26">
        <f t="shared" si="27"/>
        <v>1</v>
      </c>
      <c r="BM57" s="26">
        <f t="shared" si="27"/>
        <v>0</v>
      </c>
      <c r="BN57" s="26">
        <f t="shared" si="27"/>
        <v>0</v>
      </c>
      <c r="BO57" s="26">
        <f t="shared" si="27"/>
        <v>0</v>
      </c>
      <c r="BP57" s="26">
        <f t="shared" si="27"/>
        <v>1</v>
      </c>
      <c r="BQ57" s="26">
        <f t="shared" si="27"/>
        <v>0</v>
      </c>
      <c r="BR57" s="26">
        <f t="shared" si="27"/>
        <v>1</v>
      </c>
      <c r="BS57" s="26">
        <f t="shared" si="27"/>
        <v>0</v>
      </c>
      <c r="BT57" s="26">
        <f t="shared" si="27"/>
        <v>1</v>
      </c>
      <c r="BU57" s="26">
        <f t="shared" si="25"/>
        <v>0</v>
      </c>
      <c r="BV57" s="26">
        <f t="shared" si="25"/>
        <v>1</v>
      </c>
      <c r="BW57" s="26">
        <f t="shared" si="25"/>
        <v>0</v>
      </c>
      <c r="BX57" s="26">
        <f t="shared" si="25"/>
        <v>1</v>
      </c>
      <c r="BY57" s="26">
        <f t="shared" si="25"/>
        <v>0</v>
      </c>
      <c r="BZ57" s="26">
        <f t="shared" si="25"/>
        <v>1</v>
      </c>
      <c r="CA57" s="26">
        <f t="shared" si="25"/>
        <v>0</v>
      </c>
      <c r="CB57" s="26">
        <f t="shared" si="25"/>
        <v>1</v>
      </c>
      <c r="CC57" s="26">
        <f t="shared" si="25"/>
        <v>0</v>
      </c>
      <c r="CD57" s="26">
        <f t="shared" si="25"/>
        <v>1</v>
      </c>
      <c r="CE57" s="26">
        <f t="shared" si="25"/>
        <v>1</v>
      </c>
      <c r="CF57" s="26">
        <f t="shared" si="25"/>
        <v>1</v>
      </c>
      <c r="CG57" s="26">
        <f t="shared" si="25"/>
        <v>0</v>
      </c>
      <c r="CH57" s="26">
        <f t="shared" si="25"/>
        <v>1</v>
      </c>
      <c r="CI57" s="26">
        <f t="shared" si="25"/>
        <v>0</v>
      </c>
      <c r="CJ57" s="26">
        <f t="shared" si="25"/>
        <v>1</v>
      </c>
      <c r="CK57" s="26">
        <f t="shared" si="29"/>
        <v>0</v>
      </c>
      <c r="CL57" s="26">
        <f t="shared" si="24"/>
        <v>1</v>
      </c>
      <c r="CM57" s="26">
        <f t="shared" si="24"/>
        <v>0</v>
      </c>
      <c r="CN57" s="26">
        <f t="shared" si="24"/>
        <v>1</v>
      </c>
      <c r="CO57" s="26">
        <f t="shared" si="24"/>
        <v>0</v>
      </c>
      <c r="CP57" s="26">
        <f t="shared" si="24"/>
        <v>1</v>
      </c>
      <c r="CQ57" s="26">
        <f t="shared" si="24"/>
        <v>0</v>
      </c>
      <c r="CR57" s="26">
        <f t="shared" si="24"/>
        <v>1</v>
      </c>
      <c r="CS57" s="26">
        <f t="shared" si="24"/>
        <v>0</v>
      </c>
      <c r="CT57" s="26">
        <f t="shared" si="24"/>
        <v>1</v>
      </c>
      <c r="CU57" s="26">
        <f t="shared" si="24"/>
        <v>0</v>
      </c>
      <c r="CV57" s="26">
        <f t="shared" si="24"/>
        <v>1</v>
      </c>
      <c r="CW57" s="26">
        <f t="shared" si="24"/>
        <v>0</v>
      </c>
      <c r="CX57" s="26">
        <f t="shared" si="24"/>
        <v>0</v>
      </c>
    </row>
    <row r="58" spans="2:102" x14ac:dyDescent="0.25">
      <c r="B58" s="26">
        <v>56</v>
      </c>
      <c r="C58" s="26">
        <f t="shared" si="28"/>
        <v>0</v>
      </c>
      <c r="D58" s="26">
        <f t="shared" si="28"/>
        <v>0</v>
      </c>
      <c r="E58" s="26">
        <f t="shared" si="28"/>
        <v>1</v>
      </c>
      <c r="F58" s="26">
        <f t="shared" si="28"/>
        <v>1</v>
      </c>
      <c r="G58" s="26">
        <f t="shared" si="28"/>
        <v>1</v>
      </c>
      <c r="H58" s="26">
        <f t="shared" si="28"/>
        <v>0</v>
      </c>
      <c r="I58" s="26">
        <f t="shared" si="28"/>
        <v>1</v>
      </c>
      <c r="J58" s="26">
        <f t="shared" si="28"/>
        <v>0</v>
      </c>
      <c r="K58" s="26">
        <f t="shared" si="28"/>
        <v>0</v>
      </c>
      <c r="L58" s="26">
        <f t="shared" si="28"/>
        <v>0</v>
      </c>
      <c r="M58" s="26">
        <f t="shared" si="28"/>
        <v>1</v>
      </c>
      <c r="N58" s="26">
        <f t="shared" si="28"/>
        <v>0</v>
      </c>
      <c r="O58" s="26">
        <f t="shared" si="28"/>
        <v>1</v>
      </c>
      <c r="P58" s="26">
        <f t="shared" si="28"/>
        <v>0</v>
      </c>
      <c r="Q58" s="26">
        <f t="shared" si="28"/>
        <v>1</v>
      </c>
      <c r="R58" s="26">
        <f t="shared" si="28"/>
        <v>1</v>
      </c>
      <c r="S58" s="26">
        <f t="shared" si="26"/>
        <v>1</v>
      </c>
      <c r="T58" s="26">
        <f t="shared" si="26"/>
        <v>0</v>
      </c>
      <c r="U58" s="26">
        <f t="shared" si="26"/>
        <v>1</v>
      </c>
      <c r="V58" s="26">
        <f t="shared" si="26"/>
        <v>0</v>
      </c>
      <c r="W58" s="26">
        <f t="shared" si="26"/>
        <v>1</v>
      </c>
      <c r="X58" s="26">
        <f t="shared" si="26"/>
        <v>0</v>
      </c>
      <c r="Y58" s="26">
        <f t="shared" si="26"/>
        <v>1</v>
      </c>
      <c r="Z58" s="26">
        <f t="shared" si="26"/>
        <v>0</v>
      </c>
      <c r="AA58" s="26">
        <f t="shared" si="26"/>
        <v>0</v>
      </c>
      <c r="AB58" s="26">
        <f t="shared" si="26"/>
        <v>0</v>
      </c>
      <c r="AC58" s="26">
        <f t="shared" si="26"/>
        <v>1</v>
      </c>
      <c r="AD58" s="26">
        <f t="shared" si="26"/>
        <v>0</v>
      </c>
      <c r="AE58" s="26">
        <f t="shared" si="26"/>
        <v>1</v>
      </c>
      <c r="AF58" s="26">
        <f t="shared" si="26"/>
        <v>0</v>
      </c>
      <c r="AG58" s="26">
        <f t="shared" si="26"/>
        <v>1</v>
      </c>
      <c r="AH58" s="26">
        <f t="shared" si="23"/>
        <v>0</v>
      </c>
      <c r="AI58" s="26">
        <f t="shared" si="23"/>
        <v>1</v>
      </c>
      <c r="AJ58" s="26">
        <f t="shared" si="23"/>
        <v>0</v>
      </c>
      <c r="AK58" s="26">
        <f t="shared" si="23"/>
        <v>1</v>
      </c>
      <c r="AL58" s="26">
        <f t="shared" si="23"/>
        <v>1</v>
      </c>
      <c r="AM58" s="26">
        <f t="shared" si="23"/>
        <v>1</v>
      </c>
      <c r="AN58" s="26">
        <f t="shared" si="22"/>
        <v>0</v>
      </c>
      <c r="AO58" s="26">
        <f t="shared" si="22"/>
        <v>1</v>
      </c>
      <c r="AP58" s="26">
        <f t="shared" si="22"/>
        <v>0</v>
      </c>
      <c r="AQ58" s="26">
        <f t="shared" si="22"/>
        <v>1</v>
      </c>
      <c r="AR58" s="26">
        <f t="shared" si="22"/>
        <v>0</v>
      </c>
      <c r="AS58" s="26">
        <f t="shared" si="22"/>
        <v>1</v>
      </c>
      <c r="AT58" s="26">
        <f t="shared" si="22"/>
        <v>0</v>
      </c>
      <c r="AU58" s="26">
        <f t="shared" si="22"/>
        <v>1</v>
      </c>
      <c r="AV58" s="26">
        <f t="shared" si="22"/>
        <v>0</v>
      </c>
      <c r="AW58" s="26">
        <f t="shared" si="22"/>
        <v>1</v>
      </c>
      <c r="AX58" s="26">
        <f t="shared" si="22"/>
        <v>0</v>
      </c>
      <c r="AY58" s="26">
        <f t="shared" si="22"/>
        <v>0</v>
      </c>
      <c r="AZ58" s="26">
        <f t="shared" si="22"/>
        <v>0</v>
      </c>
      <c r="BA58" s="26">
        <f t="shared" si="22"/>
        <v>1</v>
      </c>
      <c r="BB58" s="26">
        <f t="shared" si="22"/>
        <v>0</v>
      </c>
      <c r="BC58" s="26">
        <f t="shared" si="22"/>
        <v>1</v>
      </c>
      <c r="BD58" s="26">
        <f t="shared" si="22"/>
        <v>0</v>
      </c>
      <c r="BE58" s="26">
        <f t="shared" si="22"/>
        <v>1</v>
      </c>
      <c r="BF58" s="26">
        <f t="shared" si="27"/>
        <v>0</v>
      </c>
      <c r="BG58" s="26">
        <f t="shared" si="27"/>
        <v>0</v>
      </c>
      <c r="BH58" s="26">
        <f t="shared" si="27"/>
        <v>1</v>
      </c>
      <c r="BI58" s="26">
        <f t="shared" si="27"/>
        <v>0</v>
      </c>
      <c r="BJ58" s="26">
        <f t="shared" si="27"/>
        <v>1</v>
      </c>
      <c r="BK58" s="26">
        <f t="shared" si="27"/>
        <v>0</v>
      </c>
      <c r="BL58" s="26">
        <f t="shared" si="27"/>
        <v>1</v>
      </c>
      <c r="BM58" s="26">
        <f t="shared" si="27"/>
        <v>0</v>
      </c>
      <c r="BN58" s="26">
        <f t="shared" si="27"/>
        <v>0</v>
      </c>
      <c r="BO58" s="26">
        <f t="shared" si="27"/>
        <v>0</v>
      </c>
      <c r="BP58" s="26">
        <f t="shared" si="27"/>
        <v>1</v>
      </c>
      <c r="BQ58" s="26">
        <f t="shared" si="27"/>
        <v>0</v>
      </c>
      <c r="BR58" s="26">
        <f t="shared" si="27"/>
        <v>1</v>
      </c>
      <c r="BS58" s="26">
        <f t="shared" si="27"/>
        <v>0</v>
      </c>
      <c r="BT58" s="26">
        <f t="shared" si="27"/>
        <v>1</v>
      </c>
      <c r="BU58" s="26">
        <f t="shared" si="25"/>
        <v>0</v>
      </c>
      <c r="BV58" s="26">
        <f t="shared" si="25"/>
        <v>1</v>
      </c>
      <c r="BW58" s="26">
        <f t="shared" si="25"/>
        <v>0</v>
      </c>
      <c r="BX58" s="26">
        <f t="shared" si="25"/>
        <v>1</v>
      </c>
      <c r="BY58" s="26">
        <f t="shared" si="25"/>
        <v>0</v>
      </c>
      <c r="BZ58" s="26">
        <f t="shared" si="25"/>
        <v>1</v>
      </c>
      <c r="CA58" s="26">
        <f t="shared" si="25"/>
        <v>0</v>
      </c>
      <c r="CB58" s="26">
        <f t="shared" si="25"/>
        <v>1</v>
      </c>
      <c r="CC58" s="26">
        <f t="shared" si="25"/>
        <v>0</v>
      </c>
      <c r="CD58" s="26">
        <f t="shared" si="25"/>
        <v>1</v>
      </c>
      <c r="CE58" s="26">
        <f t="shared" si="25"/>
        <v>1</v>
      </c>
      <c r="CF58" s="26">
        <f t="shared" si="25"/>
        <v>1</v>
      </c>
      <c r="CG58" s="26">
        <f t="shared" si="25"/>
        <v>0</v>
      </c>
      <c r="CH58" s="26">
        <f t="shared" si="25"/>
        <v>1</v>
      </c>
      <c r="CI58" s="26">
        <f t="shared" si="25"/>
        <v>0</v>
      </c>
      <c r="CJ58" s="26">
        <f t="shared" si="25"/>
        <v>1</v>
      </c>
      <c r="CK58" s="26">
        <f t="shared" si="29"/>
        <v>0</v>
      </c>
      <c r="CL58" s="26">
        <f t="shared" si="24"/>
        <v>1</v>
      </c>
      <c r="CM58" s="26">
        <f t="shared" si="24"/>
        <v>0</v>
      </c>
      <c r="CN58" s="26">
        <f t="shared" si="24"/>
        <v>1</v>
      </c>
      <c r="CO58" s="26">
        <f t="shared" si="24"/>
        <v>0</v>
      </c>
      <c r="CP58" s="26">
        <f t="shared" si="24"/>
        <v>1</v>
      </c>
      <c r="CQ58" s="26">
        <f t="shared" si="24"/>
        <v>0</v>
      </c>
      <c r="CR58" s="26">
        <f t="shared" si="24"/>
        <v>1</v>
      </c>
      <c r="CS58" s="26">
        <f t="shared" si="24"/>
        <v>0</v>
      </c>
      <c r="CT58" s="26">
        <f t="shared" si="24"/>
        <v>1</v>
      </c>
      <c r="CU58" s="26">
        <f t="shared" si="24"/>
        <v>0</v>
      </c>
      <c r="CV58" s="26">
        <f t="shared" si="24"/>
        <v>1</v>
      </c>
      <c r="CW58" s="26">
        <f t="shared" si="24"/>
        <v>0</v>
      </c>
      <c r="CX58" s="26">
        <f t="shared" si="24"/>
        <v>0</v>
      </c>
    </row>
    <row r="59" spans="2:102" x14ac:dyDescent="0.25">
      <c r="B59" s="26">
        <v>57</v>
      </c>
      <c r="C59" s="26">
        <f t="shared" si="28"/>
        <v>0</v>
      </c>
      <c r="D59" s="26">
        <f t="shared" si="28"/>
        <v>0</v>
      </c>
      <c r="E59" s="26">
        <f t="shared" si="28"/>
        <v>1</v>
      </c>
      <c r="F59" s="26">
        <f t="shared" si="28"/>
        <v>1</v>
      </c>
      <c r="G59" s="26">
        <f t="shared" si="28"/>
        <v>1</v>
      </c>
      <c r="H59" s="26">
        <f t="shared" si="28"/>
        <v>0</v>
      </c>
      <c r="I59" s="26">
        <f t="shared" si="28"/>
        <v>1</v>
      </c>
      <c r="J59" s="26">
        <f t="shared" si="28"/>
        <v>0</v>
      </c>
      <c r="K59" s="26">
        <f t="shared" si="28"/>
        <v>0</v>
      </c>
      <c r="L59" s="26">
        <f t="shared" si="28"/>
        <v>0</v>
      </c>
      <c r="M59" s="26">
        <f t="shared" si="28"/>
        <v>1</v>
      </c>
      <c r="N59" s="26">
        <f t="shared" si="28"/>
        <v>0</v>
      </c>
      <c r="O59" s="26">
        <f t="shared" si="28"/>
        <v>1</v>
      </c>
      <c r="P59" s="26">
        <f t="shared" si="28"/>
        <v>0</v>
      </c>
      <c r="Q59" s="26">
        <f t="shared" si="28"/>
        <v>1</v>
      </c>
      <c r="R59" s="26">
        <f t="shared" si="28"/>
        <v>1</v>
      </c>
      <c r="S59" s="26">
        <f t="shared" si="26"/>
        <v>1</v>
      </c>
      <c r="T59" s="26">
        <f t="shared" si="26"/>
        <v>0</v>
      </c>
      <c r="U59" s="26">
        <f t="shared" si="26"/>
        <v>1</v>
      </c>
      <c r="V59" s="26">
        <f t="shared" si="26"/>
        <v>0</v>
      </c>
      <c r="W59" s="26">
        <f t="shared" si="26"/>
        <v>1</v>
      </c>
      <c r="X59" s="26">
        <f t="shared" si="26"/>
        <v>0</v>
      </c>
      <c r="Y59" s="26">
        <f t="shared" si="26"/>
        <v>1</v>
      </c>
      <c r="Z59" s="26">
        <f t="shared" si="26"/>
        <v>0</v>
      </c>
      <c r="AA59" s="26">
        <f t="shared" si="26"/>
        <v>0</v>
      </c>
      <c r="AB59" s="26">
        <f t="shared" si="26"/>
        <v>0</v>
      </c>
      <c r="AC59" s="26">
        <f t="shared" si="26"/>
        <v>1</v>
      </c>
      <c r="AD59" s="26">
        <f t="shared" si="26"/>
        <v>0</v>
      </c>
      <c r="AE59" s="26">
        <f t="shared" si="26"/>
        <v>1</v>
      </c>
      <c r="AF59" s="26">
        <f t="shared" si="26"/>
        <v>0</v>
      </c>
      <c r="AG59" s="26">
        <f t="shared" si="26"/>
        <v>1</v>
      </c>
      <c r="AH59" s="26">
        <f t="shared" si="23"/>
        <v>0</v>
      </c>
      <c r="AI59" s="26">
        <f t="shared" si="23"/>
        <v>1</v>
      </c>
      <c r="AJ59" s="26">
        <f t="shared" si="23"/>
        <v>0</v>
      </c>
      <c r="AK59" s="26">
        <f t="shared" si="23"/>
        <v>1</v>
      </c>
      <c r="AL59" s="26">
        <f t="shared" si="23"/>
        <v>1</v>
      </c>
      <c r="AM59" s="26">
        <f t="shared" si="23"/>
        <v>1</v>
      </c>
      <c r="AN59" s="26">
        <f t="shared" si="22"/>
        <v>0</v>
      </c>
      <c r="AO59" s="26">
        <f t="shared" si="22"/>
        <v>1</v>
      </c>
      <c r="AP59" s="26">
        <f t="shared" si="22"/>
        <v>0</v>
      </c>
      <c r="AQ59" s="26">
        <f t="shared" ref="AQ59:BF74" si="30">IF(MOD(AQ$3,$B59)=0,1-AQ58,AQ58)</f>
        <v>1</v>
      </c>
      <c r="AR59" s="26">
        <f t="shared" si="30"/>
        <v>0</v>
      </c>
      <c r="AS59" s="26">
        <f t="shared" si="30"/>
        <v>1</v>
      </c>
      <c r="AT59" s="26">
        <f t="shared" si="30"/>
        <v>0</v>
      </c>
      <c r="AU59" s="26">
        <f t="shared" si="30"/>
        <v>1</v>
      </c>
      <c r="AV59" s="26">
        <f t="shared" si="30"/>
        <v>0</v>
      </c>
      <c r="AW59" s="26">
        <f t="shared" si="30"/>
        <v>1</v>
      </c>
      <c r="AX59" s="26">
        <f t="shared" si="30"/>
        <v>0</v>
      </c>
      <c r="AY59" s="26">
        <f t="shared" si="30"/>
        <v>0</v>
      </c>
      <c r="AZ59" s="26">
        <f t="shared" si="30"/>
        <v>0</v>
      </c>
      <c r="BA59" s="26">
        <f t="shared" si="30"/>
        <v>1</v>
      </c>
      <c r="BB59" s="26">
        <f t="shared" si="30"/>
        <v>0</v>
      </c>
      <c r="BC59" s="26">
        <f t="shared" si="30"/>
        <v>1</v>
      </c>
      <c r="BD59" s="26">
        <f t="shared" si="30"/>
        <v>0</v>
      </c>
      <c r="BE59" s="26">
        <f t="shared" si="30"/>
        <v>1</v>
      </c>
      <c r="BF59" s="26">
        <f t="shared" si="27"/>
        <v>0</v>
      </c>
      <c r="BG59" s="26">
        <f t="shared" si="27"/>
        <v>1</v>
      </c>
      <c r="BH59" s="26">
        <f t="shared" si="27"/>
        <v>1</v>
      </c>
      <c r="BI59" s="26">
        <f t="shared" si="27"/>
        <v>0</v>
      </c>
      <c r="BJ59" s="26">
        <f t="shared" si="27"/>
        <v>1</v>
      </c>
      <c r="BK59" s="26">
        <f t="shared" si="27"/>
        <v>0</v>
      </c>
      <c r="BL59" s="26">
        <f t="shared" si="27"/>
        <v>1</v>
      </c>
      <c r="BM59" s="26">
        <f t="shared" si="27"/>
        <v>0</v>
      </c>
      <c r="BN59" s="26">
        <f t="shared" si="27"/>
        <v>0</v>
      </c>
      <c r="BO59" s="26">
        <f t="shared" si="27"/>
        <v>0</v>
      </c>
      <c r="BP59" s="26">
        <f t="shared" si="27"/>
        <v>1</v>
      </c>
      <c r="BQ59" s="26">
        <f t="shared" si="27"/>
        <v>0</v>
      </c>
      <c r="BR59" s="26">
        <f t="shared" si="27"/>
        <v>1</v>
      </c>
      <c r="BS59" s="26">
        <f t="shared" si="27"/>
        <v>0</v>
      </c>
      <c r="BT59" s="26">
        <f t="shared" si="27"/>
        <v>1</v>
      </c>
      <c r="BU59" s="26">
        <f t="shared" si="25"/>
        <v>0</v>
      </c>
      <c r="BV59" s="26">
        <f t="shared" si="25"/>
        <v>1</v>
      </c>
      <c r="BW59" s="26">
        <f t="shared" si="25"/>
        <v>0</v>
      </c>
      <c r="BX59" s="26">
        <f t="shared" si="25"/>
        <v>1</v>
      </c>
      <c r="BY59" s="26">
        <f t="shared" si="25"/>
        <v>0</v>
      </c>
      <c r="BZ59" s="26">
        <f t="shared" si="25"/>
        <v>1</v>
      </c>
      <c r="CA59" s="26">
        <f t="shared" si="25"/>
        <v>0</v>
      </c>
      <c r="CB59" s="26">
        <f t="shared" si="25"/>
        <v>1</v>
      </c>
      <c r="CC59" s="26">
        <f t="shared" si="25"/>
        <v>0</v>
      </c>
      <c r="CD59" s="26">
        <f t="shared" si="25"/>
        <v>1</v>
      </c>
      <c r="CE59" s="26">
        <f t="shared" si="25"/>
        <v>1</v>
      </c>
      <c r="CF59" s="26">
        <f t="shared" si="25"/>
        <v>1</v>
      </c>
      <c r="CG59" s="26">
        <f t="shared" si="25"/>
        <v>0</v>
      </c>
      <c r="CH59" s="26">
        <f t="shared" si="25"/>
        <v>1</v>
      </c>
      <c r="CI59" s="26">
        <f t="shared" si="25"/>
        <v>0</v>
      </c>
      <c r="CJ59" s="26">
        <f t="shared" si="25"/>
        <v>1</v>
      </c>
      <c r="CK59" s="26">
        <f t="shared" si="29"/>
        <v>0</v>
      </c>
      <c r="CL59" s="26">
        <f t="shared" si="24"/>
        <v>1</v>
      </c>
      <c r="CM59" s="26">
        <f t="shared" si="24"/>
        <v>0</v>
      </c>
      <c r="CN59" s="26">
        <f t="shared" si="24"/>
        <v>1</v>
      </c>
      <c r="CO59" s="26">
        <f t="shared" si="24"/>
        <v>0</v>
      </c>
      <c r="CP59" s="26">
        <f t="shared" si="24"/>
        <v>1</v>
      </c>
      <c r="CQ59" s="26">
        <f t="shared" si="24"/>
        <v>0</v>
      </c>
      <c r="CR59" s="26">
        <f t="shared" si="24"/>
        <v>1</v>
      </c>
      <c r="CS59" s="26">
        <f t="shared" si="24"/>
        <v>0</v>
      </c>
      <c r="CT59" s="26">
        <f t="shared" si="24"/>
        <v>1</v>
      </c>
      <c r="CU59" s="26">
        <f t="shared" si="24"/>
        <v>0</v>
      </c>
      <c r="CV59" s="26">
        <f t="shared" si="24"/>
        <v>1</v>
      </c>
      <c r="CW59" s="26">
        <f t="shared" si="24"/>
        <v>0</v>
      </c>
      <c r="CX59" s="26">
        <f t="shared" si="24"/>
        <v>0</v>
      </c>
    </row>
    <row r="60" spans="2:102" x14ac:dyDescent="0.25">
      <c r="B60" s="26">
        <v>58</v>
      </c>
      <c r="C60" s="26">
        <f t="shared" si="28"/>
        <v>0</v>
      </c>
      <c r="D60" s="26">
        <f t="shared" si="28"/>
        <v>0</v>
      </c>
      <c r="E60" s="26">
        <f t="shared" si="28"/>
        <v>1</v>
      </c>
      <c r="F60" s="26">
        <f t="shared" si="28"/>
        <v>1</v>
      </c>
      <c r="G60" s="26">
        <f t="shared" si="28"/>
        <v>1</v>
      </c>
      <c r="H60" s="26">
        <f t="shared" si="28"/>
        <v>0</v>
      </c>
      <c r="I60" s="26">
        <f t="shared" si="28"/>
        <v>1</v>
      </c>
      <c r="J60" s="26">
        <f t="shared" si="28"/>
        <v>0</v>
      </c>
      <c r="K60" s="26">
        <f t="shared" si="28"/>
        <v>0</v>
      </c>
      <c r="L60" s="26">
        <f t="shared" si="28"/>
        <v>0</v>
      </c>
      <c r="M60" s="26">
        <f t="shared" si="28"/>
        <v>1</v>
      </c>
      <c r="N60" s="26">
        <f t="shared" si="28"/>
        <v>0</v>
      </c>
      <c r="O60" s="26">
        <f t="shared" si="28"/>
        <v>1</v>
      </c>
      <c r="P60" s="26">
        <f t="shared" si="28"/>
        <v>0</v>
      </c>
      <c r="Q60" s="26">
        <f t="shared" si="28"/>
        <v>1</v>
      </c>
      <c r="R60" s="26">
        <f t="shared" si="28"/>
        <v>1</v>
      </c>
      <c r="S60" s="26">
        <f t="shared" si="26"/>
        <v>1</v>
      </c>
      <c r="T60" s="26">
        <f t="shared" si="26"/>
        <v>0</v>
      </c>
      <c r="U60" s="26">
        <f t="shared" si="26"/>
        <v>1</v>
      </c>
      <c r="V60" s="26">
        <f t="shared" si="26"/>
        <v>0</v>
      </c>
      <c r="W60" s="26">
        <f t="shared" si="26"/>
        <v>1</v>
      </c>
      <c r="X60" s="26">
        <f t="shared" si="26"/>
        <v>0</v>
      </c>
      <c r="Y60" s="26">
        <f t="shared" si="26"/>
        <v>1</v>
      </c>
      <c r="Z60" s="26">
        <f t="shared" si="26"/>
        <v>0</v>
      </c>
      <c r="AA60" s="26">
        <f t="shared" si="26"/>
        <v>0</v>
      </c>
      <c r="AB60" s="26">
        <f t="shared" si="26"/>
        <v>0</v>
      </c>
      <c r="AC60" s="26">
        <f t="shared" si="26"/>
        <v>1</v>
      </c>
      <c r="AD60" s="26">
        <f t="shared" si="26"/>
        <v>0</v>
      </c>
      <c r="AE60" s="26">
        <f t="shared" si="26"/>
        <v>1</v>
      </c>
      <c r="AF60" s="26">
        <f t="shared" si="26"/>
        <v>0</v>
      </c>
      <c r="AG60" s="26">
        <f t="shared" si="26"/>
        <v>1</v>
      </c>
      <c r="AH60" s="26">
        <f t="shared" si="23"/>
        <v>0</v>
      </c>
      <c r="AI60" s="26">
        <f t="shared" si="23"/>
        <v>1</v>
      </c>
      <c r="AJ60" s="26">
        <f t="shared" si="23"/>
        <v>0</v>
      </c>
      <c r="AK60" s="26">
        <f t="shared" si="23"/>
        <v>1</v>
      </c>
      <c r="AL60" s="26">
        <f t="shared" si="23"/>
        <v>1</v>
      </c>
      <c r="AM60" s="26">
        <f t="shared" si="23"/>
        <v>1</v>
      </c>
      <c r="AN60" s="26">
        <f t="shared" si="23"/>
        <v>0</v>
      </c>
      <c r="AO60" s="26">
        <f t="shared" si="23"/>
        <v>1</v>
      </c>
      <c r="AP60" s="26">
        <f t="shared" si="23"/>
        <v>0</v>
      </c>
      <c r="AQ60" s="26">
        <f t="shared" si="30"/>
        <v>1</v>
      </c>
      <c r="AR60" s="26">
        <f t="shared" si="30"/>
        <v>0</v>
      </c>
      <c r="AS60" s="26">
        <f t="shared" si="30"/>
        <v>1</v>
      </c>
      <c r="AT60" s="26">
        <f t="shared" si="30"/>
        <v>0</v>
      </c>
      <c r="AU60" s="26">
        <f t="shared" si="30"/>
        <v>1</v>
      </c>
      <c r="AV60" s="26">
        <f t="shared" si="30"/>
        <v>0</v>
      </c>
      <c r="AW60" s="26">
        <f t="shared" si="30"/>
        <v>1</v>
      </c>
      <c r="AX60" s="26">
        <f t="shared" si="30"/>
        <v>0</v>
      </c>
      <c r="AY60" s="26">
        <f t="shared" si="30"/>
        <v>0</v>
      </c>
      <c r="AZ60" s="26">
        <f t="shared" si="30"/>
        <v>0</v>
      </c>
      <c r="BA60" s="26">
        <f t="shared" si="30"/>
        <v>1</v>
      </c>
      <c r="BB60" s="26">
        <f t="shared" si="30"/>
        <v>0</v>
      </c>
      <c r="BC60" s="26">
        <f t="shared" si="30"/>
        <v>1</v>
      </c>
      <c r="BD60" s="26">
        <f t="shared" si="30"/>
        <v>0</v>
      </c>
      <c r="BE60" s="26">
        <f t="shared" si="30"/>
        <v>1</v>
      </c>
      <c r="BF60" s="26">
        <f t="shared" si="27"/>
        <v>0</v>
      </c>
      <c r="BG60" s="26">
        <f t="shared" si="27"/>
        <v>1</v>
      </c>
      <c r="BH60" s="26">
        <f t="shared" si="27"/>
        <v>0</v>
      </c>
      <c r="BI60" s="26">
        <f t="shared" si="27"/>
        <v>0</v>
      </c>
      <c r="BJ60" s="26">
        <f t="shared" si="27"/>
        <v>1</v>
      </c>
      <c r="BK60" s="26">
        <f t="shared" si="27"/>
        <v>0</v>
      </c>
      <c r="BL60" s="26">
        <f t="shared" si="27"/>
        <v>1</v>
      </c>
      <c r="BM60" s="26">
        <f t="shared" si="27"/>
        <v>0</v>
      </c>
      <c r="BN60" s="26">
        <f t="shared" si="27"/>
        <v>0</v>
      </c>
      <c r="BO60" s="26">
        <f t="shared" si="27"/>
        <v>0</v>
      </c>
      <c r="BP60" s="26">
        <f t="shared" si="27"/>
        <v>1</v>
      </c>
      <c r="BQ60" s="26">
        <f t="shared" si="27"/>
        <v>0</v>
      </c>
      <c r="BR60" s="26">
        <f t="shared" si="27"/>
        <v>1</v>
      </c>
      <c r="BS60" s="26">
        <f t="shared" si="27"/>
        <v>0</v>
      </c>
      <c r="BT60" s="26">
        <f t="shared" si="27"/>
        <v>1</v>
      </c>
      <c r="BU60" s="26">
        <f t="shared" si="25"/>
        <v>0</v>
      </c>
      <c r="BV60" s="26">
        <f t="shared" si="25"/>
        <v>1</v>
      </c>
      <c r="BW60" s="26">
        <f t="shared" si="25"/>
        <v>0</v>
      </c>
      <c r="BX60" s="26">
        <f t="shared" si="25"/>
        <v>1</v>
      </c>
      <c r="BY60" s="26">
        <f t="shared" si="25"/>
        <v>0</v>
      </c>
      <c r="BZ60" s="26">
        <f t="shared" si="25"/>
        <v>1</v>
      </c>
      <c r="CA60" s="26">
        <f t="shared" si="25"/>
        <v>0</v>
      </c>
      <c r="CB60" s="26">
        <f t="shared" si="25"/>
        <v>1</v>
      </c>
      <c r="CC60" s="26">
        <f t="shared" si="25"/>
        <v>0</v>
      </c>
      <c r="CD60" s="26">
        <f t="shared" si="25"/>
        <v>1</v>
      </c>
      <c r="CE60" s="26">
        <f t="shared" si="25"/>
        <v>1</v>
      </c>
      <c r="CF60" s="26">
        <f t="shared" si="25"/>
        <v>1</v>
      </c>
      <c r="CG60" s="26">
        <f t="shared" si="25"/>
        <v>0</v>
      </c>
      <c r="CH60" s="26">
        <f t="shared" si="25"/>
        <v>1</v>
      </c>
      <c r="CI60" s="26">
        <f t="shared" si="25"/>
        <v>0</v>
      </c>
      <c r="CJ60" s="26">
        <f t="shared" si="25"/>
        <v>1</v>
      </c>
      <c r="CK60" s="26">
        <f t="shared" si="29"/>
        <v>0</v>
      </c>
      <c r="CL60" s="26">
        <f t="shared" si="24"/>
        <v>1</v>
      </c>
      <c r="CM60" s="26">
        <f t="shared" si="24"/>
        <v>0</v>
      </c>
      <c r="CN60" s="26">
        <f t="shared" si="24"/>
        <v>1</v>
      </c>
      <c r="CO60" s="26">
        <f t="shared" si="24"/>
        <v>0</v>
      </c>
      <c r="CP60" s="26">
        <f t="shared" si="24"/>
        <v>1</v>
      </c>
      <c r="CQ60" s="26">
        <f t="shared" si="24"/>
        <v>0</v>
      </c>
      <c r="CR60" s="26">
        <f t="shared" si="24"/>
        <v>1</v>
      </c>
      <c r="CS60" s="26">
        <f t="shared" si="24"/>
        <v>0</v>
      </c>
      <c r="CT60" s="26">
        <f t="shared" si="24"/>
        <v>1</v>
      </c>
      <c r="CU60" s="26">
        <f t="shared" si="24"/>
        <v>0</v>
      </c>
      <c r="CV60" s="26">
        <f t="shared" si="24"/>
        <v>1</v>
      </c>
      <c r="CW60" s="26">
        <f t="shared" si="24"/>
        <v>0</v>
      </c>
      <c r="CX60" s="26">
        <f t="shared" si="24"/>
        <v>0</v>
      </c>
    </row>
    <row r="61" spans="2:102" x14ac:dyDescent="0.25">
      <c r="B61" s="26">
        <v>59</v>
      </c>
      <c r="C61" s="26">
        <f t="shared" si="28"/>
        <v>0</v>
      </c>
      <c r="D61" s="26">
        <f t="shared" si="28"/>
        <v>0</v>
      </c>
      <c r="E61" s="26">
        <f t="shared" si="28"/>
        <v>1</v>
      </c>
      <c r="F61" s="26">
        <f t="shared" si="28"/>
        <v>1</v>
      </c>
      <c r="G61" s="26">
        <f t="shared" si="28"/>
        <v>1</v>
      </c>
      <c r="H61" s="26">
        <f t="shared" si="28"/>
        <v>0</v>
      </c>
      <c r="I61" s="26">
        <f t="shared" si="28"/>
        <v>1</v>
      </c>
      <c r="J61" s="26">
        <f t="shared" si="28"/>
        <v>0</v>
      </c>
      <c r="K61" s="26">
        <f t="shared" si="28"/>
        <v>0</v>
      </c>
      <c r="L61" s="26">
        <f t="shared" si="28"/>
        <v>0</v>
      </c>
      <c r="M61" s="26">
        <f t="shared" si="28"/>
        <v>1</v>
      </c>
      <c r="N61" s="26">
        <f t="shared" si="28"/>
        <v>0</v>
      </c>
      <c r="O61" s="26">
        <f t="shared" si="28"/>
        <v>1</v>
      </c>
      <c r="P61" s="26">
        <f t="shared" si="28"/>
        <v>0</v>
      </c>
      <c r="Q61" s="26">
        <f t="shared" si="28"/>
        <v>1</v>
      </c>
      <c r="R61" s="26">
        <f t="shared" si="28"/>
        <v>1</v>
      </c>
      <c r="S61" s="26">
        <f t="shared" si="26"/>
        <v>1</v>
      </c>
      <c r="T61" s="26">
        <f t="shared" si="26"/>
        <v>0</v>
      </c>
      <c r="U61" s="26">
        <f t="shared" si="26"/>
        <v>1</v>
      </c>
      <c r="V61" s="26">
        <f t="shared" si="26"/>
        <v>0</v>
      </c>
      <c r="W61" s="26">
        <f t="shared" si="26"/>
        <v>1</v>
      </c>
      <c r="X61" s="26">
        <f t="shared" si="26"/>
        <v>0</v>
      </c>
      <c r="Y61" s="26">
        <f t="shared" si="26"/>
        <v>1</v>
      </c>
      <c r="Z61" s="26">
        <f t="shared" si="26"/>
        <v>0</v>
      </c>
      <c r="AA61" s="26">
        <f t="shared" si="26"/>
        <v>0</v>
      </c>
      <c r="AB61" s="26">
        <f t="shared" si="26"/>
        <v>0</v>
      </c>
      <c r="AC61" s="26">
        <f t="shared" si="26"/>
        <v>1</v>
      </c>
      <c r="AD61" s="26">
        <f t="shared" si="26"/>
        <v>0</v>
      </c>
      <c r="AE61" s="26">
        <f t="shared" si="26"/>
        <v>1</v>
      </c>
      <c r="AF61" s="26">
        <f t="shared" si="26"/>
        <v>0</v>
      </c>
      <c r="AG61" s="26">
        <f t="shared" si="26"/>
        <v>1</v>
      </c>
      <c r="AH61" s="26">
        <f t="shared" si="23"/>
        <v>0</v>
      </c>
      <c r="AI61" s="26">
        <f t="shared" si="23"/>
        <v>1</v>
      </c>
      <c r="AJ61" s="26">
        <f t="shared" si="23"/>
        <v>0</v>
      </c>
      <c r="AK61" s="26">
        <f t="shared" si="23"/>
        <v>1</v>
      </c>
      <c r="AL61" s="26">
        <f t="shared" si="23"/>
        <v>1</v>
      </c>
      <c r="AM61" s="26">
        <f t="shared" si="23"/>
        <v>1</v>
      </c>
      <c r="AN61" s="26">
        <f t="shared" si="23"/>
        <v>0</v>
      </c>
      <c r="AO61" s="26">
        <f t="shared" si="23"/>
        <v>1</v>
      </c>
      <c r="AP61" s="26">
        <f t="shared" si="23"/>
        <v>0</v>
      </c>
      <c r="AQ61" s="26">
        <f t="shared" si="30"/>
        <v>1</v>
      </c>
      <c r="AR61" s="26">
        <f t="shared" si="30"/>
        <v>0</v>
      </c>
      <c r="AS61" s="26">
        <f t="shared" si="30"/>
        <v>1</v>
      </c>
      <c r="AT61" s="26">
        <f t="shared" si="30"/>
        <v>0</v>
      </c>
      <c r="AU61" s="26">
        <f t="shared" si="30"/>
        <v>1</v>
      </c>
      <c r="AV61" s="26">
        <f t="shared" si="30"/>
        <v>0</v>
      </c>
      <c r="AW61" s="26">
        <f t="shared" si="30"/>
        <v>1</v>
      </c>
      <c r="AX61" s="26">
        <f t="shared" si="30"/>
        <v>0</v>
      </c>
      <c r="AY61" s="26">
        <f t="shared" si="30"/>
        <v>0</v>
      </c>
      <c r="AZ61" s="26">
        <f t="shared" si="30"/>
        <v>0</v>
      </c>
      <c r="BA61" s="26">
        <f t="shared" si="30"/>
        <v>1</v>
      </c>
      <c r="BB61" s="26">
        <f t="shared" si="30"/>
        <v>0</v>
      </c>
      <c r="BC61" s="26">
        <f t="shared" si="30"/>
        <v>1</v>
      </c>
      <c r="BD61" s="26">
        <f t="shared" si="30"/>
        <v>0</v>
      </c>
      <c r="BE61" s="26">
        <f t="shared" si="30"/>
        <v>1</v>
      </c>
      <c r="BF61" s="26">
        <f t="shared" si="27"/>
        <v>0</v>
      </c>
      <c r="BG61" s="26">
        <f t="shared" si="27"/>
        <v>1</v>
      </c>
      <c r="BH61" s="26">
        <f t="shared" si="27"/>
        <v>0</v>
      </c>
      <c r="BI61" s="26">
        <f t="shared" si="27"/>
        <v>1</v>
      </c>
      <c r="BJ61" s="26">
        <f t="shared" si="27"/>
        <v>1</v>
      </c>
      <c r="BK61" s="26">
        <f t="shared" si="27"/>
        <v>0</v>
      </c>
      <c r="BL61" s="26">
        <f t="shared" si="27"/>
        <v>1</v>
      </c>
      <c r="BM61" s="26">
        <f t="shared" si="27"/>
        <v>0</v>
      </c>
      <c r="BN61" s="26">
        <f t="shared" si="27"/>
        <v>0</v>
      </c>
      <c r="BO61" s="26">
        <f t="shared" si="27"/>
        <v>0</v>
      </c>
      <c r="BP61" s="26">
        <f t="shared" si="27"/>
        <v>1</v>
      </c>
      <c r="BQ61" s="26">
        <f t="shared" si="27"/>
        <v>0</v>
      </c>
      <c r="BR61" s="26">
        <f t="shared" si="27"/>
        <v>1</v>
      </c>
      <c r="BS61" s="26">
        <f t="shared" si="27"/>
        <v>0</v>
      </c>
      <c r="BT61" s="26">
        <f t="shared" si="27"/>
        <v>1</v>
      </c>
      <c r="BU61" s="26">
        <f t="shared" si="25"/>
        <v>0</v>
      </c>
      <c r="BV61" s="26">
        <f t="shared" si="25"/>
        <v>1</v>
      </c>
      <c r="BW61" s="26">
        <f t="shared" si="25"/>
        <v>0</v>
      </c>
      <c r="BX61" s="26">
        <f t="shared" si="25"/>
        <v>1</v>
      </c>
      <c r="BY61" s="26">
        <f t="shared" si="25"/>
        <v>0</v>
      </c>
      <c r="BZ61" s="26">
        <f t="shared" si="25"/>
        <v>1</v>
      </c>
      <c r="CA61" s="26">
        <f t="shared" si="25"/>
        <v>0</v>
      </c>
      <c r="CB61" s="26">
        <f t="shared" si="25"/>
        <v>1</v>
      </c>
      <c r="CC61" s="26">
        <f t="shared" si="25"/>
        <v>0</v>
      </c>
      <c r="CD61" s="26">
        <f t="shared" si="25"/>
        <v>1</v>
      </c>
      <c r="CE61" s="26">
        <f t="shared" si="25"/>
        <v>1</v>
      </c>
      <c r="CF61" s="26">
        <f t="shared" si="25"/>
        <v>1</v>
      </c>
      <c r="CG61" s="26">
        <f t="shared" si="25"/>
        <v>0</v>
      </c>
      <c r="CH61" s="26">
        <f t="shared" si="25"/>
        <v>1</v>
      </c>
      <c r="CI61" s="26">
        <f t="shared" si="25"/>
        <v>0</v>
      </c>
      <c r="CJ61" s="26">
        <f t="shared" si="25"/>
        <v>1</v>
      </c>
      <c r="CK61" s="26">
        <f t="shared" si="29"/>
        <v>0</v>
      </c>
      <c r="CL61" s="26">
        <f t="shared" si="24"/>
        <v>1</v>
      </c>
      <c r="CM61" s="26">
        <f t="shared" si="24"/>
        <v>0</v>
      </c>
      <c r="CN61" s="26">
        <f t="shared" si="24"/>
        <v>1</v>
      </c>
      <c r="CO61" s="26">
        <f t="shared" si="24"/>
        <v>0</v>
      </c>
      <c r="CP61" s="26">
        <f t="shared" si="24"/>
        <v>1</v>
      </c>
      <c r="CQ61" s="26">
        <f t="shared" si="24"/>
        <v>0</v>
      </c>
      <c r="CR61" s="26">
        <f t="shared" si="24"/>
        <v>1</v>
      </c>
      <c r="CS61" s="26">
        <f t="shared" si="24"/>
        <v>0</v>
      </c>
      <c r="CT61" s="26">
        <f t="shared" si="24"/>
        <v>1</v>
      </c>
      <c r="CU61" s="26">
        <f t="shared" si="24"/>
        <v>0</v>
      </c>
      <c r="CV61" s="26">
        <f t="shared" si="24"/>
        <v>1</v>
      </c>
      <c r="CW61" s="26">
        <f t="shared" si="24"/>
        <v>0</v>
      </c>
      <c r="CX61" s="26">
        <f t="shared" si="24"/>
        <v>0</v>
      </c>
    </row>
    <row r="62" spans="2:102" x14ac:dyDescent="0.25">
      <c r="B62" s="26">
        <v>60</v>
      </c>
      <c r="C62" s="26">
        <f t="shared" si="28"/>
        <v>0</v>
      </c>
      <c r="D62" s="26">
        <f t="shared" si="28"/>
        <v>0</v>
      </c>
      <c r="E62" s="26">
        <f t="shared" si="28"/>
        <v>1</v>
      </c>
      <c r="F62" s="26">
        <f t="shared" si="28"/>
        <v>1</v>
      </c>
      <c r="G62" s="26">
        <f t="shared" si="28"/>
        <v>1</v>
      </c>
      <c r="H62" s="26">
        <f t="shared" si="28"/>
        <v>0</v>
      </c>
      <c r="I62" s="26">
        <f t="shared" si="28"/>
        <v>1</v>
      </c>
      <c r="J62" s="26">
        <f t="shared" si="28"/>
        <v>0</v>
      </c>
      <c r="K62" s="26">
        <f t="shared" si="28"/>
        <v>0</v>
      </c>
      <c r="L62" s="26">
        <f t="shared" si="28"/>
        <v>0</v>
      </c>
      <c r="M62" s="26">
        <f t="shared" si="28"/>
        <v>1</v>
      </c>
      <c r="N62" s="26">
        <f t="shared" si="28"/>
        <v>0</v>
      </c>
      <c r="O62" s="26">
        <f t="shared" si="28"/>
        <v>1</v>
      </c>
      <c r="P62" s="26">
        <f t="shared" si="28"/>
        <v>0</v>
      </c>
      <c r="Q62" s="26">
        <f t="shared" si="28"/>
        <v>1</v>
      </c>
      <c r="R62" s="26">
        <f t="shared" si="28"/>
        <v>1</v>
      </c>
      <c r="S62" s="26">
        <f t="shared" si="26"/>
        <v>1</v>
      </c>
      <c r="T62" s="26">
        <f t="shared" si="26"/>
        <v>0</v>
      </c>
      <c r="U62" s="26">
        <f t="shared" si="26"/>
        <v>1</v>
      </c>
      <c r="V62" s="26">
        <f t="shared" si="26"/>
        <v>0</v>
      </c>
      <c r="W62" s="26">
        <f t="shared" si="26"/>
        <v>1</v>
      </c>
      <c r="X62" s="26">
        <f t="shared" si="26"/>
        <v>0</v>
      </c>
      <c r="Y62" s="26">
        <f t="shared" si="26"/>
        <v>1</v>
      </c>
      <c r="Z62" s="26">
        <f t="shared" si="26"/>
        <v>0</v>
      </c>
      <c r="AA62" s="26">
        <f t="shared" si="26"/>
        <v>0</v>
      </c>
      <c r="AB62" s="26">
        <f t="shared" si="26"/>
        <v>0</v>
      </c>
      <c r="AC62" s="26">
        <f t="shared" si="26"/>
        <v>1</v>
      </c>
      <c r="AD62" s="26">
        <f t="shared" si="26"/>
        <v>0</v>
      </c>
      <c r="AE62" s="26">
        <f t="shared" si="26"/>
        <v>1</v>
      </c>
      <c r="AF62" s="26">
        <f t="shared" si="26"/>
        <v>0</v>
      </c>
      <c r="AG62" s="26">
        <f t="shared" si="26"/>
        <v>1</v>
      </c>
      <c r="AH62" s="26">
        <f t="shared" si="26"/>
        <v>0</v>
      </c>
      <c r="AI62" s="26">
        <f t="shared" ref="AI62:AX77" si="31">IF(MOD(AI$3,$B62)=0,1-AI61,AI61)</f>
        <v>1</v>
      </c>
      <c r="AJ62" s="26">
        <f t="shared" si="31"/>
        <v>0</v>
      </c>
      <c r="AK62" s="26">
        <f t="shared" si="31"/>
        <v>1</v>
      </c>
      <c r="AL62" s="26">
        <f t="shared" si="31"/>
        <v>1</v>
      </c>
      <c r="AM62" s="26">
        <f t="shared" si="31"/>
        <v>1</v>
      </c>
      <c r="AN62" s="26">
        <f t="shared" si="31"/>
        <v>0</v>
      </c>
      <c r="AO62" s="26">
        <f t="shared" si="31"/>
        <v>1</v>
      </c>
      <c r="AP62" s="26">
        <f t="shared" si="31"/>
        <v>0</v>
      </c>
      <c r="AQ62" s="26">
        <f t="shared" si="30"/>
        <v>1</v>
      </c>
      <c r="AR62" s="26">
        <f t="shared" si="30"/>
        <v>0</v>
      </c>
      <c r="AS62" s="26">
        <f t="shared" si="30"/>
        <v>1</v>
      </c>
      <c r="AT62" s="26">
        <f t="shared" si="30"/>
        <v>0</v>
      </c>
      <c r="AU62" s="26">
        <f t="shared" si="30"/>
        <v>1</v>
      </c>
      <c r="AV62" s="26">
        <f t="shared" si="30"/>
        <v>0</v>
      </c>
      <c r="AW62" s="26">
        <f t="shared" si="30"/>
        <v>1</v>
      </c>
      <c r="AX62" s="26">
        <f t="shared" si="30"/>
        <v>0</v>
      </c>
      <c r="AY62" s="26">
        <f t="shared" si="30"/>
        <v>0</v>
      </c>
      <c r="AZ62" s="26">
        <f t="shared" si="30"/>
        <v>0</v>
      </c>
      <c r="BA62" s="26">
        <f t="shared" si="30"/>
        <v>1</v>
      </c>
      <c r="BB62" s="26">
        <f t="shared" si="30"/>
        <v>0</v>
      </c>
      <c r="BC62" s="26">
        <f t="shared" si="30"/>
        <v>1</v>
      </c>
      <c r="BD62" s="26">
        <f t="shared" si="30"/>
        <v>0</v>
      </c>
      <c r="BE62" s="26">
        <f t="shared" si="30"/>
        <v>1</v>
      </c>
      <c r="BF62" s="26">
        <f t="shared" si="27"/>
        <v>0</v>
      </c>
      <c r="BG62" s="26">
        <f t="shared" si="27"/>
        <v>1</v>
      </c>
      <c r="BH62" s="26">
        <f t="shared" si="27"/>
        <v>0</v>
      </c>
      <c r="BI62" s="26">
        <f t="shared" si="27"/>
        <v>1</v>
      </c>
      <c r="BJ62" s="26">
        <f t="shared" si="27"/>
        <v>0</v>
      </c>
      <c r="BK62" s="26">
        <f t="shared" si="27"/>
        <v>0</v>
      </c>
      <c r="BL62" s="26">
        <f t="shared" si="27"/>
        <v>1</v>
      </c>
      <c r="BM62" s="26">
        <f t="shared" si="27"/>
        <v>0</v>
      </c>
      <c r="BN62" s="26">
        <f t="shared" si="27"/>
        <v>0</v>
      </c>
      <c r="BO62" s="26">
        <f t="shared" si="27"/>
        <v>0</v>
      </c>
      <c r="BP62" s="26">
        <f t="shared" si="27"/>
        <v>1</v>
      </c>
      <c r="BQ62" s="26">
        <f t="shared" si="27"/>
        <v>0</v>
      </c>
      <c r="BR62" s="26">
        <f t="shared" si="27"/>
        <v>1</v>
      </c>
      <c r="BS62" s="26">
        <f t="shared" si="27"/>
        <v>0</v>
      </c>
      <c r="BT62" s="26">
        <f t="shared" si="27"/>
        <v>1</v>
      </c>
      <c r="BU62" s="26">
        <f t="shared" si="25"/>
        <v>0</v>
      </c>
      <c r="BV62" s="26">
        <f t="shared" si="25"/>
        <v>1</v>
      </c>
      <c r="BW62" s="26">
        <f t="shared" si="25"/>
        <v>0</v>
      </c>
      <c r="BX62" s="26">
        <f t="shared" si="25"/>
        <v>1</v>
      </c>
      <c r="BY62" s="26">
        <f t="shared" si="25"/>
        <v>0</v>
      </c>
      <c r="BZ62" s="26">
        <f t="shared" si="25"/>
        <v>1</v>
      </c>
      <c r="CA62" s="26">
        <f t="shared" si="25"/>
        <v>0</v>
      </c>
      <c r="CB62" s="26">
        <f t="shared" si="25"/>
        <v>1</v>
      </c>
      <c r="CC62" s="26">
        <f t="shared" si="25"/>
        <v>0</v>
      </c>
      <c r="CD62" s="26">
        <f t="shared" si="25"/>
        <v>1</v>
      </c>
      <c r="CE62" s="26">
        <f t="shared" si="25"/>
        <v>1</v>
      </c>
      <c r="CF62" s="26">
        <f t="shared" si="25"/>
        <v>1</v>
      </c>
      <c r="CG62" s="26">
        <f t="shared" si="25"/>
        <v>0</v>
      </c>
      <c r="CH62" s="26">
        <f t="shared" si="25"/>
        <v>1</v>
      </c>
      <c r="CI62" s="26">
        <f t="shared" si="25"/>
        <v>0</v>
      </c>
      <c r="CJ62" s="26">
        <f t="shared" si="25"/>
        <v>1</v>
      </c>
      <c r="CK62" s="26">
        <f t="shared" si="29"/>
        <v>0</v>
      </c>
      <c r="CL62" s="26">
        <f t="shared" si="24"/>
        <v>1</v>
      </c>
      <c r="CM62" s="26">
        <f t="shared" si="24"/>
        <v>0</v>
      </c>
      <c r="CN62" s="26">
        <f t="shared" si="24"/>
        <v>1</v>
      </c>
      <c r="CO62" s="26">
        <f t="shared" si="24"/>
        <v>0</v>
      </c>
      <c r="CP62" s="26">
        <f t="shared" si="24"/>
        <v>1</v>
      </c>
      <c r="CQ62" s="26">
        <f t="shared" si="24"/>
        <v>0</v>
      </c>
      <c r="CR62" s="26">
        <f t="shared" si="24"/>
        <v>1</v>
      </c>
      <c r="CS62" s="26">
        <f t="shared" si="24"/>
        <v>0</v>
      </c>
      <c r="CT62" s="26">
        <f t="shared" si="24"/>
        <v>1</v>
      </c>
      <c r="CU62" s="26">
        <f t="shared" si="24"/>
        <v>0</v>
      </c>
      <c r="CV62" s="26">
        <f t="shared" si="24"/>
        <v>1</v>
      </c>
      <c r="CW62" s="26">
        <f t="shared" si="24"/>
        <v>0</v>
      </c>
      <c r="CX62" s="26">
        <f t="shared" si="24"/>
        <v>0</v>
      </c>
    </row>
    <row r="63" spans="2:102" x14ac:dyDescent="0.25">
      <c r="B63" s="26">
        <v>61</v>
      </c>
      <c r="C63" s="26">
        <f t="shared" si="28"/>
        <v>0</v>
      </c>
      <c r="D63" s="26">
        <f t="shared" si="28"/>
        <v>0</v>
      </c>
      <c r="E63" s="26">
        <f t="shared" si="28"/>
        <v>1</v>
      </c>
      <c r="F63" s="26">
        <f t="shared" si="28"/>
        <v>1</v>
      </c>
      <c r="G63" s="26">
        <f t="shared" si="28"/>
        <v>1</v>
      </c>
      <c r="H63" s="26">
        <f t="shared" si="28"/>
        <v>0</v>
      </c>
      <c r="I63" s="26">
        <f t="shared" si="28"/>
        <v>1</v>
      </c>
      <c r="J63" s="26">
        <f t="shared" si="28"/>
        <v>0</v>
      </c>
      <c r="K63" s="26">
        <f t="shared" si="28"/>
        <v>0</v>
      </c>
      <c r="L63" s="26">
        <f t="shared" si="28"/>
        <v>0</v>
      </c>
      <c r="M63" s="26">
        <f t="shared" si="28"/>
        <v>1</v>
      </c>
      <c r="N63" s="26">
        <f t="shared" si="28"/>
        <v>0</v>
      </c>
      <c r="O63" s="26">
        <f t="shared" si="28"/>
        <v>1</v>
      </c>
      <c r="P63" s="26">
        <f t="shared" si="28"/>
        <v>0</v>
      </c>
      <c r="Q63" s="26">
        <f t="shared" si="28"/>
        <v>1</v>
      </c>
      <c r="R63" s="26">
        <f t="shared" si="28"/>
        <v>1</v>
      </c>
      <c r="S63" s="26">
        <f t="shared" si="26"/>
        <v>1</v>
      </c>
      <c r="T63" s="26">
        <f t="shared" si="26"/>
        <v>0</v>
      </c>
      <c r="U63" s="26">
        <f t="shared" si="26"/>
        <v>1</v>
      </c>
      <c r="V63" s="26">
        <f t="shared" si="26"/>
        <v>0</v>
      </c>
      <c r="W63" s="26">
        <f t="shared" si="26"/>
        <v>1</v>
      </c>
      <c r="X63" s="26">
        <f t="shared" si="26"/>
        <v>0</v>
      </c>
      <c r="Y63" s="26">
        <f t="shared" si="26"/>
        <v>1</v>
      </c>
      <c r="Z63" s="26">
        <f t="shared" si="26"/>
        <v>0</v>
      </c>
      <c r="AA63" s="26">
        <f t="shared" si="26"/>
        <v>0</v>
      </c>
      <c r="AB63" s="26">
        <f t="shared" si="26"/>
        <v>0</v>
      </c>
      <c r="AC63" s="26">
        <f t="shared" si="26"/>
        <v>1</v>
      </c>
      <c r="AD63" s="26">
        <f t="shared" si="26"/>
        <v>0</v>
      </c>
      <c r="AE63" s="26">
        <f t="shared" si="26"/>
        <v>1</v>
      </c>
      <c r="AF63" s="26">
        <f t="shared" si="26"/>
        <v>0</v>
      </c>
      <c r="AG63" s="26">
        <f t="shared" si="26"/>
        <v>1</v>
      </c>
      <c r="AH63" s="26">
        <f t="shared" si="26"/>
        <v>0</v>
      </c>
      <c r="AI63" s="26">
        <f t="shared" si="31"/>
        <v>1</v>
      </c>
      <c r="AJ63" s="26">
        <f t="shared" si="31"/>
        <v>0</v>
      </c>
      <c r="AK63" s="26">
        <f t="shared" si="31"/>
        <v>1</v>
      </c>
      <c r="AL63" s="26">
        <f t="shared" si="31"/>
        <v>1</v>
      </c>
      <c r="AM63" s="26">
        <f t="shared" si="31"/>
        <v>1</v>
      </c>
      <c r="AN63" s="26">
        <f t="shared" si="31"/>
        <v>0</v>
      </c>
      <c r="AO63" s="26">
        <f t="shared" si="31"/>
        <v>1</v>
      </c>
      <c r="AP63" s="26">
        <f t="shared" si="31"/>
        <v>0</v>
      </c>
      <c r="AQ63" s="26">
        <f t="shared" si="30"/>
        <v>1</v>
      </c>
      <c r="AR63" s="26">
        <f t="shared" si="30"/>
        <v>0</v>
      </c>
      <c r="AS63" s="26">
        <f t="shared" si="30"/>
        <v>1</v>
      </c>
      <c r="AT63" s="26">
        <f t="shared" si="30"/>
        <v>0</v>
      </c>
      <c r="AU63" s="26">
        <f t="shared" si="30"/>
        <v>1</v>
      </c>
      <c r="AV63" s="26">
        <f t="shared" si="30"/>
        <v>0</v>
      </c>
      <c r="AW63" s="26">
        <f t="shared" si="30"/>
        <v>1</v>
      </c>
      <c r="AX63" s="26">
        <f t="shared" si="30"/>
        <v>0</v>
      </c>
      <c r="AY63" s="26">
        <f t="shared" si="30"/>
        <v>0</v>
      </c>
      <c r="AZ63" s="26">
        <f t="shared" si="30"/>
        <v>0</v>
      </c>
      <c r="BA63" s="26">
        <f t="shared" si="30"/>
        <v>1</v>
      </c>
      <c r="BB63" s="26">
        <f t="shared" si="30"/>
        <v>0</v>
      </c>
      <c r="BC63" s="26">
        <f t="shared" si="30"/>
        <v>1</v>
      </c>
      <c r="BD63" s="26">
        <f t="shared" si="30"/>
        <v>0</v>
      </c>
      <c r="BE63" s="26">
        <f t="shared" si="30"/>
        <v>1</v>
      </c>
      <c r="BF63" s="26">
        <f t="shared" si="27"/>
        <v>0</v>
      </c>
      <c r="BG63" s="26">
        <f t="shared" si="27"/>
        <v>1</v>
      </c>
      <c r="BH63" s="26">
        <f t="shared" si="27"/>
        <v>0</v>
      </c>
      <c r="BI63" s="26">
        <f t="shared" si="27"/>
        <v>1</v>
      </c>
      <c r="BJ63" s="26">
        <f t="shared" si="27"/>
        <v>0</v>
      </c>
      <c r="BK63" s="26">
        <f t="shared" si="27"/>
        <v>1</v>
      </c>
      <c r="BL63" s="26">
        <f t="shared" si="27"/>
        <v>1</v>
      </c>
      <c r="BM63" s="26">
        <f t="shared" si="27"/>
        <v>0</v>
      </c>
      <c r="BN63" s="26">
        <f t="shared" si="27"/>
        <v>0</v>
      </c>
      <c r="BO63" s="26">
        <f t="shared" si="27"/>
        <v>0</v>
      </c>
      <c r="BP63" s="26">
        <f t="shared" si="27"/>
        <v>1</v>
      </c>
      <c r="BQ63" s="26">
        <f t="shared" si="27"/>
        <v>0</v>
      </c>
      <c r="BR63" s="26">
        <f t="shared" si="27"/>
        <v>1</v>
      </c>
      <c r="BS63" s="26">
        <f t="shared" si="27"/>
        <v>0</v>
      </c>
      <c r="BT63" s="26">
        <f t="shared" si="27"/>
        <v>1</v>
      </c>
      <c r="BU63" s="26">
        <f t="shared" si="25"/>
        <v>0</v>
      </c>
      <c r="BV63" s="26">
        <f t="shared" si="25"/>
        <v>1</v>
      </c>
      <c r="BW63" s="26">
        <f t="shared" si="25"/>
        <v>0</v>
      </c>
      <c r="BX63" s="26">
        <f t="shared" si="25"/>
        <v>1</v>
      </c>
      <c r="BY63" s="26">
        <f t="shared" si="25"/>
        <v>0</v>
      </c>
      <c r="BZ63" s="26">
        <f t="shared" si="25"/>
        <v>1</v>
      </c>
      <c r="CA63" s="26">
        <f t="shared" si="25"/>
        <v>0</v>
      </c>
      <c r="CB63" s="26">
        <f t="shared" si="25"/>
        <v>1</v>
      </c>
      <c r="CC63" s="26">
        <f t="shared" si="25"/>
        <v>0</v>
      </c>
      <c r="CD63" s="26">
        <f t="shared" si="25"/>
        <v>1</v>
      </c>
      <c r="CE63" s="26">
        <f t="shared" si="25"/>
        <v>1</v>
      </c>
      <c r="CF63" s="26">
        <f t="shared" si="25"/>
        <v>1</v>
      </c>
      <c r="CG63" s="26">
        <f t="shared" si="25"/>
        <v>0</v>
      </c>
      <c r="CH63" s="26">
        <f t="shared" si="25"/>
        <v>1</v>
      </c>
      <c r="CI63" s="26">
        <f t="shared" si="25"/>
        <v>0</v>
      </c>
      <c r="CJ63" s="26">
        <f t="shared" si="25"/>
        <v>1</v>
      </c>
      <c r="CK63" s="26">
        <f t="shared" si="29"/>
        <v>0</v>
      </c>
      <c r="CL63" s="26">
        <f t="shared" si="24"/>
        <v>1</v>
      </c>
      <c r="CM63" s="26">
        <f t="shared" si="24"/>
        <v>0</v>
      </c>
      <c r="CN63" s="26">
        <f t="shared" si="24"/>
        <v>1</v>
      </c>
      <c r="CO63" s="26">
        <f t="shared" si="24"/>
        <v>0</v>
      </c>
      <c r="CP63" s="26">
        <f t="shared" si="24"/>
        <v>1</v>
      </c>
      <c r="CQ63" s="26">
        <f t="shared" si="24"/>
        <v>0</v>
      </c>
      <c r="CR63" s="26">
        <f t="shared" si="24"/>
        <v>1</v>
      </c>
      <c r="CS63" s="26">
        <f t="shared" si="24"/>
        <v>0</v>
      </c>
      <c r="CT63" s="26">
        <f t="shared" si="24"/>
        <v>1</v>
      </c>
      <c r="CU63" s="26">
        <f t="shared" si="24"/>
        <v>0</v>
      </c>
      <c r="CV63" s="26">
        <f t="shared" si="24"/>
        <v>1</v>
      </c>
      <c r="CW63" s="26">
        <f t="shared" si="24"/>
        <v>0</v>
      </c>
      <c r="CX63" s="26">
        <f t="shared" si="24"/>
        <v>0</v>
      </c>
    </row>
    <row r="64" spans="2:102" x14ac:dyDescent="0.25">
      <c r="B64" s="26">
        <v>62</v>
      </c>
      <c r="C64" s="26">
        <f t="shared" si="28"/>
        <v>0</v>
      </c>
      <c r="D64" s="26">
        <f t="shared" si="28"/>
        <v>0</v>
      </c>
      <c r="E64" s="26">
        <f t="shared" si="28"/>
        <v>1</v>
      </c>
      <c r="F64" s="26">
        <f t="shared" si="28"/>
        <v>1</v>
      </c>
      <c r="G64" s="26">
        <f t="shared" si="28"/>
        <v>1</v>
      </c>
      <c r="H64" s="26">
        <f t="shared" si="28"/>
        <v>0</v>
      </c>
      <c r="I64" s="26">
        <f t="shared" si="28"/>
        <v>1</v>
      </c>
      <c r="J64" s="26">
        <f t="shared" si="28"/>
        <v>0</v>
      </c>
      <c r="K64" s="26">
        <f t="shared" si="28"/>
        <v>0</v>
      </c>
      <c r="L64" s="26">
        <f t="shared" si="28"/>
        <v>0</v>
      </c>
      <c r="M64" s="26">
        <f t="shared" si="28"/>
        <v>1</v>
      </c>
      <c r="N64" s="26">
        <f t="shared" si="28"/>
        <v>0</v>
      </c>
      <c r="O64" s="26">
        <f t="shared" si="28"/>
        <v>1</v>
      </c>
      <c r="P64" s="26">
        <f t="shared" si="28"/>
        <v>0</v>
      </c>
      <c r="Q64" s="26">
        <f t="shared" si="28"/>
        <v>1</v>
      </c>
      <c r="R64" s="26">
        <f t="shared" si="28"/>
        <v>1</v>
      </c>
      <c r="S64" s="26">
        <f t="shared" si="26"/>
        <v>1</v>
      </c>
      <c r="T64" s="26">
        <f t="shared" si="26"/>
        <v>0</v>
      </c>
      <c r="U64" s="26">
        <f t="shared" si="26"/>
        <v>1</v>
      </c>
      <c r="V64" s="26">
        <f t="shared" si="26"/>
        <v>0</v>
      </c>
      <c r="W64" s="26">
        <f t="shared" si="26"/>
        <v>1</v>
      </c>
      <c r="X64" s="26">
        <f t="shared" si="26"/>
        <v>0</v>
      </c>
      <c r="Y64" s="26">
        <f t="shared" si="26"/>
        <v>1</v>
      </c>
      <c r="Z64" s="26">
        <f t="shared" si="26"/>
        <v>0</v>
      </c>
      <c r="AA64" s="26">
        <f t="shared" si="26"/>
        <v>0</v>
      </c>
      <c r="AB64" s="26">
        <f t="shared" si="26"/>
        <v>0</v>
      </c>
      <c r="AC64" s="26">
        <f t="shared" si="26"/>
        <v>1</v>
      </c>
      <c r="AD64" s="26">
        <f t="shared" si="26"/>
        <v>0</v>
      </c>
      <c r="AE64" s="26">
        <f t="shared" si="26"/>
        <v>1</v>
      </c>
      <c r="AF64" s="26">
        <f t="shared" si="26"/>
        <v>0</v>
      </c>
      <c r="AG64" s="26">
        <f t="shared" si="26"/>
        <v>1</v>
      </c>
      <c r="AH64" s="26">
        <f t="shared" si="26"/>
        <v>0</v>
      </c>
      <c r="AI64" s="26">
        <f t="shared" si="31"/>
        <v>1</v>
      </c>
      <c r="AJ64" s="26">
        <f t="shared" si="31"/>
        <v>0</v>
      </c>
      <c r="AK64" s="26">
        <f t="shared" si="31"/>
        <v>1</v>
      </c>
      <c r="AL64" s="26">
        <f t="shared" si="31"/>
        <v>1</v>
      </c>
      <c r="AM64" s="26">
        <f t="shared" si="31"/>
        <v>1</v>
      </c>
      <c r="AN64" s="26">
        <f t="shared" si="31"/>
        <v>0</v>
      </c>
      <c r="AO64" s="26">
        <f t="shared" si="31"/>
        <v>1</v>
      </c>
      <c r="AP64" s="26">
        <f t="shared" si="31"/>
        <v>0</v>
      </c>
      <c r="AQ64" s="26">
        <f t="shared" si="30"/>
        <v>1</v>
      </c>
      <c r="AR64" s="26">
        <f t="shared" si="30"/>
        <v>0</v>
      </c>
      <c r="AS64" s="26">
        <f t="shared" si="30"/>
        <v>1</v>
      </c>
      <c r="AT64" s="26">
        <f t="shared" si="30"/>
        <v>0</v>
      </c>
      <c r="AU64" s="26">
        <f t="shared" si="30"/>
        <v>1</v>
      </c>
      <c r="AV64" s="26">
        <f t="shared" si="30"/>
        <v>0</v>
      </c>
      <c r="AW64" s="26">
        <f t="shared" si="30"/>
        <v>1</v>
      </c>
      <c r="AX64" s="26">
        <f t="shared" si="30"/>
        <v>0</v>
      </c>
      <c r="AY64" s="26">
        <f t="shared" si="30"/>
        <v>0</v>
      </c>
      <c r="AZ64" s="26">
        <f t="shared" si="30"/>
        <v>0</v>
      </c>
      <c r="BA64" s="26">
        <f t="shared" si="30"/>
        <v>1</v>
      </c>
      <c r="BB64" s="26">
        <f t="shared" si="30"/>
        <v>0</v>
      </c>
      <c r="BC64" s="26">
        <f t="shared" si="30"/>
        <v>1</v>
      </c>
      <c r="BD64" s="26">
        <f t="shared" si="30"/>
        <v>0</v>
      </c>
      <c r="BE64" s="26">
        <f t="shared" si="30"/>
        <v>1</v>
      </c>
      <c r="BF64" s="26">
        <f t="shared" si="27"/>
        <v>0</v>
      </c>
      <c r="BG64" s="26">
        <f t="shared" si="27"/>
        <v>1</v>
      </c>
      <c r="BH64" s="26">
        <f t="shared" si="27"/>
        <v>0</v>
      </c>
      <c r="BI64" s="26">
        <f t="shared" si="27"/>
        <v>1</v>
      </c>
      <c r="BJ64" s="26">
        <f t="shared" si="27"/>
        <v>0</v>
      </c>
      <c r="BK64" s="26">
        <f t="shared" si="27"/>
        <v>1</v>
      </c>
      <c r="BL64" s="26">
        <f t="shared" si="27"/>
        <v>0</v>
      </c>
      <c r="BM64" s="26">
        <f t="shared" si="27"/>
        <v>0</v>
      </c>
      <c r="BN64" s="26">
        <f t="shared" si="27"/>
        <v>0</v>
      </c>
      <c r="BO64" s="26">
        <f t="shared" si="27"/>
        <v>0</v>
      </c>
      <c r="BP64" s="26">
        <f t="shared" si="27"/>
        <v>1</v>
      </c>
      <c r="BQ64" s="26">
        <f t="shared" si="27"/>
        <v>0</v>
      </c>
      <c r="BR64" s="26">
        <f t="shared" si="27"/>
        <v>1</v>
      </c>
      <c r="BS64" s="26">
        <f t="shared" si="27"/>
        <v>0</v>
      </c>
      <c r="BT64" s="26">
        <f t="shared" si="27"/>
        <v>1</v>
      </c>
      <c r="BU64" s="26">
        <f t="shared" si="25"/>
        <v>0</v>
      </c>
      <c r="BV64" s="26">
        <f t="shared" si="25"/>
        <v>1</v>
      </c>
      <c r="BW64" s="26">
        <f t="shared" si="25"/>
        <v>0</v>
      </c>
      <c r="BX64" s="26">
        <f t="shared" si="25"/>
        <v>1</v>
      </c>
      <c r="BY64" s="26">
        <f t="shared" si="25"/>
        <v>0</v>
      </c>
      <c r="BZ64" s="26">
        <f t="shared" si="25"/>
        <v>1</v>
      </c>
      <c r="CA64" s="26">
        <f t="shared" si="25"/>
        <v>0</v>
      </c>
      <c r="CB64" s="26">
        <f t="shared" si="25"/>
        <v>1</v>
      </c>
      <c r="CC64" s="26">
        <f t="shared" si="25"/>
        <v>0</v>
      </c>
      <c r="CD64" s="26">
        <f t="shared" si="25"/>
        <v>1</v>
      </c>
      <c r="CE64" s="26">
        <f t="shared" si="25"/>
        <v>1</v>
      </c>
      <c r="CF64" s="26">
        <f t="shared" si="25"/>
        <v>1</v>
      </c>
      <c r="CG64" s="26">
        <f t="shared" si="25"/>
        <v>0</v>
      </c>
      <c r="CH64" s="26">
        <f t="shared" si="25"/>
        <v>1</v>
      </c>
      <c r="CI64" s="26">
        <f t="shared" si="25"/>
        <v>0</v>
      </c>
      <c r="CJ64" s="26">
        <f t="shared" si="25"/>
        <v>1</v>
      </c>
      <c r="CK64" s="26">
        <f t="shared" si="29"/>
        <v>0</v>
      </c>
      <c r="CL64" s="26">
        <f t="shared" si="24"/>
        <v>1</v>
      </c>
      <c r="CM64" s="26">
        <f t="shared" si="24"/>
        <v>0</v>
      </c>
      <c r="CN64" s="26">
        <f t="shared" si="24"/>
        <v>1</v>
      </c>
      <c r="CO64" s="26">
        <f t="shared" si="24"/>
        <v>0</v>
      </c>
      <c r="CP64" s="26">
        <f t="shared" si="24"/>
        <v>1</v>
      </c>
      <c r="CQ64" s="26">
        <f t="shared" si="24"/>
        <v>0</v>
      </c>
      <c r="CR64" s="26">
        <f t="shared" si="24"/>
        <v>1</v>
      </c>
      <c r="CS64" s="26">
        <f t="shared" si="24"/>
        <v>0</v>
      </c>
      <c r="CT64" s="26">
        <f t="shared" si="24"/>
        <v>1</v>
      </c>
      <c r="CU64" s="26">
        <f t="shared" si="24"/>
        <v>0</v>
      </c>
      <c r="CV64" s="26">
        <f t="shared" si="24"/>
        <v>1</v>
      </c>
      <c r="CW64" s="26">
        <f t="shared" si="24"/>
        <v>0</v>
      </c>
      <c r="CX64" s="26">
        <f t="shared" si="24"/>
        <v>0</v>
      </c>
    </row>
    <row r="65" spans="2:102" x14ac:dyDescent="0.25">
      <c r="B65" s="26">
        <v>63</v>
      </c>
      <c r="C65" s="26">
        <f t="shared" si="28"/>
        <v>0</v>
      </c>
      <c r="D65" s="26">
        <f t="shared" si="28"/>
        <v>0</v>
      </c>
      <c r="E65" s="26">
        <f t="shared" si="28"/>
        <v>1</v>
      </c>
      <c r="F65" s="26">
        <f t="shared" si="28"/>
        <v>1</v>
      </c>
      <c r="G65" s="26">
        <f t="shared" si="28"/>
        <v>1</v>
      </c>
      <c r="H65" s="26">
        <f t="shared" si="28"/>
        <v>0</v>
      </c>
      <c r="I65" s="26">
        <f t="shared" si="28"/>
        <v>1</v>
      </c>
      <c r="J65" s="26">
        <f t="shared" si="28"/>
        <v>0</v>
      </c>
      <c r="K65" s="26">
        <f t="shared" si="28"/>
        <v>0</v>
      </c>
      <c r="L65" s="26">
        <f t="shared" si="28"/>
        <v>0</v>
      </c>
      <c r="M65" s="26">
        <f t="shared" si="28"/>
        <v>1</v>
      </c>
      <c r="N65" s="26">
        <f t="shared" si="28"/>
        <v>0</v>
      </c>
      <c r="O65" s="26">
        <f t="shared" si="28"/>
        <v>1</v>
      </c>
      <c r="P65" s="26">
        <f t="shared" si="28"/>
        <v>0</v>
      </c>
      <c r="Q65" s="26">
        <f t="shared" si="28"/>
        <v>1</v>
      </c>
      <c r="R65" s="26">
        <f t="shared" si="28"/>
        <v>1</v>
      </c>
      <c r="S65" s="26">
        <f t="shared" si="26"/>
        <v>1</v>
      </c>
      <c r="T65" s="26">
        <f t="shared" si="26"/>
        <v>0</v>
      </c>
      <c r="U65" s="26">
        <f t="shared" si="26"/>
        <v>1</v>
      </c>
      <c r="V65" s="26">
        <f t="shared" si="26"/>
        <v>0</v>
      </c>
      <c r="W65" s="26">
        <f t="shared" si="26"/>
        <v>1</v>
      </c>
      <c r="X65" s="26">
        <f t="shared" si="26"/>
        <v>0</v>
      </c>
      <c r="Y65" s="26">
        <f t="shared" si="26"/>
        <v>1</v>
      </c>
      <c r="Z65" s="26">
        <f t="shared" si="26"/>
        <v>0</v>
      </c>
      <c r="AA65" s="26">
        <f t="shared" si="26"/>
        <v>0</v>
      </c>
      <c r="AB65" s="26">
        <f t="shared" si="26"/>
        <v>0</v>
      </c>
      <c r="AC65" s="26">
        <f t="shared" si="26"/>
        <v>1</v>
      </c>
      <c r="AD65" s="26">
        <f t="shared" si="26"/>
        <v>0</v>
      </c>
      <c r="AE65" s="26">
        <f t="shared" si="26"/>
        <v>1</v>
      </c>
      <c r="AF65" s="26">
        <f t="shared" si="26"/>
        <v>0</v>
      </c>
      <c r="AG65" s="26">
        <f t="shared" si="26"/>
        <v>1</v>
      </c>
      <c r="AH65" s="26">
        <f t="shared" si="26"/>
        <v>0</v>
      </c>
      <c r="AI65" s="26">
        <f t="shared" si="31"/>
        <v>1</v>
      </c>
      <c r="AJ65" s="26">
        <f t="shared" si="31"/>
        <v>0</v>
      </c>
      <c r="AK65" s="26">
        <f t="shared" si="31"/>
        <v>1</v>
      </c>
      <c r="AL65" s="26">
        <f t="shared" si="31"/>
        <v>1</v>
      </c>
      <c r="AM65" s="26">
        <f t="shared" si="31"/>
        <v>1</v>
      </c>
      <c r="AN65" s="26">
        <f t="shared" si="31"/>
        <v>0</v>
      </c>
      <c r="AO65" s="26">
        <f t="shared" si="31"/>
        <v>1</v>
      </c>
      <c r="AP65" s="26">
        <f t="shared" si="31"/>
        <v>0</v>
      </c>
      <c r="AQ65" s="26">
        <f t="shared" si="30"/>
        <v>1</v>
      </c>
      <c r="AR65" s="26">
        <f t="shared" si="30"/>
        <v>0</v>
      </c>
      <c r="AS65" s="26">
        <f t="shared" si="30"/>
        <v>1</v>
      </c>
      <c r="AT65" s="26">
        <f t="shared" si="30"/>
        <v>0</v>
      </c>
      <c r="AU65" s="26">
        <f t="shared" si="30"/>
        <v>1</v>
      </c>
      <c r="AV65" s="26">
        <f t="shared" si="30"/>
        <v>0</v>
      </c>
      <c r="AW65" s="26">
        <f t="shared" si="30"/>
        <v>1</v>
      </c>
      <c r="AX65" s="26">
        <f t="shared" si="30"/>
        <v>0</v>
      </c>
      <c r="AY65" s="26">
        <f t="shared" si="30"/>
        <v>0</v>
      </c>
      <c r="AZ65" s="26">
        <f t="shared" si="30"/>
        <v>0</v>
      </c>
      <c r="BA65" s="26">
        <f t="shared" si="30"/>
        <v>1</v>
      </c>
      <c r="BB65" s="26">
        <f t="shared" si="30"/>
        <v>0</v>
      </c>
      <c r="BC65" s="26">
        <f t="shared" si="30"/>
        <v>1</v>
      </c>
      <c r="BD65" s="26">
        <f t="shared" si="30"/>
        <v>0</v>
      </c>
      <c r="BE65" s="26">
        <f t="shared" si="30"/>
        <v>1</v>
      </c>
      <c r="BF65" s="26">
        <f t="shared" si="27"/>
        <v>0</v>
      </c>
      <c r="BG65" s="26">
        <f t="shared" si="27"/>
        <v>1</v>
      </c>
      <c r="BH65" s="26">
        <f t="shared" si="27"/>
        <v>0</v>
      </c>
      <c r="BI65" s="26">
        <f t="shared" si="27"/>
        <v>1</v>
      </c>
      <c r="BJ65" s="26">
        <f t="shared" si="27"/>
        <v>0</v>
      </c>
      <c r="BK65" s="26">
        <f t="shared" si="27"/>
        <v>1</v>
      </c>
      <c r="BL65" s="26">
        <f t="shared" si="27"/>
        <v>0</v>
      </c>
      <c r="BM65" s="26">
        <f t="shared" si="27"/>
        <v>1</v>
      </c>
      <c r="BN65" s="26">
        <f t="shared" si="27"/>
        <v>0</v>
      </c>
      <c r="BO65" s="26">
        <f t="shared" si="27"/>
        <v>0</v>
      </c>
      <c r="BP65" s="26">
        <f t="shared" si="27"/>
        <v>1</v>
      </c>
      <c r="BQ65" s="26">
        <f t="shared" si="27"/>
        <v>0</v>
      </c>
      <c r="BR65" s="26">
        <f t="shared" si="27"/>
        <v>1</v>
      </c>
      <c r="BS65" s="26">
        <f t="shared" si="27"/>
        <v>0</v>
      </c>
      <c r="BT65" s="26">
        <f t="shared" si="27"/>
        <v>1</v>
      </c>
      <c r="BU65" s="26">
        <f t="shared" si="25"/>
        <v>0</v>
      </c>
      <c r="BV65" s="26">
        <f t="shared" si="25"/>
        <v>1</v>
      </c>
      <c r="BW65" s="26">
        <f t="shared" si="25"/>
        <v>0</v>
      </c>
      <c r="BX65" s="26">
        <f t="shared" si="25"/>
        <v>1</v>
      </c>
      <c r="BY65" s="26">
        <f t="shared" si="25"/>
        <v>0</v>
      </c>
      <c r="BZ65" s="26">
        <f t="shared" si="25"/>
        <v>1</v>
      </c>
      <c r="CA65" s="26">
        <f t="shared" si="25"/>
        <v>0</v>
      </c>
      <c r="CB65" s="26">
        <f t="shared" si="25"/>
        <v>1</v>
      </c>
      <c r="CC65" s="26">
        <f t="shared" si="25"/>
        <v>0</v>
      </c>
      <c r="CD65" s="26">
        <f t="shared" si="25"/>
        <v>1</v>
      </c>
      <c r="CE65" s="26">
        <f t="shared" si="25"/>
        <v>1</v>
      </c>
      <c r="CF65" s="26">
        <f t="shared" si="25"/>
        <v>1</v>
      </c>
      <c r="CG65" s="26">
        <f t="shared" si="25"/>
        <v>0</v>
      </c>
      <c r="CH65" s="26">
        <f t="shared" si="25"/>
        <v>1</v>
      </c>
      <c r="CI65" s="26">
        <f t="shared" si="25"/>
        <v>0</v>
      </c>
      <c r="CJ65" s="26">
        <f t="shared" si="25"/>
        <v>1</v>
      </c>
      <c r="CK65" s="26">
        <f t="shared" si="29"/>
        <v>0</v>
      </c>
      <c r="CL65" s="26">
        <f t="shared" si="24"/>
        <v>1</v>
      </c>
      <c r="CM65" s="26">
        <f t="shared" si="24"/>
        <v>0</v>
      </c>
      <c r="CN65" s="26">
        <f t="shared" si="24"/>
        <v>1</v>
      </c>
      <c r="CO65" s="26">
        <f t="shared" si="24"/>
        <v>0</v>
      </c>
      <c r="CP65" s="26">
        <f t="shared" si="24"/>
        <v>1</v>
      </c>
      <c r="CQ65" s="26">
        <f t="shared" si="24"/>
        <v>0</v>
      </c>
      <c r="CR65" s="26">
        <f t="shared" si="24"/>
        <v>1</v>
      </c>
      <c r="CS65" s="26">
        <f t="shared" si="24"/>
        <v>0</v>
      </c>
      <c r="CT65" s="26">
        <f t="shared" si="24"/>
        <v>1</v>
      </c>
      <c r="CU65" s="26">
        <f t="shared" si="24"/>
        <v>0</v>
      </c>
      <c r="CV65" s="26">
        <f t="shared" si="24"/>
        <v>1</v>
      </c>
      <c r="CW65" s="26">
        <f t="shared" si="24"/>
        <v>0</v>
      </c>
      <c r="CX65" s="26">
        <f t="shared" si="24"/>
        <v>0</v>
      </c>
    </row>
    <row r="66" spans="2:102" x14ac:dyDescent="0.25">
      <c r="B66" s="26">
        <v>64</v>
      </c>
      <c r="C66" s="26">
        <f t="shared" si="28"/>
        <v>0</v>
      </c>
      <c r="D66" s="26">
        <f t="shared" si="28"/>
        <v>0</v>
      </c>
      <c r="E66" s="26">
        <f t="shared" si="28"/>
        <v>1</v>
      </c>
      <c r="F66" s="26">
        <f t="shared" si="28"/>
        <v>1</v>
      </c>
      <c r="G66" s="26">
        <f t="shared" si="28"/>
        <v>1</v>
      </c>
      <c r="H66" s="26">
        <f t="shared" si="28"/>
        <v>0</v>
      </c>
      <c r="I66" s="26">
        <f t="shared" si="28"/>
        <v>1</v>
      </c>
      <c r="J66" s="26">
        <f t="shared" si="28"/>
        <v>0</v>
      </c>
      <c r="K66" s="26">
        <f t="shared" si="28"/>
        <v>0</v>
      </c>
      <c r="L66" s="26">
        <f t="shared" si="28"/>
        <v>0</v>
      </c>
      <c r="M66" s="26">
        <f t="shared" si="28"/>
        <v>1</v>
      </c>
      <c r="N66" s="26">
        <f t="shared" si="28"/>
        <v>0</v>
      </c>
      <c r="O66" s="26">
        <f t="shared" si="28"/>
        <v>1</v>
      </c>
      <c r="P66" s="26">
        <f t="shared" si="28"/>
        <v>0</v>
      </c>
      <c r="Q66" s="26">
        <f t="shared" si="28"/>
        <v>1</v>
      </c>
      <c r="R66" s="26">
        <f t="shared" si="28"/>
        <v>1</v>
      </c>
      <c r="S66" s="26">
        <f t="shared" si="26"/>
        <v>1</v>
      </c>
      <c r="T66" s="26">
        <f t="shared" si="26"/>
        <v>0</v>
      </c>
      <c r="U66" s="26">
        <f t="shared" si="26"/>
        <v>1</v>
      </c>
      <c r="V66" s="26">
        <f t="shared" si="26"/>
        <v>0</v>
      </c>
      <c r="W66" s="26">
        <f t="shared" si="26"/>
        <v>1</v>
      </c>
      <c r="X66" s="26">
        <f t="shared" si="26"/>
        <v>0</v>
      </c>
      <c r="Y66" s="26">
        <f t="shared" si="26"/>
        <v>1</v>
      </c>
      <c r="Z66" s="26">
        <f t="shared" si="26"/>
        <v>0</v>
      </c>
      <c r="AA66" s="26">
        <f t="shared" si="26"/>
        <v>0</v>
      </c>
      <c r="AB66" s="26">
        <f t="shared" si="26"/>
        <v>0</v>
      </c>
      <c r="AC66" s="26">
        <f t="shared" si="26"/>
        <v>1</v>
      </c>
      <c r="AD66" s="26">
        <f t="shared" si="26"/>
        <v>0</v>
      </c>
      <c r="AE66" s="26">
        <f t="shared" si="26"/>
        <v>1</v>
      </c>
      <c r="AF66" s="26">
        <f t="shared" si="26"/>
        <v>0</v>
      </c>
      <c r="AG66" s="26">
        <f t="shared" si="26"/>
        <v>1</v>
      </c>
      <c r="AH66" s="26">
        <f t="shared" si="26"/>
        <v>0</v>
      </c>
      <c r="AI66" s="26">
        <f t="shared" si="31"/>
        <v>1</v>
      </c>
      <c r="AJ66" s="26">
        <f t="shared" si="31"/>
        <v>0</v>
      </c>
      <c r="AK66" s="26">
        <f t="shared" si="31"/>
        <v>1</v>
      </c>
      <c r="AL66" s="26">
        <f t="shared" si="31"/>
        <v>1</v>
      </c>
      <c r="AM66" s="26">
        <f t="shared" si="31"/>
        <v>1</v>
      </c>
      <c r="AN66" s="26">
        <f t="shared" si="31"/>
        <v>0</v>
      </c>
      <c r="AO66" s="26">
        <f t="shared" si="31"/>
        <v>1</v>
      </c>
      <c r="AP66" s="26">
        <f t="shared" si="31"/>
        <v>0</v>
      </c>
      <c r="AQ66" s="26">
        <f t="shared" si="30"/>
        <v>1</v>
      </c>
      <c r="AR66" s="26">
        <f t="shared" si="30"/>
        <v>0</v>
      </c>
      <c r="AS66" s="26">
        <f t="shared" si="30"/>
        <v>1</v>
      </c>
      <c r="AT66" s="26">
        <f t="shared" si="30"/>
        <v>0</v>
      </c>
      <c r="AU66" s="26">
        <f t="shared" si="30"/>
        <v>1</v>
      </c>
      <c r="AV66" s="26">
        <f t="shared" si="30"/>
        <v>0</v>
      </c>
      <c r="AW66" s="26">
        <f t="shared" si="30"/>
        <v>1</v>
      </c>
      <c r="AX66" s="26">
        <f t="shared" si="30"/>
        <v>0</v>
      </c>
      <c r="AY66" s="26">
        <f t="shared" si="30"/>
        <v>0</v>
      </c>
      <c r="AZ66" s="26">
        <f t="shared" si="30"/>
        <v>0</v>
      </c>
      <c r="BA66" s="26">
        <f t="shared" si="30"/>
        <v>1</v>
      </c>
      <c r="BB66" s="26">
        <f t="shared" si="30"/>
        <v>0</v>
      </c>
      <c r="BC66" s="26">
        <f t="shared" si="30"/>
        <v>1</v>
      </c>
      <c r="BD66" s="26">
        <f t="shared" si="30"/>
        <v>0</v>
      </c>
      <c r="BE66" s="26">
        <f t="shared" si="30"/>
        <v>1</v>
      </c>
      <c r="BF66" s="26">
        <f t="shared" si="27"/>
        <v>0</v>
      </c>
      <c r="BG66" s="26">
        <f t="shared" si="27"/>
        <v>1</v>
      </c>
      <c r="BH66" s="26">
        <f t="shared" si="27"/>
        <v>0</v>
      </c>
      <c r="BI66" s="26">
        <f t="shared" si="27"/>
        <v>1</v>
      </c>
      <c r="BJ66" s="26">
        <f t="shared" si="27"/>
        <v>0</v>
      </c>
      <c r="BK66" s="26">
        <f t="shared" si="27"/>
        <v>1</v>
      </c>
      <c r="BL66" s="26">
        <f t="shared" si="27"/>
        <v>0</v>
      </c>
      <c r="BM66" s="26">
        <f t="shared" si="27"/>
        <v>1</v>
      </c>
      <c r="BN66" s="26">
        <f t="shared" si="27"/>
        <v>1</v>
      </c>
      <c r="BO66" s="26">
        <f t="shared" si="27"/>
        <v>0</v>
      </c>
      <c r="BP66" s="26">
        <f t="shared" si="27"/>
        <v>1</v>
      </c>
      <c r="BQ66" s="26">
        <f t="shared" si="27"/>
        <v>0</v>
      </c>
      <c r="BR66" s="26">
        <f t="shared" si="27"/>
        <v>1</v>
      </c>
      <c r="BS66" s="26">
        <f t="shared" si="27"/>
        <v>0</v>
      </c>
      <c r="BT66" s="26">
        <f t="shared" si="27"/>
        <v>1</v>
      </c>
      <c r="BU66" s="26">
        <f t="shared" si="25"/>
        <v>0</v>
      </c>
      <c r="BV66" s="26">
        <f t="shared" si="25"/>
        <v>1</v>
      </c>
      <c r="BW66" s="26">
        <f t="shared" si="25"/>
        <v>0</v>
      </c>
      <c r="BX66" s="26">
        <f t="shared" si="25"/>
        <v>1</v>
      </c>
      <c r="BY66" s="26">
        <f t="shared" si="25"/>
        <v>0</v>
      </c>
      <c r="BZ66" s="26">
        <f t="shared" si="25"/>
        <v>1</v>
      </c>
      <c r="CA66" s="26">
        <f t="shared" si="25"/>
        <v>0</v>
      </c>
      <c r="CB66" s="26">
        <f t="shared" si="25"/>
        <v>1</v>
      </c>
      <c r="CC66" s="26">
        <f t="shared" si="25"/>
        <v>0</v>
      </c>
      <c r="CD66" s="26">
        <f t="shared" si="25"/>
        <v>1</v>
      </c>
      <c r="CE66" s="26">
        <f t="shared" si="25"/>
        <v>1</v>
      </c>
      <c r="CF66" s="26">
        <f t="shared" si="25"/>
        <v>1</v>
      </c>
      <c r="CG66" s="26">
        <f t="shared" si="25"/>
        <v>0</v>
      </c>
      <c r="CH66" s="26">
        <f t="shared" si="25"/>
        <v>1</v>
      </c>
      <c r="CI66" s="26">
        <f t="shared" si="25"/>
        <v>0</v>
      </c>
      <c r="CJ66" s="26">
        <f t="shared" si="25"/>
        <v>1</v>
      </c>
      <c r="CK66" s="26">
        <f t="shared" si="29"/>
        <v>0</v>
      </c>
      <c r="CL66" s="26">
        <f t="shared" si="24"/>
        <v>1</v>
      </c>
      <c r="CM66" s="26">
        <f t="shared" si="24"/>
        <v>0</v>
      </c>
      <c r="CN66" s="26">
        <f t="shared" si="24"/>
        <v>1</v>
      </c>
      <c r="CO66" s="26">
        <f t="shared" si="24"/>
        <v>0</v>
      </c>
      <c r="CP66" s="26">
        <f t="shared" si="24"/>
        <v>1</v>
      </c>
      <c r="CQ66" s="26">
        <f t="shared" si="24"/>
        <v>0</v>
      </c>
      <c r="CR66" s="26">
        <f t="shared" si="24"/>
        <v>1</v>
      </c>
      <c r="CS66" s="26">
        <f t="shared" si="24"/>
        <v>0</v>
      </c>
      <c r="CT66" s="26">
        <f t="shared" si="24"/>
        <v>1</v>
      </c>
      <c r="CU66" s="26">
        <f t="shared" si="24"/>
        <v>0</v>
      </c>
      <c r="CV66" s="26">
        <f t="shared" si="24"/>
        <v>1</v>
      </c>
      <c r="CW66" s="26">
        <f t="shared" si="24"/>
        <v>0</v>
      </c>
      <c r="CX66" s="26">
        <f t="shared" si="24"/>
        <v>0</v>
      </c>
    </row>
    <row r="67" spans="2:102" x14ac:dyDescent="0.25">
      <c r="B67" s="26">
        <v>65</v>
      </c>
      <c r="C67" s="26">
        <f t="shared" si="28"/>
        <v>0</v>
      </c>
      <c r="D67" s="26">
        <f t="shared" si="28"/>
        <v>0</v>
      </c>
      <c r="E67" s="26">
        <f t="shared" si="28"/>
        <v>1</v>
      </c>
      <c r="F67" s="26">
        <f t="shared" si="28"/>
        <v>1</v>
      </c>
      <c r="G67" s="26">
        <f t="shared" si="28"/>
        <v>1</v>
      </c>
      <c r="H67" s="26">
        <f t="shared" si="28"/>
        <v>0</v>
      </c>
      <c r="I67" s="26">
        <f t="shared" si="28"/>
        <v>1</v>
      </c>
      <c r="J67" s="26">
        <f t="shared" si="28"/>
        <v>0</v>
      </c>
      <c r="K67" s="26">
        <f t="shared" si="28"/>
        <v>0</v>
      </c>
      <c r="L67" s="26">
        <f t="shared" si="28"/>
        <v>0</v>
      </c>
      <c r="M67" s="26">
        <f t="shared" si="28"/>
        <v>1</v>
      </c>
      <c r="N67" s="26">
        <f t="shared" si="28"/>
        <v>0</v>
      </c>
      <c r="O67" s="26">
        <f t="shared" si="28"/>
        <v>1</v>
      </c>
      <c r="P67" s="26">
        <f t="shared" si="28"/>
        <v>0</v>
      </c>
      <c r="Q67" s="26">
        <f t="shared" si="28"/>
        <v>1</v>
      </c>
      <c r="R67" s="26">
        <f t="shared" si="28"/>
        <v>1</v>
      </c>
      <c r="S67" s="26">
        <f t="shared" si="26"/>
        <v>1</v>
      </c>
      <c r="T67" s="26">
        <f t="shared" si="26"/>
        <v>0</v>
      </c>
      <c r="U67" s="26">
        <f t="shared" si="26"/>
        <v>1</v>
      </c>
      <c r="V67" s="26">
        <f t="shared" si="26"/>
        <v>0</v>
      </c>
      <c r="W67" s="26">
        <f t="shared" si="26"/>
        <v>1</v>
      </c>
      <c r="X67" s="26">
        <f t="shared" si="26"/>
        <v>0</v>
      </c>
      <c r="Y67" s="26">
        <f t="shared" si="26"/>
        <v>1</v>
      </c>
      <c r="Z67" s="26">
        <f t="shared" si="26"/>
        <v>0</v>
      </c>
      <c r="AA67" s="26">
        <f t="shared" si="26"/>
        <v>0</v>
      </c>
      <c r="AB67" s="26">
        <f t="shared" si="26"/>
        <v>0</v>
      </c>
      <c r="AC67" s="26">
        <f t="shared" si="26"/>
        <v>1</v>
      </c>
      <c r="AD67" s="26">
        <f t="shared" si="26"/>
        <v>0</v>
      </c>
      <c r="AE67" s="26">
        <f t="shared" si="26"/>
        <v>1</v>
      </c>
      <c r="AF67" s="26">
        <f t="shared" si="26"/>
        <v>0</v>
      </c>
      <c r="AG67" s="26">
        <f t="shared" si="26"/>
        <v>1</v>
      </c>
      <c r="AH67" s="26">
        <f t="shared" si="26"/>
        <v>0</v>
      </c>
      <c r="AI67" s="26">
        <f t="shared" si="31"/>
        <v>1</v>
      </c>
      <c r="AJ67" s="26">
        <f t="shared" si="31"/>
        <v>0</v>
      </c>
      <c r="AK67" s="26">
        <f t="shared" si="31"/>
        <v>1</v>
      </c>
      <c r="AL67" s="26">
        <f t="shared" si="31"/>
        <v>1</v>
      </c>
      <c r="AM67" s="26">
        <f t="shared" si="31"/>
        <v>1</v>
      </c>
      <c r="AN67" s="26">
        <f t="shared" si="31"/>
        <v>0</v>
      </c>
      <c r="AO67" s="26">
        <f t="shared" si="31"/>
        <v>1</v>
      </c>
      <c r="AP67" s="26">
        <f t="shared" si="31"/>
        <v>0</v>
      </c>
      <c r="AQ67" s="26">
        <f t="shared" si="30"/>
        <v>1</v>
      </c>
      <c r="AR67" s="26">
        <f t="shared" si="30"/>
        <v>0</v>
      </c>
      <c r="AS67" s="26">
        <f t="shared" si="30"/>
        <v>1</v>
      </c>
      <c r="AT67" s="26">
        <f t="shared" si="30"/>
        <v>0</v>
      </c>
      <c r="AU67" s="26">
        <f t="shared" si="30"/>
        <v>1</v>
      </c>
      <c r="AV67" s="26">
        <f t="shared" si="30"/>
        <v>0</v>
      </c>
      <c r="AW67" s="26">
        <f t="shared" si="30"/>
        <v>1</v>
      </c>
      <c r="AX67" s="26">
        <f t="shared" si="30"/>
        <v>0</v>
      </c>
      <c r="AY67" s="26">
        <f t="shared" si="30"/>
        <v>0</v>
      </c>
      <c r="AZ67" s="26">
        <f t="shared" si="30"/>
        <v>0</v>
      </c>
      <c r="BA67" s="26">
        <f t="shared" si="30"/>
        <v>1</v>
      </c>
      <c r="BB67" s="26">
        <f t="shared" si="30"/>
        <v>0</v>
      </c>
      <c r="BC67" s="26">
        <f t="shared" si="30"/>
        <v>1</v>
      </c>
      <c r="BD67" s="26">
        <f t="shared" si="30"/>
        <v>0</v>
      </c>
      <c r="BE67" s="26">
        <f t="shared" si="30"/>
        <v>1</v>
      </c>
      <c r="BF67" s="26">
        <f t="shared" si="27"/>
        <v>0</v>
      </c>
      <c r="BG67" s="26">
        <f t="shared" si="27"/>
        <v>1</v>
      </c>
      <c r="BH67" s="26">
        <f t="shared" si="27"/>
        <v>0</v>
      </c>
      <c r="BI67" s="26">
        <f t="shared" si="27"/>
        <v>1</v>
      </c>
      <c r="BJ67" s="26">
        <f t="shared" si="27"/>
        <v>0</v>
      </c>
      <c r="BK67" s="26">
        <f t="shared" si="27"/>
        <v>1</v>
      </c>
      <c r="BL67" s="26">
        <f t="shared" si="27"/>
        <v>0</v>
      </c>
      <c r="BM67" s="26">
        <f t="shared" si="27"/>
        <v>1</v>
      </c>
      <c r="BN67" s="26">
        <f t="shared" si="27"/>
        <v>1</v>
      </c>
      <c r="BO67" s="26">
        <f t="shared" si="27"/>
        <v>1</v>
      </c>
      <c r="BP67" s="26">
        <f t="shared" si="27"/>
        <v>1</v>
      </c>
      <c r="BQ67" s="26">
        <f t="shared" si="27"/>
        <v>0</v>
      </c>
      <c r="BR67" s="26">
        <f t="shared" si="27"/>
        <v>1</v>
      </c>
      <c r="BS67" s="26">
        <f t="shared" si="27"/>
        <v>0</v>
      </c>
      <c r="BT67" s="26">
        <f t="shared" si="27"/>
        <v>1</v>
      </c>
      <c r="BU67" s="26">
        <f t="shared" si="25"/>
        <v>0</v>
      </c>
      <c r="BV67" s="26">
        <f t="shared" si="25"/>
        <v>1</v>
      </c>
      <c r="BW67" s="26">
        <f t="shared" si="25"/>
        <v>0</v>
      </c>
      <c r="BX67" s="26">
        <f t="shared" si="25"/>
        <v>1</v>
      </c>
      <c r="BY67" s="26">
        <f t="shared" si="25"/>
        <v>0</v>
      </c>
      <c r="BZ67" s="26">
        <f t="shared" si="25"/>
        <v>1</v>
      </c>
      <c r="CA67" s="26">
        <f t="shared" si="25"/>
        <v>0</v>
      </c>
      <c r="CB67" s="26">
        <f t="shared" si="25"/>
        <v>1</v>
      </c>
      <c r="CC67" s="26">
        <f t="shared" si="25"/>
        <v>0</v>
      </c>
      <c r="CD67" s="26">
        <f t="shared" si="25"/>
        <v>1</v>
      </c>
      <c r="CE67" s="26">
        <f t="shared" si="25"/>
        <v>1</v>
      </c>
      <c r="CF67" s="26">
        <f t="shared" si="25"/>
        <v>1</v>
      </c>
      <c r="CG67" s="26">
        <f t="shared" si="25"/>
        <v>0</v>
      </c>
      <c r="CH67" s="26">
        <f t="shared" si="25"/>
        <v>1</v>
      </c>
      <c r="CI67" s="26">
        <f t="shared" si="25"/>
        <v>0</v>
      </c>
      <c r="CJ67" s="26">
        <f t="shared" si="25"/>
        <v>1</v>
      </c>
      <c r="CK67" s="26">
        <f t="shared" si="29"/>
        <v>0</v>
      </c>
      <c r="CL67" s="26">
        <f t="shared" si="29"/>
        <v>1</v>
      </c>
      <c r="CM67" s="26">
        <f t="shared" si="29"/>
        <v>0</v>
      </c>
      <c r="CN67" s="26">
        <f t="shared" si="29"/>
        <v>1</v>
      </c>
      <c r="CO67" s="26">
        <f t="shared" si="29"/>
        <v>0</v>
      </c>
      <c r="CP67" s="26">
        <f t="shared" si="29"/>
        <v>1</v>
      </c>
      <c r="CQ67" s="26">
        <f t="shared" si="29"/>
        <v>0</v>
      </c>
      <c r="CR67" s="26">
        <f t="shared" si="29"/>
        <v>1</v>
      </c>
      <c r="CS67" s="26">
        <f t="shared" si="29"/>
        <v>0</v>
      </c>
      <c r="CT67" s="26">
        <f t="shared" si="29"/>
        <v>1</v>
      </c>
      <c r="CU67" s="26">
        <f t="shared" si="29"/>
        <v>0</v>
      </c>
      <c r="CV67" s="26">
        <f t="shared" si="29"/>
        <v>1</v>
      </c>
      <c r="CW67" s="26">
        <f t="shared" si="29"/>
        <v>0</v>
      </c>
      <c r="CX67" s="26">
        <f t="shared" si="29"/>
        <v>0</v>
      </c>
    </row>
    <row r="68" spans="2:102" x14ac:dyDescent="0.25">
      <c r="B68" s="26">
        <v>66</v>
      </c>
      <c r="C68" s="26">
        <f t="shared" si="28"/>
        <v>0</v>
      </c>
      <c r="D68" s="26">
        <f t="shared" si="28"/>
        <v>0</v>
      </c>
      <c r="E68" s="26">
        <f t="shared" si="28"/>
        <v>1</v>
      </c>
      <c r="F68" s="26">
        <f t="shared" si="28"/>
        <v>1</v>
      </c>
      <c r="G68" s="26">
        <f t="shared" si="28"/>
        <v>1</v>
      </c>
      <c r="H68" s="26">
        <f t="shared" si="28"/>
        <v>0</v>
      </c>
      <c r="I68" s="26">
        <f t="shared" si="28"/>
        <v>1</v>
      </c>
      <c r="J68" s="26">
        <f t="shared" si="28"/>
        <v>0</v>
      </c>
      <c r="K68" s="26">
        <f t="shared" si="28"/>
        <v>0</v>
      </c>
      <c r="L68" s="26">
        <f t="shared" si="28"/>
        <v>0</v>
      </c>
      <c r="M68" s="26">
        <f t="shared" si="28"/>
        <v>1</v>
      </c>
      <c r="N68" s="26">
        <f t="shared" si="28"/>
        <v>0</v>
      </c>
      <c r="O68" s="26">
        <f t="shared" si="28"/>
        <v>1</v>
      </c>
      <c r="P68" s="26">
        <f t="shared" si="28"/>
        <v>0</v>
      </c>
      <c r="Q68" s="26">
        <f t="shared" si="28"/>
        <v>1</v>
      </c>
      <c r="R68" s="26">
        <f t="shared" si="28"/>
        <v>1</v>
      </c>
      <c r="S68" s="26">
        <f t="shared" si="26"/>
        <v>1</v>
      </c>
      <c r="T68" s="26">
        <f t="shared" si="26"/>
        <v>0</v>
      </c>
      <c r="U68" s="26">
        <f t="shared" si="26"/>
        <v>1</v>
      </c>
      <c r="V68" s="26">
        <f t="shared" si="26"/>
        <v>0</v>
      </c>
      <c r="W68" s="26">
        <f t="shared" si="26"/>
        <v>1</v>
      </c>
      <c r="X68" s="26">
        <f t="shared" si="26"/>
        <v>0</v>
      </c>
      <c r="Y68" s="26">
        <f t="shared" si="26"/>
        <v>1</v>
      </c>
      <c r="Z68" s="26">
        <f t="shared" si="26"/>
        <v>0</v>
      </c>
      <c r="AA68" s="26">
        <f t="shared" si="26"/>
        <v>0</v>
      </c>
      <c r="AB68" s="26">
        <f t="shared" si="26"/>
        <v>0</v>
      </c>
      <c r="AC68" s="26">
        <f t="shared" si="26"/>
        <v>1</v>
      </c>
      <c r="AD68" s="26">
        <f t="shared" si="26"/>
        <v>0</v>
      </c>
      <c r="AE68" s="26">
        <f t="shared" si="26"/>
        <v>1</v>
      </c>
      <c r="AF68" s="26">
        <f t="shared" si="26"/>
        <v>0</v>
      </c>
      <c r="AG68" s="26">
        <f t="shared" si="26"/>
        <v>1</v>
      </c>
      <c r="AH68" s="26">
        <f t="shared" si="26"/>
        <v>0</v>
      </c>
      <c r="AI68" s="26">
        <f t="shared" si="31"/>
        <v>1</v>
      </c>
      <c r="AJ68" s="26">
        <f t="shared" si="31"/>
        <v>0</v>
      </c>
      <c r="AK68" s="26">
        <f t="shared" si="31"/>
        <v>1</v>
      </c>
      <c r="AL68" s="26">
        <f t="shared" si="31"/>
        <v>1</v>
      </c>
      <c r="AM68" s="26">
        <f t="shared" si="31"/>
        <v>1</v>
      </c>
      <c r="AN68" s="26">
        <f t="shared" si="31"/>
        <v>0</v>
      </c>
      <c r="AO68" s="26">
        <f t="shared" si="31"/>
        <v>1</v>
      </c>
      <c r="AP68" s="26">
        <f t="shared" si="31"/>
        <v>0</v>
      </c>
      <c r="AQ68" s="26">
        <f t="shared" si="30"/>
        <v>1</v>
      </c>
      <c r="AR68" s="26">
        <f t="shared" si="30"/>
        <v>0</v>
      </c>
      <c r="AS68" s="26">
        <f t="shared" si="30"/>
        <v>1</v>
      </c>
      <c r="AT68" s="26">
        <f t="shared" si="30"/>
        <v>0</v>
      </c>
      <c r="AU68" s="26">
        <f t="shared" si="30"/>
        <v>1</v>
      </c>
      <c r="AV68" s="26">
        <f t="shared" si="30"/>
        <v>0</v>
      </c>
      <c r="AW68" s="26">
        <f t="shared" si="30"/>
        <v>1</v>
      </c>
      <c r="AX68" s="26">
        <f t="shared" si="30"/>
        <v>0</v>
      </c>
      <c r="AY68" s="26">
        <f t="shared" si="30"/>
        <v>0</v>
      </c>
      <c r="AZ68" s="26">
        <f t="shared" si="30"/>
        <v>0</v>
      </c>
      <c r="BA68" s="26">
        <f t="shared" si="30"/>
        <v>1</v>
      </c>
      <c r="BB68" s="26">
        <f t="shared" si="30"/>
        <v>0</v>
      </c>
      <c r="BC68" s="26">
        <f t="shared" si="30"/>
        <v>1</v>
      </c>
      <c r="BD68" s="26">
        <f t="shared" si="30"/>
        <v>0</v>
      </c>
      <c r="BE68" s="26">
        <f t="shared" si="30"/>
        <v>1</v>
      </c>
      <c r="BF68" s="26">
        <f t="shared" si="27"/>
        <v>0</v>
      </c>
      <c r="BG68" s="26">
        <f t="shared" si="27"/>
        <v>1</v>
      </c>
      <c r="BH68" s="26">
        <f t="shared" si="27"/>
        <v>0</v>
      </c>
      <c r="BI68" s="26">
        <f t="shared" si="27"/>
        <v>1</v>
      </c>
      <c r="BJ68" s="26">
        <f t="shared" si="27"/>
        <v>0</v>
      </c>
      <c r="BK68" s="26">
        <f t="shared" si="27"/>
        <v>1</v>
      </c>
      <c r="BL68" s="26">
        <f t="shared" si="27"/>
        <v>0</v>
      </c>
      <c r="BM68" s="26">
        <f t="shared" si="27"/>
        <v>1</v>
      </c>
      <c r="BN68" s="26">
        <f t="shared" si="27"/>
        <v>1</v>
      </c>
      <c r="BO68" s="26">
        <f t="shared" si="27"/>
        <v>1</v>
      </c>
      <c r="BP68" s="26">
        <f t="shared" si="27"/>
        <v>0</v>
      </c>
      <c r="BQ68" s="26">
        <f t="shared" si="27"/>
        <v>0</v>
      </c>
      <c r="BR68" s="26">
        <f t="shared" si="27"/>
        <v>1</v>
      </c>
      <c r="BS68" s="26">
        <f t="shared" si="27"/>
        <v>0</v>
      </c>
      <c r="BT68" s="26">
        <f t="shared" si="27"/>
        <v>1</v>
      </c>
      <c r="BU68" s="26">
        <f t="shared" si="27"/>
        <v>0</v>
      </c>
      <c r="BV68" s="26">
        <f t="shared" ref="BV68:CK83" si="32">IF(MOD(BV$3,$B68)=0,1-BV67,BV67)</f>
        <v>1</v>
      </c>
      <c r="BW68" s="26">
        <f t="shared" si="32"/>
        <v>0</v>
      </c>
      <c r="BX68" s="26">
        <f t="shared" si="32"/>
        <v>1</v>
      </c>
      <c r="BY68" s="26">
        <f t="shared" si="32"/>
        <v>0</v>
      </c>
      <c r="BZ68" s="26">
        <f t="shared" si="32"/>
        <v>1</v>
      </c>
      <c r="CA68" s="26">
        <f t="shared" si="32"/>
        <v>0</v>
      </c>
      <c r="CB68" s="26">
        <f t="shared" si="32"/>
        <v>1</v>
      </c>
      <c r="CC68" s="26">
        <f t="shared" si="32"/>
        <v>0</v>
      </c>
      <c r="CD68" s="26">
        <f t="shared" si="32"/>
        <v>1</v>
      </c>
      <c r="CE68" s="26">
        <f t="shared" si="32"/>
        <v>1</v>
      </c>
      <c r="CF68" s="26">
        <f t="shared" si="32"/>
        <v>1</v>
      </c>
      <c r="CG68" s="26">
        <f t="shared" si="32"/>
        <v>0</v>
      </c>
      <c r="CH68" s="26">
        <f t="shared" si="32"/>
        <v>1</v>
      </c>
      <c r="CI68" s="26">
        <f t="shared" si="32"/>
        <v>0</v>
      </c>
      <c r="CJ68" s="26">
        <f t="shared" si="32"/>
        <v>1</v>
      </c>
      <c r="CK68" s="26">
        <f t="shared" si="29"/>
        <v>0</v>
      </c>
      <c r="CL68" s="26">
        <f t="shared" si="29"/>
        <v>1</v>
      </c>
      <c r="CM68" s="26">
        <f t="shared" si="29"/>
        <v>0</v>
      </c>
      <c r="CN68" s="26">
        <f t="shared" si="29"/>
        <v>1</v>
      </c>
      <c r="CO68" s="26">
        <f t="shared" si="29"/>
        <v>0</v>
      </c>
      <c r="CP68" s="26">
        <f t="shared" si="29"/>
        <v>1</v>
      </c>
      <c r="CQ68" s="26">
        <f t="shared" si="29"/>
        <v>0</v>
      </c>
      <c r="CR68" s="26">
        <f t="shared" si="29"/>
        <v>1</v>
      </c>
      <c r="CS68" s="26">
        <f t="shared" si="29"/>
        <v>0</v>
      </c>
      <c r="CT68" s="26">
        <f t="shared" si="29"/>
        <v>1</v>
      </c>
      <c r="CU68" s="26">
        <f t="shared" si="29"/>
        <v>0</v>
      </c>
      <c r="CV68" s="26">
        <f t="shared" si="29"/>
        <v>1</v>
      </c>
      <c r="CW68" s="26">
        <f t="shared" si="29"/>
        <v>0</v>
      </c>
      <c r="CX68" s="26">
        <f t="shared" si="29"/>
        <v>0</v>
      </c>
    </row>
    <row r="69" spans="2:102" x14ac:dyDescent="0.25">
      <c r="B69" s="26">
        <v>67</v>
      </c>
      <c r="C69" s="26">
        <f t="shared" si="28"/>
        <v>0</v>
      </c>
      <c r="D69" s="26">
        <f t="shared" si="28"/>
        <v>0</v>
      </c>
      <c r="E69" s="26">
        <f t="shared" si="28"/>
        <v>1</v>
      </c>
      <c r="F69" s="26">
        <f t="shared" si="28"/>
        <v>1</v>
      </c>
      <c r="G69" s="26">
        <f t="shared" si="28"/>
        <v>1</v>
      </c>
      <c r="H69" s="26">
        <f t="shared" si="28"/>
        <v>0</v>
      </c>
      <c r="I69" s="26">
        <f t="shared" si="28"/>
        <v>1</v>
      </c>
      <c r="J69" s="26">
        <f t="shared" si="28"/>
        <v>0</v>
      </c>
      <c r="K69" s="26">
        <f t="shared" si="28"/>
        <v>0</v>
      </c>
      <c r="L69" s="26">
        <f t="shared" si="28"/>
        <v>0</v>
      </c>
      <c r="M69" s="26">
        <f t="shared" si="28"/>
        <v>1</v>
      </c>
      <c r="N69" s="26">
        <f t="shared" si="28"/>
        <v>0</v>
      </c>
      <c r="O69" s="26">
        <f t="shared" si="28"/>
        <v>1</v>
      </c>
      <c r="P69" s="26">
        <f t="shared" si="28"/>
        <v>0</v>
      </c>
      <c r="Q69" s="26">
        <f t="shared" si="28"/>
        <v>1</v>
      </c>
      <c r="R69" s="26">
        <f t="shared" ref="R69:AH83" si="33">IF(MOD(R$3,$B69)=0,1-R68,R68)</f>
        <v>1</v>
      </c>
      <c r="S69" s="26">
        <f t="shared" si="33"/>
        <v>1</v>
      </c>
      <c r="T69" s="26">
        <f t="shared" si="33"/>
        <v>0</v>
      </c>
      <c r="U69" s="26">
        <f t="shared" si="33"/>
        <v>1</v>
      </c>
      <c r="V69" s="26">
        <f t="shared" si="33"/>
        <v>0</v>
      </c>
      <c r="W69" s="26">
        <f t="shared" si="33"/>
        <v>1</v>
      </c>
      <c r="X69" s="26">
        <f t="shared" si="33"/>
        <v>0</v>
      </c>
      <c r="Y69" s="26">
        <f t="shared" si="33"/>
        <v>1</v>
      </c>
      <c r="Z69" s="26">
        <f t="shared" si="33"/>
        <v>0</v>
      </c>
      <c r="AA69" s="26">
        <f t="shared" si="33"/>
        <v>0</v>
      </c>
      <c r="AB69" s="26">
        <f t="shared" si="33"/>
        <v>0</v>
      </c>
      <c r="AC69" s="26">
        <f t="shared" si="33"/>
        <v>1</v>
      </c>
      <c r="AD69" s="26">
        <f t="shared" si="33"/>
        <v>0</v>
      </c>
      <c r="AE69" s="26">
        <f t="shared" si="33"/>
        <v>1</v>
      </c>
      <c r="AF69" s="26">
        <f t="shared" si="33"/>
        <v>0</v>
      </c>
      <c r="AG69" s="26">
        <f t="shared" si="33"/>
        <v>1</v>
      </c>
      <c r="AH69" s="26">
        <f t="shared" si="33"/>
        <v>0</v>
      </c>
      <c r="AI69" s="26">
        <f t="shared" si="31"/>
        <v>1</v>
      </c>
      <c r="AJ69" s="26">
        <f t="shared" si="31"/>
        <v>0</v>
      </c>
      <c r="AK69" s="26">
        <f t="shared" si="31"/>
        <v>1</v>
      </c>
      <c r="AL69" s="26">
        <f t="shared" si="31"/>
        <v>1</v>
      </c>
      <c r="AM69" s="26">
        <f t="shared" si="31"/>
        <v>1</v>
      </c>
      <c r="AN69" s="26">
        <f t="shared" si="31"/>
        <v>0</v>
      </c>
      <c r="AO69" s="26">
        <f t="shared" si="31"/>
        <v>1</v>
      </c>
      <c r="AP69" s="26">
        <f t="shared" si="31"/>
        <v>0</v>
      </c>
      <c r="AQ69" s="26">
        <f t="shared" si="30"/>
        <v>1</v>
      </c>
      <c r="AR69" s="26">
        <f t="shared" si="30"/>
        <v>0</v>
      </c>
      <c r="AS69" s="26">
        <f t="shared" si="30"/>
        <v>1</v>
      </c>
      <c r="AT69" s="26">
        <f t="shared" si="30"/>
        <v>0</v>
      </c>
      <c r="AU69" s="26">
        <f t="shared" si="30"/>
        <v>1</v>
      </c>
      <c r="AV69" s="26">
        <f t="shared" si="30"/>
        <v>0</v>
      </c>
      <c r="AW69" s="26">
        <f t="shared" si="30"/>
        <v>1</v>
      </c>
      <c r="AX69" s="26">
        <f t="shared" si="30"/>
        <v>0</v>
      </c>
      <c r="AY69" s="26">
        <f t="shared" si="30"/>
        <v>0</v>
      </c>
      <c r="AZ69" s="26">
        <f t="shared" si="30"/>
        <v>0</v>
      </c>
      <c r="BA69" s="26">
        <f t="shared" si="30"/>
        <v>1</v>
      </c>
      <c r="BB69" s="26">
        <f t="shared" si="30"/>
        <v>0</v>
      </c>
      <c r="BC69" s="26">
        <f t="shared" si="30"/>
        <v>1</v>
      </c>
      <c r="BD69" s="26">
        <f t="shared" si="30"/>
        <v>0</v>
      </c>
      <c r="BE69" s="26">
        <f t="shared" si="30"/>
        <v>1</v>
      </c>
      <c r="BF69" s="26">
        <f t="shared" si="30"/>
        <v>0</v>
      </c>
      <c r="BG69" s="26">
        <f t="shared" ref="BG69:BV84" si="34">IF(MOD(BG$3,$B69)=0,1-BG68,BG68)</f>
        <v>1</v>
      </c>
      <c r="BH69" s="26">
        <f t="shared" si="34"/>
        <v>0</v>
      </c>
      <c r="BI69" s="26">
        <f t="shared" si="34"/>
        <v>1</v>
      </c>
      <c r="BJ69" s="26">
        <f t="shared" si="34"/>
        <v>0</v>
      </c>
      <c r="BK69" s="26">
        <f t="shared" si="34"/>
        <v>1</v>
      </c>
      <c r="BL69" s="26">
        <f t="shared" si="34"/>
        <v>0</v>
      </c>
      <c r="BM69" s="26">
        <f t="shared" si="34"/>
        <v>1</v>
      </c>
      <c r="BN69" s="26">
        <f t="shared" si="34"/>
        <v>1</v>
      </c>
      <c r="BO69" s="26">
        <f t="shared" si="34"/>
        <v>1</v>
      </c>
      <c r="BP69" s="26">
        <f t="shared" si="34"/>
        <v>0</v>
      </c>
      <c r="BQ69" s="26">
        <f t="shared" si="34"/>
        <v>1</v>
      </c>
      <c r="BR69" s="26">
        <f t="shared" si="34"/>
        <v>1</v>
      </c>
      <c r="BS69" s="26">
        <f t="shared" si="34"/>
        <v>0</v>
      </c>
      <c r="BT69" s="26">
        <f t="shared" si="34"/>
        <v>1</v>
      </c>
      <c r="BU69" s="26">
        <f t="shared" si="34"/>
        <v>0</v>
      </c>
      <c r="BV69" s="26">
        <f t="shared" si="32"/>
        <v>1</v>
      </c>
      <c r="BW69" s="26">
        <f t="shared" si="32"/>
        <v>0</v>
      </c>
      <c r="BX69" s="26">
        <f t="shared" si="32"/>
        <v>1</v>
      </c>
      <c r="BY69" s="26">
        <f t="shared" si="32"/>
        <v>0</v>
      </c>
      <c r="BZ69" s="26">
        <f t="shared" si="32"/>
        <v>1</v>
      </c>
      <c r="CA69" s="26">
        <f t="shared" si="32"/>
        <v>0</v>
      </c>
      <c r="CB69" s="26">
        <f t="shared" si="32"/>
        <v>1</v>
      </c>
      <c r="CC69" s="26">
        <f t="shared" si="32"/>
        <v>0</v>
      </c>
      <c r="CD69" s="26">
        <f t="shared" si="32"/>
        <v>1</v>
      </c>
      <c r="CE69" s="26">
        <f t="shared" si="32"/>
        <v>1</v>
      </c>
      <c r="CF69" s="26">
        <f t="shared" si="32"/>
        <v>1</v>
      </c>
      <c r="CG69" s="26">
        <f t="shared" si="32"/>
        <v>0</v>
      </c>
      <c r="CH69" s="26">
        <f t="shared" si="32"/>
        <v>1</v>
      </c>
      <c r="CI69" s="26">
        <f t="shared" si="32"/>
        <v>0</v>
      </c>
      <c r="CJ69" s="26">
        <f t="shared" si="32"/>
        <v>1</v>
      </c>
      <c r="CK69" s="26">
        <f t="shared" si="29"/>
        <v>0</v>
      </c>
      <c r="CL69" s="26">
        <f t="shared" si="29"/>
        <v>1</v>
      </c>
      <c r="CM69" s="26">
        <f t="shared" si="29"/>
        <v>0</v>
      </c>
      <c r="CN69" s="26">
        <f t="shared" si="29"/>
        <v>1</v>
      </c>
      <c r="CO69" s="26">
        <f t="shared" si="29"/>
        <v>0</v>
      </c>
      <c r="CP69" s="26">
        <f t="shared" si="29"/>
        <v>1</v>
      </c>
      <c r="CQ69" s="26">
        <f t="shared" si="29"/>
        <v>0</v>
      </c>
      <c r="CR69" s="26">
        <f t="shared" si="29"/>
        <v>1</v>
      </c>
      <c r="CS69" s="26">
        <f t="shared" si="29"/>
        <v>0</v>
      </c>
      <c r="CT69" s="26">
        <f t="shared" si="29"/>
        <v>1</v>
      </c>
      <c r="CU69" s="26">
        <f t="shared" si="29"/>
        <v>0</v>
      </c>
      <c r="CV69" s="26">
        <f t="shared" si="29"/>
        <v>1</v>
      </c>
      <c r="CW69" s="26">
        <f t="shared" si="29"/>
        <v>0</v>
      </c>
      <c r="CX69" s="26">
        <f t="shared" si="29"/>
        <v>0</v>
      </c>
    </row>
    <row r="70" spans="2:102" x14ac:dyDescent="0.25">
      <c r="B70" s="26">
        <v>68</v>
      </c>
      <c r="C70" s="26">
        <f t="shared" ref="C70:R85" si="35">IF(MOD(C$3,$B70)=0,1-C69,C69)</f>
        <v>0</v>
      </c>
      <c r="D70" s="26">
        <f t="shared" si="35"/>
        <v>0</v>
      </c>
      <c r="E70" s="26">
        <f t="shared" si="35"/>
        <v>1</v>
      </c>
      <c r="F70" s="26">
        <f t="shared" si="35"/>
        <v>1</v>
      </c>
      <c r="G70" s="26">
        <f t="shared" si="35"/>
        <v>1</v>
      </c>
      <c r="H70" s="26">
        <f t="shared" si="35"/>
        <v>0</v>
      </c>
      <c r="I70" s="26">
        <f t="shared" si="35"/>
        <v>1</v>
      </c>
      <c r="J70" s="26">
        <f t="shared" si="35"/>
        <v>0</v>
      </c>
      <c r="K70" s="26">
        <f t="shared" si="35"/>
        <v>0</v>
      </c>
      <c r="L70" s="26">
        <f t="shared" si="35"/>
        <v>0</v>
      </c>
      <c r="M70" s="26">
        <f t="shared" si="35"/>
        <v>1</v>
      </c>
      <c r="N70" s="26">
        <f t="shared" si="35"/>
        <v>0</v>
      </c>
      <c r="O70" s="26">
        <f t="shared" si="35"/>
        <v>1</v>
      </c>
      <c r="P70" s="26">
        <f t="shared" si="35"/>
        <v>0</v>
      </c>
      <c r="Q70" s="26">
        <f t="shared" si="35"/>
        <v>1</v>
      </c>
      <c r="R70" s="26">
        <f t="shared" si="33"/>
        <v>1</v>
      </c>
      <c r="S70" s="26">
        <f t="shared" si="33"/>
        <v>1</v>
      </c>
      <c r="T70" s="26">
        <f t="shared" si="33"/>
        <v>0</v>
      </c>
      <c r="U70" s="26">
        <f t="shared" si="33"/>
        <v>1</v>
      </c>
      <c r="V70" s="26">
        <f t="shared" si="33"/>
        <v>0</v>
      </c>
      <c r="W70" s="26">
        <f t="shared" si="33"/>
        <v>1</v>
      </c>
      <c r="X70" s="26">
        <f t="shared" si="33"/>
        <v>0</v>
      </c>
      <c r="Y70" s="26">
        <f t="shared" si="33"/>
        <v>1</v>
      </c>
      <c r="Z70" s="26">
        <f t="shared" si="33"/>
        <v>0</v>
      </c>
      <c r="AA70" s="26">
        <f t="shared" si="33"/>
        <v>0</v>
      </c>
      <c r="AB70" s="26">
        <f t="shared" si="33"/>
        <v>0</v>
      </c>
      <c r="AC70" s="26">
        <f t="shared" si="33"/>
        <v>1</v>
      </c>
      <c r="AD70" s="26">
        <f t="shared" si="33"/>
        <v>0</v>
      </c>
      <c r="AE70" s="26">
        <f t="shared" si="33"/>
        <v>1</v>
      </c>
      <c r="AF70" s="26">
        <f t="shared" si="33"/>
        <v>0</v>
      </c>
      <c r="AG70" s="26">
        <f t="shared" si="33"/>
        <v>1</v>
      </c>
      <c r="AH70" s="26">
        <f t="shared" si="33"/>
        <v>0</v>
      </c>
      <c r="AI70" s="26">
        <f t="shared" si="31"/>
        <v>1</v>
      </c>
      <c r="AJ70" s="26">
        <f t="shared" si="31"/>
        <v>0</v>
      </c>
      <c r="AK70" s="26">
        <f t="shared" si="31"/>
        <v>1</v>
      </c>
      <c r="AL70" s="26">
        <f t="shared" si="31"/>
        <v>1</v>
      </c>
      <c r="AM70" s="26">
        <f t="shared" si="31"/>
        <v>1</v>
      </c>
      <c r="AN70" s="26">
        <f t="shared" si="31"/>
        <v>0</v>
      </c>
      <c r="AO70" s="26">
        <f t="shared" si="31"/>
        <v>1</v>
      </c>
      <c r="AP70" s="26">
        <f t="shared" si="31"/>
        <v>0</v>
      </c>
      <c r="AQ70" s="26">
        <f t="shared" si="30"/>
        <v>1</v>
      </c>
      <c r="AR70" s="26">
        <f t="shared" si="30"/>
        <v>0</v>
      </c>
      <c r="AS70" s="26">
        <f t="shared" si="30"/>
        <v>1</v>
      </c>
      <c r="AT70" s="26">
        <f t="shared" si="30"/>
        <v>0</v>
      </c>
      <c r="AU70" s="26">
        <f t="shared" si="30"/>
        <v>1</v>
      </c>
      <c r="AV70" s="26">
        <f t="shared" si="30"/>
        <v>0</v>
      </c>
      <c r="AW70" s="26">
        <f t="shared" si="30"/>
        <v>1</v>
      </c>
      <c r="AX70" s="26">
        <f t="shared" si="30"/>
        <v>0</v>
      </c>
      <c r="AY70" s="26">
        <f t="shared" si="30"/>
        <v>0</v>
      </c>
      <c r="AZ70" s="26">
        <f t="shared" si="30"/>
        <v>0</v>
      </c>
      <c r="BA70" s="26">
        <f t="shared" si="30"/>
        <v>1</v>
      </c>
      <c r="BB70" s="26">
        <f t="shared" si="30"/>
        <v>0</v>
      </c>
      <c r="BC70" s="26">
        <f t="shared" si="30"/>
        <v>1</v>
      </c>
      <c r="BD70" s="26">
        <f t="shared" si="30"/>
        <v>0</v>
      </c>
      <c r="BE70" s="26">
        <f t="shared" si="30"/>
        <v>1</v>
      </c>
      <c r="BF70" s="26">
        <f t="shared" si="30"/>
        <v>0</v>
      </c>
      <c r="BG70" s="26">
        <f t="shared" si="34"/>
        <v>1</v>
      </c>
      <c r="BH70" s="26">
        <f t="shared" si="34"/>
        <v>0</v>
      </c>
      <c r="BI70" s="26">
        <f t="shared" si="34"/>
        <v>1</v>
      </c>
      <c r="BJ70" s="26">
        <f t="shared" si="34"/>
        <v>0</v>
      </c>
      <c r="BK70" s="26">
        <f t="shared" si="34"/>
        <v>1</v>
      </c>
      <c r="BL70" s="26">
        <f t="shared" si="34"/>
        <v>0</v>
      </c>
      <c r="BM70" s="26">
        <f t="shared" si="34"/>
        <v>1</v>
      </c>
      <c r="BN70" s="26">
        <f t="shared" si="34"/>
        <v>1</v>
      </c>
      <c r="BO70" s="26">
        <f t="shared" si="34"/>
        <v>1</v>
      </c>
      <c r="BP70" s="26">
        <f t="shared" si="34"/>
        <v>0</v>
      </c>
      <c r="BQ70" s="26">
        <f t="shared" si="34"/>
        <v>1</v>
      </c>
      <c r="BR70" s="26">
        <f t="shared" si="34"/>
        <v>0</v>
      </c>
      <c r="BS70" s="26">
        <f t="shared" si="34"/>
        <v>0</v>
      </c>
      <c r="BT70" s="26">
        <f t="shared" si="34"/>
        <v>1</v>
      </c>
      <c r="BU70" s="26">
        <f t="shared" si="34"/>
        <v>0</v>
      </c>
      <c r="BV70" s="26">
        <f t="shared" si="32"/>
        <v>1</v>
      </c>
      <c r="BW70" s="26">
        <f t="shared" si="32"/>
        <v>0</v>
      </c>
      <c r="BX70" s="26">
        <f t="shared" si="32"/>
        <v>1</v>
      </c>
      <c r="BY70" s="26">
        <f t="shared" si="32"/>
        <v>0</v>
      </c>
      <c r="BZ70" s="26">
        <f t="shared" si="32"/>
        <v>1</v>
      </c>
      <c r="CA70" s="26">
        <f t="shared" si="32"/>
        <v>0</v>
      </c>
      <c r="CB70" s="26">
        <f t="shared" si="32"/>
        <v>1</v>
      </c>
      <c r="CC70" s="26">
        <f t="shared" si="32"/>
        <v>0</v>
      </c>
      <c r="CD70" s="26">
        <f t="shared" si="32"/>
        <v>1</v>
      </c>
      <c r="CE70" s="26">
        <f t="shared" si="32"/>
        <v>1</v>
      </c>
      <c r="CF70" s="26">
        <f t="shared" si="32"/>
        <v>1</v>
      </c>
      <c r="CG70" s="26">
        <f t="shared" si="32"/>
        <v>0</v>
      </c>
      <c r="CH70" s="26">
        <f t="shared" si="32"/>
        <v>1</v>
      </c>
      <c r="CI70" s="26">
        <f t="shared" si="32"/>
        <v>0</v>
      </c>
      <c r="CJ70" s="26">
        <f t="shared" si="32"/>
        <v>1</v>
      </c>
      <c r="CK70" s="26">
        <f t="shared" si="29"/>
        <v>0</v>
      </c>
      <c r="CL70" s="26">
        <f t="shared" si="29"/>
        <v>1</v>
      </c>
      <c r="CM70" s="26">
        <f t="shared" si="29"/>
        <v>0</v>
      </c>
      <c r="CN70" s="26">
        <f t="shared" si="29"/>
        <v>1</v>
      </c>
      <c r="CO70" s="26">
        <f t="shared" si="29"/>
        <v>0</v>
      </c>
      <c r="CP70" s="26">
        <f t="shared" si="29"/>
        <v>1</v>
      </c>
      <c r="CQ70" s="26">
        <f t="shared" si="29"/>
        <v>0</v>
      </c>
      <c r="CR70" s="26">
        <f t="shared" si="29"/>
        <v>1</v>
      </c>
      <c r="CS70" s="26">
        <f t="shared" si="29"/>
        <v>0</v>
      </c>
      <c r="CT70" s="26">
        <f t="shared" si="29"/>
        <v>1</v>
      </c>
      <c r="CU70" s="26">
        <f t="shared" si="29"/>
        <v>0</v>
      </c>
      <c r="CV70" s="26">
        <f t="shared" si="29"/>
        <v>1</v>
      </c>
      <c r="CW70" s="26">
        <f t="shared" si="29"/>
        <v>0</v>
      </c>
      <c r="CX70" s="26">
        <f t="shared" si="29"/>
        <v>0</v>
      </c>
    </row>
    <row r="71" spans="2:102" x14ac:dyDescent="0.25">
      <c r="B71" s="26">
        <v>69</v>
      </c>
      <c r="C71" s="26">
        <f t="shared" si="35"/>
        <v>0</v>
      </c>
      <c r="D71" s="26">
        <f t="shared" si="35"/>
        <v>0</v>
      </c>
      <c r="E71" s="26">
        <f t="shared" si="35"/>
        <v>1</v>
      </c>
      <c r="F71" s="26">
        <f t="shared" si="35"/>
        <v>1</v>
      </c>
      <c r="G71" s="26">
        <f t="shared" si="35"/>
        <v>1</v>
      </c>
      <c r="H71" s="26">
        <f t="shared" si="35"/>
        <v>0</v>
      </c>
      <c r="I71" s="26">
        <f t="shared" si="35"/>
        <v>1</v>
      </c>
      <c r="J71" s="26">
        <f t="shared" si="35"/>
        <v>0</v>
      </c>
      <c r="K71" s="26">
        <f t="shared" si="35"/>
        <v>0</v>
      </c>
      <c r="L71" s="26">
        <f t="shared" si="35"/>
        <v>0</v>
      </c>
      <c r="M71" s="26">
        <f t="shared" si="35"/>
        <v>1</v>
      </c>
      <c r="N71" s="26">
        <f t="shared" si="35"/>
        <v>0</v>
      </c>
      <c r="O71" s="26">
        <f t="shared" si="35"/>
        <v>1</v>
      </c>
      <c r="P71" s="26">
        <f t="shared" si="35"/>
        <v>0</v>
      </c>
      <c r="Q71" s="26">
        <f t="shared" si="35"/>
        <v>1</v>
      </c>
      <c r="R71" s="26">
        <f t="shared" si="33"/>
        <v>1</v>
      </c>
      <c r="S71" s="26">
        <f t="shared" si="33"/>
        <v>1</v>
      </c>
      <c r="T71" s="26">
        <f t="shared" si="33"/>
        <v>0</v>
      </c>
      <c r="U71" s="26">
        <f t="shared" si="33"/>
        <v>1</v>
      </c>
      <c r="V71" s="26">
        <f t="shared" si="33"/>
        <v>0</v>
      </c>
      <c r="W71" s="26">
        <f t="shared" si="33"/>
        <v>1</v>
      </c>
      <c r="X71" s="26">
        <f t="shared" si="33"/>
        <v>0</v>
      </c>
      <c r="Y71" s="26">
        <f t="shared" si="33"/>
        <v>1</v>
      </c>
      <c r="Z71" s="26">
        <f t="shared" si="33"/>
        <v>0</v>
      </c>
      <c r="AA71" s="26">
        <f t="shared" si="33"/>
        <v>0</v>
      </c>
      <c r="AB71" s="26">
        <f t="shared" si="33"/>
        <v>0</v>
      </c>
      <c r="AC71" s="26">
        <f t="shared" si="33"/>
        <v>1</v>
      </c>
      <c r="AD71" s="26">
        <f t="shared" si="33"/>
        <v>0</v>
      </c>
      <c r="AE71" s="26">
        <f t="shared" si="33"/>
        <v>1</v>
      </c>
      <c r="AF71" s="26">
        <f t="shared" si="33"/>
        <v>0</v>
      </c>
      <c r="AG71" s="26">
        <f t="shared" si="33"/>
        <v>1</v>
      </c>
      <c r="AH71" s="26">
        <f t="shared" si="33"/>
        <v>0</v>
      </c>
      <c r="AI71" s="26">
        <f t="shared" si="31"/>
        <v>1</v>
      </c>
      <c r="AJ71" s="26">
        <f t="shared" si="31"/>
        <v>0</v>
      </c>
      <c r="AK71" s="26">
        <f t="shared" si="31"/>
        <v>1</v>
      </c>
      <c r="AL71" s="26">
        <f t="shared" si="31"/>
        <v>1</v>
      </c>
      <c r="AM71" s="26">
        <f t="shared" si="31"/>
        <v>1</v>
      </c>
      <c r="AN71" s="26">
        <f t="shared" si="31"/>
        <v>0</v>
      </c>
      <c r="AO71" s="26">
        <f t="shared" si="31"/>
        <v>1</v>
      </c>
      <c r="AP71" s="26">
        <f t="shared" si="31"/>
        <v>0</v>
      </c>
      <c r="AQ71" s="26">
        <f t="shared" si="30"/>
        <v>1</v>
      </c>
      <c r="AR71" s="26">
        <f t="shared" si="30"/>
        <v>0</v>
      </c>
      <c r="AS71" s="26">
        <f t="shared" si="30"/>
        <v>1</v>
      </c>
      <c r="AT71" s="26">
        <f t="shared" si="30"/>
        <v>0</v>
      </c>
      <c r="AU71" s="26">
        <f t="shared" si="30"/>
        <v>1</v>
      </c>
      <c r="AV71" s="26">
        <f t="shared" si="30"/>
        <v>0</v>
      </c>
      <c r="AW71" s="26">
        <f t="shared" si="30"/>
        <v>1</v>
      </c>
      <c r="AX71" s="26">
        <f t="shared" si="30"/>
        <v>0</v>
      </c>
      <c r="AY71" s="26">
        <f t="shared" si="30"/>
        <v>0</v>
      </c>
      <c r="AZ71" s="26">
        <f t="shared" si="30"/>
        <v>0</v>
      </c>
      <c r="BA71" s="26">
        <f t="shared" si="30"/>
        <v>1</v>
      </c>
      <c r="BB71" s="26">
        <f t="shared" si="30"/>
        <v>0</v>
      </c>
      <c r="BC71" s="26">
        <f t="shared" si="30"/>
        <v>1</v>
      </c>
      <c r="BD71" s="26">
        <f t="shared" si="30"/>
        <v>0</v>
      </c>
      <c r="BE71" s="26">
        <f t="shared" si="30"/>
        <v>1</v>
      </c>
      <c r="BF71" s="26">
        <f t="shared" si="30"/>
        <v>0</v>
      </c>
      <c r="BG71" s="26">
        <f t="shared" si="34"/>
        <v>1</v>
      </c>
      <c r="BH71" s="26">
        <f t="shared" si="34"/>
        <v>0</v>
      </c>
      <c r="BI71" s="26">
        <f t="shared" si="34"/>
        <v>1</v>
      </c>
      <c r="BJ71" s="26">
        <f t="shared" si="34"/>
        <v>0</v>
      </c>
      <c r="BK71" s="26">
        <f t="shared" si="34"/>
        <v>1</v>
      </c>
      <c r="BL71" s="26">
        <f t="shared" si="34"/>
        <v>0</v>
      </c>
      <c r="BM71" s="26">
        <f t="shared" si="34"/>
        <v>1</v>
      </c>
      <c r="BN71" s="26">
        <f t="shared" si="34"/>
        <v>1</v>
      </c>
      <c r="BO71" s="26">
        <f t="shared" si="34"/>
        <v>1</v>
      </c>
      <c r="BP71" s="26">
        <f t="shared" si="34"/>
        <v>0</v>
      </c>
      <c r="BQ71" s="26">
        <f t="shared" si="34"/>
        <v>1</v>
      </c>
      <c r="BR71" s="26">
        <f t="shared" si="34"/>
        <v>0</v>
      </c>
      <c r="BS71" s="26">
        <f t="shared" si="34"/>
        <v>1</v>
      </c>
      <c r="BT71" s="26">
        <f t="shared" si="34"/>
        <v>1</v>
      </c>
      <c r="BU71" s="26">
        <f t="shared" si="34"/>
        <v>0</v>
      </c>
      <c r="BV71" s="26">
        <f t="shared" si="32"/>
        <v>1</v>
      </c>
      <c r="BW71" s="26">
        <f t="shared" si="32"/>
        <v>0</v>
      </c>
      <c r="BX71" s="26">
        <f t="shared" si="32"/>
        <v>1</v>
      </c>
      <c r="BY71" s="26">
        <f t="shared" si="32"/>
        <v>0</v>
      </c>
      <c r="BZ71" s="26">
        <f t="shared" si="32"/>
        <v>1</v>
      </c>
      <c r="CA71" s="26">
        <f t="shared" si="32"/>
        <v>0</v>
      </c>
      <c r="CB71" s="26">
        <f t="shared" si="32"/>
        <v>1</v>
      </c>
      <c r="CC71" s="26">
        <f t="shared" si="32"/>
        <v>0</v>
      </c>
      <c r="CD71" s="26">
        <f t="shared" si="32"/>
        <v>1</v>
      </c>
      <c r="CE71" s="26">
        <f t="shared" si="32"/>
        <v>1</v>
      </c>
      <c r="CF71" s="26">
        <f t="shared" si="32"/>
        <v>1</v>
      </c>
      <c r="CG71" s="26">
        <f t="shared" si="32"/>
        <v>0</v>
      </c>
      <c r="CH71" s="26">
        <f t="shared" si="32"/>
        <v>1</v>
      </c>
      <c r="CI71" s="26">
        <f t="shared" si="32"/>
        <v>0</v>
      </c>
      <c r="CJ71" s="26">
        <f t="shared" si="32"/>
        <v>1</v>
      </c>
      <c r="CK71" s="26">
        <f t="shared" si="32"/>
        <v>0</v>
      </c>
      <c r="CL71" s="26">
        <f t="shared" ref="CL71:CX86" si="36">IF(MOD(CL$3,$B71)=0,1-CL70,CL70)</f>
        <v>1</v>
      </c>
      <c r="CM71" s="26">
        <f t="shared" si="36"/>
        <v>0</v>
      </c>
      <c r="CN71" s="26">
        <f t="shared" si="36"/>
        <v>1</v>
      </c>
      <c r="CO71" s="26">
        <f t="shared" si="36"/>
        <v>0</v>
      </c>
      <c r="CP71" s="26">
        <f t="shared" si="36"/>
        <v>1</v>
      </c>
      <c r="CQ71" s="26">
        <f t="shared" si="36"/>
        <v>0</v>
      </c>
      <c r="CR71" s="26">
        <f t="shared" si="36"/>
        <v>1</v>
      </c>
      <c r="CS71" s="26">
        <f t="shared" si="36"/>
        <v>0</v>
      </c>
      <c r="CT71" s="26">
        <f t="shared" si="36"/>
        <v>1</v>
      </c>
      <c r="CU71" s="26">
        <f t="shared" si="36"/>
        <v>0</v>
      </c>
      <c r="CV71" s="26">
        <f t="shared" si="36"/>
        <v>1</v>
      </c>
      <c r="CW71" s="26">
        <f t="shared" si="36"/>
        <v>0</v>
      </c>
      <c r="CX71" s="26">
        <f t="shared" si="36"/>
        <v>0</v>
      </c>
    </row>
    <row r="72" spans="2:102" x14ac:dyDescent="0.25">
      <c r="B72" s="26">
        <v>70</v>
      </c>
      <c r="C72" s="26">
        <f t="shared" si="35"/>
        <v>0</v>
      </c>
      <c r="D72" s="26">
        <f t="shared" si="35"/>
        <v>0</v>
      </c>
      <c r="E72" s="26">
        <f t="shared" si="35"/>
        <v>1</v>
      </c>
      <c r="F72" s="26">
        <f t="shared" si="35"/>
        <v>1</v>
      </c>
      <c r="G72" s="26">
        <f t="shared" si="35"/>
        <v>1</v>
      </c>
      <c r="H72" s="26">
        <f t="shared" si="35"/>
        <v>0</v>
      </c>
      <c r="I72" s="26">
        <f t="shared" si="35"/>
        <v>1</v>
      </c>
      <c r="J72" s="26">
        <f t="shared" si="35"/>
        <v>0</v>
      </c>
      <c r="K72" s="26">
        <f t="shared" si="35"/>
        <v>0</v>
      </c>
      <c r="L72" s="26">
        <f t="shared" si="35"/>
        <v>0</v>
      </c>
      <c r="M72" s="26">
        <f t="shared" si="35"/>
        <v>1</v>
      </c>
      <c r="N72" s="26">
        <f t="shared" si="35"/>
        <v>0</v>
      </c>
      <c r="O72" s="26">
        <f t="shared" si="35"/>
        <v>1</v>
      </c>
      <c r="P72" s="26">
        <f t="shared" si="35"/>
        <v>0</v>
      </c>
      <c r="Q72" s="26">
        <f t="shared" si="35"/>
        <v>1</v>
      </c>
      <c r="R72" s="26">
        <f t="shared" si="33"/>
        <v>1</v>
      </c>
      <c r="S72" s="26">
        <f t="shared" si="33"/>
        <v>1</v>
      </c>
      <c r="T72" s="26">
        <f t="shared" si="33"/>
        <v>0</v>
      </c>
      <c r="U72" s="26">
        <f t="shared" si="33"/>
        <v>1</v>
      </c>
      <c r="V72" s="26">
        <f t="shared" si="33"/>
        <v>0</v>
      </c>
      <c r="W72" s="26">
        <f t="shared" si="33"/>
        <v>1</v>
      </c>
      <c r="X72" s="26">
        <f t="shared" si="33"/>
        <v>0</v>
      </c>
      <c r="Y72" s="26">
        <f t="shared" si="33"/>
        <v>1</v>
      </c>
      <c r="Z72" s="26">
        <f t="shared" si="33"/>
        <v>0</v>
      </c>
      <c r="AA72" s="26">
        <f t="shared" si="33"/>
        <v>0</v>
      </c>
      <c r="AB72" s="26">
        <f t="shared" si="33"/>
        <v>0</v>
      </c>
      <c r="AC72" s="26">
        <f t="shared" si="33"/>
        <v>1</v>
      </c>
      <c r="AD72" s="26">
        <f t="shared" si="33"/>
        <v>0</v>
      </c>
      <c r="AE72" s="26">
        <f t="shared" si="33"/>
        <v>1</v>
      </c>
      <c r="AF72" s="26">
        <f t="shared" si="33"/>
        <v>0</v>
      </c>
      <c r="AG72" s="26">
        <f t="shared" si="33"/>
        <v>1</v>
      </c>
      <c r="AH72" s="26">
        <f t="shared" si="33"/>
        <v>0</v>
      </c>
      <c r="AI72" s="26">
        <f t="shared" si="31"/>
        <v>1</v>
      </c>
      <c r="AJ72" s="26">
        <f t="shared" si="31"/>
        <v>0</v>
      </c>
      <c r="AK72" s="26">
        <f t="shared" si="31"/>
        <v>1</v>
      </c>
      <c r="AL72" s="26">
        <f t="shared" si="31"/>
        <v>1</v>
      </c>
      <c r="AM72" s="26">
        <f t="shared" si="31"/>
        <v>1</v>
      </c>
      <c r="AN72" s="26">
        <f t="shared" si="31"/>
        <v>0</v>
      </c>
      <c r="AO72" s="26">
        <f t="shared" si="31"/>
        <v>1</v>
      </c>
      <c r="AP72" s="26">
        <f t="shared" si="31"/>
        <v>0</v>
      </c>
      <c r="AQ72" s="26">
        <f t="shared" si="30"/>
        <v>1</v>
      </c>
      <c r="AR72" s="26">
        <f t="shared" si="30"/>
        <v>0</v>
      </c>
      <c r="AS72" s="26">
        <f t="shared" si="30"/>
        <v>1</v>
      </c>
      <c r="AT72" s="26">
        <f t="shared" si="30"/>
        <v>0</v>
      </c>
      <c r="AU72" s="26">
        <f t="shared" si="30"/>
        <v>1</v>
      </c>
      <c r="AV72" s="26">
        <f t="shared" si="30"/>
        <v>0</v>
      </c>
      <c r="AW72" s="26">
        <f t="shared" si="30"/>
        <v>1</v>
      </c>
      <c r="AX72" s="26">
        <f t="shared" si="30"/>
        <v>0</v>
      </c>
      <c r="AY72" s="26">
        <f t="shared" si="30"/>
        <v>0</v>
      </c>
      <c r="AZ72" s="26">
        <f t="shared" si="30"/>
        <v>0</v>
      </c>
      <c r="BA72" s="26">
        <f t="shared" si="30"/>
        <v>1</v>
      </c>
      <c r="BB72" s="26">
        <f t="shared" si="30"/>
        <v>0</v>
      </c>
      <c r="BC72" s="26">
        <f t="shared" si="30"/>
        <v>1</v>
      </c>
      <c r="BD72" s="26">
        <f t="shared" si="30"/>
        <v>0</v>
      </c>
      <c r="BE72" s="26">
        <f t="shared" si="30"/>
        <v>1</v>
      </c>
      <c r="BF72" s="26">
        <f t="shared" si="30"/>
        <v>0</v>
      </c>
      <c r="BG72" s="26">
        <f t="shared" si="34"/>
        <v>1</v>
      </c>
      <c r="BH72" s="26">
        <f t="shared" si="34"/>
        <v>0</v>
      </c>
      <c r="BI72" s="26">
        <f t="shared" si="34"/>
        <v>1</v>
      </c>
      <c r="BJ72" s="26">
        <f t="shared" si="34"/>
        <v>0</v>
      </c>
      <c r="BK72" s="26">
        <f t="shared" si="34"/>
        <v>1</v>
      </c>
      <c r="BL72" s="26">
        <f t="shared" si="34"/>
        <v>0</v>
      </c>
      <c r="BM72" s="26">
        <f t="shared" si="34"/>
        <v>1</v>
      </c>
      <c r="BN72" s="26">
        <f t="shared" si="34"/>
        <v>1</v>
      </c>
      <c r="BO72" s="26">
        <f t="shared" si="34"/>
        <v>1</v>
      </c>
      <c r="BP72" s="26">
        <f t="shared" si="34"/>
        <v>0</v>
      </c>
      <c r="BQ72" s="26">
        <f t="shared" si="34"/>
        <v>1</v>
      </c>
      <c r="BR72" s="26">
        <f t="shared" si="34"/>
        <v>0</v>
      </c>
      <c r="BS72" s="26">
        <f t="shared" si="34"/>
        <v>1</v>
      </c>
      <c r="BT72" s="26">
        <f t="shared" si="34"/>
        <v>0</v>
      </c>
      <c r="BU72" s="26">
        <f t="shared" si="34"/>
        <v>0</v>
      </c>
      <c r="BV72" s="26">
        <f t="shared" si="32"/>
        <v>1</v>
      </c>
      <c r="BW72" s="26">
        <f t="shared" si="32"/>
        <v>0</v>
      </c>
      <c r="BX72" s="26">
        <f t="shared" si="32"/>
        <v>1</v>
      </c>
      <c r="BY72" s="26">
        <f t="shared" si="32"/>
        <v>0</v>
      </c>
      <c r="BZ72" s="26">
        <f t="shared" si="32"/>
        <v>1</v>
      </c>
      <c r="CA72" s="26">
        <f t="shared" si="32"/>
        <v>0</v>
      </c>
      <c r="CB72" s="26">
        <f t="shared" si="32"/>
        <v>1</v>
      </c>
      <c r="CC72" s="26">
        <f t="shared" si="32"/>
        <v>0</v>
      </c>
      <c r="CD72" s="26">
        <f t="shared" si="32"/>
        <v>1</v>
      </c>
      <c r="CE72" s="26">
        <f t="shared" si="32"/>
        <v>1</v>
      </c>
      <c r="CF72" s="26">
        <f t="shared" si="32"/>
        <v>1</v>
      </c>
      <c r="CG72" s="26">
        <f t="shared" si="32"/>
        <v>0</v>
      </c>
      <c r="CH72" s="26">
        <f t="shared" si="32"/>
        <v>1</v>
      </c>
      <c r="CI72" s="26">
        <f t="shared" si="32"/>
        <v>0</v>
      </c>
      <c r="CJ72" s="26">
        <f t="shared" si="32"/>
        <v>1</v>
      </c>
      <c r="CK72" s="26">
        <f t="shared" si="32"/>
        <v>0</v>
      </c>
      <c r="CL72" s="26">
        <f t="shared" si="36"/>
        <v>1</v>
      </c>
      <c r="CM72" s="26">
        <f t="shared" si="36"/>
        <v>0</v>
      </c>
      <c r="CN72" s="26">
        <f t="shared" si="36"/>
        <v>1</v>
      </c>
      <c r="CO72" s="26">
        <f t="shared" si="36"/>
        <v>0</v>
      </c>
      <c r="CP72" s="26">
        <f t="shared" si="36"/>
        <v>1</v>
      </c>
      <c r="CQ72" s="26">
        <f t="shared" si="36"/>
        <v>0</v>
      </c>
      <c r="CR72" s="26">
        <f t="shared" si="36"/>
        <v>1</v>
      </c>
      <c r="CS72" s="26">
        <f t="shared" si="36"/>
        <v>0</v>
      </c>
      <c r="CT72" s="26">
        <f t="shared" si="36"/>
        <v>1</v>
      </c>
      <c r="CU72" s="26">
        <f t="shared" si="36"/>
        <v>0</v>
      </c>
      <c r="CV72" s="26">
        <f t="shared" si="36"/>
        <v>1</v>
      </c>
      <c r="CW72" s="26">
        <f t="shared" si="36"/>
        <v>0</v>
      </c>
      <c r="CX72" s="26">
        <f t="shared" si="36"/>
        <v>0</v>
      </c>
    </row>
    <row r="73" spans="2:102" x14ac:dyDescent="0.25">
      <c r="B73" s="26">
        <v>71</v>
      </c>
      <c r="C73" s="26">
        <f t="shared" si="35"/>
        <v>0</v>
      </c>
      <c r="D73" s="26">
        <f t="shared" si="35"/>
        <v>0</v>
      </c>
      <c r="E73" s="26">
        <f t="shared" si="35"/>
        <v>1</v>
      </c>
      <c r="F73" s="26">
        <f t="shared" si="35"/>
        <v>1</v>
      </c>
      <c r="G73" s="26">
        <f t="shared" si="35"/>
        <v>1</v>
      </c>
      <c r="H73" s="26">
        <f t="shared" si="35"/>
        <v>0</v>
      </c>
      <c r="I73" s="26">
        <f t="shared" si="35"/>
        <v>1</v>
      </c>
      <c r="J73" s="26">
        <f t="shared" si="35"/>
        <v>0</v>
      </c>
      <c r="K73" s="26">
        <f t="shared" si="35"/>
        <v>0</v>
      </c>
      <c r="L73" s="26">
        <f t="shared" si="35"/>
        <v>0</v>
      </c>
      <c r="M73" s="26">
        <f t="shared" si="35"/>
        <v>1</v>
      </c>
      <c r="N73" s="26">
        <f t="shared" si="35"/>
        <v>0</v>
      </c>
      <c r="O73" s="26">
        <f t="shared" si="35"/>
        <v>1</v>
      </c>
      <c r="P73" s="26">
        <f t="shared" si="35"/>
        <v>0</v>
      </c>
      <c r="Q73" s="26">
        <f t="shared" si="35"/>
        <v>1</v>
      </c>
      <c r="R73" s="26">
        <f t="shared" si="33"/>
        <v>1</v>
      </c>
      <c r="S73" s="26">
        <f t="shared" si="33"/>
        <v>1</v>
      </c>
      <c r="T73" s="26">
        <f t="shared" si="33"/>
        <v>0</v>
      </c>
      <c r="U73" s="26">
        <f t="shared" si="33"/>
        <v>1</v>
      </c>
      <c r="V73" s="26">
        <f t="shared" si="33"/>
        <v>0</v>
      </c>
      <c r="W73" s="26">
        <f t="shared" si="33"/>
        <v>1</v>
      </c>
      <c r="X73" s="26">
        <f t="shared" si="33"/>
        <v>0</v>
      </c>
      <c r="Y73" s="26">
        <f t="shared" si="33"/>
        <v>1</v>
      </c>
      <c r="Z73" s="26">
        <f t="shared" si="33"/>
        <v>0</v>
      </c>
      <c r="AA73" s="26">
        <f t="shared" si="33"/>
        <v>0</v>
      </c>
      <c r="AB73" s="26">
        <f t="shared" si="33"/>
        <v>0</v>
      </c>
      <c r="AC73" s="26">
        <f t="shared" si="33"/>
        <v>1</v>
      </c>
      <c r="AD73" s="26">
        <f t="shared" si="33"/>
        <v>0</v>
      </c>
      <c r="AE73" s="26">
        <f t="shared" si="33"/>
        <v>1</v>
      </c>
      <c r="AF73" s="26">
        <f t="shared" si="33"/>
        <v>0</v>
      </c>
      <c r="AG73" s="26">
        <f t="shared" si="33"/>
        <v>1</v>
      </c>
      <c r="AH73" s="26">
        <f t="shared" si="33"/>
        <v>0</v>
      </c>
      <c r="AI73" s="26">
        <f t="shared" si="31"/>
        <v>1</v>
      </c>
      <c r="AJ73" s="26">
        <f t="shared" si="31"/>
        <v>0</v>
      </c>
      <c r="AK73" s="26">
        <f t="shared" si="31"/>
        <v>1</v>
      </c>
      <c r="AL73" s="26">
        <f t="shared" si="31"/>
        <v>1</v>
      </c>
      <c r="AM73" s="26">
        <f t="shared" si="31"/>
        <v>1</v>
      </c>
      <c r="AN73" s="26">
        <f t="shared" si="31"/>
        <v>0</v>
      </c>
      <c r="AO73" s="26">
        <f t="shared" si="31"/>
        <v>1</v>
      </c>
      <c r="AP73" s="26">
        <f t="shared" si="31"/>
        <v>0</v>
      </c>
      <c r="AQ73" s="26">
        <f t="shared" si="30"/>
        <v>1</v>
      </c>
      <c r="AR73" s="26">
        <f t="shared" si="30"/>
        <v>0</v>
      </c>
      <c r="AS73" s="26">
        <f t="shared" si="30"/>
        <v>1</v>
      </c>
      <c r="AT73" s="26">
        <f t="shared" si="30"/>
        <v>0</v>
      </c>
      <c r="AU73" s="26">
        <f t="shared" si="30"/>
        <v>1</v>
      </c>
      <c r="AV73" s="26">
        <f t="shared" si="30"/>
        <v>0</v>
      </c>
      <c r="AW73" s="26">
        <f t="shared" si="30"/>
        <v>1</v>
      </c>
      <c r="AX73" s="26">
        <f t="shared" si="30"/>
        <v>0</v>
      </c>
      <c r="AY73" s="26">
        <f t="shared" si="30"/>
        <v>0</v>
      </c>
      <c r="AZ73" s="26">
        <f t="shared" si="30"/>
        <v>0</v>
      </c>
      <c r="BA73" s="26">
        <f t="shared" si="30"/>
        <v>1</v>
      </c>
      <c r="BB73" s="26">
        <f t="shared" si="30"/>
        <v>0</v>
      </c>
      <c r="BC73" s="26">
        <f t="shared" si="30"/>
        <v>1</v>
      </c>
      <c r="BD73" s="26">
        <f t="shared" si="30"/>
        <v>0</v>
      </c>
      <c r="BE73" s="26">
        <f t="shared" si="30"/>
        <v>1</v>
      </c>
      <c r="BF73" s="26">
        <f t="shared" si="30"/>
        <v>0</v>
      </c>
      <c r="BG73" s="26">
        <f t="shared" si="34"/>
        <v>1</v>
      </c>
      <c r="BH73" s="26">
        <f t="shared" si="34"/>
        <v>0</v>
      </c>
      <c r="BI73" s="26">
        <f t="shared" si="34"/>
        <v>1</v>
      </c>
      <c r="BJ73" s="26">
        <f t="shared" si="34"/>
        <v>0</v>
      </c>
      <c r="BK73" s="26">
        <f t="shared" si="34"/>
        <v>1</v>
      </c>
      <c r="BL73" s="26">
        <f t="shared" si="34"/>
        <v>0</v>
      </c>
      <c r="BM73" s="26">
        <f t="shared" si="34"/>
        <v>1</v>
      </c>
      <c r="BN73" s="26">
        <f t="shared" si="34"/>
        <v>1</v>
      </c>
      <c r="BO73" s="26">
        <f t="shared" si="34"/>
        <v>1</v>
      </c>
      <c r="BP73" s="26">
        <f t="shared" si="34"/>
        <v>0</v>
      </c>
      <c r="BQ73" s="26">
        <f t="shared" si="34"/>
        <v>1</v>
      </c>
      <c r="BR73" s="26">
        <f t="shared" si="34"/>
        <v>0</v>
      </c>
      <c r="BS73" s="26">
        <f t="shared" si="34"/>
        <v>1</v>
      </c>
      <c r="BT73" s="26">
        <f t="shared" si="34"/>
        <v>0</v>
      </c>
      <c r="BU73" s="26">
        <f t="shared" si="34"/>
        <v>1</v>
      </c>
      <c r="BV73" s="26">
        <f t="shared" si="32"/>
        <v>1</v>
      </c>
      <c r="BW73" s="26">
        <f t="shared" si="32"/>
        <v>0</v>
      </c>
      <c r="BX73" s="26">
        <f t="shared" si="32"/>
        <v>1</v>
      </c>
      <c r="BY73" s="26">
        <f t="shared" si="32"/>
        <v>0</v>
      </c>
      <c r="BZ73" s="26">
        <f t="shared" si="32"/>
        <v>1</v>
      </c>
      <c r="CA73" s="26">
        <f t="shared" si="32"/>
        <v>0</v>
      </c>
      <c r="CB73" s="26">
        <f t="shared" si="32"/>
        <v>1</v>
      </c>
      <c r="CC73" s="26">
        <f t="shared" si="32"/>
        <v>0</v>
      </c>
      <c r="CD73" s="26">
        <f t="shared" si="32"/>
        <v>1</v>
      </c>
      <c r="CE73" s="26">
        <f t="shared" si="32"/>
        <v>1</v>
      </c>
      <c r="CF73" s="26">
        <f t="shared" si="32"/>
        <v>1</v>
      </c>
      <c r="CG73" s="26">
        <f t="shared" si="32"/>
        <v>0</v>
      </c>
      <c r="CH73" s="26">
        <f t="shared" si="32"/>
        <v>1</v>
      </c>
      <c r="CI73" s="26">
        <f t="shared" si="32"/>
        <v>0</v>
      </c>
      <c r="CJ73" s="26">
        <f t="shared" si="32"/>
        <v>1</v>
      </c>
      <c r="CK73" s="26">
        <f t="shared" si="32"/>
        <v>0</v>
      </c>
      <c r="CL73" s="26">
        <f t="shared" si="36"/>
        <v>1</v>
      </c>
      <c r="CM73" s="26">
        <f t="shared" si="36"/>
        <v>0</v>
      </c>
      <c r="CN73" s="26">
        <f t="shared" si="36"/>
        <v>1</v>
      </c>
      <c r="CO73" s="26">
        <f t="shared" si="36"/>
        <v>0</v>
      </c>
      <c r="CP73" s="26">
        <f t="shared" si="36"/>
        <v>1</v>
      </c>
      <c r="CQ73" s="26">
        <f t="shared" si="36"/>
        <v>0</v>
      </c>
      <c r="CR73" s="26">
        <f t="shared" si="36"/>
        <v>1</v>
      </c>
      <c r="CS73" s="26">
        <f t="shared" si="36"/>
        <v>0</v>
      </c>
      <c r="CT73" s="26">
        <f t="shared" si="36"/>
        <v>1</v>
      </c>
      <c r="CU73" s="26">
        <f t="shared" si="36"/>
        <v>0</v>
      </c>
      <c r="CV73" s="26">
        <f t="shared" si="36"/>
        <v>1</v>
      </c>
      <c r="CW73" s="26">
        <f t="shared" si="36"/>
        <v>0</v>
      </c>
      <c r="CX73" s="26">
        <f t="shared" si="36"/>
        <v>0</v>
      </c>
    </row>
    <row r="74" spans="2:102" x14ac:dyDescent="0.25">
      <c r="B74" s="26">
        <v>72</v>
      </c>
      <c r="C74" s="26">
        <f t="shared" si="35"/>
        <v>0</v>
      </c>
      <c r="D74" s="26">
        <f t="shared" si="35"/>
        <v>0</v>
      </c>
      <c r="E74" s="26">
        <f t="shared" si="35"/>
        <v>1</v>
      </c>
      <c r="F74" s="26">
        <f t="shared" si="35"/>
        <v>1</v>
      </c>
      <c r="G74" s="26">
        <f t="shared" si="35"/>
        <v>1</v>
      </c>
      <c r="H74" s="26">
        <f t="shared" si="35"/>
        <v>0</v>
      </c>
      <c r="I74" s="26">
        <f t="shared" si="35"/>
        <v>1</v>
      </c>
      <c r="J74" s="26">
        <f t="shared" si="35"/>
        <v>0</v>
      </c>
      <c r="K74" s="26">
        <f t="shared" si="35"/>
        <v>0</v>
      </c>
      <c r="L74" s="26">
        <f t="shared" si="35"/>
        <v>0</v>
      </c>
      <c r="M74" s="26">
        <f t="shared" si="35"/>
        <v>1</v>
      </c>
      <c r="N74" s="26">
        <f t="shared" si="35"/>
        <v>0</v>
      </c>
      <c r="O74" s="26">
        <f t="shared" si="35"/>
        <v>1</v>
      </c>
      <c r="P74" s="26">
        <f t="shared" si="35"/>
        <v>0</v>
      </c>
      <c r="Q74" s="26">
        <f t="shared" si="35"/>
        <v>1</v>
      </c>
      <c r="R74" s="26">
        <f t="shared" si="33"/>
        <v>1</v>
      </c>
      <c r="S74" s="26">
        <f t="shared" si="33"/>
        <v>1</v>
      </c>
      <c r="T74" s="26">
        <f t="shared" si="33"/>
        <v>0</v>
      </c>
      <c r="U74" s="26">
        <f t="shared" si="33"/>
        <v>1</v>
      </c>
      <c r="V74" s="26">
        <f t="shared" si="33"/>
        <v>0</v>
      </c>
      <c r="W74" s="26">
        <f t="shared" si="33"/>
        <v>1</v>
      </c>
      <c r="X74" s="26">
        <f t="shared" si="33"/>
        <v>0</v>
      </c>
      <c r="Y74" s="26">
        <f t="shared" si="33"/>
        <v>1</v>
      </c>
      <c r="Z74" s="26">
        <f t="shared" si="33"/>
        <v>0</v>
      </c>
      <c r="AA74" s="26">
        <f t="shared" si="33"/>
        <v>0</v>
      </c>
      <c r="AB74" s="26">
        <f t="shared" si="33"/>
        <v>0</v>
      </c>
      <c r="AC74" s="26">
        <f t="shared" si="33"/>
        <v>1</v>
      </c>
      <c r="AD74" s="26">
        <f t="shared" si="33"/>
        <v>0</v>
      </c>
      <c r="AE74" s="26">
        <f t="shared" si="33"/>
        <v>1</v>
      </c>
      <c r="AF74" s="26">
        <f t="shared" si="33"/>
        <v>0</v>
      </c>
      <c r="AG74" s="26">
        <f t="shared" si="33"/>
        <v>1</v>
      </c>
      <c r="AH74" s="26">
        <f t="shared" si="33"/>
        <v>0</v>
      </c>
      <c r="AI74" s="26">
        <f t="shared" si="31"/>
        <v>1</v>
      </c>
      <c r="AJ74" s="26">
        <f t="shared" si="31"/>
        <v>0</v>
      </c>
      <c r="AK74" s="26">
        <f t="shared" si="31"/>
        <v>1</v>
      </c>
      <c r="AL74" s="26">
        <f t="shared" si="31"/>
        <v>1</v>
      </c>
      <c r="AM74" s="26">
        <f t="shared" si="31"/>
        <v>1</v>
      </c>
      <c r="AN74" s="26">
        <f t="shared" si="31"/>
        <v>0</v>
      </c>
      <c r="AO74" s="26">
        <f t="shared" si="31"/>
        <v>1</v>
      </c>
      <c r="AP74" s="26">
        <f t="shared" si="31"/>
        <v>0</v>
      </c>
      <c r="AQ74" s="26">
        <f t="shared" si="30"/>
        <v>1</v>
      </c>
      <c r="AR74" s="26">
        <f t="shared" si="30"/>
        <v>0</v>
      </c>
      <c r="AS74" s="26">
        <f t="shared" si="30"/>
        <v>1</v>
      </c>
      <c r="AT74" s="26">
        <f t="shared" si="30"/>
        <v>0</v>
      </c>
      <c r="AU74" s="26">
        <f t="shared" si="30"/>
        <v>1</v>
      </c>
      <c r="AV74" s="26">
        <f t="shared" si="30"/>
        <v>0</v>
      </c>
      <c r="AW74" s="26">
        <f t="shared" si="30"/>
        <v>1</v>
      </c>
      <c r="AX74" s="26">
        <f t="shared" si="30"/>
        <v>0</v>
      </c>
      <c r="AY74" s="26">
        <f t="shared" si="30"/>
        <v>0</v>
      </c>
      <c r="AZ74" s="26">
        <f t="shared" si="30"/>
        <v>0</v>
      </c>
      <c r="BA74" s="26">
        <f t="shared" si="30"/>
        <v>1</v>
      </c>
      <c r="BB74" s="26">
        <f t="shared" si="30"/>
        <v>0</v>
      </c>
      <c r="BC74" s="26">
        <f t="shared" si="30"/>
        <v>1</v>
      </c>
      <c r="BD74" s="26">
        <f t="shared" si="30"/>
        <v>0</v>
      </c>
      <c r="BE74" s="26">
        <f t="shared" si="30"/>
        <v>1</v>
      </c>
      <c r="BF74" s="26">
        <f t="shared" si="30"/>
        <v>0</v>
      </c>
      <c r="BG74" s="26">
        <f t="shared" si="34"/>
        <v>1</v>
      </c>
      <c r="BH74" s="26">
        <f t="shared" si="34"/>
        <v>0</v>
      </c>
      <c r="BI74" s="26">
        <f t="shared" si="34"/>
        <v>1</v>
      </c>
      <c r="BJ74" s="26">
        <f t="shared" si="34"/>
        <v>0</v>
      </c>
      <c r="BK74" s="26">
        <f t="shared" si="34"/>
        <v>1</v>
      </c>
      <c r="BL74" s="26">
        <f t="shared" si="34"/>
        <v>0</v>
      </c>
      <c r="BM74" s="26">
        <f t="shared" si="34"/>
        <v>1</v>
      </c>
      <c r="BN74" s="26">
        <f t="shared" si="34"/>
        <v>1</v>
      </c>
      <c r="BO74" s="26">
        <f t="shared" si="34"/>
        <v>1</v>
      </c>
      <c r="BP74" s="26">
        <f t="shared" si="34"/>
        <v>0</v>
      </c>
      <c r="BQ74" s="26">
        <f t="shared" si="34"/>
        <v>1</v>
      </c>
      <c r="BR74" s="26">
        <f t="shared" si="34"/>
        <v>0</v>
      </c>
      <c r="BS74" s="26">
        <f t="shared" si="34"/>
        <v>1</v>
      </c>
      <c r="BT74" s="26">
        <f t="shared" si="34"/>
        <v>0</v>
      </c>
      <c r="BU74" s="26">
        <f t="shared" si="34"/>
        <v>1</v>
      </c>
      <c r="BV74" s="26">
        <f t="shared" si="32"/>
        <v>0</v>
      </c>
      <c r="BW74" s="26">
        <f t="shared" si="32"/>
        <v>0</v>
      </c>
      <c r="BX74" s="26">
        <f t="shared" si="32"/>
        <v>1</v>
      </c>
      <c r="BY74" s="26">
        <f t="shared" si="32"/>
        <v>0</v>
      </c>
      <c r="BZ74" s="26">
        <f t="shared" si="32"/>
        <v>1</v>
      </c>
      <c r="CA74" s="26">
        <f t="shared" si="32"/>
        <v>0</v>
      </c>
      <c r="CB74" s="26">
        <f t="shared" si="32"/>
        <v>1</v>
      </c>
      <c r="CC74" s="26">
        <f t="shared" si="32"/>
        <v>0</v>
      </c>
      <c r="CD74" s="26">
        <f t="shared" si="32"/>
        <v>1</v>
      </c>
      <c r="CE74" s="26">
        <f t="shared" si="32"/>
        <v>1</v>
      </c>
      <c r="CF74" s="26">
        <f t="shared" si="32"/>
        <v>1</v>
      </c>
      <c r="CG74" s="26">
        <f t="shared" si="32"/>
        <v>0</v>
      </c>
      <c r="CH74" s="26">
        <f t="shared" si="32"/>
        <v>1</v>
      </c>
      <c r="CI74" s="26">
        <f t="shared" si="32"/>
        <v>0</v>
      </c>
      <c r="CJ74" s="26">
        <f t="shared" si="32"/>
        <v>1</v>
      </c>
      <c r="CK74" s="26">
        <f t="shared" si="32"/>
        <v>0</v>
      </c>
      <c r="CL74" s="26">
        <f t="shared" si="36"/>
        <v>1</v>
      </c>
      <c r="CM74" s="26">
        <f t="shared" si="36"/>
        <v>0</v>
      </c>
      <c r="CN74" s="26">
        <f t="shared" si="36"/>
        <v>1</v>
      </c>
      <c r="CO74" s="26">
        <f t="shared" si="36"/>
        <v>0</v>
      </c>
      <c r="CP74" s="26">
        <f t="shared" si="36"/>
        <v>1</v>
      </c>
      <c r="CQ74" s="26">
        <f t="shared" si="36"/>
        <v>0</v>
      </c>
      <c r="CR74" s="26">
        <f t="shared" si="36"/>
        <v>1</v>
      </c>
      <c r="CS74" s="26">
        <f t="shared" si="36"/>
        <v>0</v>
      </c>
      <c r="CT74" s="26">
        <f t="shared" si="36"/>
        <v>1</v>
      </c>
      <c r="CU74" s="26">
        <f t="shared" si="36"/>
        <v>0</v>
      </c>
      <c r="CV74" s="26">
        <f t="shared" si="36"/>
        <v>1</v>
      </c>
      <c r="CW74" s="26">
        <f t="shared" si="36"/>
        <v>0</v>
      </c>
      <c r="CX74" s="26">
        <f t="shared" si="36"/>
        <v>0</v>
      </c>
    </row>
    <row r="75" spans="2:102" x14ac:dyDescent="0.25">
      <c r="B75" s="26">
        <v>73</v>
      </c>
      <c r="C75" s="26">
        <f t="shared" si="35"/>
        <v>0</v>
      </c>
      <c r="D75" s="26">
        <f t="shared" si="35"/>
        <v>0</v>
      </c>
      <c r="E75" s="26">
        <f t="shared" si="35"/>
        <v>1</v>
      </c>
      <c r="F75" s="26">
        <f t="shared" si="35"/>
        <v>1</v>
      </c>
      <c r="G75" s="26">
        <f t="shared" si="35"/>
        <v>1</v>
      </c>
      <c r="H75" s="26">
        <f t="shared" si="35"/>
        <v>0</v>
      </c>
      <c r="I75" s="26">
        <f t="shared" si="35"/>
        <v>1</v>
      </c>
      <c r="J75" s="26">
        <f t="shared" si="35"/>
        <v>0</v>
      </c>
      <c r="K75" s="26">
        <f t="shared" si="35"/>
        <v>0</v>
      </c>
      <c r="L75" s="26">
        <f t="shared" si="35"/>
        <v>0</v>
      </c>
      <c r="M75" s="26">
        <f t="shared" si="35"/>
        <v>1</v>
      </c>
      <c r="N75" s="26">
        <f t="shared" si="35"/>
        <v>0</v>
      </c>
      <c r="O75" s="26">
        <f t="shared" si="35"/>
        <v>1</v>
      </c>
      <c r="P75" s="26">
        <f t="shared" si="35"/>
        <v>0</v>
      </c>
      <c r="Q75" s="26">
        <f t="shared" si="35"/>
        <v>1</v>
      </c>
      <c r="R75" s="26">
        <f t="shared" si="33"/>
        <v>1</v>
      </c>
      <c r="S75" s="26">
        <f t="shared" si="33"/>
        <v>1</v>
      </c>
      <c r="T75" s="26">
        <f t="shared" si="33"/>
        <v>0</v>
      </c>
      <c r="U75" s="26">
        <f t="shared" si="33"/>
        <v>1</v>
      </c>
      <c r="V75" s="26">
        <f t="shared" si="33"/>
        <v>0</v>
      </c>
      <c r="W75" s="26">
        <f t="shared" si="33"/>
        <v>1</v>
      </c>
      <c r="X75" s="26">
        <f t="shared" si="33"/>
        <v>0</v>
      </c>
      <c r="Y75" s="26">
        <f t="shared" si="33"/>
        <v>1</v>
      </c>
      <c r="Z75" s="26">
        <f t="shared" si="33"/>
        <v>0</v>
      </c>
      <c r="AA75" s="26">
        <f t="shared" si="33"/>
        <v>0</v>
      </c>
      <c r="AB75" s="26">
        <f t="shared" si="33"/>
        <v>0</v>
      </c>
      <c r="AC75" s="26">
        <f t="shared" si="33"/>
        <v>1</v>
      </c>
      <c r="AD75" s="26">
        <f t="shared" si="33"/>
        <v>0</v>
      </c>
      <c r="AE75" s="26">
        <f t="shared" si="33"/>
        <v>1</v>
      </c>
      <c r="AF75" s="26">
        <f t="shared" si="33"/>
        <v>0</v>
      </c>
      <c r="AG75" s="26">
        <f t="shared" si="33"/>
        <v>1</v>
      </c>
      <c r="AH75" s="26">
        <f t="shared" si="33"/>
        <v>0</v>
      </c>
      <c r="AI75" s="26">
        <f t="shared" si="31"/>
        <v>1</v>
      </c>
      <c r="AJ75" s="26">
        <f t="shared" si="31"/>
        <v>0</v>
      </c>
      <c r="AK75" s="26">
        <f t="shared" si="31"/>
        <v>1</v>
      </c>
      <c r="AL75" s="26">
        <f t="shared" si="31"/>
        <v>1</v>
      </c>
      <c r="AM75" s="26">
        <f t="shared" si="31"/>
        <v>1</v>
      </c>
      <c r="AN75" s="26">
        <f t="shared" si="31"/>
        <v>0</v>
      </c>
      <c r="AO75" s="26">
        <f t="shared" si="31"/>
        <v>1</v>
      </c>
      <c r="AP75" s="26">
        <f t="shared" si="31"/>
        <v>0</v>
      </c>
      <c r="AQ75" s="26">
        <f t="shared" si="31"/>
        <v>1</v>
      </c>
      <c r="AR75" s="26">
        <f t="shared" si="31"/>
        <v>0</v>
      </c>
      <c r="AS75" s="26">
        <f t="shared" si="31"/>
        <v>1</v>
      </c>
      <c r="AT75" s="26">
        <f t="shared" si="31"/>
        <v>0</v>
      </c>
      <c r="AU75" s="26">
        <f t="shared" si="31"/>
        <v>1</v>
      </c>
      <c r="AV75" s="26">
        <f t="shared" si="31"/>
        <v>0</v>
      </c>
      <c r="AW75" s="26">
        <f t="shared" si="31"/>
        <v>1</v>
      </c>
      <c r="AX75" s="26">
        <f t="shared" si="31"/>
        <v>0</v>
      </c>
      <c r="AY75" s="26">
        <f t="shared" ref="AY75:BN90" si="37">IF(MOD(AY$3,$B75)=0,1-AY74,AY74)</f>
        <v>0</v>
      </c>
      <c r="AZ75" s="26">
        <f t="shared" si="37"/>
        <v>0</v>
      </c>
      <c r="BA75" s="26">
        <f t="shared" si="37"/>
        <v>1</v>
      </c>
      <c r="BB75" s="26">
        <f t="shared" si="37"/>
        <v>0</v>
      </c>
      <c r="BC75" s="26">
        <f t="shared" si="37"/>
        <v>1</v>
      </c>
      <c r="BD75" s="26">
        <f t="shared" si="37"/>
        <v>0</v>
      </c>
      <c r="BE75" s="26">
        <f t="shared" si="37"/>
        <v>1</v>
      </c>
      <c r="BF75" s="26">
        <f t="shared" si="37"/>
        <v>0</v>
      </c>
      <c r="BG75" s="26">
        <f t="shared" si="34"/>
        <v>1</v>
      </c>
      <c r="BH75" s="26">
        <f t="shared" si="34"/>
        <v>0</v>
      </c>
      <c r="BI75" s="26">
        <f t="shared" si="34"/>
        <v>1</v>
      </c>
      <c r="BJ75" s="26">
        <f t="shared" si="34"/>
        <v>0</v>
      </c>
      <c r="BK75" s="26">
        <f t="shared" si="34"/>
        <v>1</v>
      </c>
      <c r="BL75" s="26">
        <f t="shared" si="34"/>
        <v>0</v>
      </c>
      <c r="BM75" s="26">
        <f t="shared" si="34"/>
        <v>1</v>
      </c>
      <c r="BN75" s="26">
        <f t="shared" si="34"/>
        <v>1</v>
      </c>
      <c r="BO75" s="26">
        <f t="shared" si="34"/>
        <v>1</v>
      </c>
      <c r="BP75" s="26">
        <f t="shared" si="34"/>
        <v>0</v>
      </c>
      <c r="BQ75" s="26">
        <f t="shared" si="34"/>
        <v>1</v>
      </c>
      <c r="BR75" s="26">
        <f t="shared" si="34"/>
        <v>0</v>
      </c>
      <c r="BS75" s="26">
        <f t="shared" si="34"/>
        <v>1</v>
      </c>
      <c r="BT75" s="26">
        <f t="shared" si="34"/>
        <v>0</v>
      </c>
      <c r="BU75" s="26">
        <f t="shared" si="34"/>
        <v>1</v>
      </c>
      <c r="BV75" s="26">
        <f t="shared" si="32"/>
        <v>0</v>
      </c>
      <c r="BW75" s="26">
        <f t="shared" si="32"/>
        <v>1</v>
      </c>
      <c r="BX75" s="26">
        <f t="shared" si="32"/>
        <v>1</v>
      </c>
      <c r="BY75" s="26">
        <f t="shared" si="32"/>
        <v>0</v>
      </c>
      <c r="BZ75" s="26">
        <f t="shared" si="32"/>
        <v>1</v>
      </c>
      <c r="CA75" s="26">
        <f t="shared" si="32"/>
        <v>0</v>
      </c>
      <c r="CB75" s="26">
        <f t="shared" si="32"/>
        <v>1</v>
      </c>
      <c r="CC75" s="26">
        <f t="shared" si="32"/>
        <v>0</v>
      </c>
      <c r="CD75" s="26">
        <f t="shared" si="32"/>
        <v>1</v>
      </c>
      <c r="CE75" s="26">
        <f t="shared" si="32"/>
        <v>1</v>
      </c>
      <c r="CF75" s="26">
        <f t="shared" si="32"/>
        <v>1</v>
      </c>
      <c r="CG75" s="26">
        <f t="shared" si="32"/>
        <v>0</v>
      </c>
      <c r="CH75" s="26">
        <f t="shared" si="32"/>
        <v>1</v>
      </c>
      <c r="CI75" s="26">
        <f t="shared" si="32"/>
        <v>0</v>
      </c>
      <c r="CJ75" s="26">
        <f t="shared" si="32"/>
        <v>1</v>
      </c>
      <c r="CK75" s="26">
        <f t="shared" si="32"/>
        <v>0</v>
      </c>
      <c r="CL75" s="26">
        <f t="shared" si="36"/>
        <v>1</v>
      </c>
      <c r="CM75" s="26">
        <f t="shared" si="36"/>
        <v>0</v>
      </c>
      <c r="CN75" s="26">
        <f t="shared" si="36"/>
        <v>1</v>
      </c>
      <c r="CO75" s="26">
        <f t="shared" si="36"/>
        <v>0</v>
      </c>
      <c r="CP75" s="26">
        <f t="shared" si="36"/>
        <v>1</v>
      </c>
      <c r="CQ75" s="26">
        <f t="shared" si="36"/>
        <v>0</v>
      </c>
      <c r="CR75" s="26">
        <f t="shared" si="36"/>
        <v>1</v>
      </c>
      <c r="CS75" s="26">
        <f t="shared" si="36"/>
        <v>0</v>
      </c>
      <c r="CT75" s="26">
        <f t="shared" si="36"/>
        <v>1</v>
      </c>
      <c r="CU75" s="26">
        <f t="shared" si="36"/>
        <v>0</v>
      </c>
      <c r="CV75" s="26">
        <f t="shared" si="36"/>
        <v>1</v>
      </c>
      <c r="CW75" s="26">
        <f t="shared" si="36"/>
        <v>0</v>
      </c>
      <c r="CX75" s="26">
        <f t="shared" si="36"/>
        <v>0</v>
      </c>
    </row>
    <row r="76" spans="2:102" x14ac:dyDescent="0.25">
      <c r="B76" s="26">
        <v>74</v>
      </c>
      <c r="C76" s="26">
        <f t="shared" si="35"/>
        <v>0</v>
      </c>
      <c r="D76" s="26">
        <f t="shared" si="35"/>
        <v>0</v>
      </c>
      <c r="E76" s="26">
        <f t="shared" si="35"/>
        <v>1</v>
      </c>
      <c r="F76" s="26">
        <f t="shared" si="35"/>
        <v>1</v>
      </c>
      <c r="G76" s="26">
        <f t="shared" si="35"/>
        <v>1</v>
      </c>
      <c r="H76" s="26">
        <f t="shared" si="35"/>
        <v>0</v>
      </c>
      <c r="I76" s="26">
        <f t="shared" si="35"/>
        <v>1</v>
      </c>
      <c r="J76" s="26">
        <f t="shared" si="35"/>
        <v>0</v>
      </c>
      <c r="K76" s="26">
        <f t="shared" si="35"/>
        <v>0</v>
      </c>
      <c r="L76" s="26">
        <f t="shared" si="35"/>
        <v>0</v>
      </c>
      <c r="M76" s="26">
        <f t="shared" si="35"/>
        <v>1</v>
      </c>
      <c r="N76" s="26">
        <f t="shared" si="35"/>
        <v>0</v>
      </c>
      <c r="O76" s="26">
        <f t="shared" si="35"/>
        <v>1</v>
      </c>
      <c r="P76" s="26">
        <f t="shared" si="35"/>
        <v>0</v>
      </c>
      <c r="Q76" s="26">
        <f t="shared" si="35"/>
        <v>1</v>
      </c>
      <c r="R76" s="26">
        <f t="shared" si="33"/>
        <v>1</v>
      </c>
      <c r="S76" s="26">
        <f t="shared" si="33"/>
        <v>1</v>
      </c>
      <c r="T76" s="26">
        <f t="shared" si="33"/>
        <v>0</v>
      </c>
      <c r="U76" s="26">
        <f t="shared" si="33"/>
        <v>1</v>
      </c>
      <c r="V76" s="26">
        <f t="shared" si="33"/>
        <v>0</v>
      </c>
      <c r="W76" s="26">
        <f t="shared" si="33"/>
        <v>1</v>
      </c>
      <c r="X76" s="26">
        <f t="shared" si="33"/>
        <v>0</v>
      </c>
      <c r="Y76" s="26">
        <f t="shared" si="33"/>
        <v>1</v>
      </c>
      <c r="Z76" s="26">
        <f t="shared" si="33"/>
        <v>0</v>
      </c>
      <c r="AA76" s="26">
        <f t="shared" si="33"/>
        <v>0</v>
      </c>
      <c r="AB76" s="26">
        <f t="shared" si="33"/>
        <v>0</v>
      </c>
      <c r="AC76" s="26">
        <f t="shared" si="33"/>
        <v>1</v>
      </c>
      <c r="AD76" s="26">
        <f t="shared" si="33"/>
        <v>0</v>
      </c>
      <c r="AE76" s="26">
        <f t="shared" si="33"/>
        <v>1</v>
      </c>
      <c r="AF76" s="26">
        <f t="shared" si="33"/>
        <v>0</v>
      </c>
      <c r="AG76" s="26">
        <f t="shared" si="33"/>
        <v>1</v>
      </c>
      <c r="AH76" s="26">
        <f t="shared" si="33"/>
        <v>0</v>
      </c>
      <c r="AI76" s="26">
        <f t="shared" si="31"/>
        <v>1</v>
      </c>
      <c r="AJ76" s="26">
        <f t="shared" si="31"/>
        <v>0</v>
      </c>
      <c r="AK76" s="26">
        <f t="shared" si="31"/>
        <v>1</v>
      </c>
      <c r="AL76" s="26">
        <f t="shared" si="31"/>
        <v>1</v>
      </c>
      <c r="AM76" s="26">
        <f t="shared" si="31"/>
        <v>1</v>
      </c>
      <c r="AN76" s="26">
        <f t="shared" si="31"/>
        <v>0</v>
      </c>
      <c r="AO76" s="26">
        <f t="shared" si="31"/>
        <v>1</v>
      </c>
      <c r="AP76" s="26">
        <f t="shared" si="31"/>
        <v>0</v>
      </c>
      <c r="AQ76" s="26">
        <f t="shared" si="31"/>
        <v>1</v>
      </c>
      <c r="AR76" s="26">
        <f t="shared" si="31"/>
        <v>0</v>
      </c>
      <c r="AS76" s="26">
        <f t="shared" si="31"/>
        <v>1</v>
      </c>
      <c r="AT76" s="26">
        <f t="shared" si="31"/>
        <v>0</v>
      </c>
      <c r="AU76" s="26">
        <f t="shared" si="31"/>
        <v>1</v>
      </c>
      <c r="AV76" s="26">
        <f t="shared" si="31"/>
        <v>0</v>
      </c>
      <c r="AW76" s="26">
        <f t="shared" si="31"/>
        <v>1</v>
      </c>
      <c r="AX76" s="26">
        <f t="shared" si="31"/>
        <v>0</v>
      </c>
      <c r="AY76" s="26">
        <f t="shared" si="37"/>
        <v>0</v>
      </c>
      <c r="AZ76" s="26">
        <f t="shared" si="37"/>
        <v>0</v>
      </c>
      <c r="BA76" s="26">
        <f t="shared" si="37"/>
        <v>1</v>
      </c>
      <c r="BB76" s="26">
        <f t="shared" si="37"/>
        <v>0</v>
      </c>
      <c r="BC76" s="26">
        <f t="shared" si="37"/>
        <v>1</v>
      </c>
      <c r="BD76" s="26">
        <f t="shared" si="37"/>
        <v>0</v>
      </c>
      <c r="BE76" s="26">
        <f t="shared" si="37"/>
        <v>1</v>
      </c>
      <c r="BF76" s="26">
        <f t="shared" si="37"/>
        <v>0</v>
      </c>
      <c r="BG76" s="26">
        <f t="shared" si="34"/>
        <v>1</v>
      </c>
      <c r="BH76" s="26">
        <f t="shared" si="34"/>
        <v>0</v>
      </c>
      <c r="BI76" s="26">
        <f t="shared" si="34"/>
        <v>1</v>
      </c>
      <c r="BJ76" s="26">
        <f t="shared" si="34"/>
        <v>0</v>
      </c>
      <c r="BK76" s="26">
        <f t="shared" si="34"/>
        <v>1</v>
      </c>
      <c r="BL76" s="26">
        <f t="shared" si="34"/>
        <v>0</v>
      </c>
      <c r="BM76" s="26">
        <f t="shared" si="34"/>
        <v>1</v>
      </c>
      <c r="BN76" s="26">
        <f t="shared" si="34"/>
        <v>1</v>
      </c>
      <c r="BO76" s="26">
        <f t="shared" si="34"/>
        <v>1</v>
      </c>
      <c r="BP76" s="26">
        <f t="shared" si="34"/>
        <v>0</v>
      </c>
      <c r="BQ76" s="26">
        <f t="shared" si="34"/>
        <v>1</v>
      </c>
      <c r="BR76" s="26">
        <f t="shared" si="34"/>
        <v>0</v>
      </c>
      <c r="BS76" s="26">
        <f t="shared" si="34"/>
        <v>1</v>
      </c>
      <c r="BT76" s="26">
        <f t="shared" si="34"/>
        <v>0</v>
      </c>
      <c r="BU76" s="26">
        <f t="shared" si="34"/>
        <v>1</v>
      </c>
      <c r="BV76" s="26">
        <f t="shared" si="32"/>
        <v>0</v>
      </c>
      <c r="BW76" s="26">
        <f t="shared" si="32"/>
        <v>1</v>
      </c>
      <c r="BX76" s="26">
        <f t="shared" si="32"/>
        <v>0</v>
      </c>
      <c r="BY76" s="26">
        <f t="shared" si="32"/>
        <v>0</v>
      </c>
      <c r="BZ76" s="26">
        <f t="shared" si="32"/>
        <v>1</v>
      </c>
      <c r="CA76" s="26">
        <f t="shared" si="32"/>
        <v>0</v>
      </c>
      <c r="CB76" s="26">
        <f t="shared" si="32"/>
        <v>1</v>
      </c>
      <c r="CC76" s="26">
        <f t="shared" si="32"/>
        <v>0</v>
      </c>
      <c r="CD76" s="26">
        <f t="shared" si="32"/>
        <v>1</v>
      </c>
      <c r="CE76" s="26">
        <f t="shared" si="32"/>
        <v>1</v>
      </c>
      <c r="CF76" s="26">
        <f t="shared" si="32"/>
        <v>1</v>
      </c>
      <c r="CG76" s="26">
        <f t="shared" si="32"/>
        <v>0</v>
      </c>
      <c r="CH76" s="26">
        <f t="shared" si="32"/>
        <v>1</v>
      </c>
      <c r="CI76" s="26">
        <f t="shared" si="32"/>
        <v>0</v>
      </c>
      <c r="CJ76" s="26">
        <f t="shared" si="32"/>
        <v>1</v>
      </c>
      <c r="CK76" s="26">
        <f t="shared" si="32"/>
        <v>0</v>
      </c>
      <c r="CL76" s="26">
        <f t="shared" si="36"/>
        <v>1</v>
      </c>
      <c r="CM76" s="26">
        <f t="shared" si="36"/>
        <v>0</v>
      </c>
      <c r="CN76" s="26">
        <f t="shared" si="36"/>
        <v>1</v>
      </c>
      <c r="CO76" s="26">
        <f t="shared" si="36"/>
        <v>0</v>
      </c>
      <c r="CP76" s="26">
        <f t="shared" si="36"/>
        <v>1</v>
      </c>
      <c r="CQ76" s="26">
        <f t="shared" si="36"/>
        <v>0</v>
      </c>
      <c r="CR76" s="26">
        <f t="shared" si="36"/>
        <v>1</v>
      </c>
      <c r="CS76" s="26">
        <f t="shared" si="36"/>
        <v>0</v>
      </c>
      <c r="CT76" s="26">
        <f t="shared" si="36"/>
        <v>1</v>
      </c>
      <c r="CU76" s="26">
        <f t="shared" si="36"/>
        <v>0</v>
      </c>
      <c r="CV76" s="26">
        <f t="shared" si="36"/>
        <v>1</v>
      </c>
      <c r="CW76" s="26">
        <f t="shared" si="36"/>
        <v>0</v>
      </c>
      <c r="CX76" s="26">
        <f t="shared" si="36"/>
        <v>0</v>
      </c>
    </row>
    <row r="77" spans="2:102" x14ac:dyDescent="0.25">
      <c r="B77" s="26">
        <v>75</v>
      </c>
      <c r="C77" s="26">
        <f t="shared" si="35"/>
        <v>0</v>
      </c>
      <c r="D77" s="26">
        <f t="shared" si="35"/>
        <v>0</v>
      </c>
      <c r="E77" s="26">
        <f t="shared" si="35"/>
        <v>1</v>
      </c>
      <c r="F77" s="26">
        <f t="shared" si="35"/>
        <v>1</v>
      </c>
      <c r="G77" s="26">
        <f t="shared" si="35"/>
        <v>1</v>
      </c>
      <c r="H77" s="26">
        <f t="shared" si="35"/>
        <v>0</v>
      </c>
      <c r="I77" s="26">
        <f t="shared" si="35"/>
        <v>1</v>
      </c>
      <c r="J77" s="26">
        <f t="shared" si="35"/>
        <v>0</v>
      </c>
      <c r="K77" s="26">
        <f t="shared" si="35"/>
        <v>0</v>
      </c>
      <c r="L77" s="26">
        <f t="shared" si="35"/>
        <v>0</v>
      </c>
      <c r="M77" s="26">
        <f t="shared" si="35"/>
        <v>1</v>
      </c>
      <c r="N77" s="26">
        <f t="shared" si="35"/>
        <v>0</v>
      </c>
      <c r="O77" s="26">
        <f t="shared" si="35"/>
        <v>1</v>
      </c>
      <c r="P77" s="26">
        <f t="shared" si="35"/>
        <v>0</v>
      </c>
      <c r="Q77" s="26">
        <f t="shared" si="35"/>
        <v>1</v>
      </c>
      <c r="R77" s="26">
        <f t="shared" si="33"/>
        <v>1</v>
      </c>
      <c r="S77" s="26">
        <f t="shared" si="33"/>
        <v>1</v>
      </c>
      <c r="T77" s="26">
        <f t="shared" si="33"/>
        <v>0</v>
      </c>
      <c r="U77" s="26">
        <f t="shared" si="33"/>
        <v>1</v>
      </c>
      <c r="V77" s="26">
        <f t="shared" si="33"/>
        <v>0</v>
      </c>
      <c r="W77" s="26">
        <f t="shared" si="33"/>
        <v>1</v>
      </c>
      <c r="X77" s="26">
        <f t="shared" si="33"/>
        <v>0</v>
      </c>
      <c r="Y77" s="26">
        <f t="shared" si="33"/>
        <v>1</v>
      </c>
      <c r="Z77" s="26">
        <f t="shared" si="33"/>
        <v>0</v>
      </c>
      <c r="AA77" s="26">
        <f t="shared" si="33"/>
        <v>0</v>
      </c>
      <c r="AB77" s="26">
        <f t="shared" si="33"/>
        <v>0</v>
      </c>
      <c r="AC77" s="26">
        <f t="shared" si="33"/>
        <v>1</v>
      </c>
      <c r="AD77" s="26">
        <f t="shared" si="33"/>
        <v>0</v>
      </c>
      <c r="AE77" s="26">
        <f t="shared" si="33"/>
        <v>1</v>
      </c>
      <c r="AF77" s="26">
        <f t="shared" si="33"/>
        <v>0</v>
      </c>
      <c r="AG77" s="26">
        <f t="shared" si="33"/>
        <v>1</v>
      </c>
      <c r="AH77" s="26">
        <f t="shared" si="33"/>
        <v>0</v>
      </c>
      <c r="AI77" s="26">
        <f t="shared" si="31"/>
        <v>1</v>
      </c>
      <c r="AJ77" s="26">
        <f t="shared" si="31"/>
        <v>0</v>
      </c>
      <c r="AK77" s="26">
        <f t="shared" si="31"/>
        <v>1</v>
      </c>
      <c r="AL77" s="26">
        <f t="shared" si="31"/>
        <v>1</v>
      </c>
      <c r="AM77" s="26">
        <f t="shared" si="31"/>
        <v>1</v>
      </c>
      <c r="AN77" s="26">
        <f t="shared" si="31"/>
        <v>0</v>
      </c>
      <c r="AO77" s="26">
        <f t="shared" si="31"/>
        <v>1</v>
      </c>
      <c r="AP77" s="26">
        <f t="shared" si="31"/>
        <v>0</v>
      </c>
      <c r="AQ77" s="26">
        <f t="shared" si="31"/>
        <v>1</v>
      </c>
      <c r="AR77" s="26">
        <f t="shared" si="31"/>
        <v>0</v>
      </c>
      <c r="AS77" s="26">
        <f t="shared" si="31"/>
        <v>1</v>
      </c>
      <c r="AT77" s="26">
        <f t="shared" si="31"/>
        <v>0</v>
      </c>
      <c r="AU77" s="26">
        <f t="shared" si="31"/>
        <v>1</v>
      </c>
      <c r="AV77" s="26">
        <f t="shared" si="31"/>
        <v>0</v>
      </c>
      <c r="AW77" s="26">
        <f t="shared" si="31"/>
        <v>1</v>
      </c>
      <c r="AX77" s="26">
        <f t="shared" si="31"/>
        <v>0</v>
      </c>
      <c r="AY77" s="26">
        <f t="shared" si="37"/>
        <v>0</v>
      </c>
      <c r="AZ77" s="26">
        <f t="shared" si="37"/>
        <v>0</v>
      </c>
      <c r="BA77" s="26">
        <f t="shared" si="37"/>
        <v>1</v>
      </c>
      <c r="BB77" s="26">
        <f t="shared" si="37"/>
        <v>0</v>
      </c>
      <c r="BC77" s="26">
        <f t="shared" si="37"/>
        <v>1</v>
      </c>
      <c r="BD77" s="26">
        <f t="shared" si="37"/>
        <v>0</v>
      </c>
      <c r="BE77" s="26">
        <f t="shared" si="37"/>
        <v>1</v>
      </c>
      <c r="BF77" s="26">
        <f t="shared" si="37"/>
        <v>0</v>
      </c>
      <c r="BG77" s="26">
        <f t="shared" si="34"/>
        <v>1</v>
      </c>
      <c r="BH77" s="26">
        <f t="shared" si="34"/>
        <v>0</v>
      </c>
      <c r="BI77" s="26">
        <f t="shared" si="34"/>
        <v>1</v>
      </c>
      <c r="BJ77" s="26">
        <f t="shared" si="34"/>
        <v>0</v>
      </c>
      <c r="BK77" s="26">
        <f t="shared" si="34"/>
        <v>1</v>
      </c>
      <c r="BL77" s="26">
        <f t="shared" si="34"/>
        <v>0</v>
      </c>
      <c r="BM77" s="26">
        <f t="shared" si="34"/>
        <v>1</v>
      </c>
      <c r="BN77" s="26">
        <f t="shared" si="34"/>
        <v>1</v>
      </c>
      <c r="BO77" s="26">
        <f t="shared" si="34"/>
        <v>1</v>
      </c>
      <c r="BP77" s="26">
        <f t="shared" si="34"/>
        <v>0</v>
      </c>
      <c r="BQ77" s="26">
        <f t="shared" si="34"/>
        <v>1</v>
      </c>
      <c r="BR77" s="26">
        <f t="shared" si="34"/>
        <v>0</v>
      </c>
      <c r="BS77" s="26">
        <f t="shared" si="34"/>
        <v>1</v>
      </c>
      <c r="BT77" s="26">
        <f t="shared" si="34"/>
        <v>0</v>
      </c>
      <c r="BU77" s="26">
        <f t="shared" si="34"/>
        <v>1</v>
      </c>
      <c r="BV77" s="26">
        <f t="shared" si="32"/>
        <v>0</v>
      </c>
      <c r="BW77" s="26">
        <f t="shared" si="32"/>
        <v>1</v>
      </c>
      <c r="BX77" s="26">
        <f t="shared" si="32"/>
        <v>0</v>
      </c>
      <c r="BY77" s="26">
        <f t="shared" si="32"/>
        <v>1</v>
      </c>
      <c r="BZ77" s="26">
        <f t="shared" si="32"/>
        <v>1</v>
      </c>
      <c r="CA77" s="26">
        <f t="shared" si="32"/>
        <v>0</v>
      </c>
      <c r="CB77" s="26">
        <f t="shared" si="32"/>
        <v>1</v>
      </c>
      <c r="CC77" s="26">
        <f t="shared" si="32"/>
        <v>0</v>
      </c>
      <c r="CD77" s="26">
        <f t="shared" si="32"/>
        <v>1</v>
      </c>
      <c r="CE77" s="26">
        <f t="shared" si="32"/>
        <v>1</v>
      </c>
      <c r="CF77" s="26">
        <f t="shared" si="32"/>
        <v>1</v>
      </c>
      <c r="CG77" s="26">
        <f t="shared" si="32"/>
        <v>0</v>
      </c>
      <c r="CH77" s="26">
        <f t="shared" si="32"/>
        <v>1</v>
      </c>
      <c r="CI77" s="26">
        <f t="shared" si="32"/>
        <v>0</v>
      </c>
      <c r="CJ77" s="26">
        <f t="shared" si="32"/>
        <v>1</v>
      </c>
      <c r="CK77" s="26">
        <f t="shared" si="32"/>
        <v>0</v>
      </c>
      <c r="CL77" s="26">
        <f t="shared" si="36"/>
        <v>1</v>
      </c>
      <c r="CM77" s="26">
        <f t="shared" si="36"/>
        <v>0</v>
      </c>
      <c r="CN77" s="26">
        <f t="shared" si="36"/>
        <v>1</v>
      </c>
      <c r="CO77" s="26">
        <f t="shared" si="36"/>
        <v>0</v>
      </c>
      <c r="CP77" s="26">
        <f t="shared" si="36"/>
        <v>1</v>
      </c>
      <c r="CQ77" s="26">
        <f t="shared" si="36"/>
        <v>0</v>
      </c>
      <c r="CR77" s="26">
        <f t="shared" si="36"/>
        <v>1</v>
      </c>
      <c r="CS77" s="26">
        <f t="shared" si="36"/>
        <v>0</v>
      </c>
      <c r="CT77" s="26">
        <f t="shared" si="36"/>
        <v>1</v>
      </c>
      <c r="CU77" s="26">
        <f t="shared" si="36"/>
        <v>0</v>
      </c>
      <c r="CV77" s="26">
        <f t="shared" si="36"/>
        <v>1</v>
      </c>
      <c r="CW77" s="26">
        <f t="shared" si="36"/>
        <v>0</v>
      </c>
      <c r="CX77" s="26">
        <f t="shared" si="36"/>
        <v>0</v>
      </c>
    </row>
    <row r="78" spans="2:102" x14ac:dyDescent="0.25">
      <c r="B78" s="26">
        <v>76</v>
      </c>
      <c r="C78" s="26">
        <f t="shared" si="35"/>
        <v>0</v>
      </c>
      <c r="D78" s="26">
        <f t="shared" si="35"/>
        <v>0</v>
      </c>
      <c r="E78" s="26">
        <f t="shared" si="35"/>
        <v>1</v>
      </c>
      <c r="F78" s="26">
        <f t="shared" si="35"/>
        <v>1</v>
      </c>
      <c r="G78" s="26">
        <f t="shared" si="35"/>
        <v>1</v>
      </c>
      <c r="H78" s="26">
        <f t="shared" si="35"/>
        <v>0</v>
      </c>
      <c r="I78" s="26">
        <f t="shared" si="35"/>
        <v>1</v>
      </c>
      <c r="J78" s="26">
        <f t="shared" si="35"/>
        <v>0</v>
      </c>
      <c r="K78" s="26">
        <f t="shared" si="35"/>
        <v>0</v>
      </c>
      <c r="L78" s="26">
        <f t="shared" si="35"/>
        <v>0</v>
      </c>
      <c r="M78" s="26">
        <f t="shared" si="35"/>
        <v>1</v>
      </c>
      <c r="N78" s="26">
        <f t="shared" si="35"/>
        <v>0</v>
      </c>
      <c r="O78" s="26">
        <f t="shared" si="35"/>
        <v>1</v>
      </c>
      <c r="P78" s="26">
        <f t="shared" si="35"/>
        <v>0</v>
      </c>
      <c r="Q78" s="26">
        <f t="shared" si="35"/>
        <v>1</v>
      </c>
      <c r="R78" s="26">
        <f t="shared" si="33"/>
        <v>1</v>
      </c>
      <c r="S78" s="26">
        <f t="shared" si="33"/>
        <v>1</v>
      </c>
      <c r="T78" s="26">
        <f t="shared" si="33"/>
        <v>0</v>
      </c>
      <c r="U78" s="26">
        <f t="shared" si="33"/>
        <v>1</v>
      </c>
      <c r="V78" s="26">
        <f t="shared" si="33"/>
        <v>0</v>
      </c>
      <c r="W78" s="26">
        <f t="shared" si="33"/>
        <v>1</v>
      </c>
      <c r="X78" s="26">
        <f t="shared" si="33"/>
        <v>0</v>
      </c>
      <c r="Y78" s="26">
        <f t="shared" si="33"/>
        <v>1</v>
      </c>
      <c r="Z78" s="26">
        <f t="shared" si="33"/>
        <v>0</v>
      </c>
      <c r="AA78" s="26">
        <f t="shared" si="33"/>
        <v>0</v>
      </c>
      <c r="AB78" s="26">
        <f t="shared" si="33"/>
        <v>0</v>
      </c>
      <c r="AC78" s="26">
        <f t="shared" si="33"/>
        <v>1</v>
      </c>
      <c r="AD78" s="26">
        <f t="shared" si="33"/>
        <v>0</v>
      </c>
      <c r="AE78" s="26">
        <f t="shared" si="33"/>
        <v>1</v>
      </c>
      <c r="AF78" s="26">
        <f t="shared" si="33"/>
        <v>0</v>
      </c>
      <c r="AG78" s="26">
        <f t="shared" si="33"/>
        <v>1</v>
      </c>
      <c r="AH78" s="26">
        <f t="shared" si="33"/>
        <v>0</v>
      </c>
      <c r="AI78" s="26">
        <f t="shared" ref="AI78:AX93" si="38">IF(MOD(AI$3,$B78)=0,1-AI77,AI77)</f>
        <v>1</v>
      </c>
      <c r="AJ78" s="26">
        <f t="shared" si="38"/>
        <v>0</v>
      </c>
      <c r="AK78" s="26">
        <f t="shared" si="38"/>
        <v>1</v>
      </c>
      <c r="AL78" s="26">
        <f t="shared" si="38"/>
        <v>1</v>
      </c>
      <c r="AM78" s="26">
        <f t="shared" si="38"/>
        <v>1</v>
      </c>
      <c r="AN78" s="26">
        <f t="shared" si="38"/>
        <v>0</v>
      </c>
      <c r="AO78" s="26">
        <f t="shared" si="38"/>
        <v>1</v>
      </c>
      <c r="AP78" s="26">
        <f t="shared" si="38"/>
        <v>0</v>
      </c>
      <c r="AQ78" s="26">
        <f t="shared" si="38"/>
        <v>1</v>
      </c>
      <c r="AR78" s="26">
        <f t="shared" si="38"/>
        <v>0</v>
      </c>
      <c r="AS78" s="26">
        <f t="shared" si="38"/>
        <v>1</v>
      </c>
      <c r="AT78" s="26">
        <f t="shared" si="38"/>
        <v>0</v>
      </c>
      <c r="AU78" s="26">
        <f t="shared" si="38"/>
        <v>1</v>
      </c>
      <c r="AV78" s="26">
        <f t="shared" si="38"/>
        <v>0</v>
      </c>
      <c r="AW78" s="26">
        <f t="shared" si="38"/>
        <v>1</v>
      </c>
      <c r="AX78" s="26">
        <f t="shared" si="38"/>
        <v>0</v>
      </c>
      <c r="AY78" s="26">
        <f t="shared" si="37"/>
        <v>0</v>
      </c>
      <c r="AZ78" s="26">
        <f t="shared" si="37"/>
        <v>0</v>
      </c>
      <c r="BA78" s="26">
        <f t="shared" si="37"/>
        <v>1</v>
      </c>
      <c r="BB78" s="26">
        <f t="shared" si="37"/>
        <v>0</v>
      </c>
      <c r="BC78" s="26">
        <f t="shared" si="37"/>
        <v>1</v>
      </c>
      <c r="BD78" s="26">
        <f t="shared" si="37"/>
        <v>0</v>
      </c>
      <c r="BE78" s="26">
        <f t="shared" si="37"/>
        <v>1</v>
      </c>
      <c r="BF78" s="26">
        <f t="shared" si="37"/>
        <v>0</v>
      </c>
      <c r="BG78" s="26">
        <f t="shared" si="34"/>
        <v>1</v>
      </c>
      <c r="BH78" s="26">
        <f t="shared" si="34"/>
        <v>0</v>
      </c>
      <c r="BI78" s="26">
        <f t="shared" si="34"/>
        <v>1</v>
      </c>
      <c r="BJ78" s="26">
        <f t="shared" si="34"/>
        <v>0</v>
      </c>
      <c r="BK78" s="26">
        <f t="shared" si="34"/>
        <v>1</v>
      </c>
      <c r="BL78" s="26">
        <f t="shared" si="34"/>
        <v>0</v>
      </c>
      <c r="BM78" s="26">
        <f t="shared" si="34"/>
        <v>1</v>
      </c>
      <c r="BN78" s="26">
        <f t="shared" si="34"/>
        <v>1</v>
      </c>
      <c r="BO78" s="26">
        <f t="shared" si="34"/>
        <v>1</v>
      </c>
      <c r="BP78" s="26">
        <f t="shared" si="34"/>
        <v>0</v>
      </c>
      <c r="BQ78" s="26">
        <f t="shared" si="34"/>
        <v>1</v>
      </c>
      <c r="BR78" s="26">
        <f t="shared" si="34"/>
        <v>0</v>
      </c>
      <c r="BS78" s="26">
        <f t="shared" si="34"/>
        <v>1</v>
      </c>
      <c r="BT78" s="26">
        <f t="shared" si="34"/>
        <v>0</v>
      </c>
      <c r="BU78" s="26">
        <f t="shared" si="34"/>
        <v>1</v>
      </c>
      <c r="BV78" s="26">
        <f t="shared" si="32"/>
        <v>0</v>
      </c>
      <c r="BW78" s="26">
        <f t="shared" si="32"/>
        <v>1</v>
      </c>
      <c r="BX78" s="26">
        <f t="shared" si="32"/>
        <v>0</v>
      </c>
      <c r="BY78" s="26">
        <f t="shared" si="32"/>
        <v>1</v>
      </c>
      <c r="BZ78" s="26">
        <f t="shared" si="32"/>
        <v>0</v>
      </c>
      <c r="CA78" s="26">
        <f t="shared" si="32"/>
        <v>0</v>
      </c>
      <c r="CB78" s="26">
        <f t="shared" si="32"/>
        <v>1</v>
      </c>
      <c r="CC78" s="26">
        <f t="shared" si="32"/>
        <v>0</v>
      </c>
      <c r="CD78" s="26">
        <f t="shared" si="32"/>
        <v>1</v>
      </c>
      <c r="CE78" s="26">
        <f t="shared" si="32"/>
        <v>1</v>
      </c>
      <c r="CF78" s="26">
        <f t="shared" si="32"/>
        <v>1</v>
      </c>
      <c r="CG78" s="26">
        <f t="shared" si="32"/>
        <v>0</v>
      </c>
      <c r="CH78" s="26">
        <f t="shared" si="32"/>
        <v>1</v>
      </c>
      <c r="CI78" s="26">
        <f t="shared" si="32"/>
        <v>0</v>
      </c>
      <c r="CJ78" s="26">
        <f t="shared" si="32"/>
        <v>1</v>
      </c>
      <c r="CK78" s="26">
        <f t="shared" si="32"/>
        <v>0</v>
      </c>
      <c r="CL78" s="26">
        <f t="shared" si="36"/>
        <v>1</v>
      </c>
      <c r="CM78" s="26">
        <f t="shared" si="36"/>
        <v>0</v>
      </c>
      <c r="CN78" s="26">
        <f t="shared" si="36"/>
        <v>1</v>
      </c>
      <c r="CO78" s="26">
        <f t="shared" si="36"/>
        <v>0</v>
      </c>
      <c r="CP78" s="26">
        <f t="shared" si="36"/>
        <v>1</v>
      </c>
      <c r="CQ78" s="26">
        <f t="shared" si="36"/>
        <v>0</v>
      </c>
      <c r="CR78" s="26">
        <f t="shared" si="36"/>
        <v>1</v>
      </c>
      <c r="CS78" s="26">
        <f t="shared" si="36"/>
        <v>0</v>
      </c>
      <c r="CT78" s="26">
        <f t="shared" si="36"/>
        <v>1</v>
      </c>
      <c r="CU78" s="26">
        <f t="shared" si="36"/>
        <v>0</v>
      </c>
      <c r="CV78" s="26">
        <f t="shared" si="36"/>
        <v>1</v>
      </c>
      <c r="CW78" s="26">
        <f t="shared" si="36"/>
        <v>0</v>
      </c>
      <c r="CX78" s="26">
        <f t="shared" si="36"/>
        <v>0</v>
      </c>
    </row>
    <row r="79" spans="2:102" x14ac:dyDescent="0.25">
      <c r="B79" s="26">
        <v>77</v>
      </c>
      <c r="C79" s="26">
        <f t="shared" si="35"/>
        <v>0</v>
      </c>
      <c r="D79" s="26">
        <f t="shared" si="35"/>
        <v>0</v>
      </c>
      <c r="E79" s="26">
        <f t="shared" si="35"/>
        <v>1</v>
      </c>
      <c r="F79" s="26">
        <f t="shared" si="35"/>
        <v>1</v>
      </c>
      <c r="G79" s="26">
        <f t="shared" si="35"/>
        <v>1</v>
      </c>
      <c r="H79" s="26">
        <f t="shared" si="35"/>
        <v>0</v>
      </c>
      <c r="I79" s="26">
        <f t="shared" si="35"/>
        <v>1</v>
      </c>
      <c r="J79" s="26">
        <f t="shared" si="35"/>
        <v>0</v>
      </c>
      <c r="K79" s="26">
        <f t="shared" si="35"/>
        <v>0</v>
      </c>
      <c r="L79" s="26">
        <f t="shared" si="35"/>
        <v>0</v>
      </c>
      <c r="M79" s="26">
        <f t="shared" si="35"/>
        <v>1</v>
      </c>
      <c r="N79" s="26">
        <f t="shared" si="35"/>
        <v>0</v>
      </c>
      <c r="O79" s="26">
        <f t="shared" si="35"/>
        <v>1</v>
      </c>
      <c r="P79" s="26">
        <f t="shared" si="35"/>
        <v>0</v>
      </c>
      <c r="Q79" s="26">
        <f t="shared" si="35"/>
        <v>1</v>
      </c>
      <c r="R79" s="26">
        <f t="shared" si="33"/>
        <v>1</v>
      </c>
      <c r="S79" s="26">
        <f t="shared" si="33"/>
        <v>1</v>
      </c>
      <c r="T79" s="26">
        <f t="shared" si="33"/>
        <v>0</v>
      </c>
      <c r="U79" s="26">
        <f t="shared" si="33"/>
        <v>1</v>
      </c>
      <c r="V79" s="26">
        <f t="shared" si="33"/>
        <v>0</v>
      </c>
      <c r="W79" s="26">
        <f t="shared" si="33"/>
        <v>1</v>
      </c>
      <c r="X79" s="26">
        <f t="shared" si="33"/>
        <v>0</v>
      </c>
      <c r="Y79" s="26">
        <f t="shared" si="33"/>
        <v>1</v>
      </c>
      <c r="Z79" s="26">
        <f t="shared" si="33"/>
        <v>0</v>
      </c>
      <c r="AA79" s="26">
        <f t="shared" si="33"/>
        <v>0</v>
      </c>
      <c r="AB79" s="26">
        <f t="shared" si="33"/>
        <v>0</v>
      </c>
      <c r="AC79" s="26">
        <f t="shared" si="33"/>
        <v>1</v>
      </c>
      <c r="AD79" s="26">
        <f t="shared" si="33"/>
        <v>0</v>
      </c>
      <c r="AE79" s="26">
        <f t="shared" si="33"/>
        <v>1</v>
      </c>
      <c r="AF79" s="26">
        <f t="shared" si="33"/>
        <v>0</v>
      </c>
      <c r="AG79" s="26">
        <f t="shared" si="33"/>
        <v>1</v>
      </c>
      <c r="AH79" s="26">
        <f t="shared" si="33"/>
        <v>0</v>
      </c>
      <c r="AI79" s="26">
        <f t="shared" si="38"/>
        <v>1</v>
      </c>
      <c r="AJ79" s="26">
        <f t="shared" si="38"/>
        <v>0</v>
      </c>
      <c r="AK79" s="26">
        <f t="shared" si="38"/>
        <v>1</v>
      </c>
      <c r="AL79" s="26">
        <f t="shared" si="38"/>
        <v>1</v>
      </c>
      <c r="AM79" s="26">
        <f t="shared" si="38"/>
        <v>1</v>
      </c>
      <c r="AN79" s="26">
        <f t="shared" si="38"/>
        <v>0</v>
      </c>
      <c r="AO79" s="26">
        <f t="shared" si="38"/>
        <v>1</v>
      </c>
      <c r="AP79" s="26">
        <f t="shared" si="38"/>
        <v>0</v>
      </c>
      <c r="AQ79" s="26">
        <f t="shared" si="38"/>
        <v>1</v>
      </c>
      <c r="AR79" s="26">
        <f t="shared" si="38"/>
        <v>0</v>
      </c>
      <c r="AS79" s="26">
        <f t="shared" si="38"/>
        <v>1</v>
      </c>
      <c r="AT79" s="26">
        <f t="shared" si="38"/>
        <v>0</v>
      </c>
      <c r="AU79" s="26">
        <f t="shared" si="38"/>
        <v>1</v>
      </c>
      <c r="AV79" s="26">
        <f t="shared" si="38"/>
        <v>0</v>
      </c>
      <c r="AW79" s="26">
        <f t="shared" si="38"/>
        <v>1</v>
      </c>
      <c r="AX79" s="26">
        <f t="shared" si="38"/>
        <v>0</v>
      </c>
      <c r="AY79" s="26">
        <f t="shared" si="37"/>
        <v>0</v>
      </c>
      <c r="AZ79" s="26">
        <f t="shared" si="37"/>
        <v>0</v>
      </c>
      <c r="BA79" s="26">
        <f t="shared" si="37"/>
        <v>1</v>
      </c>
      <c r="BB79" s="26">
        <f t="shared" si="37"/>
        <v>0</v>
      </c>
      <c r="BC79" s="26">
        <f t="shared" si="37"/>
        <v>1</v>
      </c>
      <c r="BD79" s="26">
        <f t="shared" si="37"/>
        <v>0</v>
      </c>
      <c r="BE79" s="26">
        <f t="shared" si="37"/>
        <v>1</v>
      </c>
      <c r="BF79" s="26">
        <f t="shared" si="37"/>
        <v>0</v>
      </c>
      <c r="BG79" s="26">
        <f t="shared" si="34"/>
        <v>1</v>
      </c>
      <c r="BH79" s="26">
        <f t="shared" si="34"/>
        <v>0</v>
      </c>
      <c r="BI79" s="26">
        <f t="shared" si="34"/>
        <v>1</v>
      </c>
      <c r="BJ79" s="26">
        <f t="shared" si="34"/>
        <v>0</v>
      </c>
      <c r="BK79" s="26">
        <f t="shared" si="34"/>
        <v>1</v>
      </c>
      <c r="BL79" s="26">
        <f t="shared" si="34"/>
        <v>0</v>
      </c>
      <c r="BM79" s="26">
        <f t="shared" si="34"/>
        <v>1</v>
      </c>
      <c r="BN79" s="26">
        <f t="shared" si="34"/>
        <v>1</v>
      </c>
      <c r="BO79" s="26">
        <f t="shared" si="34"/>
        <v>1</v>
      </c>
      <c r="BP79" s="26">
        <f t="shared" si="34"/>
        <v>0</v>
      </c>
      <c r="BQ79" s="26">
        <f t="shared" si="34"/>
        <v>1</v>
      </c>
      <c r="BR79" s="26">
        <f t="shared" si="34"/>
        <v>0</v>
      </c>
      <c r="BS79" s="26">
        <f t="shared" si="34"/>
        <v>1</v>
      </c>
      <c r="BT79" s="26">
        <f t="shared" si="34"/>
        <v>0</v>
      </c>
      <c r="BU79" s="26">
        <f t="shared" si="34"/>
        <v>1</v>
      </c>
      <c r="BV79" s="26">
        <f t="shared" si="32"/>
        <v>0</v>
      </c>
      <c r="BW79" s="26">
        <f t="shared" si="32"/>
        <v>1</v>
      </c>
      <c r="BX79" s="26">
        <f t="shared" si="32"/>
        <v>0</v>
      </c>
      <c r="BY79" s="26">
        <f t="shared" si="32"/>
        <v>1</v>
      </c>
      <c r="BZ79" s="26">
        <f t="shared" si="32"/>
        <v>0</v>
      </c>
      <c r="CA79" s="26">
        <f t="shared" si="32"/>
        <v>1</v>
      </c>
      <c r="CB79" s="26">
        <f t="shared" si="32"/>
        <v>1</v>
      </c>
      <c r="CC79" s="26">
        <f t="shared" si="32"/>
        <v>0</v>
      </c>
      <c r="CD79" s="26">
        <f t="shared" si="32"/>
        <v>1</v>
      </c>
      <c r="CE79" s="26">
        <f t="shared" si="32"/>
        <v>1</v>
      </c>
      <c r="CF79" s="26">
        <f t="shared" si="32"/>
        <v>1</v>
      </c>
      <c r="CG79" s="26">
        <f t="shared" si="32"/>
        <v>0</v>
      </c>
      <c r="CH79" s="26">
        <f t="shared" si="32"/>
        <v>1</v>
      </c>
      <c r="CI79" s="26">
        <f t="shared" si="32"/>
        <v>0</v>
      </c>
      <c r="CJ79" s="26">
        <f t="shared" si="32"/>
        <v>1</v>
      </c>
      <c r="CK79" s="26">
        <f t="shared" si="32"/>
        <v>0</v>
      </c>
      <c r="CL79" s="26">
        <f t="shared" si="36"/>
        <v>1</v>
      </c>
      <c r="CM79" s="26">
        <f t="shared" si="36"/>
        <v>0</v>
      </c>
      <c r="CN79" s="26">
        <f t="shared" si="36"/>
        <v>1</v>
      </c>
      <c r="CO79" s="26">
        <f t="shared" si="36"/>
        <v>0</v>
      </c>
      <c r="CP79" s="26">
        <f t="shared" si="36"/>
        <v>1</v>
      </c>
      <c r="CQ79" s="26">
        <f t="shared" si="36"/>
        <v>0</v>
      </c>
      <c r="CR79" s="26">
        <f t="shared" si="36"/>
        <v>1</v>
      </c>
      <c r="CS79" s="26">
        <f t="shared" si="36"/>
        <v>0</v>
      </c>
      <c r="CT79" s="26">
        <f t="shared" si="36"/>
        <v>1</v>
      </c>
      <c r="CU79" s="26">
        <f t="shared" si="36"/>
        <v>0</v>
      </c>
      <c r="CV79" s="26">
        <f t="shared" si="36"/>
        <v>1</v>
      </c>
      <c r="CW79" s="26">
        <f t="shared" si="36"/>
        <v>0</v>
      </c>
      <c r="CX79" s="26">
        <f t="shared" si="36"/>
        <v>0</v>
      </c>
    </row>
    <row r="80" spans="2:102" x14ac:dyDescent="0.25">
      <c r="B80" s="26">
        <v>78</v>
      </c>
      <c r="C80" s="26">
        <f t="shared" si="35"/>
        <v>0</v>
      </c>
      <c r="D80" s="26">
        <f t="shared" si="35"/>
        <v>0</v>
      </c>
      <c r="E80" s="26">
        <f t="shared" si="35"/>
        <v>1</v>
      </c>
      <c r="F80" s="26">
        <f t="shared" si="35"/>
        <v>1</v>
      </c>
      <c r="G80" s="26">
        <f t="shared" si="35"/>
        <v>1</v>
      </c>
      <c r="H80" s="26">
        <f t="shared" si="35"/>
        <v>0</v>
      </c>
      <c r="I80" s="26">
        <f t="shared" si="35"/>
        <v>1</v>
      </c>
      <c r="J80" s="26">
        <f t="shared" si="35"/>
        <v>0</v>
      </c>
      <c r="K80" s="26">
        <f t="shared" si="35"/>
        <v>0</v>
      </c>
      <c r="L80" s="26">
        <f t="shared" si="35"/>
        <v>0</v>
      </c>
      <c r="M80" s="26">
        <f t="shared" si="35"/>
        <v>1</v>
      </c>
      <c r="N80" s="26">
        <f t="shared" si="35"/>
        <v>0</v>
      </c>
      <c r="O80" s="26">
        <f t="shared" si="35"/>
        <v>1</v>
      </c>
      <c r="P80" s="26">
        <f t="shared" si="35"/>
        <v>0</v>
      </c>
      <c r="Q80" s="26">
        <f t="shared" si="35"/>
        <v>1</v>
      </c>
      <c r="R80" s="26">
        <f t="shared" si="33"/>
        <v>1</v>
      </c>
      <c r="S80" s="26">
        <f t="shared" si="33"/>
        <v>1</v>
      </c>
      <c r="T80" s="26">
        <f t="shared" si="33"/>
        <v>0</v>
      </c>
      <c r="U80" s="26">
        <f t="shared" si="33"/>
        <v>1</v>
      </c>
      <c r="V80" s="26">
        <f t="shared" si="33"/>
        <v>0</v>
      </c>
      <c r="W80" s="26">
        <f t="shared" si="33"/>
        <v>1</v>
      </c>
      <c r="X80" s="26">
        <f t="shared" si="33"/>
        <v>0</v>
      </c>
      <c r="Y80" s="26">
        <f t="shared" si="33"/>
        <v>1</v>
      </c>
      <c r="Z80" s="26">
        <f t="shared" si="33"/>
        <v>0</v>
      </c>
      <c r="AA80" s="26">
        <f t="shared" si="33"/>
        <v>0</v>
      </c>
      <c r="AB80" s="26">
        <f t="shared" si="33"/>
        <v>0</v>
      </c>
      <c r="AC80" s="26">
        <f t="shared" si="33"/>
        <v>1</v>
      </c>
      <c r="AD80" s="26">
        <f t="shared" si="33"/>
        <v>0</v>
      </c>
      <c r="AE80" s="26">
        <f t="shared" si="33"/>
        <v>1</v>
      </c>
      <c r="AF80" s="26">
        <f t="shared" si="33"/>
        <v>0</v>
      </c>
      <c r="AG80" s="26">
        <f t="shared" si="33"/>
        <v>1</v>
      </c>
      <c r="AH80" s="26">
        <f t="shared" si="33"/>
        <v>0</v>
      </c>
      <c r="AI80" s="26">
        <f t="shared" si="38"/>
        <v>1</v>
      </c>
      <c r="AJ80" s="26">
        <f t="shared" si="38"/>
        <v>0</v>
      </c>
      <c r="AK80" s="26">
        <f t="shared" si="38"/>
        <v>1</v>
      </c>
      <c r="AL80" s="26">
        <f t="shared" si="38"/>
        <v>1</v>
      </c>
      <c r="AM80" s="26">
        <f t="shared" si="38"/>
        <v>1</v>
      </c>
      <c r="AN80" s="26">
        <f t="shared" si="38"/>
        <v>0</v>
      </c>
      <c r="AO80" s="26">
        <f t="shared" si="38"/>
        <v>1</v>
      </c>
      <c r="AP80" s="26">
        <f t="shared" si="38"/>
        <v>0</v>
      </c>
      <c r="AQ80" s="26">
        <f t="shared" si="38"/>
        <v>1</v>
      </c>
      <c r="AR80" s="26">
        <f t="shared" si="38"/>
        <v>0</v>
      </c>
      <c r="AS80" s="26">
        <f t="shared" si="38"/>
        <v>1</v>
      </c>
      <c r="AT80" s="26">
        <f t="shared" si="38"/>
        <v>0</v>
      </c>
      <c r="AU80" s="26">
        <f t="shared" si="38"/>
        <v>1</v>
      </c>
      <c r="AV80" s="26">
        <f t="shared" si="38"/>
        <v>0</v>
      </c>
      <c r="AW80" s="26">
        <f t="shared" si="38"/>
        <v>1</v>
      </c>
      <c r="AX80" s="26">
        <f t="shared" si="38"/>
        <v>0</v>
      </c>
      <c r="AY80" s="26">
        <f t="shared" si="37"/>
        <v>0</v>
      </c>
      <c r="AZ80" s="26">
        <f t="shared" si="37"/>
        <v>0</v>
      </c>
      <c r="BA80" s="26">
        <f t="shared" si="37"/>
        <v>1</v>
      </c>
      <c r="BB80" s="26">
        <f t="shared" si="37"/>
        <v>0</v>
      </c>
      <c r="BC80" s="26">
        <f t="shared" si="37"/>
        <v>1</v>
      </c>
      <c r="BD80" s="26">
        <f t="shared" si="37"/>
        <v>0</v>
      </c>
      <c r="BE80" s="26">
        <f t="shared" si="37"/>
        <v>1</v>
      </c>
      <c r="BF80" s="26">
        <f t="shared" si="37"/>
        <v>0</v>
      </c>
      <c r="BG80" s="26">
        <f t="shared" si="34"/>
        <v>1</v>
      </c>
      <c r="BH80" s="26">
        <f t="shared" si="34"/>
        <v>0</v>
      </c>
      <c r="BI80" s="26">
        <f t="shared" si="34"/>
        <v>1</v>
      </c>
      <c r="BJ80" s="26">
        <f t="shared" si="34"/>
        <v>0</v>
      </c>
      <c r="BK80" s="26">
        <f t="shared" si="34"/>
        <v>1</v>
      </c>
      <c r="BL80" s="26">
        <f t="shared" si="34"/>
        <v>0</v>
      </c>
      <c r="BM80" s="26">
        <f t="shared" si="34"/>
        <v>1</v>
      </c>
      <c r="BN80" s="26">
        <f t="shared" si="34"/>
        <v>1</v>
      </c>
      <c r="BO80" s="26">
        <f t="shared" si="34"/>
        <v>1</v>
      </c>
      <c r="BP80" s="26">
        <f t="shared" si="34"/>
        <v>0</v>
      </c>
      <c r="BQ80" s="26">
        <f t="shared" si="34"/>
        <v>1</v>
      </c>
      <c r="BR80" s="26">
        <f t="shared" si="34"/>
        <v>0</v>
      </c>
      <c r="BS80" s="26">
        <f t="shared" si="34"/>
        <v>1</v>
      </c>
      <c r="BT80" s="26">
        <f t="shared" si="34"/>
        <v>0</v>
      </c>
      <c r="BU80" s="26">
        <f t="shared" si="34"/>
        <v>1</v>
      </c>
      <c r="BV80" s="26">
        <f t="shared" si="32"/>
        <v>0</v>
      </c>
      <c r="BW80" s="26">
        <f t="shared" si="32"/>
        <v>1</v>
      </c>
      <c r="BX80" s="26">
        <f t="shared" si="32"/>
        <v>0</v>
      </c>
      <c r="BY80" s="26">
        <f t="shared" si="32"/>
        <v>1</v>
      </c>
      <c r="BZ80" s="26">
        <f t="shared" si="32"/>
        <v>0</v>
      </c>
      <c r="CA80" s="26">
        <f t="shared" si="32"/>
        <v>1</v>
      </c>
      <c r="CB80" s="26">
        <f t="shared" si="32"/>
        <v>0</v>
      </c>
      <c r="CC80" s="26">
        <f t="shared" si="32"/>
        <v>0</v>
      </c>
      <c r="CD80" s="26">
        <f t="shared" si="32"/>
        <v>1</v>
      </c>
      <c r="CE80" s="26">
        <f t="shared" si="32"/>
        <v>1</v>
      </c>
      <c r="CF80" s="26">
        <f t="shared" si="32"/>
        <v>1</v>
      </c>
      <c r="CG80" s="26">
        <f t="shared" si="32"/>
        <v>0</v>
      </c>
      <c r="CH80" s="26">
        <f t="shared" si="32"/>
        <v>1</v>
      </c>
      <c r="CI80" s="26">
        <f t="shared" si="32"/>
        <v>0</v>
      </c>
      <c r="CJ80" s="26">
        <f t="shared" si="32"/>
        <v>1</v>
      </c>
      <c r="CK80" s="26">
        <f t="shared" si="32"/>
        <v>0</v>
      </c>
      <c r="CL80" s="26">
        <f t="shared" si="36"/>
        <v>1</v>
      </c>
      <c r="CM80" s="26">
        <f t="shared" si="36"/>
        <v>0</v>
      </c>
      <c r="CN80" s="26">
        <f t="shared" si="36"/>
        <v>1</v>
      </c>
      <c r="CO80" s="26">
        <f t="shared" si="36"/>
        <v>0</v>
      </c>
      <c r="CP80" s="26">
        <f t="shared" si="36"/>
        <v>1</v>
      </c>
      <c r="CQ80" s="26">
        <f t="shared" si="36"/>
        <v>0</v>
      </c>
      <c r="CR80" s="26">
        <f t="shared" si="36"/>
        <v>1</v>
      </c>
      <c r="CS80" s="26">
        <f t="shared" si="36"/>
        <v>0</v>
      </c>
      <c r="CT80" s="26">
        <f t="shared" si="36"/>
        <v>1</v>
      </c>
      <c r="CU80" s="26">
        <f t="shared" si="36"/>
        <v>0</v>
      </c>
      <c r="CV80" s="26">
        <f t="shared" si="36"/>
        <v>1</v>
      </c>
      <c r="CW80" s="26">
        <f t="shared" si="36"/>
        <v>0</v>
      </c>
      <c r="CX80" s="26">
        <f t="shared" si="36"/>
        <v>0</v>
      </c>
    </row>
    <row r="81" spans="2:102" x14ac:dyDescent="0.25">
      <c r="B81" s="26">
        <v>79</v>
      </c>
      <c r="C81" s="26">
        <f t="shared" si="35"/>
        <v>0</v>
      </c>
      <c r="D81" s="26">
        <f t="shared" si="35"/>
        <v>0</v>
      </c>
      <c r="E81" s="26">
        <f t="shared" si="35"/>
        <v>1</v>
      </c>
      <c r="F81" s="26">
        <f t="shared" si="35"/>
        <v>1</v>
      </c>
      <c r="G81" s="26">
        <f t="shared" si="35"/>
        <v>1</v>
      </c>
      <c r="H81" s="26">
        <f t="shared" si="35"/>
        <v>0</v>
      </c>
      <c r="I81" s="26">
        <f t="shared" si="35"/>
        <v>1</v>
      </c>
      <c r="J81" s="26">
        <f t="shared" si="35"/>
        <v>0</v>
      </c>
      <c r="K81" s="26">
        <f t="shared" si="35"/>
        <v>0</v>
      </c>
      <c r="L81" s="26">
        <f t="shared" si="35"/>
        <v>0</v>
      </c>
      <c r="M81" s="26">
        <f t="shared" si="35"/>
        <v>1</v>
      </c>
      <c r="N81" s="26">
        <f t="shared" si="35"/>
        <v>0</v>
      </c>
      <c r="O81" s="26">
        <f t="shared" si="35"/>
        <v>1</v>
      </c>
      <c r="P81" s="26">
        <f t="shared" si="35"/>
        <v>0</v>
      </c>
      <c r="Q81" s="26">
        <f t="shared" si="35"/>
        <v>1</v>
      </c>
      <c r="R81" s="26">
        <f t="shared" si="33"/>
        <v>1</v>
      </c>
      <c r="S81" s="26">
        <f t="shared" si="33"/>
        <v>1</v>
      </c>
      <c r="T81" s="26">
        <f t="shared" si="33"/>
        <v>0</v>
      </c>
      <c r="U81" s="26">
        <f t="shared" si="33"/>
        <v>1</v>
      </c>
      <c r="V81" s="26">
        <f t="shared" si="33"/>
        <v>0</v>
      </c>
      <c r="W81" s="26">
        <f t="shared" si="33"/>
        <v>1</v>
      </c>
      <c r="X81" s="26">
        <f t="shared" si="33"/>
        <v>0</v>
      </c>
      <c r="Y81" s="26">
        <f t="shared" si="33"/>
        <v>1</v>
      </c>
      <c r="Z81" s="26">
        <f t="shared" si="33"/>
        <v>0</v>
      </c>
      <c r="AA81" s="26">
        <f t="shared" si="33"/>
        <v>0</v>
      </c>
      <c r="AB81" s="26">
        <f t="shared" si="33"/>
        <v>0</v>
      </c>
      <c r="AC81" s="26">
        <f t="shared" si="33"/>
        <v>1</v>
      </c>
      <c r="AD81" s="26">
        <f t="shared" si="33"/>
        <v>0</v>
      </c>
      <c r="AE81" s="26">
        <f t="shared" si="33"/>
        <v>1</v>
      </c>
      <c r="AF81" s="26">
        <f t="shared" si="33"/>
        <v>0</v>
      </c>
      <c r="AG81" s="26">
        <f t="shared" si="33"/>
        <v>1</v>
      </c>
      <c r="AH81" s="26">
        <f t="shared" si="33"/>
        <v>0</v>
      </c>
      <c r="AI81" s="26">
        <f t="shared" si="38"/>
        <v>1</v>
      </c>
      <c r="AJ81" s="26">
        <f t="shared" si="38"/>
        <v>0</v>
      </c>
      <c r="AK81" s="26">
        <f t="shared" si="38"/>
        <v>1</v>
      </c>
      <c r="AL81" s="26">
        <f t="shared" si="38"/>
        <v>1</v>
      </c>
      <c r="AM81" s="26">
        <f t="shared" si="38"/>
        <v>1</v>
      </c>
      <c r="AN81" s="26">
        <f t="shared" si="38"/>
        <v>0</v>
      </c>
      <c r="AO81" s="26">
        <f t="shared" si="38"/>
        <v>1</v>
      </c>
      <c r="AP81" s="26">
        <f t="shared" si="38"/>
        <v>0</v>
      </c>
      <c r="AQ81" s="26">
        <f t="shared" si="38"/>
        <v>1</v>
      </c>
      <c r="AR81" s="26">
        <f t="shared" si="38"/>
        <v>0</v>
      </c>
      <c r="AS81" s="26">
        <f t="shared" si="38"/>
        <v>1</v>
      </c>
      <c r="AT81" s="26">
        <f t="shared" si="38"/>
        <v>0</v>
      </c>
      <c r="AU81" s="26">
        <f t="shared" si="38"/>
        <v>1</v>
      </c>
      <c r="AV81" s="26">
        <f t="shared" si="38"/>
        <v>0</v>
      </c>
      <c r="AW81" s="26">
        <f t="shared" si="38"/>
        <v>1</v>
      </c>
      <c r="AX81" s="26">
        <f t="shared" si="38"/>
        <v>0</v>
      </c>
      <c r="AY81" s="26">
        <f t="shared" si="37"/>
        <v>0</v>
      </c>
      <c r="AZ81" s="26">
        <f t="shared" si="37"/>
        <v>0</v>
      </c>
      <c r="BA81" s="26">
        <f t="shared" si="37"/>
        <v>1</v>
      </c>
      <c r="BB81" s="26">
        <f t="shared" si="37"/>
        <v>0</v>
      </c>
      <c r="BC81" s="26">
        <f t="shared" si="37"/>
        <v>1</v>
      </c>
      <c r="BD81" s="26">
        <f t="shared" si="37"/>
        <v>0</v>
      </c>
      <c r="BE81" s="26">
        <f t="shared" si="37"/>
        <v>1</v>
      </c>
      <c r="BF81" s="26">
        <f t="shared" si="37"/>
        <v>0</v>
      </c>
      <c r="BG81" s="26">
        <f t="shared" si="34"/>
        <v>1</v>
      </c>
      <c r="BH81" s="26">
        <f t="shared" si="34"/>
        <v>0</v>
      </c>
      <c r="BI81" s="26">
        <f t="shared" si="34"/>
        <v>1</v>
      </c>
      <c r="BJ81" s="26">
        <f t="shared" si="34"/>
        <v>0</v>
      </c>
      <c r="BK81" s="26">
        <f t="shared" si="34"/>
        <v>1</v>
      </c>
      <c r="BL81" s="26">
        <f t="shared" si="34"/>
        <v>0</v>
      </c>
      <c r="BM81" s="26">
        <f t="shared" si="34"/>
        <v>1</v>
      </c>
      <c r="BN81" s="26">
        <f t="shared" si="34"/>
        <v>1</v>
      </c>
      <c r="BO81" s="26">
        <f t="shared" si="34"/>
        <v>1</v>
      </c>
      <c r="BP81" s="26">
        <f t="shared" si="34"/>
        <v>0</v>
      </c>
      <c r="BQ81" s="26">
        <f t="shared" si="34"/>
        <v>1</v>
      </c>
      <c r="BR81" s="26">
        <f t="shared" si="34"/>
        <v>0</v>
      </c>
      <c r="BS81" s="26">
        <f t="shared" si="34"/>
        <v>1</v>
      </c>
      <c r="BT81" s="26">
        <f t="shared" si="34"/>
        <v>0</v>
      </c>
      <c r="BU81" s="26">
        <f t="shared" si="34"/>
        <v>1</v>
      </c>
      <c r="BV81" s="26">
        <f t="shared" si="32"/>
        <v>0</v>
      </c>
      <c r="BW81" s="26">
        <f t="shared" si="32"/>
        <v>1</v>
      </c>
      <c r="BX81" s="26">
        <f t="shared" si="32"/>
        <v>0</v>
      </c>
      <c r="BY81" s="26">
        <f t="shared" si="32"/>
        <v>1</v>
      </c>
      <c r="BZ81" s="26">
        <f t="shared" si="32"/>
        <v>0</v>
      </c>
      <c r="CA81" s="26">
        <f t="shared" si="32"/>
        <v>1</v>
      </c>
      <c r="CB81" s="26">
        <f t="shared" si="32"/>
        <v>0</v>
      </c>
      <c r="CC81" s="26">
        <f t="shared" si="32"/>
        <v>1</v>
      </c>
      <c r="CD81" s="26">
        <f t="shared" si="32"/>
        <v>1</v>
      </c>
      <c r="CE81" s="26">
        <f t="shared" si="32"/>
        <v>1</v>
      </c>
      <c r="CF81" s="26">
        <f t="shared" si="32"/>
        <v>1</v>
      </c>
      <c r="CG81" s="26">
        <f t="shared" si="32"/>
        <v>0</v>
      </c>
      <c r="CH81" s="26">
        <f t="shared" si="32"/>
        <v>1</v>
      </c>
      <c r="CI81" s="26">
        <f t="shared" si="32"/>
        <v>0</v>
      </c>
      <c r="CJ81" s="26">
        <f t="shared" si="32"/>
        <v>1</v>
      </c>
      <c r="CK81" s="26">
        <f t="shared" si="32"/>
        <v>0</v>
      </c>
      <c r="CL81" s="26">
        <f t="shared" si="36"/>
        <v>1</v>
      </c>
      <c r="CM81" s="26">
        <f t="shared" si="36"/>
        <v>0</v>
      </c>
      <c r="CN81" s="26">
        <f t="shared" si="36"/>
        <v>1</v>
      </c>
      <c r="CO81" s="26">
        <f t="shared" si="36"/>
        <v>0</v>
      </c>
      <c r="CP81" s="26">
        <f t="shared" si="36"/>
        <v>1</v>
      </c>
      <c r="CQ81" s="26">
        <f t="shared" si="36"/>
        <v>0</v>
      </c>
      <c r="CR81" s="26">
        <f t="shared" si="36"/>
        <v>1</v>
      </c>
      <c r="CS81" s="26">
        <f t="shared" si="36"/>
        <v>0</v>
      </c>
      <c r="CT81" s="26">
        <f t="shared" si="36"/>
        <v>1</v>
      </c>
      <c r="CU81" s="26">
        <f t="shared" si="36"/>
        <v>0</v>
      </c>
      <c r="CV81" s="26">
        <f t="shared" si="36"/>
        <v>1</v>
      </c>
      <c r="CW81" s="26">
        <f t="shared" si="36"/>
        <v>0</v>
      </c>
      <c r="CX81" s="26">
        <f t="shared" si="36"/>
        <v>0</v>
      </c>
    </row>
    <row r="82" spans="2:102" x14ac:dyDescent="0.25">
      <c r="B82" s="26">
        <v>80</v>
      </c>
      <c r="C82" s="26">
        <f t="shared" si="35"/>
        <v>0</v>
      </c>
      <c r="D82" s="26">
        <f t="shared" si="35"/>
        <v>0</v>
      </c>
      <c r="E82" s="26">
        <f t="shared" si="35"/>
        <v>1</v>
      </c>
      <c r="F82" s="26">
        <f t="shared" si="35"/>
        <v>1</v>
      </c>
      <c r="G82" s="26">
        <f t="shared" si="35"/>
        <v>1</v>
      </c>
      <c r="H82" s="26">
        <f t="shared" si="35"/>
        <v>0</v>
      </c>
      <c r="I82" s="26">
        <f t="shared" si="35"/>
        <v>1</v>
      </c>
      <c r="J82" s="26">
        <f t="shared" si="35"/>
        <v>0</v>
      </c>
      <c r="K82" s="26">
        <f t="shared" si="35"/>
        <v>0</v>
      </c>
      <c r="L82" s="26">
        <f t="shared" si="35"/>
        <v>0</v>
      </c>
      <c r="M82" s="26">
        <f t="shared" si="35"/>
        <v>1</v>
      </c>
      <c r="N82" s="26">
        <f t="shared" si="35"/>
        <v>0</v>
      </c>
      <c r="O82" s="26">
        <f t="shared" si="35"/>
        <v>1</v>
      </c>
      <c r="P82" s="26">
        <f t="shared" si="35"/>
        <v>0</v>
      </c>
      <c r="Q82" s="26">
        <f t="shared" si="35"/>
        <v>1</v>
      </c>
      <c r="R82" s="26">
        <f t="shared" si="33"/>
        <v>1</v>
      </c>
      <c r="S82" s="26">
        <f t="shared" si="33"/>
        <v>1</v>
      </c>
      <c r="T82" s="26">
        <f t="shared" si="33"/>
        <v>0</v>
      </c>
      <c r="U82" s="26">
        <f t="shared" si="33"/>
        <v>1</v>
      </c>
      <c r="V82" s="26">
        <f t="shared" si="33"/>
        <v>0</v>
      </c>
      <c r="W82" s="26">
        <f t="shared" si="33"/>
        <v>1</v>
      </c>
      <c r="X82" s="26">
        <f t="shared" si="33"/>
        <v>0</v>
      </c>
      <c r="Y82" s="26">
        <f t="shared" si="33"/>
        <v>1</v>
      </c>
      <c r="Z82" s="26">
        <f t="shared" si="33"/>
        <v>0</v>
      </c>
      <c r="AA82" s="26">
        <f t="shared" si="33"/>
        <v>0</v>
      </c>
      <c r="AB82" s="26">
        <f t="shared" si="33"/>
        <v>0</v>
      </c>
      <c r="AC82" s="26">
        <f t="shared" si="33"/>
        <v>1</v>
      </c>
      <c r="AD82" s="26">
        <f t="shared" si="33"/>
        <v>0</v>
      </c>
      <c r="AE82" s="26">
        <f t="shared" si="33"/>
        <v>1</v>
      </c>
      <c r="AF82" s="26">
        <f t="shared" si="33"/>
        <v>0</v>
      </c>
      <c r="AG82" s="26">
        <f t="shared" si="33"/>
        <v>1</v>
      </c>
      <c r="AH82" s="26">
        <f t="shared" si="33"/>
        <v>0</v>
      </c>
      <c r="AI82" s="26">
        <f t="shared" si="38"/>
        <v>1</v>
      </c>
      <c r="AJ82" s="26">
        <f t="shared" si="38"/>
        <v>0</v>
      </c>
      <c r="AK82" s="26">
        <f t="shared" si="38"/>
        <v>1</v>
      </c>
      <c r="AL82" s="26">
        <f t="shared" si="38"/>
        <v>1</v>
      </c>
      <c r="AM82" s="26">
        <f t="shared" si="38"/>
        <v>1</v>
      </c>
      <c r="AN82" s="26">
        <f t="shared" si="38"/>
        <v>0</v>
      </c>
      <c r="AO82" s="26">
        <f t="shared" si="38"/>
        <v>1</v>
      </c>
      <c r="AP82" s="26">
        <f t="shared" si="38"/>
        <v>0</v>
      </c>
      <c r="AQ82" s="26">
        <f t="shared" si="38"/>
        <v>1</v>
      </c>
      <c r="AR82" s="26">
        <f t="shared" si="38"/>
        <v>0</v>
      </c>
      <c r="AS82" s="26">
        <f t="shared" si="38"/>
        <v>1</v>
      </c>
      <c r="AT82" s="26">
        <f t="shared" si="38"/>
        <v>0</v>
      </c>
      <c r="AU82" s="26">
        <f t="shared" si="38"/>
        <v>1</v>
      </c>
      <c r="AV82" s="26">
        <f t="shared" si="38"/>
        <v>0</v>
      </c>
      <c r="AW82" s="26">
        <f t="shared" si="38"/>
        <v>1</v>
      </c>
      <c r="AX82" s="26">
        <f t="shared" si="38"/>
        <v>0</v>
      </c>
      <c r="AY82" s="26">
        <f t="shared" si="37"/>
        <v>0</v>
      </c>
      <c r="AZ82" s="26">
        <f t="shared" si="37"/>
        <v>0</v>
      </c>
      <c r="BA82" s="26">
        <f t="shared" si="37"/>
        <v>1</v>
      </c>
      <c r="BB82" s="26">
        <f t="shared" si="37"/>
        <v>0</v>
      </c>
      <c r="BC82" s="26">
        <f t="shared" si="37"/>
        <v>1</v>
      </c>
      <c r="BD82" s="26">
        <f t="shared" si="37"/>
        <v>0</v>
      </c>
      <c r="BE82" s="26">
        <f t="shared" si="37"/>
        <v>1</v>
      </c>
      <c r="BF82" s="26">
        <f t="shared" si="37"/>
        <v>0</v>
      </c>
      <c r="BG82" s="26">
        <f t="shared" si="34"/>
        <v>1</v>
      </c>
      <c r="BH82" s="26">
        <f t="shared" si="34"/>
        <v>0</v>
      </c>
      <c r="BI82" s="26">
        <f t="shared" si="34"/>
        <v>1</v>
      </c>
      <c r="BJ82" s="26">
        <f t="shared" si="34"/>
        <v>0</v>
      </c>
      <c r="BK82" s="26">
        <f t="shared" si="34"/>
        <v>1</v>
      </c>
      <c r="BL82" s="26">
        <f t="shared" si="34"/>
        <v>0</v>
      </c>
      <c r="BM82" s="26">
        <f t="shared" si="34"/>
        <v>1</v>
      </c>
      <c r="BN82" s="26">
        <f t="shared" si="34"/>
        <v>1</v>
      </c>
      <c r="BO82" s="26">
        <f t="shared" si="34"/>
        <v>1</v>
      </c>
      <c r="BP82" s="26">
        <f t="shared" si="34"/>
        <v>0</v>
      </c>
      <c r="BQ82" s="26">
        <f t="shared" si="34"/>
        <v>1</v>
      </c>
      <c r="BR82" s="26">
        <f t="shared" si="34"/>
        <v>0</v>
      </c>
      <c r="BS82" s="26">
        <f t="shared" si="34"/>
        <v>1</v>
      </c>
      <c r="BT82" s="26">
        <f t="shared" si="34"/>
        <v>0</v>
      </c>
      <c r="BU82" s="26">
        <f t="shared" si="34"/>
        <v>1</v>
      </c>
      <c r="BV82" s="26">
        <f t="shared" si="32"/>
        <v>0</v>
      </c>
      <c r="BW82" s="26">
        <f t="shared" si="32"/>
        <v>1</v>
      </c>
      <c r="BX82" s="26">
        <f t="shared" si="32"/>
        <v>0</v>
      </c>
      <c r="BY82" s="26">
        <f t="shared" si="32"/>
        <v>1</v>
      </c>
      <c r="BZ82" s="26">
        <f t="shared" si="32"/>
        <v>0</v>
      </c>
      <c r="CA82" s="26">
        <f t="shared" si="32"/>
        <v>1</v>
      </c>
      <c r="CB82" s="26">
        <f t="shared" si="32"/>
        <v>0</v>
      </c>
      <c r="CC82" s="26">
        <f t="shared" si="32"/>
        <v>1</v>
      </c>
      <c r="CD82" s="26">
        <f t="shared" si="32"/>
        <v>0</v>
      </c>
      <c r="CE82" s="26">
        <f t="shared" si="32"/>
        <v>1</v>
      </c>
      <c r="CF82" s="26">
        <f t="shared" si="32"/>
        <v>1</v>
      </c>
      <c r="CG82" s="26">
        <f t="shared" si="32"/>
        <v>0</v>
      </c>
      <c r="CH82" s="26">
        <f t="shared" si="32"/>
        <v>1</v>
      </c>
      <c r="CI82" s="26">
        <f t="shared" si="32"/>
        <v>0</v>
      </c>
      <c r="CJ82" s="26">
        <f t="shared" si="32"/>
        <v>1</v>
      </c>
      <c r="CK82" s="26">
        <f t="shared" si="32"/>
        <v>0</v>
      </c>
      <c r="CL82" s="26">
        <f t="shared" si="36"/>
        <v>1</v>
      </c>
      <c r="CM82" s="26">
        <f t="shared" si="36"/>
        <v>0</v>
      </c>
      <c r="CN82" s="26">
        <f t="shared" si="36"/>
        <v>1</v>
      </c>
      <c r="CO82" s="26">
        <f t="shared" si="36"/>
        <v>0</v>
      </c>
      <c r="CP82" s="26">
        <f t="shared" si="36"/>
        <v>1</v>
      </c>
      <c r="CQ82" s="26">
        <f t="shared" si="36"/>
        <v>0</v>
      </c>
      <c r="CR82" s="26">
        <f t="shared" si="36"/>
        <v>1</v>
      </c>
      <c r="CS82" s="26">
        <f t="shared" si="36"/>
        <v>0</v>
      </c>
      <c r="CT82" s="26">
        <f t="shared" si="36"/>
        <v>1</v>
      </c>
      <c r="CU82" s="26">
        <f t="shared" si="36"/>
        <v>0</v>
      </c>
      <c r="CV82" s="26">
        <f t="shared" si="36"/>
        <v>1</v>
      </c>
      <c r="CW82" s="26">
        <f t="shared" si="36"/>
        <v>0</v>
      </c>
      <c r="CX82" s="26">
        <f t="shared" si="36"/>
        <v>0</v>
      </c>
    </row>
    <row r="83" spans="2:102" x14ac:dyDescent="0.25">
      <c r="B83" s="26">
        <v>81</v>
      </c>
      <c r="C83" s="26">
        <f t="shared" si="35"/>
        <v>0</v>
      </c>
      <c r="D83" s="26">
        <f t="shared" si="35"/>
        <v>0</v>
      </c>
      <c r="E83" s="26">
        <f t="shared" si="35"/>
        <v>1</v>
      </c>
      <c r="F83" s="26">
        <f t="shared" si="35"/>
        <v>1</v>
      </c>
      <c r="G83" s="26">
        <f t="shared" si="35"/>
        <v>1</v>
      </c>
      <c r="H83" s="26">
        <f t="shared" si="35"/>
        <v>0</v>
      </c>
      <c r="I83" s="26">
        <f t="shared" si="35"/>
        <v>1</v>
      </c>
      <c r="J83" s="26">
        <f t="shared" si="35"/>
        <v>0</v>
      </c>
      <c r="K83" s="26">
        <f t="shared" si="35"/>
        <v>0</v>
      </c>
      <c r="L83" s="26">
        <f t="shared" si="35"/>
        <v>0</v>
      </c>
      <c r="M83" s="26">
        <f t="shared" si="35"/>
        <v>1</v>
      </c>
      <c r="N83" s="26">
        <f t="shared" si="35"/>
        <v>0</v>
      </c>
      <c r="O83" s="26">
        <f t="shared" si="35"/>
        <v>1</v>
      </c>
      <c r="P83" s="26">
        <f t="shared" si="35"/>
        <v>0</v>
      </c>
      <c r="Q83" s="26">
        <f t="shared" si="35"/>
        <v>1</v>
      </c>
      <c r="R83" s="26">
        <f t="shared" si="33"/>
        <v>1</v>
      </c>
      <c r="S83" s="26">
        <f t="shared" si="33"/>
        <v>1</v>
      </c>
      <c r="T83" s="26">
        <f t="shared" si="33"/>
        <v>0</v>
      </c>
      <c r="U83" s="26">
        <f t="shared" si="33"/>
        <v>1</v>
      </c>
      <c r="V83" s="26">
        <f t="shared" si="33"/>
        <v>0</v>
      </c>
      <c r="W83" s="26">
        <f t="shared" si="33"/>
        <v>1</v>
      </c>
      <c r="X83" s="26">
        <f t="shared" si="33"/>
        <v>0</v>
      </c>
      <c r="Y83" s="26">
        <f t="shared" si="33"/>
        <v>1</v>
      </c>
      <c r="Z83" s="26">
        <f t="shared" si="33"/>
        <v>0</v>
      </c>
      <c r="AA83" s="26">
        <f t="shared" si="33"/>
        <v>0</v>
      </c>
      <c r="AB83" s="26">
        <f t="shared" si="33"/>
        <v>0</v>
      </c>
      <c r="AC83" s="26">
        <f t="shared" si="33"/>
        <v>1</v>
      </c>
      <c r="AD83" s="26">
        <f t="shared" si="33"/>
        <v>0</v>
      </c>
      <c r="AE83" s="26">
        <f t="shared" si="33"/>
        <v>1</v>
      </c>
      <c r="AF83" s="26">
        <f t="shared" si="33"/>
        <v>0</v>
      </c>
      <c r="AG83" s="26">
        <f t="shared" si="33"/>
        <v>1</v>
      </c>
      <c r="AH83" s="26">
        <f t="shared" si="33"/>
        <v>0</v>
      </c>
      <c r="AI83" s="26">
        <f t="shared" si="38"/>
        <v>1</v>
      </c>
      <c r="AJ83" s="26">
        <f t="shared" si="38"/>
        <v>0</v>
      </c>
      <c r="AK83" s="26">
        <f t="shared" si="38"/>
        <v>1</v>
      </c>
      <c r="AL83" s="26">
        <f t="shared" si="38"/>
        <v>1</v>
      </c>
      <c r="AM83" s="26">
        <f t="shared" si="38"/>
        <v>1</v>
      </c>
      <c r="AN83" s="26">
        <f t="shared" si="38"/>
        <v>0</v>
      </c>
      <c r="AO83" s="26">
        <f t="shared" si="38"/>
        <v>1</v>
      </c>
      <c r="AP83" s="26">
        <f t="shared" si="38"/>
        <v>0</v>
      </c>
      <c r="AQ83" s="26">
        <f t="shared" si="38"/>
        <v>1</v>
      </c>
      <c r="AR83" s="26">
        <f t="shared" si="38"/>
        <v>0</v>
      </c>
      <c r="AS83" s="26">
        <f t="shared" si="38"/>
        <v>1</v>
      </c>
      <c r="AT83" s="26">
        <f t="shared" si="38"/>
        <v>0</v>
      </c>
      <c r="AU83" s="26">
        <f t="shared" si="38"/>
        <v>1</v>
      </c>
      <c r="AV83" s="26">
        <f t="shared" si="38"/>
        <v>0</v>
      </c>
      <c r="AW83" s="26">
        <f t="shared" si="38"/>
        <v>1</v>
      </c>
      <c r="AX83" s="26">
        <f t="shared" si="38"/>
        <v>0</v>
      </c>
      <c r="AY83" s="26">
        <f t="shared" si="37"/>
        <v>0</v>
      </c>
      <c r="AZ83" s="26">
        <f t="shared" si="37"/>
        <v>0</v>
      </c>
      <c r="BA83" s="26">
        <f t="shared" si="37"/>
        <v>1</v>
      </c>
      <c r="BB83" s="26">
        <f t="shared" si="37"/>
        <v>0</v>
      </c>
      <c r="BC83" s="26">
        <f t="shared" si="37"/>
        <v>1</v>
      </c>
      <c r="BD83" s="26">
        <f t="shared" si="37"/>
        <v>0</v>
      </c>
      <c r="BE83" s="26">
        <f t="shared" si="37"/>
        <v>1</v>
      </c>
      <c r="BF83" s="26">
        <f t="shared" si="37"/>
        <v>0</v>
      </c>
      <c r="BG83" s="26">
        <f t="shared" si="34"/>
        <v>1</v>
      </c>
      <c r="BH83" s="26">
        <f t="shared" si="34"/>
        <v>0</v>
      </c>
      <c r="BI83" s="26">
        <f t="shared" si="34"/>
        <v>1</v>
      </c>
      <c r="BJ83" s="26">
        <f t="shared" si="34"/>
        <v>0</v>
      </c>
      <c r="BK83" s="26">
        <f t="shared" si="34"/>
        <v>1</v>
      </c>
      <c r="BL83" s="26">
        <f t="shared" si="34"/>
        <v>0</v>
      </c>
      <c r="BM83" s="26">
        <f t="shared" si="34"/>
        <v>1</v>
      </c>
      <c r="BN83" s="26">
        <f t="shared" si="34"/>
        <v>1</v>
      </c>
      <c r="BO83" s="26">
        <f t="shared" si="34"/>
        <v>1</v>
      </c>
      <c r="BP83" s="26">
        <f t="shared" si="34"/>
        <v>0</v>
      </c>
      <c r="BQ83" s="26">
        <f t="shared" si="34"/>
        <v>1</v>
      </c>
      <c r="BR83" s="26">
        <f t="shared" si="34"/>
        <v>0</v>
      </c>
      <c r="BS83" s="26">
        <f t="shared" si="34"/>
        <v>1</v>
      </c>
      <c r="BT83" s="26">
        <f t="shared" si="34"/>
        <v>0</v>
      </c>
      <c r="BU83" s="26">
        <f t="shared" si="34"/>
        <v>1</v>
      </c>
      <c r="BV83" s="26">
        <f t="shared" si="32"/>
        <v>0</v>
      </c>
      <c r="BW83" s="26">
        <f t="shared" si="32"/>
        <v>1</v>
      </c>
      <c r="BX83" s="26">
        <f t="shared" si="32"/>
        <v>0</v>
      </c>
      <c r="BY83" s="26">
        <f t="shared" si="32"/>
        <v>1</v>
      </c>
      <c r="BZ83" s="26">
        <f t="shared" si="32"/>
        <v>0</v>
      </c>
      <c r="CA83" s="26">
        <f t="shared" si="32"/>
        <v>1</v>
      </c>
      <c r="CB83" s="26">
        <f t="shared" si="32"/>
        <v>0</v>
      </c>
      <c r="CC83" s="26">
        <f t="shared" si="32"/>
        <v>1</v>
      </c>
      <c r="CD83" s="26">
        <f t="shared" si="32"/>
        <v>0</v>
      </c>
      <c r="CE83" s="26">
        <f t="shared" si="32"/>
        <v>0</v>
      </c>
      <c r="CF83" s="26">
        <f t="shared" si="32"/>
        <v>1</v>
      </c>
      <c r="CG83" s="26">
        <f t="shared" si="32"/>
        <v>0</v>
      </c>
      <c r="CH83" s="26">
        <f t="shared" si="32"/>
        <v>1</v>
      </c>
      <c r="CI83" s="26">
        <f t="shared" si="32"/>
        <v>0</v>
      </c>
      <c r="CJ83" s="26">
        <f t="shared" si="32"/>
        <v>1</v>
      </c>
      <c r="CK83" s="26">
        <f t="shared" si="32"/>
        <v>0</v>
      </c>
      <c r="CL83" s="26">
        <f t="shared" si="36"/>
        <v>1</v>
      </c>
      <c r="CM83" s="26">
        <f t="shared" si="36"/>
        <v>0</v>
      </c>
      <c r="CN83" s="26">
        <f t="shared" si="36"/>
        <v>1</v>
      </c>
      <c r="CO83" s="26">
        <f t="shared" si="36"/>
        <v>0</v>
      </c>
      <c r="CP83" s="26">
        <f t="shared" si="36"/>
        <v>1</v>
      </c>
      <c r="CQ83" s="26">
        <f t="shared" si="36"/>
        <v>0</v>
      </c>
      <c r="CR83" s="26">
        <f t="shared" si="36"/>
        <v>1</v>
      </c>
      <c r="CS83" s="26">
        <f t="shared" si="36"/>
        <v>0</v>
      </c>
      <c r="CT83" s="26">
        <f t="shared" si="36"/>
        <v>1</v>
      </c>
      <c r="CU83" s="26">
        <f t="shared" si="36"/>
        <v>0</v>
      </c>
      <c r="CV83" s="26">
        <f t="shared" si="36"/>
        <v>1</v>
      </c>
      <c r="CW83" s="26">
        <f t="shared" si="36"/>
        <v>0</v>
      </c>
      <c r="CX83" s="26">
        <f t="shared" si="36"/>
        <v>0</v>
      </c>
    </row>
    <row r="84" spans="2:102" x14ac:dyDescent="0.25">
      <c r="B84" s="26">
        <v>82</v>
      </c>
      <c r="C84" s="26">
        <f t="shared" si="35"/>
        <v>0</v>
      </c>
      <c r="D84" s="26">
        <f t="shared" si="35"/>
        <v>0</v>
      </c>
      <c r="E84" s="26">
        <f t="shared" si="35"/>
        <v>1</v>
      </c>
      <c r="F84" s="26">
        <f t="shared" si="35"/>
        <v>1</v>
      </c>
      <c r="G84" s="26">
        <f t="shared" si="35"/>
        <v>1</v>
      </c>
      <c r="H84" s="26">
        <f t="shared" si="35"/>
        <v>0</v>
      </c>
      <c r="I84" s="26">
        <f t="shared" si="35"/>
        <v>1</v>
      </c>
      <c r="J84" s="26">
        <f t="shared" si="35"/>
        <v>0</v>
      </c>
      <c r="K84" s="26">
        <f t="shared" si="35"/>
        <v>0</v>
      </c>
      <c r="L84" s="26">
        <f t="shared" si="35"/>
        <v>0</v>
      </c>
      <c r="M84" s="26">
        <f t="shared" si="35"/>
        <v>1</v>
      </c>
      <c r="N84" s="26">
        <f t="shared" si="35"/>
        <v>0</v>
      </c>
      <c r="O84" s="26">
        <f t="shared" si="35"/>
        <v>1</v>
      </c>
      <c r="P84" s="26">
        <f t="shared" si="35"/>
        <v>0</v>
      </c>
      <c r="Q84" s="26">
        <f t="shared" si="35"/>
        <v>1</v>
      </c>
      <c r="R84" s="26">
        <f t="shared" si="35"/>
        <v>1</v>
      </c>
      <c r="S84" s="26">
        <f t="shared" ref="S84:AH99" si="39">IF(MOD(S$3,$B84)=0,1-S83,S83)</f>
        <v>1</v>
      </c>
      <c r="T84" s="26">
        <f t="shared" si="39"/>
        <v>0</v>
      </c>
      <c r="U84" s="26">
        <f t="shared" si="39"/>
        <v>1</v>
      </c>
      <c r="V84" s="26">
        <f t="shared" si="39"/>
        <v>0</v>
      </c>
      <c r="W84" s="26">
        <f t="shared" si="39"/>
        <v>1</v>
      </c>
      <c r="X84" s="26">
        <f t="shared" si="39"/>
        <v>0</v>
      </c>
      <c r="Y84" s="26">
        <f t="shared" si="39"/>
        <v>1</v>
      </c>
      <c r="Z84" s="26">
        <f t="shared" si="39"/>
        <v>0</v>
      </c>
      <c r="AA84" s="26">
        <f t="shared" si="39"/>
        <v>0</v>
      </c>
      <c r="AB84" s="26">
        <f t="shared" si="39"/>
        <v>0</v>
      </c>
      <c r="AC84" s="26">
        <f t="shared" si="39"/>
        <v>1</v>
      </c>
      <c r="AD84" s="26">
        <f t="shared" si="39"/>
        <v>0</v>
      </c>
      <c r="AE84" s="26">
        <f t="shared" si="39"/>
        <v>1</v>
      </c>
      <c r="AF84" s="26">
        <f t="shared" si="39"/>
        <v>0</v>
      </c>
      <c r="AG84" s="26">
        <f t="shared" si="39"/>
        <v>1</v>
      </c>
      <c r="AH84" s="26">
        <f t="shared" si="39"/>
        <v>0</v>
      </c>
      <c r="AI84" s="26">
        <f t="shared" si="38"/>
        <v>1</v>
      </c>
      <c r="AJ84" s="26">
        <f t="shared" si="38"/>
        <v>0</v>
      </c>
      <c r="AK84" s="26">
        <f t="shared" si="38"/>
        <v>1</v>
      </c>
      <c r="AL84" s="26">
        <f t="shared" si="38"/>
        <v>1</v>
      </c>
      <c r="AM84" s="26">
        <f t="shared" si="38"/>
        <v>1</v>
      </c>
      <c r="AN84" s="26">
        <f t="shared" si="38"/>
        <v>0</v>
      </c>
      <c r="AO84" s="26">
        <f t="shared" si="38"/>
        <v>1</v>
      </c>
      <c r="AP84" s="26">
        <f t="shared" si="38"/>
        <v>0</v>
      </c>
      <c r="AQ84" s="26">
        <f t="shared" si="38"/>
        <v>1</v>
      </c>
      <c r="AR84" s="26">
        <f t="shared" si="38"/>
        <v>0</v>
      </c>
      <c r="AS84" s="26">
        <f t="shared" si="38"/>
        <v>1</v>
      </c>
      <c r="AT84" s="26">
        <f t="shared" si="38"/>
        <v>0</v>
      </c>
      <c r="AU84" s="26">
        <f t="shared" si="38"/>
        <v>1</v>
      </c>
      <c r="AV84" s="26">
        <f t="shared" si="38"/>
        <v>0</v>
      </c>
      <c r="AW84" s="26">
        <f t="shared" si="38"/>
        <v>1</v>
      </c>
      <c r="AX84" s="26">
        <f t="shared" si="38"/>
        <v>0</v>
      </c>
      <c r="AY84" s="26">
        <f t="shared" si="37"/>
        <v>0</v>
      </c>
      <c r="AZ84" s="26">
        <f t="shared" si="37"/>
        <v>0</v>
      </c>
      <c r="BA84" s="26">
        <f t="shared" si="37"/>
        <v>1</v>
      </c>
      <c r="BB84" s="26">
        <f t="shared" si="37"/>
        <v>0</v>
      </c>
      <c r="BC84" s="26">
        <f t="shared" si="37"/>
        <v>1</v>
      </c>
      <c r="BD84" s="26">
        <f t="shared" si="37"/>
        <v>0</v>
      </c>
      <c r="BE84" s="26">
        <f t="shared" si="37"/>
        <v>1</v>
      </c>
      <c r="BF84" s="26">
        <f t="shared" si="37"/>
        <v>0</v>
      </c>
      <c r="BG84" s="26">
        <f t="shared" si="34"/>
        <v>1</v>
      </c>
      <c r="BH84" s="26">
        <f t="shared" si="34"/>
        <v>0</v>
      </c>
      <c r="BI84" s="26">
        <f t="shared" si="34"/>
        <v>1</v>
      </c>
      <c r="BJ84" s="26">
        <f t="shared" si="34"/>
        <v>0</v>
      </c>
      <c r="BK84" s="26">
        <f t="shared" si="34"/>
        <v>1</v>
      </c>
      <c r="BL84" s="26">
        <f t="shared" si="34"/>
        <v>0</v>
      </c>
      <c r="BM84" s="26">
        <f t="shared" si="34"/>
        <v>1</v>
      </c>
      <c r="BN84" s="26">
        <f t="shared" si="34"/>
        <v>1</v>
      </c>
      <c r="BO84" s="26">
        <f t="shared" si="34"/>
        <v>1</v>
      </c>
      <c r="BP84" s="26">
        <f t="shared" si="34"/>
        <v>0</v>
      </c>
      <c r="BQ84" s="26">
        <f t="shared" si="34"/>
        <v>1</v>
      </c>
      <c r="BR84" s="26">
        <f t="shared" si="34"/>
        <v>0</v>
      </c>
      <c r="BS84" s="26">
        <f t="shared" si="34"/>
        <v>1</v>
      </c>
      <c r="BT84" s="26">
        <f t="shared" si="34"/>
        <v>0</v>
      </c>
      <c r="BU84" s="26">
        <f t="shared" si="34"/>
        <v>1</v>
      </c>
      <c r="BV84" s="26">
        <f t="shared" si="34"/>
        <v>0</v>
      </c>
      <c r="BW84" s="26">
        <f t="shared" ref="BW84:CL99" si="40">IF(MOD(BW$3,$B84)=0,1-BW83,BW83)</f>
        <v>1</v>
      </c>
      <c r="BX84" s="26">
        <f t="shared" si="40"/>
        <v>0</v>
      </c>
      <c r="BY84" s="26">
        <f t="shared" si="40"/>
        <v>1</v>
      </c>
      <c r="BZ84" s="26">
        <f t="shared" si="40"/>
        <v>0</v>
      </c>
      <c r="CA84" s="26">
        <f t="shared" si="40"/>
        <v>1</v>
      </c>
      <c r="CB84" s="26">
        <f t="shared" si="40"/>
        <v>0</v>
      </c>
      <c r="CC84" s="26">
        <f t="shared" si="40"/>
        <v>1</v>
      </c>
      <c r="CD84" s="26">
        <f t="shared" si="40"/>
        <v>0</v>
      </c>
      <c r="CE84" s="26">
        <f t="shared" si="40"/>
        <v>0</v>
      </c>
      <c r="CF84" s="26">
        <f t="shared" si="40"/>
        <v>0</v>
      </c>
      <c r="CG84" s="26">
        <f t="shared" si="40"/>
        <v>0</v>
      </c>
      <c r="CH84" s="26">
        <f t="shared" si="40"/>
        <v>1</v>
      </c>
      <c r="CI84" s="26">
        <f t="shared" si="40"/>
        <v>0</v>
      </c>
      <c r="CJ84" s="26">
        <f t="shared" si="40"/>
        <v>1</v>
      </c>
      <c r="CK84" s="26">
        <f t="shared" si="40"/>
        <v>0</v>
      </c>
      <c r="CL84" s="26">
        <f t="shared" si="36"/>
        <v>1</v>
      </c>
      <c r="CM84" s="26">
        <f t="shared" si="36"/>
        <v>0</v>
      </c>
      <c r="CN84" s="26">
        <f t="shared" si="36"/>
        <v>1</v>
      </c>
      <c r="CO84" s="26">
        <f t="shared" si="36"/>
        <v>0</v>
      </c>
      <c r="CP84" s="26">
        <f t="shared" si="36"/>
        <v>1</v>
      </c>
      <c r="CQ84" s="26">
        <f t="shared" si="36"/>
        <v>0</v>
      </c>
      <c r="CR84" s="26">
        <f t="shared" si="36"/>
        <v>1</v>
      </c>
      <c r="CS84" s="26">
        <f t="shared" si="36"/>
        <v>0</v>
      </c>
      <c r="CT84" s="26">
        <f t="shared" si="36"/>
        <v>1</v>
      </c>
      <c r="CU84" s="26">
        <f t="shared" si="36"/>
        <v>0</v>
      </c>
      <c r="CV84" s="26">
        <f t="shared" si="36"/>
        <v>1</v>
      </c>
      <c r="CW84" s="26">
        <f t="shared" si="36"/>
        <v>0</v>
      </c>
      <c r="CX84" s="26">
        <f t="shared" si="36"/>
        <v>0</v>
      </c>
    </row>
    <row r="85" spans="2:102" x14ac:dyDescent="0.25">
      <c r="B85" s="26">
        <v>83</v>
      </c>
      <c r="C85" s="26">
        <f t="shared" si="35"/>
        <v>0</v>
      </c>
      <c r="D85" s="26">
        <f t="shared" si="35"/>
        <v>0</v>
      </c>
      <c r="E85" s="26">
        <f t="shared" si="35"/>
        <v>1</v>
      </c>
      <c r="F85" s="26">
        <f t="shared" si="35"/>
        <v>1</v>
      </c>
      <c r="G85" s="26">
        <f t="shared" si="35"/>
        <v>1</v>
      </c>
      <c r="H85" s="26">
        <f t="shared" si="35"/>
        <v>0</v>
      </c>
      <c r="I85" s="26">
        <f t="shared" si="35"/>
        <v>1</v>
      </c>
      <c r="J85" s="26">
        <f t="shared" si="35"/>
        <v>0</v>
      </c>
      <c r="K85" s="26">
        <f t="shared" si="35"/>
        <v>0</v>
      </c>
      <c r="L85" s="26">
        <f t="shared" si="35"/>
        <v>0</v>
      </c>
      <c r="M85" s="26">
        <f t="shared" si="35"/>
        <v>1</v>
      </c>
      <c r="N85" s="26">
        <f t="shared" si="35"/>
        <v>0</v>
      </c>
      <c r="O85" s="26">
        <f t="shared" si="35"/>
        <v>1</v>
      </c>
      <c r="P85" s="26">
        <f t="shared" si="35"/>
        <v>0</v>
      </c>
      <c r="Q85" s="26">
        <f t="shared" si="35"/>
        <v>1</v>
      </c>
      <c r="R85" s="26">
        <f t="shared" si="35"/>
        <v>1</v>
      </c>
      <c r="S85" s="26">
        <f t="shared" si="39"/>
        <v>1</v>
      </c>
      <c r="T85" s="26">
        <f t="shared" si="39"/>
        <v>0</v>
      </c>
      <c r="U85" s="26">
        <f t="shared" si="39"/>
        <v>1</v>
      </c>
      <c r="V85" s="26">
        <f t="shared" si="39"/>
        <v>0</v>
      </c>
      <c r="W85" s="26">
        <f t="shared" si="39"/>
        <v>1</v>
      </c>
      <c r="X85" s="26">
        <f t="shared" si="39"/>
        <v>0</v>
      </c>
      <c r="Y85" s="26">
        <f t="shared" si="39"/>
        <v>1</v>
      </c>
      <c r="Z85" s="26">
        <f t="shared" si="39"/>
        <v>0</v>
      </c>
      <c r="AA85" s="26">
        <f t="shared" si="39"/>
        <v>0</v>
      </c>
      <c r="AB85" s="26">
        <f t="shared" si="39"/>
        <v>0</v>
      </c>
      <c r="AC85" s="26">
        <f t="shared" si="39"/>
        <v>1</v>
      </c>
      <c r="AD85" s="26">
        <f t="shared" si="39"/>
        <v>0</v>
      </c>
      <c r="AE85" s="26">
        <f t="shared" si="39"/>
        <v>1</v>
      </c>
      <c r="AF85" s="26">
        <f t="shared" si="39"/>
        <v>0</v>
      </c>
      <c r="AG85" s="26">
        <f t="shared" si="39"/>
        <v>1</v>
      </c>
      <c r="AH85" s="26">
        <f t="shared" si="39"/>
        <v>0</v>
      </c>
      <c r="AI85" s="26">
        <f t="shared" si="38"/>
        <v>1</v>
      </c>
      <c r="AJ85" s="26">
        <f t="shared" si="38"/>
        <v>0</v>
      </c>
      <c r="AK85" s="26">
        <f t="shared" si="38"/>
        <v>1</v>
      </c>
      <c r="AL85" s="26">
        <f t="shared" si="38"/>
        <v>1</v>
      </c>
      <c r="AM85" s="26">
        <f t="shared" si="38"/>
        <v>1</v>
      </c>
      <c r="AN85" s="26">
        <f t="shared" si="38"/>
        <v>0</v>
      </c>
      <c r="AO85" s="26">
        <f t="shared" si="38"/>
        <v>1</v>
      </c>
      <c r="AP85" s="26">
        <f t="shared" si="38"/>
        <v>0</v>
      </c>
      <c r="AQ85" s="26">
        <f t="shared" si="38"/>
        <v>1</v>
      </c>
      <c r="AR85" s="26">
        <f t="shared" si="38"/>
        <v>0</v>
      </c>
      <c r="AS85" s="26">
        <f t="shared" si="38"/>
        <v>1</v>
      </c>
      <c r="AT85" s="26">
        <f t="shared" si="38"/>
        <v>0</v>
      </c>
      <c r="AU85" s="26">
        <f t="shared" si="38"/>
        <v>1</v>
      </c>
      <c r="AV85" s="26">
        <f t="shared" si="38"/>
        <v>0</v>
      </c>
      <c r="AW85" s="26">
        <f t="shared" si="38"/>
        <v>1</v>
      </c>
      <c r="AX85" s="26">
        <f t="shared" si="38"/>
        <v>0</v>
      </c>
      <c r="AY85" s="26">
        <f t="shared" si="37"/>
        <v>0</v>
      </c>
      <c r="AZ85" s="26">
        <f t="shared" si="37"/>
        <v>0</v>
      </c>
      <c r="BA85" s="26">
        <f t="shared" si="37"/>
        <v>1</v>
      </c>
      <c r="BB85" s="26">
        <f t="shared" si="37"/>
        <v>0</v>
      </c>
      <c r="BC85" s="26">
        <f t="shared" si="37"/>
        <v>1</v>
      </c>
      <c r="BD85" s="26">
        <f t="shared" si="37"/>
        <v>0</v>
      </c>
      <c r="BE85" s="26">
        <f t="shared" si="37"/>
        <v>1</v>
      </c>
      <c r="BF85" s="26">
        <f t="shared" si="37"/>
        <v>0</v>
      </c>
      <c r="BG85" s="26">
        <f t="shared" si="37"/>
        <v>1</v>
      </c>
      <c r="BH85" s="26">
        <f t="shared" si="37"/>
        <v>0</v>
      </c>
      <c r="BI85" s="26">
        <f t="shared" si="37"/>
        <v>1</v>
      </c>
      <c r="BJ85" s="26">
        <f t="shared" si="37"/>
        <v>0</v>
      </c>
      <c r="BK85" s="26">
        <f t="shared" si="37"/>
        <v>1</v>
      </c>
      <c r="BL85" s="26">
        <f t="shared" si="37"/>
        <v>0</v>
      </c>
      <c r="BM85" s="26">
        <f t="shared" si="37"/>
        <v>1</v>
      </c>
      <c r="BN85" s="26">
        <f t="shared" si="37"/>
        <v>1</v>
      </c>
      <c r="BO85" s="26">
        <f t="shared" ref="BO85:CD100" si="41">IF(MOD(BO$3,$B85)=0,1-BO84,BO84)</f>
        <v>1</v>
      </c>
      <c r="BP85" s="26">
        <f t="shared" si="41"/>
        <v>0</v>
      </c>
      <c r="BQ85" s="26">
        <f t="shared" si="41"/>
        <v>1</v>
      </c>
      <c r="BR85" s="26">
        <f t="shared" si="41"/>
        <v>0</v>
      </c>
      <c r="BS85" s="26">
        <f t="shared" si="41"/>
        <v>1</v>
      </c>
      <c r="BT85" s="26">
        <f t="shared" si="41"/>
        <v>0</v>
      </c>
      <c r="BU85" s="26">
        <f t="shared" si="41"/>
        <v>1</v>
      </c>
      <c r="BV85" s="26">
        <f t="shared" si="41"/>
        <v>0</v>
      </c>
      <c r="BW85" s="26">
        <f t="shared" si="40"/>
        <v>1</v>
      </c>
      <c r="BX85" s="26">
        <f t="shared" si="40"/>
        <v>0</v>
      </c>
      <c r="BY85" s="26">
        <f t="shared" si="40"/>
        <v>1</v>
      </c>
      <c r="BZ85" s="26">
        <f t="shared" si="40"/>
        <v>0</v>
      </c>
      <c r="CA85" s="26">
        <f t="shared" si="40"/>
        <v>1</v>
      </c>
      <c r="CB85" s="26">
        <f t="shared" si="40"/>
        <v>0</v>
      </c>
      <c r="CC85" s="26">
        <f t="shared" si="40"/>
        <v>1</v>
      </c>
      <c r="CD85" s="26">
        <f t="shared" si="40"/>
        <v>0</v>
      </c>
      <c r="CE85" s="26">
        <f t="shared" si="40"/>
        <v>0</v>
      </c>
      <c r="CF85" s="26">
        <f t="shared" si="40"/>
        <v>0</v>
      </c>
      <c r="CG85" s="26">
        <f t="shared" si="40"/>
        <v>1</v>
      </c>
      <c r="CH85" s="26">
        <f t="shared" si="40"/>
        <v>1</v>
      </c>
      <c r="CI85" s="26">
        <f t="shared" si="40"/>
        <v>0</v>
      </c>
      <c r="CJ85" s="26">
        <f t="shared" si="40"/>
        <v>1</v>
      </c>
      <c r="CK85" s="26">
        <f t="shared" si="40"/>
        <v>0</v>
      </c>
      <c r="CL85" s="26">
        <f t="shared" si="36"/>
        <v>1</v>
      </c>
      <c r="CM85" s="26">
        <f t="shared" si="36"/>
        <v>0</v>
      </c>
      <c r="CN85" s="26">
        <f t="shared" si="36"/>
        <v>1</v>
      </c>
      <c r="CO85" s="26">
        <f t="shared" si="36"/>
        <v>0</v>
      </c>
      <c r="CP85" s="26">
        <f t="shared" si="36"/>
        <v>1</v>
      </c>
      <c r="CQ85" s="26">
        <f t="shared" si="36"/>
        <v>0</v>
      </c>
      <c r="CR85" s="26">
        <f t="shared" si="36"/>
        <v>1</v>
      </c>
      <c r="CS85" s="26">
        <f t="shared" si="36"/>
        <v>0</v>
      </c>
      <c r="CT85" s="26">
        <f t="shared" si="36"/>
        <v>1</v>
      </c>
      <c r="CU85" s="26">
        <f t="shared" si="36"/>
        <v>0</v>
      </c>
      <c r="CV85" s="26">
        <f t="shared" si="36"/>
        <v>1</v>
      </c>
      <c r="CW85" s="26">
        <f t="shared" si="36"/>
        <v>0</v>
      </c>
      <c r="CX85" s="26">
        <f t="shared" si="36"/>
        <v>0</v>
      </c>
    </row>
    <row r="86" spans="2:102" x14ac:dyDescent="0.25">
      <c r="B86" s="26">
        <v>84</v>
      </c>
      <c r="C86" s="26">
        <f t="shared" ref="C86:R101" si="42">IF(MOD(C$3,$B86)=0,1-C85,C85)</f>
        <v>0</v>
      </c>
      <c r="D86" s="26">
        <f t="shared" si="42"/>
        <v>0</v>
      </c>
      <c r="E86" s="26">
        <f t="shared" si="42"/>
        <v>1</v>
      </c>
      <c r="F86" s="26">
        <f t="shared" si="42"/>
        <v>1</v>
      </c>
      <c r="G86" s="26">
        <f t="shared" si="42"/>
        <v>1</v>
      </c>
      <c r="H86" s="26">
        <f t="shared" si="42"/>
        <v>0</v>
      </c>
      <c r="I86" s="26">
        <f t="shared" si="42"/>
        <v>1</v>
      </c>
      <c r="J86" s="26">
        <f t="shared" si="42"/>
        <v>0</v>
      </c>
      <c r="K86" s="26">
        <f t="shared" si="42"/>
        <v>0</v>
      </c>
      <c r="L86" s="26">
        <f t="shared" si="42"/>
        <v>0</v>
      </c>
      <c r="M86" s="26">
        <f t="shared" si="42"/>
        <v>1</v>
      </c>
      <c r="N86" s="26">
        <f t="shared" si="42"/>
        <v>0</v>
      </c>
      <c r="O86" s="26">
        <f t="shared" si="42"/>
        <v>1</v>
      </c>
      <c r="P86" s="26">
        <f t="shared" si="42"/>
        <v>0</v>
      </c>
      <c r="Q86" s="26">
        <f t="shared" si="42"/>
        <v>1</v>
      </c>
      <c r="R86" s="26">
        <f t="shared" si="42"/>
        <v>1</v>
      </c>
      <c r="S86" s="26">
        <f t="shared" si="39"/>
        <v>1</v>
      </c>
      <c r="T86" s="26">
        <f t="shared" si="39"/>
        <v>0</v>
      </c>
      <c r="U86" s="26">
        <f t="shared" si="39"/>
        <v>1</v>
      </c>
      <c r="V86" s="26">
        <f t="shared" si="39"/>
        <v>0</v>
      </c>
      <c r="W86" s="26">
        <f t="shared" si="39"/>
        <v>1</v>
      </c>
      <c r="X86" s="26">
        <f t="shared" si="39"/>
        <v>0</v>
      </c>
      <c r="Y86" s="26">
        <f t="shared" si="39"/>
        <v>1</v>
      </c>
      <c r="Z86" s="26">
        <f t="shared" si="39"/>
        <v>0</v>
      </c>
      <c r="AA86" s="26">
        <f t="shared" si="39"/>
        <v>0</v>
      </c>
      <c r="AB86" s="26">
        <f t="shared" si="39"/>
        <v>0</v>
      </c>
      <c r="AC86" s="26">
        <f t="shared" si="39"/>
        <v>1</v>
      </c>
      <c r="AD86" s="26">
        <f t="shared" si="39"/>
        <v>0</v>
      </c>
      <c r="AE86" s="26">
        <f t="shared" si="39"/>
        <v>1</v>
      </c>
      <c r="AF86" s="26">
        <f t="shared" si="39"/>
        <v>0</v>
      </c>
      <c r="AG86" s="26">
        <f t="shared" si="39"/>
        <v>1</v>
      </c>
      <c r="AH86" s="26">
        <f t="shared" si="39"/>
        <v>0</v>
      </c>
      <c r="AI86" s="26">
        <f t="shared" si="38"/>
        <v>1</v>
      </c>
      <c r="AJ86" s="26">
        <f t="shared" si="38"/>
        <v>0</v>
      </c>
      <c r="AK86" s="26">
        <f t="shared" si="38"/>
        <v>1</v>
      </c>
      <c r="AL86" s="26">
        <f t="shared" si="38"/>
        <v>1</v>
      </c>
      <c r="AM86" s="26">
        <f t="shared" si="38"/>
        <v>1</v>
      </c>
      <c r="AN86" s="26">
        <f t="shared" si="38"/>
        <v>0</v>
      </c>
      <c r="AO86" s="26">
        <f t="shared" si="38"/>
        <v>1</v>
      </c>
      <c r="AP86" s="26">
        <f t="shared" si="38"/>
        <v>0</v>
      </c>
      <c r="AQ86" s="26">
        <f t="shared" si="38"/>
        <v>1</v>
      </c>
      <c r="AR86" s="26">
        <f t="shared" si="38"/>
        <v>0</v>
      </c>
      <c r="AS86" s="26">
        <f t="shared" si="38"/>
        <v>1</v>
      </c>
      <c r="AT86" s="26">
        <f t="shared" si="38"/>
        <v>0</v>
      </c>
      <c r="AU86" s="26">
        <f t="shared" si="38"/>
        <v>1</v>
      </c>
      <c r="AV86" s="26">
        <f t="shared" si="38"/>
        <v>0</v>
      </c>
      <c r="AW86" s="26">
        <f t="shared" si="38"/>
        <v>1</v>
      </c>
      <c r="AX86" s="26">
        <f t="shared" si="38"/>
        <v>0</v>
      </c>
      <c r="AY86" s="26">
        <f t="shared" si="37"/>
        <v>0</v>
      </c>
      <c r="AZ86" s="26">
        <f t="shared" si="37"/>
        <v>0</v>
      </c>
      <c r="BA86" s="26">
        <f t="shared" si="37"/>
        <v>1</v>
      </c>
      <c r="BB86" s="26">
        <f t="shared" si="37"/>
        <v>0</v>
      </c>
      <c r="BC86" s="26">
        <f t="shared" si="37"/>
        <v>1</v>
      </c>
      <c r="BD86" s="26">
        <f t="shared" si="37"/>
        <v>0</v>
      </c>
      <c r="BE86" s="26">
        <f t="shared" si="37"/>
        <v>1</v>
      </c>
      <c r="BF86" s="26">
        <f t="shared" si="37"/>
        <v>0</v>
      </c>
      <c r="BG86" s="26">
        <f t="shared" si="37"/>
        <v>1</v>
      </c>
      <c r="BH86" s="26">
        <f t="shared" si="37"/>
        <v>0</v>
      </c>
      <c r="BI86" s="26">
        <f t="shared" si="37"/>
        <v>1</v>
      </c>
      <c r="BJ86" s="26">
        <f t="shared" si="37"/>
        <v>0</v>
      </c>
      <c r="BK86" s="26">
        <f t="shared" si="37"/>
        <v>1</v>
      </c>
      <c r="BL86" s="26">
        <f t="shared" si="37"/>
        <v>0</v>
      </c>
      <c r="BM86" s="26">
        <f t="shared" si="37"/>
        <v>1</v>
      </c>
      <c r="BN86" s="26">
        <f t="shared" si="37"/>
        <v>1</v>
      </c>
      <c r="BO86" s="26">
        <f t="shared" si="41"/>
        <v>1</v>
      </c>
      <c r="BP86" s="26">
        <f t="shared" si="41"/>
        <v>0</v>
      </c>
      <c r="BQ86" s="26">
        <f t="shared" si="41"/>
        <v>1</v>
      </c>
      <c r="BR86" s="26">
        <f t="shared" si="41"/>
        <v>0</v>
      </c>
      <c r="BS86" s="26">
        <f t="shared" si="41"/>
        <v>1</v>
      </c>
      <c r="BT86" s="26">
        <f t="shared" si="41"/>
        <v>0</v>
      </c>
      <c r="BU86" s="26">
        <f t="shared" si="41"/>
        <v>1</v>
      </c>
      <c r="BV86" s="26">
        <f t="shared" si="41"/>
        <v>0</v>
      </c>
      <c r="BW86" s="26">
        <f t="shared" si="40"/>
        <v>1</v>
      </c>
      <c r="BX86" s="26">
        <f t="shared" si="40"/>
        <v>0</v>
      </c>
      <c r="BY86" s="26">
        <f t="shared" si="40"/>
        <v>1</v>
      </c>
      <c r="BZ86" s="26">
        <f t="shared" si="40"/>
        <v>0</v>
      </c>
      <c r="CA86" s="26">
        <f t="shared" si="40"/>
        <v>1</v>
      </c>
      <c r="CB86" s="26">
        <f t="shared" si="40"/>
        <v>0</v>
      </c>
      <c r="CC86" s="26">
        <f t="shared" si="40"/>
        <v>1</v>
      </c>
      <c r="CD86" s="26">
        <f t="shared" si="40"/>
        <v>0</v>
      </c>
      <c r="CE86" s="26">
        <f t="shared" si="40"/>
        <v>0</v>
      </c>
      <c r="CF86" s="26">
        <f t="shared" si="40"/>
        <v>0</v>
      </c>
      <c r="CG86" s="26">
        <f t="shared" si="40"/>
        <v>1</v>
      </c>
      <c r="CH86" s="26">
        <f t="shared" si="40"/>
        <v>0</v>
      </c>
      <c r="CI86" s="26">
        <f t="shared" si="40"/>
        <v>0</v>
      </c>
      <c r="CJ86" s="26">
        <f t="shared" si="40"/>
        <v>1</v>
      </c>
      <c r="CK86" s="26">
        <f t="shared" si="40"/>
        <v>0</v>
      </c>
      <c r="CL86" s="26">
        <f t="shared" si="36"/>
        <v>1</v>
      </c>
      <c r="CM86" s="26">
        <f t="shared" si="36"/>
        <v>0</v>
      </c>
      <c r="CN86" s="26">
        <f t="shared" si="36"/>
        <v>1</v>
      </c>
      <c r="CO86" s="26">
        <f t="shared" si="36"/>
        <v>0</v>
      </c>
      <c r="CP86" s="26">
        <f t="shared" si="36"/>
        <v>1</v>
      </c>
      <c r="CQ86" s="26">
        <f t="shared" si="36"/>
        <v>0</v>
      </c>
      <c r="CR86" s="26">
        <f t="shared" si="36"/>
        <v>1</v>
      </c>
      <c r="CS86" s="26">
        <f t="shared" si="36"/>
        <v>0</v>
      </c>
      <c r="CT86" s="26">
        <f t="shared" si="36"/>
        <v>1</v>
      </c>
      <c r="CU86" s="26">
        <f t="shared" si="36"/>
        <v>0</v>
      </c>
      <c r="CV86" s="26">
        <f t="shared" si="36"/>
        <v>1</v>
      </c>
      <c r="CW86" s="26">
        <f t="shared" si="36"/>
        <v>0</v>
      </c>
      <c r="CX86" s="26">
        <f t="shared" si="36"/>
        <v>0</v>
      </c>
    </row>
    <row r="87" spans="2:102" x14ac:dyDescent="0.25">
      <c r="B87" s="26">
        <v>85</v>
      </c>
      <c r="C87" s="26">
        <f t="shared" si="42"/>
        <v>0</v>
      </c>
      <c r="D87" s="26">
        <f t="shared" si="42"/>
        <v>0</v>
      </c>
      <c r="E87" s="26">
        <f t="shared" si="42"/>
        <v>1</v>
      </c>
      <c r="F87" s="26">
        <f t="shared" si="42"/>
        <v>1</v>
      </c>
      <c r="G87" s="26">
        <f t="shared" si="42"/>
        <v>1</v>
      </c>
      <c r="H87" s="26">
        <f t="shared" si="42"/>
        <v>0</v>
      </c>
      <c r="I87" s="26">
        <f t="shared" si="42"/>
        <v>1</v>
      </c>
      <c r="J87" s="26">
        <f t="shared" si="42"/>
        <v>0</v>
      </c>
      <c r="K87" s="26">
        <f t="shared" si="42"/>
        <v>0</v>
      </c>
      <c r="L87" s="26">
        <f t="shared" si="42"/>
        <v>0</v>
      </c>
      <c r="M87" s="26">
        <f t="shared" si="42"/>
        <v>1</v>
      </c>
      <c r="N87" s="26">
        <f t="shared" si="42"/>
        <v>0</v>
      </c>
      <c r="O87" s="26">
        <f t="shared" si="42"/>
        <v>1</v>
      </c>
      <c r="P87" s="26">
        <f t="shared" si="42"/>
        <v>0</v>
      </c>
      <c r="Q87" s="26">
        <f t="shared" si="42"/>
        <v>1</v>
      </c>
      <c r="R87" s="26">
        <f t="shared" si="42"/>
        <v>1</v>
      </c>
      <c r="S87" s="26">
        <f t="shared" si="39"/>
        <v>1</v>
      </c>
      <c r="T87" s="26">
        <f t="shared" si="39"/>
        <v>0</v>
      </c>
      <c r="U87" s="26">
        <f t="shared" si="39"/>
        <v>1</v>
      </c>
      <c r="V87" s="26">
        <f t="shared" si="39"/>
        <v>0</v>
      </c>
      <c r="W87" s="26">
        <f t="shared" si="39"/>
        <v>1</v>
      </c>
      <c r="X87" s="26">
        <f t="shared" si="39"/>
        <v>0</v>
      </c>
      <c r="Y87" s="26">
        <f t="shared" si="39"/>
        <v>1</v>
      </c>
      <c r="Z87" s="26">
        <f t="shared" si="39"/>
        <v>0</v>
      </c>
      <c r="AA87" s="26">
        <f t="shared" si="39"/>
        <v>0</v>
      </c>
      <c r="AB87" s="26">
        <f t="shared" si="39"/>
        <v>0</v>
      </c>
      <c r="AC87" s="26">
        <f t="shared" si="39"/>
        <v>1</v>
      </c>
      <c r="AD87" s="26">
        <f t="shared" si="39"/>
        <v>0</v>
      </c>
      <c r="AE87" s="26">
        <f t="shared" si="39"/>
        <v>1</v>
      </c>
      <c r="AF87" s="26">
        <f t="shared" si="39"/>
        <v>0</v>
      </c>
      <c r="AG87" s="26">
        <f t="shared" si="39"/>
        <v>1</v>
      </c>
      <c r="AH87" s="26">
        <f t="shared" si="39"/>
        <v>0</v>
      </c>
      <c r="AI87" s="26">
        <f t="shared" si="38"/>
        <v>1</v>
      </c>
      <c r="AJ87" s="26">
        <f t="shared" si="38"/>
        <v>0</v>
      </c>
      <c r="AK87" s="26">
        <f t="shared" si="38"/>
        <v>1</v>
      </c>
      <c r="AL87" s="26">
        <f t="shared" si="38"/>
        <v>1</v>
      </c>
      <c r="AM87" s="26">
        <f t="shared" si="38"/>
        <v>1</v>
      </c>
      <c r="AN87" s="26">
        <f t="shared" si="38"/>
        <v>0</v>
      </c>
      <c r="AO87" s="26">
        <f t="shared" si="38"/>
        <v>1</v>
      </c>
      <c r="AP87" s="26">
        <f t="shared" si="38"/>
        <v>0</v>
      </c>
      <c r="AQ87" s="26">
        <f t="shared" si="38"/>
        <v>1</v>
      </c>
      <c r="AR87" s="26">
        <f t="shared" si="38"/>
        <v>0</v>
      </c>
      <c r="AS87" s="26">
        <f t="shared" si="38"/>
        <v>1</v>
      </c>
      <c r="AT87" s="26">
        <f t="shared" si="38"/>
        <v>0</v>
      </c>
      <c r="AU87" s="26">
        <f t="shared" si="38"/>
        <v>1</v>
      </c>
      <c r="AV87" s="26">
        <f t="shared" si="38"/>
        <v>0</v>
      </c>
      <c r="AW87" s="26">
        <f t="shared" si="38"/>
        <v>1</v>
      </c>
      <c r="AX87" s="26">
        <f t="shared" si="38"/>
        <v>0</v>
      </c>
      <c r="AY87" s="26">
        <f t="shared" si="37"/>
        <v>0</v>
      </c>
      <c r="AZ87" s="26">
        <f t="shared" si="37"/>
        <v>0</v>
      </c>
      <c r="BA87" s="26">
        <f t="shared" si="37"/>
        <v>1</v>
      </c>
      <c r="BB87" s="26">
        <f t="shared" si="37"/>
        <v>0</v>
      </c>
      <c r="BC87" s="26">
        <f t="shared" si="37"/>
        <v>1</v>
      </c>
      <c r="BD87" s="26">
        <f t="shared" si="37"/>
        <v>0</v>
      </c>
      <c r="BE87" s="26">
        <f t="shared" si="37"/>
        <v>1</v>
      </c>
      <c r="BF87" s="26">
        <f t="shared" si="37"/>
        <v>0</v>
      </c>
      <c r="BG87" s="26">
        <f t="shared" si="37"/>
        <v>1</v>
      </c>
      <c r="BH87" s="26">
        <f t="shared" si="37"/>
        <v>0</v>
      </c>
      <c r="BI87" s="26">
        <f t="shared" si="37"/>
        <v>1</v>
      </c>
      <c r="BJ87" s="26">
        <f t="shared" si="37"/>
        <v>0</v>
      </c>
      <c r="BK87" s="26">
        <f t="shared" si="37"/>
        <v>1</v>
      </c>
      <c r="BL87" s="26">
        <f t="shared" si="37"/>
        <v>0</v>
      </c>
      <c r="BM87" s="26">
        <f t="shared" si="37"/>
        <v>1</v>
      </c>
      <c r="BN87" s="26">
        <f t="shared" si="37"/>
        <v>1</v>
      </c>
      <c r="BO87" s="26">
        <f t="shared" si="41"/>
        <v>1</v>
      </c>
      <c r="BP87" s="26">
        <f t="shared" si="41"/>
        <v>0</v>
      </c>
      <c r="BQ87" s="26">
        <f t="shared" si="41"/>
        <v>1</v>
      </c>
      <c r="BR87" s="26">
        <f t="shared" si="41"/>
        <v>0</v>
      </c>
      <c r="BS87" s="26">
        <f t="shared" si="41"/>
        <v>1</v>
      </c>
      <c r="BT87" s="26">
        <f t="shared" si="41"/>
        <v>0</v>
      </c>
      <c r="BU87" s="26">
        <f t="shared" si="41"/>
        <v>1</v>
      </c>
      <c r="BV87" s="26">
        <f t="shared" si="41"/>
        <v>0</v>
      </c>
      <c r="BW87" s="26">
        <f t="shared" si="40"/>
        <v>1</v>
      </c>
      <c r="BX87" s="26">
        <f t="shared" si="40"/>
        <v>0</v>
      </c>
      <c r="BY87" s="26">
        <f t="shared" si="40"/>
        <v>1</v>
      </c>
      <c r="BZ87" s="26">
        <f t="shared" si="40"/>
        <v>0</v>
      </c>
      <c r="CA87" s="26">
        <f t="shared" si="40"/>
        <v>1</v>
      </c>
      <c r="CB87" s="26">
        <f t="shared" si="40"/>
        <v>0</v>
      </c>
      <c r="CC87" s="26">
        <f t="shared" si="40"/>
        <v>1</v>
      </c>
      <c r="CD87" s="26">
        <f t="shared" si="40"/>
        <v>0</v>
      </c>
      <c r="CE87" s="26">
        <f t="shared" si="40"/>
        <v>0</v>
      </c>
      <c r="CF87" s="26">
        <f t="shared" si="40"/>
        <v>0</v>
      </c>
      <c r="CG87" s="26">
        <f t="shared" si="40"/>
        <v>1</v>
      </c>
      <c r="CH87" s="26">
        <f t="shared" si="40"/>
        <v>0</v>
      </c>
      <c r="CI87" s="26">
        <f t="shared" si="40"/>
        <v>1</v>
      </c>
      <c r="CJ87" s="26">
        <f t="shared" si="40"/>
        <v>1</v>
      </c>
      <c r="CK87" s="26">
        <f t="shared" si="40"/>
        <v>0</v>
      </c>
      <c r="CL87" s="26">
        <f t="shared" si="40"/>
        <v>1</v>
      </c>
      <c r="CM87" s="26">
        <f t="shared" ref="CM87:CX102" si="43">IF(MOD(CM$3,$B87)=0,1-CM86,CM86)</f>
        <v>0</v>
      </c>
      <c r="CN87" s="26">
        <f t="shared" si="43"/>
        <v>1</v>
      </c>
      <c r="CO87" s="26">
        <f t="shared" si="43"/>
        <v>0</v>
      </c>
      <c r="CP87" s="26">
        <f t="shared" si="43"/>
        <v>1</v>
      </c>
      <c r="CQ87" s="26">
        <f t="shared" si="43"/>
        <v>0</v>
      </c>
      <c r="CR87" s="26">
        <f t="shared" si="43"/>
        <v>1</v>
      </c>
      <c r="CS87" s="26">
        <f t="shared" si="43"/>
        <v>0</v>
      </c>
      <c r="CT87" s="26">
        <f t="shared" si="43"/>
        <v>1</v>
      </c>
      <c r="CU87" s="26">
        <f t="shared" si="43"/>
        <v>0</v>
      </c>
      <c r="CV87" s="26">
        <f t="shared" si="43"/>
        <v>1</v>
      </c>
      <c r="CW87" s="26">
        <f t="shared" si="43"/>
        <v>0</v>
      </c>
      <c r="CX87" s="26">
        <f t="shared" si="43"/>
        <v>0</v>
      </c>
    </row>
    <row r="88" spans="2:102" x14ac:dyDescent="0.25">
      <c r="B88" s="26">
        <v>86</v>
      </c>
      <c r="C88" s="26">
        <f t="shared" si="42"/>
        <v>0</v>
      </c>
      <c r="D88" s="26">
        <f t="shared" si="42"/>
        <v>0</v>
      </c>
      <c r="E88" s="26">
        <f t="shared" si="42"/>
        <v>1</v>
      </c>
      <c r="F88" s="26">
        <f t="shared" si="42"/>
        <v>1</v>
      </c>
      <c r="G88" s="26">
        <f t="shared" si="42"/>
        <v>1</v>
      </c>
      <c r="H88" s="26">
        <f t="shared" si="42"/>
        <v>0</v>
      </c>
      <c r="I88" s="26">
        <f t="shared" si="42"/>
        <v>1</v>
      </c>
      <c r="J88" s="26">
        <f t="shared" si="42"/>
        <v>0</v>
      </c>
      <c r="K88" s="26">
        <f t="shared" si="42"/>
        <v>0</v>
      </c>
      <c r="L88" s="26">
        <f t="shared" si="42"/>
        <v>0</v>
      </c>
      <c r="M88" s="26">
        <f t="shared" si="42"/>
        <v>1</v>
      </c>
      <c r="N88" s="26">
        <f t="shared" si="42"/>
        <v>0</v>
      </c>
      <c r="O88" s="26">
        <f t="shared" si="42"/>
        <v>1</v>
      </c>
      <c r="P88" s="26">
        <f t="shared" si="42"/>
        <v>0</v>
      </c>
      <c r="Q88" s="26">
        <f t="shared" si="42"/>
        <v>1</v>
      </c>
      <c r="R88" s="26">
        <f t="shared" si="42"/>
        <v>1</v>
      </c>
      <c r="S88" s="26">
        <f t="shared" si="39"/>
        <v>1</v>
      </c>
      <c r="T88" s="26">
        <f t="shared" si="39"/>
        <v>0</v>
      </c>
      <c r="U88" s="26">
        <f t="shared" si="39"/>
        <v>1</v>
      </c>
      <c r="V88" s="26">
        <f t="shared" si="39"/>
        <v>0</v>
      </c>
      <c r="W88" s="26">
        <f t="shared" si="39"/>
        <v>1</v>
      </c>
      <c r="X88" s="26">
        <f t="shared" si="39"/>
        <v>0</v>
      </c>
      <c r="Y88" s="26">
        <f t="shared" si="39"/>
        <v>1</v>
      </c>
      <c r="Z88" s="26">
        <f t="shared" si="39"/>
        <v>0</v>
      </c>
      <c r="AA88" s="26">
        <f t="shared" si="39"/>
        <v>0</v>
      </c>
      <c r="AB88" s="26">
        <f t="shared" si="39"/>
        <v>0</v>
      </c>
      <c r="AC88" s="26">
        <f t="shared" si="39"/>
        <v>1</v>
      </c>
      <c r="AD88" s="26">
        <f t="shared" si="39"/>
        <v>0</v>
      </c>
      <c r="AE88" s="26">
        <f t="shared" si="39"/>
        <v>1</v>
      </c>
      <c r="AF88" s="26">
        <f t="shared" si="39"/>
        <v>0</v>
      </c>
      <c r="AG88" s="26">
        <f t="shared" si="39"/>
        <v>1</v>
      </c>
      <c r="AH88" s="26">
        <f t="shared" si="39"/>
        <v>0</v>
      </c>
      <c r="AI88" s="26">
        <f t="shared" si="38"/>
        <v>1</v>
      </c>
      <c r="AJ88" s="26">
        <f t="shared" si="38"/>
        <v>0</v>
      </c>
      <c r="AK88" s="26">
        <f t="shared" si="38"/>
        <v>1</v>
      </c>
      <c r="AL88" s="26">
        <f t="shared" si="38"/>
        <v>1</v>
      </c>
      <c r="AM88" s="26">
        <f t="shared" si="38"/>
        <v>1</v>
      </c>
      <c r="AN88" s="26">
        <f t="shared" si="38"/>
        <v>0</v>
      </c>
      <c r="AO88" s="26">
        <f t="shared" si="38"/>
        <v>1</v>
      </c>
      <c r="AP88" s="26">
        <f t="shared" si="38"/>
        <v>0</v>
      </c>
      <c r="AQ88" s="26">
        <f t="shared" si="38"/>
        <v>1</v>
      </c>
      <c r="AR88" s="26">
        <f t="shared" si="38"/>
        <v>0</v>
      </c>
      <c r="AS88" s="26">
        <f t="shared" si="38"/>
        <v>1</v>
      </c>
      <c r="AT88" s="26">
        <f t="shared" si="38"/>
        <v>0</v>
      </c>
      <c r="AU88" s="26">
        <f t="shared" si="38"/>
        <v>1</v>
      </c>
      <c r="AV88" s="26">
        <f t="shared" si="38"/>
        <v>0</v>
      </c>
      <c r="AW88" s="26">
        <f t="shared" si="38"/>
        <v>1</v>
      </c>
      <c r="AX88" s="26">
        <f t="shared" si="38"/>
        <v>0</v>
      </c>
      <c r="AY88" s="26">
        <f t="shared" si="37"/>
        <v>0</v>
      </c>
      <c r="AZ88" s="26">
        <f t="shared" si="37"/>
        <v>0</v>
      </c>
      <c r="BA88" s="26">
        <f t="shared" si="37"/>
        <v>1</v>
      </c>
      <c r="BB88" s="26">
        <f t="shared" si="37"/>
        <v>0</v>
      </c>
      <c r="BC88" s="26">
        <f t="shared" si="37"/>
        <v>1</v>
      </c>
      <c r="BD88" s="26">
        <f t="shared" si="37"/>
        <v>0</v>
      </c>
      <c r="BE88" s="26">
        <f t="shared" si="37"/>
        <v>1</v>
      </c>
      <c r="BF88" s="26">
        <f t="shared" si="37"/>
        <v>0</v>
      </c>
      <c r="BG88" s="26">
        <f t="shared" si="37"/>
        <v>1</v>
      </c>
      <c r="BH88" s="26">
        <f t="shared" si="37"/>
        <v>0</v>
      </c>
      <c r="BI88" s="26">
        <f t="shared" si="37"/>
        <v>1</v>
      </c>
      <c r="BJ88" s="26">
        <f t="shared" si="37"/>
        <v>0</v>
      </c>
      <c r="BK88" s="26">
        <f t="shared" si="37"/>
        <v>1</v>
      </c>
      <c r="BL88" s="26">
        <f t="shared" si="37"/>
        <v>0</v>
      </c>
      <c r="BM88" s="26">
        <f t="shared" si="37"/>
        <v>1</v>
      </c>
      <c r="BN88" s="26">
        <f t="shared" si="37"/>
        <v>1</v>
      </c>
      <c r="BO88" s="26">
        <f t="shared" si="41"/>
        <v>1</v>
      </c>
      <c r="BP88" s="26">
        <f t="shared" si="41"/>
        <v>0</v>
      </c>
      <c r="BQ88" s="26">
        <f t="shared" si="41"/>
        <v>1</v>
      </c>
      <c r="BR88" s="26">
        <f t="shared" si="41"/>
        <v>0</v>
      </c>
      <c r="BS88" s="26">
        <f t="shared" si="41"/>
        <v>1</v>
      </c>
      <c r="BT88" s="26">
        <f t="shared" si="41"/>
        <v>0</v>
      </c>
      <c r="BU88" s="26">
        <f t="shared" si="41"/>
        <v>1</v>
      </c>
      <c r="BV88" s="26">
        <f t="shared" si="41"/>
        <v>0</v>
      </c>
      <c r="BW88" s="26">
        <f t="shared" si="40"/>
        <v>1</v>
      </c>
      <c r="BX88" s="26">
        <f t="shared" si="40"/>
        <v>0</v>
      </c>
      <c r="BY88" s="26">
        <f t="shared" si="40"/>
        <v>1</v>
      </c>
      <c r="BZ88" s="26">
        <f t="shared" si="40"/>
        <v>0</v>
      </c>
      <c r="CA88" s="26">
        <f t="shared" si="40"/>
        <v>1</v>
      </c>
      <c r="CB88" s="26">
        <f t="shared" si="40"/>
        <v>0</v>
      </c>
      <c r="CC88" s="26">
        <f t="shared" si="40"/>
        <v>1</v>
      </c>
      <c r="CD88" s="26">
        <f t="shared" si="40"/>
        <v>0</v>
      </c>
      <c r="CE88" s="26">
        <f t="shared" si="40"/>
        <v>0</v>
      </c>
      <c r="CF88" s="26">
        <f t="shared" si="40"/>
        <v>0</v>
      </c>
      <c r="CG88" s="26">
        <f t="shared" si="40"/>
        <v>1</v>
      </c>
      <c r="CH88" s="26">
        <f t="shared" si="40"/>
        <v>0</v>
      </c>
      <c r="CI88" s="26">
        <f t="shared" si="40"/>
        <v>1</v>
      </c>
      <c r="CJ88" s="26">
        <f t="shared" si="40"/>
        <v>0</v>
      </c>
      <c r="CK88" s="26">
        <f t="shared" si="40"/>
        <v>0</v>
      </c>
      <c r="CL88" s="26">
        <f t="shared" si="40"/>
        <v>1</v>
      </c>
      <c r="CM88" s="26">
        <f t="shared" si="43"/>
        <v>0</v>
      </c>
      <c r="CN88" s="26">
        <f t="shared" si="43"/>
        <v>1</v>
      </c>
      <c r="CO88" s="26">
        <f t="shared" si="43"/>
        <v>0</v>
      </c>
      <c r="CP88" s="26">
        <f t="shared" si="43"/>
        <v>1</v>
      </c>
      <c r="CQ88" s="26">
        <f t="shared" si="43"/>
        <v>0</v>
      </c>
      <c r="CR88" s="26">
        <f t="shared" si="43"/>
        <v>1</v>
      </c>
      <c r="CS88" s="26">
        <f t="shared" si="43"/>
        <v>0</v>
      </c>
      <c r="CT88" s="26">
        <f t="shared" si="43"/>
        <v>1</v>
      </c>
      <c r="CU88" s="26">
        <f t="shared" si="43"/>
        <v>0</v>
      </c>
      <c r="CV88" s="26">
        <f t="shared" si="43"/>
        <v>1</v>
      </c>
      <c r="CW88" s="26">
        <f t="shared" si="43"/>
        <v>0</v>
      </c>
      <c r="CX88" s="26">
        <f t="shared" si="43"/>
        <v>0</v>
      </c>
    </row>
    <row r="89" spans="2:102" x14ac:dyDescent="0.25">
      <c r="B89" s="26">
        <v>87</v>
      </c>
      <c r="C89" s="26">
        <f t="shared" si="42"/>
        <v>0</v>
      </c>
      <c r="D89" s="26">
        <f t="shared" si="42"/>
        <v>0</v>
      </c>
      <c r="E89" s="26">
        <f t="shared" si="42"/>
        <v>1</v>
      </c>
      <c r="F89" s="26">
        <f t="shared" si="42"/>
        <v>1</v>
      </c>
      <c r="G89" s="26">
        <f t="shared" si="42"/>
        <v>1</v>
      </c>
      <c r="H89" s="26">
        <f t="shared" si="42"/>
        <v>0</v>
      </c>
      <c r="I89" s="26">
        <f t="shared" si="42"/>
        <v>1</v>
      </c>
      <c r="J89" s="26">
        <f t="shared" si="42"/>
        <v>0</v>
      </c>
      <c r="K89" s="26">
        <f t="shared" si="42"/>
        <v>0</v>
      </c>
      <c r="L89" s="26">
        <f t="shared" si="42"/>
        <v>0</v>
      </c>
      <c r="M89" s="26">
        <f t="shared" si="42"/>
        <v>1</v>
      </c>
      <c r="N89" s="26">
        <f t="shared" si="42"/>
        <v>0</v>
      </c>
      <c r="O89" s="26">
        <f t="shared" si="42"/>
        <v>1</v>
      </c>
      <c r="P89" s="26">
        <f t="shared" si="42"/>
        <v>0</v>
      </c>
      <c r="Q89" s="26">
        <f t="shared" si="42"/>
        <v>1</v>
      </c>
      <c r="R89" s="26">
        <f t="shared" si="42"/>
        <v>1</v>
      </c>
      <c r="S89" s="26">
        <f t="shared" si="39"/>
        <v>1</v>
      </c>
      <c r="T89" s="26">
        <f t="shared" si="39"/>
        <v>0</v>
      </c>
      <c r="U89" s="26">
        <f t="shared" si="39"/>
        <v>1</v>
      </c>
      <c r="V89" s="26">
        <f t="shared" si="39"/>
        <v>0</v>
      </c>
      <c r="W89" s="26">
        <f t="shared" si="39"/>
        <v>1</v>
      </c>
      <c r="X89" s="26">
        <f t="shared" si="39"/>
        <v>0</v>
      </c>
      <c r="Y89" s="26">
        <f t="shared" si="39"/>
        <v>1</v>
      </c>
      <c r="Z89" s="26">
        <f t="shared" si="39"/>
        <v>0</v>
      </c>
      <c r="AA89" s="26">
        <f t="shared" si="39"/>
        <v>0</v>
      </c>
      <c r="AB89" s="26">
        <f t="shared" si="39"/>
        <v>0</v>
      </c>
      <c r="AC89" s="26">
        <f t="shared" si="39"/>
        <v>1</v>
      </c>
      <c r="AD89" s="26">
        <f t="shared" si="39"/>
        <v>0</v>
      </c>
      <c r="AE89" s="26">
        <f t="shared" si="39"/>
        <v>1</v>
      </c>
      <c r="AF89" s="26">
        <f t="shared" si="39"/>
        <v>0</v>
      </c>
      <c r="AG89" s="26">
        <f t="shared" si="39"/>
        <v>1</v>
      </c>
      <c r="AH89" s="26">
        <f t="shared" si="39"/>
        <v>0</v>
      </c>
      <c r="AI89" s="26">
        <f t="shared" si="38"/>
        <v>1</v>
      </c>
      <c r="AJ89" s="26">
        <f t="shared" si="38"/>
        <v>0</v>
      </c>
      <c r="AK89" s="26">
        <f t="shared" si="38"/>
        <v>1</v>
      </c>
      <c r="AL89" s="26">
        <f t="shared" si="38"/>
        <v>1</v>
      </c>
      <c r="AM89" s="26">
        <f t="shared" si="38"/>
        <v>1</v>
      </c>
      <c r="AN89" s="26">
        <f t="shared" si="38"/>
        <v>0</v>
      </c>
      <c r="AO89" s="26">
        <f t="shared" si="38"/>
        <v>1</v>
      </c>
      <c r="AP89" s="26">
        <f t="shared" si="38"/>
        <v>0</v>
      </c>
      <c r="AQ89" s="26">
        <f t="shared" si="38"/>
        <v>1</v>
      </c>
      <c r="AR89" s="26">
        <f t="shared" si="38"/>
        <v>0</v>
      </c>
      <c r="AS89" s="26">
        <f t="shared" si="38"/>
        <v>1</v>
      </c>
      <c r="AT89" s="26">
        <f t="shared" si="38"/>
        <v>0</v>
      </c>
      <c r="AU89" s="26">
        <f t="shared" si="38"/>
        <v>1</v>
      </c>
      <c r="AV89" s="26">
        <f t="shared" si="38"/>
        <v>0</v>
      </c>
      <c r="AW89" s="26">
        <f t="shared" si="38"/>
        <v>1</v>
      </c>
      <c r="AX89" s="26">
        <f t="shared" si="38"/>
        <v>0</v>
      </c>
      <c r="AY89" s="26">
        <f t="shared" si="37"/>
        <v>0</v>
      </c>
      <c r="AZ89" s="26">
        <f t="shared" si="37"/>
        <v>0</v>
      </c>
      <c r="BA89" s="26">
        <f t="shared" si="37"/>
        <v>1</v>
      </c>
      <c r="BB89" s="26">
        <f t="shared" si="37"/>
        <v>0</v>
      </c>
      <c r="BC89" s="26">
        <f t="shared" si="37"/>
        <v>1</v>
      </c>
      <c r="BD89" s="26">
        <f t="shared" si="37"/>
        <v>0</v>
      </c>
      <c r="BE89" s="26">
        <f t="shared" si="37"/>
        <v>1</v>
      </c>
      <c r="BF89" s="26">
        <f t="shared" si="37"/>
        <v>0</v>
      </c>
      <c r="BG89" s="26">
        <f t="shared" si="37"/>
        <v>1</v>
      </c>
      <c r="BH89" s="26">
        <f t="shared" si="37"/>
        <v>0</v>
      </c>
      <c r="BI89" s="26">
        <f t="shared" si="37"/>
        <v>1</v>
      </c>
      <c r="BJ89" s="26">
        <f t="shared" si="37"/>
        <v>0</v>
      </c>
      <c r="BK89" s="26">
        <f t="shared" si="37"/>
        <v>1</v>
      </c>
      <c r="BL89" s="26">
        <f t="shared" si="37"/>
        <v>0</v>
      </c>
      <c r="BM89" s="26">
        <f t="shared" si="37"/>
        <v>1</v>
      </c>
      <c r="BN89" s="26">
        <f t="shared" si="37"/>
        <v>1</v>
      </c>
      <c r="BO89" s="26">
        <f t="shared" si="41"/>
        <v>1</v>
      </c>
      <c r="BP89" s="26">
        <f t="shared" si="41"/>
        <v>0</v>
      </c>
      <c r="BQ89" s="26">
        <f t="shared" si="41"/>
        <v>1</v>
      </c>
      <c r="BR89" s="26">
        <f t="shared" si="41"/>
        <v>0</v>
      </c>
      <c r="BS89" s="26">
        <f t="shared" si="41"/>
        <v>1</v>
      </c>
      <c r="BT89" s="26">
        <f t="shared" si="41"/>
        <v>0</v>
      </c>
      <c r="BU89" s="26">
        <f t="shared" si="41"/>
        <v>1</v>
      </c>
      <c r="BV89" s="26">
        <f t="shared" si="41"/>
        <v>0</v>
      </c>
      <c r="BW89" s="26">
        <f t="shared" si="40"/>
        <v>1</v>
      </c>
      <c r="BX89" s="26">
        <f t="shared" si="40"/>
        <v>0</v>
      </c>
      <c r="BY89" s="26">
        <f t="shared" si="40"/>
        <v>1</v>
      </c>
      <c r="BZ89" s="26">
        <f t="shared" si="40"/>
        <v>0</v>
      </c>
      <c r="CA89" s="26">
        <f t="shared" si="40"/>
        <v>1</v>
      </c>
      <c r="CB89" s="26">
        <f t="shared" si="40"/>
        <v>0</v>
      </c>
      <c r="CC89" s="26">
        <f t="shared" si="40"/>
        <v>1</v>
      </c>
      <c r="CD89" s="26">
        <f t="shared" si="40"/>
        <v>0</v>
      </c>
      <c r="CE89" s="26">
        <f t="shared" si="40"/>
        <v>0</v>
      </c>
      <c r="CF89" s="26">
        <f t="shared" si="40"/>
        <v>0</v>
      </c>
      <c r="CG89" s="26">
        <f t="shared" si="40"/>
        <v>1</v>
      </c>
      <c r="CH89" s="26">
        <f t="shared" si="40"/>
        <v>0</v>
      </c>
      <c r="CI89" s="26">
        <f t="shared" si="40"/>
        <v>1</v>
      </c>
      <c r="CJ89" s="26">
        <f t="shared" si="40"/>
        <v>0</v>
      </c>
      <c r="CK89" s="26">
        <f t="shared" si="40"/>
        <v>1</v>
      </c>
      <c r="CL89" s="26">
        <f t="shared" si="40"/>
        <v>1</v>
      </c>
      <c r="CM89" s="26">
        <f t="shared" si="43"/>
        <v>0</v>
      </c>
      <c r="CN89" s="26">
        <f t="shared" si="43"/>
        <v>1</v>
      </c>
      <c r="CO89" s="26">
        <f t="shared" si="43"/>
        <v>0</v>
      </c>
      <c r="CP89" s="26">
        <f t="shared" si="43"/>
        <v>1</v>
      </c>
      <c r="CQ89" s="26">
        <f t="shared" si="43"/>
        <v>0</v>
      </c>
      <c r="CR89" s="26">
        <f t="shared" si="43"/>
        <v>1</v>
      </c>
      <c r="CS89" s="26">
        <f t="shared" si="43"/>
        <v>0</v>
      </c>
      <c r="CT89" s="26">
        <f t="shared" si="43"/>
        <v>1</v>
      </c>
      <c r="CU89" s="26">
        <f t="shared" si="43"/>
        <v>0</v>
      </c>
      <c r="CV89" s="26">
        <f t="shared" si="43"/>
        <v>1</v>
      </c>
      <c r="CW89" s="26">
        <f t="shared" si="43"/>
        <v>0</v>
      </c>
      <c r="CX89" s="26">
        <f t="shared" si="43"/>
        <v>0</v>
      </c>
    </row>
    <row r="90" spans="2:102" x14ac:dyDescent="0.25">
      <c r="B90" s="26">
        <v>88</v>
      </c>
      <c r="C90" s="26">
        <f t="shared" si="42"/>
        <v>0</v>
      </c>
      <c r="D90" s="26">
        <f t="shared" si="42"/>
        <v>0</v>
      </c>
      <c r="E90" s="26">
        <f t="shared" si="42"/>
        <v>1</v>
      </c>
      <c r="F90" s="26">
        <f t="shared" si="42"/>
        <v>1</v>
      </c>
      <c r="G90" s="26">
        <f t="shared" si="42"/>
        <v>1</v>
      </c>
      <c r="H90" s="26">
        <f t="shared" si="42"/>
        <v>0</v>
      </c>
      <c r="I90" s="26">
        <f t="shared" si="42"/>
        <v>1</v>
      </c>
      <c r="J90" s="26">
        <f t="shared" si="42"/>
        <v>0</v>
      </c>
      <c r="K90" s="26">
        <f t="shared" si="42"/>
        <v>0</v>
      </c>
      <c r="L90" s="26">
        <f t="shared" si="42"/>
        <v>0</v>
      </c>
      <c r="M90" s="26">
        <f t="shared" si="42"/>
        <v>1</v>
      </c>
      <c r="N90" s="26">
        <f t="shared" si="42"/>
        <v>0</v>
      </c>
      <c r="O90" s="26">
        <f t="shared" si="42"/>
        <v>1</v>
      </c>
      <c r="P90" s="26">
        <f t="shared" si="42"/>
        <v>0</v>
      </c>
      <c r="Q90" s="26">
        <f t="shared" si="42"/>
        <v>1</v>
      </c>
      <c r="R90" s="26">
        <f t="shared" si="42"/>
        <v>1</v>
      </c>
      <c r="S90" s="26">
        <f t="shared" si="39"/>
        <v>1</v>
      </c>
      <c r="T90" s="26">
        <f t="shared" si="39"/>
        <v>0</v>
      </c>
      <c r="U90" s="26">
        <f t="shared" si="39"/>
        <v>1</v>
      </c>
      <c r="V90" s="26">
        <f t="shared" si="39"/>
        <v>0</v>
      </c>
      <c r="W90" s="26">
        <f t="shared" si="39"/>
        <v>1</v>
      </c>
      <c r="X90" s="26">
        <f t="shared" si="39"/>
        <v>0</v>
      </c>
      <c r="Y90" s="26">
        <f t="shared" si="39"/>
        <v>1</v>
      </c>
      <c r="Z90" s="26">
        <f t="shared" si="39"/>
        <v>0</v>
      </c>
      <c r="AA90" s="26">
        <f t="shared" si="39"/>
        <v>0</v>
      </c>
      <c r="AB90" s="26">
        <f t="shared" si="39"/>
        <v>0</v>
      </c>
      <c r="AC90" s="26">
        <f t="shared" si="39"/>
        <v>1</v>
      </c>
      <c r="AD90" s="26">
        <f t="shared" si="39"/>
        <v>0</v>
      </c>
      <c r="AE90" s="26">
        <f t="shared" si="39"/>
        <v>1</v>
      </c>
      <c r="AF90" s="26">
        <f t="shared" si="39"/>
        <v>0</v>
      </c>
      <c r="AG90" s="26">
        <f t="shared" si="39"/>
        <v>1</v>
      </c>
      <c r="AH90" s="26">
        <f t="shared" si="39"/>
        <v>0</v>
      </c>
      <c r="AI90" s="26">
        <f t="shared" si="38"/>
        <v>1</v>
      </c>
      <c r="AJ90" s="26">
        <f t="shared" si="38"/>
        <v>0</v>
      </c>
      <c r="AK90" s="26">
        <f t="shared" si="38"/>
        <v>1</v>
      </c>
      <c r="AL90" s="26">
        <f t="shared" si="38"/>
        <v>1</v>
      </c>
      <c r="AM90" s="26">
        <f t="shared" si="38"/>
        <v>1</v>
      </c>
      <c r="AN90" s="26">
        <f t="shared" si="38"/>
        <v>0</v>
      </c>
      <c r="AO90" s="26">
        <f t="shared" si="38"/>
        <v>1</v>
      </c>
      <c r="AP90" s="26">
        <f t="shared" si="38"/>
        <v>0</v>
      </c>
      <c r="AQ90" s="26">
        <f t="shared" si="38"/>
        <v>1</v>
      </c>
      <c r="AR90" s="26">
        <f t="shared" si="38"/>
        <v>0</v>
      </c>
      <c r="AS90" s="26">
        <f t="shared" si="38"/>
        <v>1</v>
      </c>
      <c r="AT90" s="26">
        <f t="shared" si="38"/>
        <v>0</v>
      </c>
      <c r="AU90" s="26">
        <f t="shared" si="38"/>
        <v>1</v>
      </c>
      <c r="AV90" s="26">
        <f t="shared" si="38"/>
        <v>0</v>
      </c>
      <c r="AW90" s="26">
        <f t="shared" si="38"/>
        <v>1</v>
      </c>
      <c r="AX90" s="26">
        <f t="shared" si="38"/>
        <v>0</v>
      </c>
      <c r="AY90" s="26">
        <f t="shared" si="37"/>
        <v>0</v>
      </c>
      <c r="AZ90" s="26">
        <f t="shared" si="37"/>
        <v>0</v>
      </c>
      <c r="BA90" s="26">
        <f t="shared" si="37"/>
        <v>1</v>
      </c>
      <c r="BB90" s="26">
        <f t="shared" si="37"/>
        <v>0</v>
      </c>
      <c r="BC90" s="26">
        <f t="shared" si="37"/>
        <v>1</v>
      </c>
      <c r="BD90" s="26">
        <f t="shared" si="37"/>
        <v>0</v>
      </c>
      <c r="BE90" s="26">
        <f t="shared" si="37"/>
        <v>1</v>
      </c>
      <c r="BF90" s="26">
        <f t="shared" si="37"/>
        <v>0</v>
      </c>
      <c r="BG90" s="26">
        <f t="shared" si="37"/>
        <v>1</v>
      </c>
      <c r="BH90" s="26">
        <f t="shared" si="37"/>
        <v>0</v>
      </c>
      <c r="BI90" s="26">
        <f t="shared" si="37"/>
        <v>1</v>
      </c>
      <c r="BJ90" s="26">
        <f t="shared" si="37"/>
        <v>0</v>
      </c>
      <c r="BK90" s="26">
        <f t="shared" si="37"/>
        <v>1</v>
      </c>
      <c r="BL90" s="26">
        <f t="shared" si="37"/>
        <v>0</v>
      </c>
      <c r="BM90" s="26">
        <f t="shared" si="37"/>
        <v>1</v>
      </c>
      <c r="BN90" s="26">
        <f t="shared" si="37"/>
        <v>1</v>
      </c>
      <c r="BO90" s="26">
        <f t="shared" si="41"/>
        <v>1</v>
      </c>
      <c r="BP90" s="26">
        <f t="shared" si="41"/>
        <v>0</v>
      </c>
      <c r="BQ90" s="26">
        <f t="shared" si="41"/>
        <v>1</v>
      </c>
      <c r="BR90" s="26">
        <f t="shared" si="41"/>
        <v>0</v>
      </c>
      <c r="BS90" s="26">
        <f t="shared" si="41"/>
        <v>1</v>
      </c>
      <c r="BT90" s="26">
        <f t="shared" si="41"/>
        <v>0</v>
      </c>
      <c r="BU90" s="26">
        <f t="shared" si="41"/>
        <v>1</v>
      </c>
      <c r="BV90" s="26">
        <f t="shared" si="41"/>
        <v>0</v>
      </c>
      <c r="BW90" s="26">
        <f t="shared" si="40"/>
        <v>1</v>
      </c>
      <c r="BX90" s="26">
        <f t="shared" si="40"/>
        <v>0</v>
      </c>
      <c r="BY90" s="26">
        <f t="shared" si="40"/>
        <v>1</v>
      </c>
      <c r="BZ90" s="26">
        <f t="shared" si="40"/>
        <v>0</v>
      </c>
      <c r="CA90" s="26">
        <f t="shared" si="40"/>
        <v>1</v>
      </c>
      <c r="CB90" s="26">
        <f t="shared" si="40"/>
        <v>0</v>
      </c>
      <c r="CC90" s="26">
        <f t="shared" si="40"/>
        <v>1</v>
      </c>
      <c r="CD90" s="26">
        <f t="shared" si="40"/>
        <v>0</v>
      </c>
      <c r="CE90" s="26">
        <f t="shared" si="40"/>
        <v>0</v>
      </c>
      <c r="CF90" s="26">
        <f t="shared" si="40"/>
        <v>0</v>
      </c>
      <c r="CG90" s="26">
        <f t="shared" si="40"/>
        <v>1</v>
      </c>
      <c r="CH90" s="26">
        <f t="shared" si="40"/>
        <v>0</v>
      </c>
      <c r="CI90" s="26">
        <f t="shared" si="40"/>
        <v>1</v>
      </c>
      <c r="CJ90" s="26">
        <f t="shared" si="40"/>
        <v>0</v>
      </c>
      <c r="CK90" s="26">
        <f t="shared" si="40"/>
        <v>1</v>
      </c>
      <c r="CL90" s="26">
        <f t="shared" si="40"/>
        <v>0</v>
      </c>
      <c r="CM90" s="26">
        <f t="shared" si="43"/>
        <v>0</v>
      </c>
      <c r="CN90" s="26">
        <f t="shared" si="43"/>
        <v>1</v>
      </c>
      <c r="CO90" s="26">
        <f t="shared" si="43"/>
        <v>0</v>
      </c>
      <c r="CP90" s="26">
        <f t="shared" si="43"/>
        <v>1</v>
      </c>
      <c r="CQ90" s="26">
        <f t="shared" si="43"/>
        <v>0</v>
      </c>
      <c r="CR90" s="26">
        <f t="shared" si="43"/>
        <v>1</v>
      </c>
      <c r="CS90" s="26">
        <f t="shared" si="43"/>
        <v>0</v>
      </c>
      <c r="CT90" s="26">
        <f t="shared" si="43"/>
        <v>1</v>
      </c>
      <c r="CU90" s="26">
        <f t="shared" si="43"/>
        <v>0</v>
      </c>
      <c r="CV90" s="26">
        <f t="shared" si="43"/>
        <v>1</v>
      </c>
      <c r="CW90" s="26">
        <f t="shared" si="43"/>
        <v>0</v>
      </c>
      <c r="CX90" s="26">
        <f t="shared" si="43"/>
        <v>0</v>
      </c>
    </row>
    <row r="91" spans="2:102" x14ac:dyDescent="0.25">
      <c r="B91" s="26">
        <v>89</v>
      </c>
      <c r="C91" s="26">
        <f t="shared" si="42"/>
        <v>0</v>
      </c>
      <c r="D91" s="26">
        <f t="shared" si="42"/>
        <v>0</v>
      </c>
      <c r="E91" s="26">
        <f t="shared" si="42"/>
        <v>1</v>
      </c>
      <c r="F91" s="26">
        <f t="shared" si="42"/>
        <v>1</v>
      </c>
      <c r="G91" s="26">
        <f t="shared" si="42"/>
        <v>1</v>
      </c>
      <c r="H91" s="26">
        <f t="shared" si="42"/>
        <v>0</v>
      </c>
      <c r="I91" s="26">
        <f t="shared" si="42"/>
        <v>1</v>
      </c>
      <c r="J91" s="26">
        <f t="shared" si="42"/>
        <v>0</v>
      </c>
      <c r="K91" s="26">
        <f t="shared" si="42"/>
        <v>0</v>
      </c>
      <c r="L91" s="26">
        <f t="shared" si="42"/>
        <v>0</v>
      </c>
      <c r="M91" s="26">
        <f t="shared" si="42"/>
        <v>1</v>
      </c>
      <c r="N91" s="26">
        <f t="shared" si="42"/>
        <v>0</v>
      </c>
      <c r="O91" s="26">
        <f t="shared" si="42"/>
        <v>1</v>
      </c>
      <c r="P91" s="26">
        <f t="shared" si="42"/>
        <v>0</v>
      </c>
      <c r="Q91" s="26">
        <f t="shared" si="42"/>
        <v>1</v>
      </c>
      <c r="R91" s="26">
        <f t="shared" si="42"/>
        <v>1</v>
      </c>
      <c r="S91" s="26">
        <f t="shared" si="39"/>
        <v>1</v>
      </c>
      <c r="T91" s="26">
        <f t="shared" si="39"/>
        <v>0</v>
      </c>
      <c r="U91" s="26">
        <f t="shared" si="39"/>
        <v>1</v>
      </c>
      <c r="V91" s="26">
        <f t="shared" si="39"/>
        <v>0</v>
      </c>
      <c r="W91" s="26">
        <f t="shared" si="39"/>
        <v>1</v>
      </c>
      <c r="X91" s="26">
        <f t="shared" si="39"/>
        <v>0</v>
      </c>
      <c r="Y91" s="26">
        <f t="shared" si="39"/>
        <v>1</v>
      </c>
      <c r="Z91" s="26">
        <f t="shared" si="39"/>
        <v>0</v>
      </c>
      <c r="AA91" s="26">
        <f t="shared" si="39"/>
        <v>0</v>
      </c>
      <c r="AB91" s="26">
        <f t="shared" si="39"/>
        <v>0</v>
      </c>
      <c r="AC91" s="26">
        <f t="shared" si="39"/>
        <v>1</v>
      </c>
      <c r="AD91" s="26">
        <f t="shared" si="39"/>
        <v>0</v>
      </c>
      <c r="AE91" s="26">
        <f t="shared" si="39"/>
        <v>1</v>
      </c>
      <c r="AF91" s="26">
        <f t="shared" si="39"/>
        <v>0</v>
      </c>
      <c r="AG91" s="26">
        <f t="shared" si="39"/>
        <v>1</v>
      </c>
      <c r="AH91" s="26">
        <f t="shared" si="39"/>
        <v>0</v>
      </c>
      <c r="AI91" s="26">
        <f t="shared" si="38"/>
        <v>1</v>
      </c>
      <c r="AJ91" s="26">
        <f t="shared" si="38"/>
        <v>0</v>
      </c>
      <c r="AK91" s="26">
        <f t="shared" si="38"/>
        <v>1</v>
      </c>
      <c r="AL91" s="26">
        <f t="shared" si="38"/>
        <v>1</v>
      </c>
      <c r="AM91" s="26">
        <f t="shared" si="38"/>
        <v>1</v>
      </c>
      <c r="AN91" s="26">
        <f t="shared" si="38"/>
        <v>0</v>
      </c>
      <c r="AO91" s="26">
        <f t="shared" si="38"/>
        <v>1</v>
      </c>
      <c r="AP91" s="26">
        <f t="shared" si="38"/>
        <v>0</v>
      </c>
      <c r="AQ91" s="26">
        <f t="shared" si="38"/>
        <v>1</v>
      </c>
      <c r="AR91" s="26">
        <f t="shared" si="38"/>
        <v>0</v>
      </c>
      <c r="AS91" s="26">
        <f t="shared" si="38"/>
        <v>1</v>
      </c>
      <c r="AT91" s="26">
        <f t="shared" si="38"/>
        <v>0</v>
      </c>
      <c r="AU91" s="26">
        <f t="shared" si="38"/>
        <v>1</v>
      </c>
      <c r="AV91" s="26">
        <f t="shared" si="38"/>
        <v>0</v>
      </c>
      <c r="AW91" s="26">
        <f t="shared" si="38"/>
        <v>1</v>
      </c>
      <c r="AX91" s="26">
        <f t="shared" si="38"/>
        <v>0</v>
      </c>
      <c r="AY91" s="26">
        <f t="shared" ref="AY91:BN102" si="44">IF(MOD(AY$3,$B91)=0,1-AY90,AY90)</f>
        <v>0</v>
      </c>
      <c r="AZ91" s="26">
        <f t="shared" si="44"/>
        <v>0</v>
      </c>
      <c r="BA91" s="26">
        <f t="shared" si="44"/>
        <v>1</v>
      </c>
      <c r="BB91" s="26">
        <f t="shared" si="44"/>
        <v>0</v>
      </c>
      <c r="BC91" s="26">
        <f t="shared" si="44"/>
        <v>1</v>
      </c>
      <c r="BD91" s="26">
        <f t="shared" si="44"/>
        <v>0</v>
      </c>
      <c r="BE91" s="26">
        <f t="shared" si="44"/>
        <v>1</v>
      </c>
      <c r="BF91" s="26">
        <f t="shared" si="44"/>
        <v>0</v>
      </c>
      <c r="BG91" s="26">
        <f t="shared" si="44"/>
        <v>1</v>
      </c>
      <c r="BH91" s="26">
        <f t="shared" si="44"/>
        <v>0</v>
      </c>
      <c r="BI91" s="26">
        <f t="shared" si="44"/>
        <v>1</v>
      </c>
      <c r="BJ91" s="26">
        <f t="shared" si="44"/>
        <v>0</v>
      </c>
      <c r="BK91" s="26">
        <f t="shared" si="44"/>
        <v>1</v>
      </c>
      <c r="BL91" s="26">
        <f t="shared" si="44"/>
        <v>0</v>
      </c>
      <c r="BM91" s="26">
        <f t="shared" si="44"/>
        <v>1</v>
      </c>
      <c r="BN91" s="26">
        <f t="shared" si="44"/>
        <v>1</v>
      </c>
      <c r="BO91" s="26">
        <f t="shared" si="41"/>
        <v>1</v>
      </c>
      <c r="BP91" s="26">
        <f t="shared" si="41"/>
        <v>0</v>
      </c>
      <c r="BQ91" s="26">
        <f t="shared" si="41"/>
        <v>1</v>
      </c>
      <c r="BR91" s="26">
        <f t="shared" si="41"/>
        <v>0</v>
      </c>
      <c r="BS91" s="26">
        <f t="shared" si="41"/>
        <v>1</v>
      </c>
      <c r="BT91" s="26">
        <f t="shared" si="41"/>
        <v>0</v>
      </c>
      <c r="BU91" s="26">
        <f t="shared" si="41"/>
        <v>1</v>
      </c>
      <c r="BV91" s="26">
        <f t="shared" si="41"/>
        <v>0</v>
      </c>
      <c r="BW91" s="26">
        <f t="shared" si="40"/>
        <v>1</v>
      </c>
      <c r="BX91" s="26">
        <f t="shared" si="40"/>
        <v>0</v>
      </c>
      <c r="BY91" s="26">
        <f t="shared" si="40"/>
        <v>1</v>
      </c>
      <c r="BZ91" s="26">
        <f t="shared" si="40"/>
        <v>0</v>
      </c>
      <c r="CA91" s="26">
        <f t="shared" si="40"/>
        <v>1</v>
      </c>
      <c r="CB91" s="26">
        <f t="shared" si="40"/>
        <v>0</v>
      </c>
      <c r="CC91" s="26">
        <f t="shared" si="40"/>
        <v>1</v>
      </c>
      <c r="CD91" s="26">
        <f t="shared" si="40"/>
        <v>0</v>
      </c>
      <c r="CE91" s="26">
        <f t="shared" si="40"/>
        <v>0</v>
      </c>
      <c r="CF91" s="26">
        <f t="shared" si="40"/>
        <v>0</v>
      </c>
      <c r="CG91" s="26">
        <f t="shared" si="40"/>
        <v>1</v>
      </c>
      <c r="CH91" s="26">
        <f t="shared" si="40"/>
        <v>0</v>
      </c>
      <c r="CI91" s="26">
        <f t="shared" si="40"/>
        <v>1</v>
      </c>
      <c r="CJ91" s="26">
        <f t="shared" si="40"/>
        <v>0</v>
      </c>
      <c r="CK91" s="26">
        <f t="shared" si="40"/>
        <v>1</v>
      </c>
      <c r="CL91" s="26">
        <f t="shared" si="40"/>
        <v>0</v>
      </c>
      <c r="CM91" s="26">
        <f t="shared" si="43"/>
        <v>1</v>
      </c>
      <c r="CN91" s="26">
        <f t="shared" si="43"/>
        <v>1</v>
      </c>
      <c r="CO91" s="26">
        <f t="shared" si="43"/>
        <v>0</v>
      </c>
      <c r="CP91" s="26">
        <f t="shared" si="43"/>
        <v>1</v>
      </c>
      <c r="CQ91" s="26">
        <f t="shared" si="43"/>
        <v>0</v>
      </c>
      <c r="CR91" s="26">
        <f t="shared" si="43"/>
        <v>1</v>
      </c>
      <c r="CS91" s="26">
        <f t="shared" si="43"/>
        <v>0</v>
      </c>
      <c r="CT91" s="26">
        <f t="shared" si="43"/>
        <v>1</v>
      </c>
      <c r="CU91" s="26">
        <f t="shared" si="43"/>
        <v>0</v>
      </c>
      <c r="CV91" s="26">
        <f t="shared" si="43"/>
        <v>1</v>
      </c>
      <c r="CW91" s="26">
        <f t="shared" si="43"/>
        <v>0</v>
      </c>
      <c r="CX91" s="26">
        <f t="shared" si="43"/>
        <v>0</v>
      </c>
    </row>
    <row r="92" spans="2:102" x14ac:dyDescent="0.25">
      <c r="B92" s="26">
        <v>90</v>
      </c>
      <c r="C92" s="26">
        <f t="shared" si="42"/>
        <v>0</v>
      </c>
      <c r="D92" s="26">
        <f t="shared" si="42"/>
        <v>0</v>
      </c>
      <c r="E92" s="26">
        <f t="shared" si="42"/>
        <v>1</v>
      </c>
      <c r="F92" s="26">
        <f t="shared" si="42"/>
        <v>1</v>
      </c>
      <c r="G92" s="26">
        <f t="shared" si="42"/>
        <v>1</v>
      </c>
      <c r="H92" s="26">
        <f t="shared" si="42"/>
        <v>0</v>
      </c>
      <c r="I92" s="26">
        <f t="shared" si="42"/>
        <v>1</v>
      </c>
      <c r="J92" s="26">
        <f t="shared" si="42"/>
        <v>0</v>
      </c>
      <c r="K92" s="26">
        <f t="shared" si="42"/>
        <v>0</v>
      </c>
      <c r="L92" s="26">
        <f t="shared" si="42"/>
        <v>0</v>
      </c>
      <c r="M92" s="26">
        <f t="shared" si="42"/>
        <v>1</v>
      </c>
      <c r="N92" s="26">
        <f t="shared" si="42"/>
        <v>0</v>
      </c>
      <c r="O92" s="26">
        <f t="shared" si="42"/>
        <v>1</v>
      </c>
      <c r="P92" s="26">
        <f t="shared" si="42"/>
        <v>0</v>
      </c>
      <c r="Q92" s="26">
        <f t="shared" si="42"/>
        <v>1</v>
      </c>
      <c r="R92" s="26">
        <f t="shared" si="42"/>
        <v>1</v>
      </c>
      <c r="S92" s="26">
        <f t="shared" si="39"/>
        <v>1</v>
      </c>
      <c r="T92" s="26">
        <f t="shared" si="39"/>
        <v>0</v>
      </c>
      <c r="U92" s="26">
        <f t="shared" si="39"/>
        <v>1</v>
      </c>
      <c r="V92" s="26">
        <f t="shared" si="39"/>
        <v>0</v>
      </c>
      <c r="W92" s="26">
        <f t="shared" si="39"/>
        <v>1</v>
      </c>
      <c r="X92" s="26">
        <f t="shared" si="39"/>
        <v>0</v>
      </c>
      <c r="Y92" s="26">
        <f t="shared" si="39"/>
        <v>1</v>
      </c>
      <c r="Z92" s="26">
        <f t="shared" si="39"/>
        <v>0</v>
      </c>
      <c r="AA92" s="26">
        <f t="shared" si="39"/>
        <v>0</v>
      </c>
      <c r="AB92" s="26">
        <f t="shared" si="39"/>
        <v>0</v>
      </c>
      <c r="AC92" s="26">
        <f t="shared" si="39"/>
        <v>1</v>
      </c>
      <c r="AD92" s="26">
        <f t="shared" si="39"/>
        <v>0</v>
      </c>
      <c r="AE92" s="26">
        <f t="shared" si="39"/>
        <v>1</v>
      </c>
      <c r="AF92" s="26">
        <f t="shared" si="39"/>
        <v>0</v>
      </c>
      <c r="AG92" s="26">
        <f t="shared" si="39"/>
        <v>1</v>
      </c>
      <c r="AH92" s="26">
        <f t="shared" si="39"/>
        <v>0</v>
      </c>
      <c r="AI92" s="26">
        <f t="shared" si="38"/>
        <v>1</v>
      </c>
      <c r="AJ92" s="26">
        <f t="shared" si="38"/>
        <v>0</v>
      </c>
      <c r="AK92" s="26">
        <f t="shared" si="38"/>
        <v>1</v>
      </c>
      <c r="AL92" s="26">
        <f t="shared" si="38"/>
        <v>1</v>
      </c>
      <c r="AM92" s="26">
        <f t="shared" si="38"/>
        <v>1</v>
      </c>
      <c r="AN92" s="26">
        <f t="shared" si="38"/>
        <v>0</v>
      </c>
      <c r="AO92" s="26">
        <f t="shared" si="38"/>
        <v>1</v>
      </c>
      <c r="AP92" s="26">
        <f t="shared" si="38"/>
        <v>0</v>
      </c>
      <c r="AQ92" s="26">
        <f t="shared" si="38"/>
        <v>1</v>
      </c>
      <c r="AR92" s="26">
        <f t="shared" si="38"/>
        <v>0</v>
      </c>
      <c r="AS92" s="26">
        <f t="shared" si="38"/>
        <v>1</v>
      </c>
      <c r="AT92" s="26">
        <f t="shared" si="38"/>
        <v>0</v>
      </c>
      <c r="AU92" s="26">
        <f t="shared" si="38"/>
        <v>1</v>
      </c>
      <c r="AV92" s="26">
        <f t="shared" si="38"/>
        <v>0</v>
      </c>
      <c r="AW92" s="26">
        <f t="shared" si="38"/>
        <v>1</v>
      </c>
      <c r="AX92" s="26">
        <f t="shared" si="38"/>
        <v>0</v>
      </c>
      <c r="AY92" s="26">
        <f t="shared" si="44"/>
        <v>0</v>
      </c>
      <c r="AZ92" s="26">
        <f t="shared" si="44"/>
        <v>0</v>
      </c>
      <c r="BA92" s="26">
        <f t="shared" si="44"/>
        <v>1</v>
      </c>
      <c r="BB92" s="26">
        <f t="shared" si="44"/>
        <v>0</v>
      </c>
      <c r="BC92" s="26">
        <f t="shared" si="44"/>
        <v>1</v>
      </c>
      <c r="BD92" s="26">
        <f t="shared" si="44"/>
        <v>0</v>
      </c>
      <c r="BE92" s="26">
        <f t="shared" si="44"/>
        <v>1</v>
      </c>
      <c r="BF92" s="26">
        <f t="shared" si="44"/>
        <v>0</v>
      </c>
      <c r="BG92" s="26">
        <f t="shared" si="44"/>
        <v>1</v>
      </c>
      <c r="BH92" s="26">
        <f t="shared" si="44"/>
        <v>0</v>
      </c>
      <c r="BI92" s="26">
        <f t="shared" si="44"/>
        <v>1</v>
      </c>
      <c r="BJ92" s="26">
        <f t="shared" si="44"/>
        <v>0</v>
      </c>
      <c r="BK92" s="26">
        <f t="shared" si="44"/>
        <v>1</v>
      </c>
      <c r="BL92" s="26">
        <f t="shared" si="44"/>
        <v>0</v>
      </c>
      <c r="BM92" s="26">
        <f t="shared" si="44"/>
        <v>1</v>
      </c>
      <c r="BN92" s="26">
        <f t="shared" si="44"/>
        <v>1</v>
      </c>
      <c r="BO92" s="26">
        <f t="shared" si="41"/>
        <v>1</v>
      </c>
      <c r="BP92" s="26">
        <f t="shared" si="41"/>
        <v>0</v>
      </c>
      <c r="BQ92" s="26">
        <f t="shared" si="41"/>
        <v>1</v>
      </c>
      <c r="BR92" s="26">
        <f t="shared" si="41"/>
        <v>0</v>
      </c>
      <c r="BS92" s="26">
        <f t="shared" si="41"/>
        <v>1</v>
      </c>
      <c r="BT92" s="26">
        <f t="shared" si="41"/>
        <v>0</v>
      </c>
      <c r="BU92" s="26">
        <f t="shared" si="41"/>
        <v>1</v>
      </c>
      <c r="BV92" s="26">
        <f t="shared" si="41"/>
        <v>0</v>
      </c>
      <c r="BW92" s="26">
        <f t="shared" si="40"/>
        <v>1</v>
      </c>
      <c r="BX92" s="26">
        <f t="shared" si="40"/>
        <v>0</v>
      </c>
      <c r="BY92" s="26">
        <f t="shared" si="40"/>
        <v>1</v>
      </c>
      <c r="BZ92" s="26">
        <f t="shared" si="40"/>
        <v>0</v>
      </c>
      <c r="CA92" s="26">
        <f t="shared" si="40"/>
        <v>1</v>
      </c>
      <c r="CB92" s="26">
        <f t="shared" si="40"/>
        <v>0</v>
      </c>
      <c r="CC92" s="26">
        <f t="shared" si="40"/>
        <v>1</v>
      </c>
      <c r="CD92" s="26">
        <f t="shared" si="40"/>
        <v>0</v>
      </c>
      <c r="CE92" s="26">
        <f t="shared" si="40"/>
        <v>0</v>
      </c>
      <c r="CF92" s="26">
        <f t="shared" si="40"/>
        <v>0</v>
      </c>
      <c r="CG92" s="26">
        <f t="shared" si="40"/>
        <v>1</v>
      </c>
      <c r="CH92" s="26">
        <f t="shared" si="40"/>
        <v>0</v>
      </c>
      <c r="CI92" s="26">
        <f t="shared" si="40"/>
        <v>1</v>
      </c>
      <c r="CJ92" s="26">
        <f t="shared" si="40"/>
        <v>0</v>
      </c>
      <c r="CK92" s="26">
        <f t="shared" si="40"/>
        <v>1</v>
      </c>
      <c r="CL92" s="26">
        <f t="shared" si="40"/>
        <v>0</v>
      </c>
      <c r="CM92" s="26">
        <f t="shared" si="43"/>
        <v>1</v>
      </c>
      <c r="CN92" s="26">
        <f t="shared" si="43"/>
        <v>0</v>
      </c>
      <c r="CO92" s="26">
        <f t="shared" si="43"/>
        <v>0</v>
      </c>
      <c r="CP92" s="26">
        <f t="shared" si="43"/>
        <v>1</v>
      </c>
      <c r="CQ92" s="26">
        <f t="shared" si="43"/>
        <v>0</v>
      </c>
      <c r="CR92" s="26">
        <f t="shared" si="43"/>
        <v>1</v>
      </c>
      <c r="CS92" s="26">
        <f t="shared" si="43"/>
        <v>0</v>
      </c>
      <c r="CT92" s="26">
        <f t="shared" si="43"/>
        <v>1</v>
      </c>
      <c r="CU92" s="26">
        <f t="shared" si="43"/>
        <v>0</v>
      </c>
      <c r="CV92" s="26">
        <f t="shared" si="43"/>
        <v>1</v>
      </c>
      <c r="CW92" s="26">
        <f t="shared" si="43"/>
        <v>0</v>
      </c>
      <c r="CX92" s="26">
        <f t="shared" si="43"/>
        <v>0</v>
      </c>
    </row>
    <row r="93" spans="2:102" x14ac:dyDescent="0.25">
      <c r="B93" s="26">
        <v>91</v>
      </c>
      <c r="C93" s="26">
        <f t="shared" si="42"/>
        <v>0</v>
      </c>
      <c r="D93" s="26">
        <f t="shared" si="42"/>
        <v>0</v>
      </c>
      <c r="E93" s="26">
        <f t="shared" si="42"/>
        <v>1</v>
      </c>
      <c r="F93" s="26">
        <f t="shared" si="42"/>
        <v>1</v>
      </c>
      <c r="G93" s="26">
        <f t="shared" si="42"/>
        <v>1</v>
      </c>
      <c r="H93" s="26">
        <f t="shared" si="42"/>
        <v>0</v>
      </c>
      <c r="I93" s="26">
        <f t="shared" si="42"/>
        <v>1</v>
      </c>
      <c r="J93" s="26">
        <f t="shared" si="42"/>
        <v>0</v>
      </c>
      <c r="K93" s="26">
        <f t="shared" si="42"/>
        <v>0</v>
      </c>
      <c r="L93" s="26">
        <f t="shared" si="42"/>
        <v>0</v>
      </c>
      <c r="M93" s="26">
        <f t="shared" si="42"/>
        <v>1</v>
      </c>
      <c r="N93" s="26">
        <f t="shared" si="42"/>
        <v>0</v>
      </c>
      <c r="O93" s="26">
        <f t="shared" si="42"/>
        <v>1</v>
      </c>
      <c r="P93" s="26">
        <f t="shared" si="42"/>
        <v>0</v>
      </c>
      <c r="Q93" s="26">
        <f t="shared" si="42"/>
        <v>1</v>
      </c>
      <c r="R93" s="26">
        <f t="shared" si="42"/>
        <v>1</v>
      </c>
      <c r="S93" s="26">
        <f t="shared" si="39"/>
        <v>1</v>
      </c>
      <c r="T93" s="26">
        <f t="shared" si="39"/>
        <v>0</v>
      </c>
      <c r="U93" s="26">
        <f t="shared" si="39"/>
        <v>1</v>
      </c>
      <c r="V93" s="26">
        <f t="shared" si="39"/>
        <v>0</v>
      </c>
      <c r="W93" s="26">
        <f t="shared" si="39"/>
        <v>1</v>
      </c>
      <c r="X93" s="26">
        <f t="shared" si="39"/>
        <v>0</v>
      </c>
      <c r="Y93" s="26">
        <f t="shared" si="39"/>
        <v>1</v>
      </c>
      <c r="Z93" s="26">
        <f t="shared" si="39"/>
        <v>0</v>
      </c>
      <c r="AA93" s="26">
        <f t="shared" si="39"/>
        <v>0</v>
      </c>
      <c r="AB93" s="26">
        <f t="shared" si="39"/>
        <v>0</v>
      </c>
      <c r="AC93" s="26">
        <f t="shared" si="39"/>
        <v>1</v>
      </c>
      <c r="AD93" s="26">
        <f t="shared" si="39"/>
        <v>0</v>
      </c>
      <c r="AE93" s="26">
        <f t="shared" si="39"/>
        <v>1</v>
      </c>
      <c r="AF93" s="26">
        <f t="shared" si="39"/>
        <v>0</v>
      </c>
      <c r="AG93" s="26">
        <f t="shared" si="39"/>
        <v>1</v>
      </c>
      <c r="AH93" s="26">
        <f t="shared" si="39"/>
        <v>0</v>
      </c>
      <c r="AI93" s="26">
        <f t="shared" si="38"/>
        <v>1</v>
      </c>
      <c r="AJ93" s="26">
        <f t="shared" si="38"/>
        <v>0</v>
      </c>
      <c r="AK93" s="26">
        <f t="shared" si="38"/>
        <v>1</v>
      </c>
      <c r="AL93" s="26">
        <f t="shared" si="38"/>
        <v>1</v>
      </c>
      <c r="AM93" s="26">
        <f t="shared" si="38"/>
        <v>1</v>
      </c>
      <c r="AN93" s="26">
        <f t="shared" si="38"/>
        <v>0</v>
      </c>
      <c r="AO93" s="26">
        <f t="shared" si="38"/>
        <v>1</v>
      </c>
      <c r="AP93" s="26">
        <f t="shared" si="38"/>
        <v>0</v>
      </c>
      <c r="AQ93" s="26">
        <f t="shared" si="38"/>
        <v>1</v>
      </c>
      <c r="AR93" s="26">
        <f t="shared" si="38"/>
        <v>0</v>
      </c>
      <c r="AS93" s="26">
        <f t="shared" si="38"/>
        <v>1</v>
      </c>
      <c r="AT93" s="26">
        <f t="shared" si="38"/>
        <v>0</v>
      </c>
      <c r="AU93" s="26">
        <f t="shared" si="38"/>
        <v>1</v>
      </c>
      <c r="AV93" s="26">
        <f t="shared" si="38"/>
        <v>0</v>
      </c>
      <c r="AW93" s="26">
        <f t="shared" si="38"/>
        <v>1</v>
      </c>
      <c r="AX93" s="26">
        <f t="shared" ref="AX93:AX102" si="45">IF(MOD(AX$3,$B93)=0,1-AX92,AX92)</f>
        <v>0</v>
      </c>
      <c r="AY93" s="26">
        <f t="shared" si="44"/>
        <v>0</v>
      </c>
      <c r="AZ93" s="26">
        <f t="shared" si="44"/>
        <v>0</v>
      </c>
      <c r="BA93" s="26">
        <f t="shared" si="44"/>
        <v>1</v>
      </c>
      <c r="BB93" s="26">
        <f t="shared" si="44"/>
        <v>0</v>
      </c>
      <c r="BC93" s="26">
        <f t="shared" si="44"/>
        <v>1</v>
      </c>
      <c r="BD93" s="26">
        <f t="shared" si="44"/>
        <v>0</v>
      </c>
      <c r="BE93" s="26">
        <f t="shared" si="44"/>
        <v>1</v>
      </c>
      <c r="BF93" s="26">
        <f t="shared" si="44"/>
        <v>0</v>
      </c>
      <c r="BG93" s="26">
        <f t="shared" si="44"/>
        <v>1</v>
      </c>
      <c r="BH93" s="26">
        <f t="shared" si="44"/>
        <v>0</v>
      </c>
      <c r="BI93" s="26">
        <f t="shared" si="44"/>
        <v>1</v>
      </c>
      <c r="BJ93" s="26">
        <f t="shared" si="44"/>
        <v>0</v>
      </c>
      <c r="BK93" s="26">
        <f t="shared" si="44"/>
        <v>1</v>
      </c>
      <c r="BL93" s="26">
        <f t="shared" si="44"/>
        <v>0</v>
      </c>
      <c r="BM93" s="26">
        <f t="shared" si="44"/>
        <v>1</v>
      </c>
      <c r="BN93" s="26">
        <f t="shared" si="44"/>
        <v>1</v>
      </c>
      <c r="BO93" s="26">
        <f t="shared" si="41"/>
        <v>1</v>
      </c>
      <c r="BP93" s="26">
        <f t="shared" si="41"/>
        <v>0</v>
      </c>
      <c r="BQ93" s="26">
        <f t="shared" si="41"/>
        <v>1</v>
      </c>
      <c r="BR93" s="26">
        <f t="shared" si="41"/>
        <v>0</v>
      </c>
      <c r="BS93" s="26">
        <f t="shared" si="41"/>
        <v>1</v>
      </c>
      <c r="BT93" s="26">
        <f t="shared" si="41"/>
        <v>0</v>
      </c>
      <c r="BU93" s="26">
        <f t="shared" si="41"/>
        <v>1</v>
      </c>
      <c r="BV93" s="26">
        <f t="shared" si="41"/>
        <v>0</v>
      </c>
      <c r="BW93" s="26">
        <f t="shared" si="40"/>
        <v>1</v>
      </c>
      <c r="BX93" s="26">
        <f t="shared" si="40"/>
        <v>0</v>
      </c>
      <c r="BY93" s="26">
        <f t="shared" si="40"/>
        <v>1</v>
      </c>
      <c r="BZ93" s="26">
        <f t="shared" si="40"/>
        <v>0</v>
      </c>
      <c r="CA93" s="26">
        <f t="shared" si="40"/>
        <v>1</v>
      </c>
      <c r="CB93" s="26">
        <f t="shared" si="40"/>
        <v>0</v>
      </c>
      <c r="CC93" s="26">
        <f t="shared" si="40"/>
        <v>1</v>
      </c>
      <c r="CD93" s="26">
        <f t="shared" si="40"/>
        <v>0</v>
      </c>
      <c r="CE93" s="26">
        <f t="shared" si="40"/>
        <v>0</v>
      </c>
      <c r="CF93" s="26">
        <f t="shared" si="40"/>
        <v>0</v>
      </c>
      <c r="CG93" s="26">
        <f t="shared" si="40"/>
        <v>1</v>
      </c>
      <c r="CH93" s="26">
        <f t="shared" si="40"/>
        <v>0</v>
      </c>
      <c r="CI93" s="26">
        <f t="shared" si="40"/>
        <v>1</v>
      </c>
      <c r="CJ93" s="26">
        <f t="shared" si="40"/>
        <v>0</v>
      </c>
      <c r="CK93" s="26">
        <f t="shared" si="40"/>
        <v>1</v>
      </c>
      <c r="CL93" s="26">
        <f t="shared" si="40"/>
        <v>0</v>
      </c>
      <c r="CM93" s="26">
        <f t="shared" si="43"/>
        <v>1</v>
      </c>
      <c r="CN93" s="26">
        <f t="shared" si="43"/>
        <v>0</v>
      </c>
      <c r="CO93" s="26">
        <f t="shared" si="43"/>
        <v>1</v>
      </c>
      <c r="CP93" s="26">
        <f t="shared" si="43"/>
        <v>1</v>
      </c>
      <c r="CQ93" s="26">
        <f t="shared" si="43"/>
        <v>0</v>
      </c>
      <c r="CR93" s="26">
        <f t="shared" si="43"/>
        <v>1</v>
      </c>
      <c r="CS93" s="26">
        <f t="shared" si="43"/>
        <v>0</v>
      </c>
      <c r="CT93" s="26">
        <f t="shared" si="43"/>
        <v>1</v>
      </c>
      <c r="CU93" s="26">
        <f t="shared" si="43"/>
        <v>0</v>
      </c>
      <c r="CV93" s="26">
        <f t="shared" si="43"/>
        <v>1</v>
      </c>
      <c r="CW93" s="26">
        <f t="shared" si="43"/>
        <v>0</v>
      </c>
      <c r="CX93" s="26">
        <f t="shared" si="43"/>
        <v>0</v>
      </c>
    </row>
    <row r="94" spans="2:102" x14ac:dyDescent="0.25">
      <c r="B94" s="26">
        <v>92</v>
      </c>
      <c r="C94" s="26">
        <f t="shared" si="42"/>
        <v>0</v>
      </c>
      <c r="D94" s="26">
        <f t="shared" si="42"/>
        <v>0</v>
      </c>
      <c r="E94" s="26">
        <f t="shared" si="42"/>
        <v>1</v>
      </c>
      <c r="F94" s="26">
        <f t="shared" si="42"/>
        <v>1</v>
      </c>
      <c r="G94" s="26">
        <f t="shared" si="42"/>
        <v>1</v>
      </c>
      <c r="H94" s="26">
        <f t="shared" si="42"/>
        <v>0</v>
      </c>
      <c r="I94" s="26">
        <f t="shared" si="42"/>
        <v>1</v>
      </c>
      <c r="J94" s="26">
        <f t="shared" si="42"/>
        <v>0</v>
      </c>
      <c r="K94" s="26">
        <f t="shared" si="42"/>
        <v>0</v>
      </c>
      <c r="L94" s="26">
        <f t="shared" si="42"/>
        <v>0</v>
      </c>
      <c r="M94" s="26">
        <f t="shared" si="42"/>
        <v>1</v>
      </c>
      <c r="N94" s="26">
        <f t="shared" si="42"/>
        <v>0</v>
      </c>
      <c r="O94" s="26">
        <f t="shared" si="42"/>
        <v>1</v>
      </c>
      <c r="P94" s="26">
        <f t="shared" si="42"/>
        <v>0</v>
      </c>
      <c r="Q94" s="26">
        <f t="shared" si="42"/>
        <v>1</v>
      </c>
      <c r="R94" s="26">
        <f t="shared" si="42"/>
        <v>1</v>
      </c>
      <c r="S94" s="26">
        <f t="shared" si="39"/>
        <v>1</v>
      </c>
      <c r="T94" s="26">
        <f t="shared" si="39"/>
        <v>0</v>
      </c>
      <c r="U94" s="26">
        <f t="shared" si="39"/>
        <v>1</v>
      </c>
      <c r="V94" s="26">
        <f t="shared" si="39"/>
        <v>0</v>
      </c>
      <c r="W94" s="26">
        <f t="shared" si="39"/>
        <v>1</v>
      </c>
      <c r="X94" s="26">
        <f t="shared" si="39"/>
        <v>0</v>
      </c>
      <c r="Y94" s="26">
        <f t="shared" si="39"/>
        <v>1</v>
      </c>
      <c r="Z94" s="26">
        <f t="shared" si="39"/>
        <v>0</v>
      </c>
      <c r="AA94" s="26">
        <f t="shared" si="39"/>
        <v>0</v>
      </c>
      <c r="AB94" s="26">
        <f t="shared" si="39"/>
        <v>0</v>
      </c>
      <c r="AC94" s="26">
        <f t="shared" si="39"/>
        <v>1</v>
      </c>
      <c r="AD94" s="26">
        <f t="shared" si="39"/>
        <v>0</v>
      </c>
      <c r="AE94" s="26">
        <f t="shared" si="39"/>
        <v>1</v>
      </c>
      <c r="AF94" s="26">
        <f t="shared" si="39"/>
        <v>0</v>
      </c>
      <c r="AG94" s="26">
        <f t="shared" si="39"/>
        <v>1</v>
      </c>
      <c r="AH94" s="26">
        <f t="shared" si="39"/>
        <v>0</v>
      </c>
      <c r="AI94" s="26">
        <f t="shared" ref="AI94:AW102" si="46">IF(MOD(AI$3,$B94)=0,1-AI93,AI93)</f>
        <v>1</v>
      </c>
      <c r="AJ94" s="26">
        <f t="shared" si="46"/>
        <v>0</v>
      </c>
      <c r="AK94" s="26">
        <f t="shared" si="46"/>
        <v>1</v>
      </c>
      <c r="AL94" s="26">
        <f t="shared" si="46"/>
        <v>1</v>
      </c>
      <c r="AM94" s="26">
        <f t="shared" si="46"/>
        <v>1</v>
      </c>
      <c r="AN94" s="26">
        <f t="shared" si="46"/>
        <v>0</v>
      </c>
      <c r="AO94" s="26">
        <f t="shared" si="46"/>
        <v>1</v>
      </c>
      <c r="AP94" s="26">
        <f t="shared" si="46"/>
        <v>0</v>
      </c>
      <c r="AQ94" s="26">
        <f t="shared" si="46"/>
        <v>1</v>
      </c>
      <c r="AR94" s="26">
        <f t="shared" si="46"/>
        <v>0</v>
      </c>
      <c r="AS94" s="26">
        <f t="shared" si="46"/>
        <v>1</v>
      </c>
      <c r="AT94" s="26">
        <f t="shared" si="46"/>
        <v>0</v>
      </c>
      <c r="AU94" s="26">
        <f t="shared" si="46"/>
        <v>1</v>
      </c>
      <c r="AV94" s="26">
        <f t="shared" si="46"/>
        <v>0</v>
      </c>
      <c r="AW94" s="26">
        <f t="shared" si="46"/>
        <v>1</v>
      </c>
      <c r="AX94" s="26">
        <f t="shared" si="45"/>
        <v>0</v>
      </c>
      <c r="AY94" s="26">
        <f t="shared" si="44"/>
        <v>0</v>
      </c>
      <c r="AZ94" s="26">
        <f t="shared" si="44"/>
        <v>0</v>
      </c>
      <c r="BA94" s="26">
        <f t="shared" si="44"/>
        <v>1</v>
      </c>
      <c r="BB94" s="26">
        <f t="shared" si="44"/>
        <v>0</v>
      </c>
      <c r="BC94" s="26">
        <f t="shared" si="44"/>
        <v>1</v>
      </c>
      <c r="BD94" s="26">
        <f t="shared" si="44"/>
        <v>0</v>
      </c>
      <c r="BE94" s="26">
        <f t="shared" si="44"/>
        <v>1</v>
      </c>
      <c r="BF94" s="26">
        <f t="shared" si="44"/>
        <v>0</v>
      </c>
      <c r="BG94" s="26">
        <f t="shared" si="44"/>
        <v>1</v>
      </c>
      <c r="BH94" s="26">
        <f t="shared" si="44"/>
        <v>0</v>
      </c>
      <c r="BI94" s="26">
        <f t="shared" si="44"/>
        <v>1</v>
      </c>
      <c r="BJ94" s="26">
        <f t="shared" si="44"/>
        <v>0</v>
      </c>
      <c r="BK94" s="26">
        <f t="shared" si="44"/>
        <v>1</v>
      </c>
      <c r="BL94" s="26">
        <f t="shared" si="44"/>
        <v>0</v>
      </c>
      <c r="BM94" s="26">
        <f t="shared" si="44"/>
        <v>1</v>
      </c>
      <c r="BN94" s="26">
        <f t="shared" si="44"/>
        <v>1</v>
      </c>
      <c r="BO94" s="26">
        <f t="shared" si="41"/>
        <v>1</v>
      </c>
      <c r="BP94" s="26">
        <f t="shared" si="41"/>
        <v>0</v>
      </c>
      <c r="BQ94" s="26">
        <f t="shared" si="41"/>
        <v>1</v>
      </c>
      <c r="BR94" s="26">
        <f t="shared" si="41"/>
        <v>0</v>
      </c>
      <c r="BS94" s="26">
        <f t="shared" si="41"/>
        <v>1</v>
      </c>
      <c r="BT94" s="26">
        <f t="shared" si="41"/>
        <v>0</v>
      </c>
      <c r="BU94" s="26">
        <f t="shared" si="41"/>
        <v>1</v>
      </c>
      <c r="BV94" s="26">
        <f t="shared" si="41"/>
        <v>0</v>
      </c>
      <c r="BW94" s="26">
        <f t="shared" si="40"/>
        <v>1</v>
      </c>
      <c r="BX94" s="26">
        <f t="shared" si="40"/>
        <v>0</v>
      </c>
      <c r="BY94" s="26">
        <f t="shared" si="40"/>
        <v>1</v>
      </c>
      <c r="BZ94" s="26">
        <f t="shared" si="40"/>
        <v>0</v>
      </c>
      <c r="CA94" s="26">
        <f t="shared" si="40"/>
        <v>1</v>
      </c>
      <c r="CB94" s="26">
        <f t="shared" si="40"/>
        <v>0</v>
      </c>
      <c r="CC94" s="26">
        <f t="shared" si="40"/>
        <v>1</v>
      </c>
      <c r="CD94" s="26">
        <f t="shared" si="40"/>
        <v>0</v>
      </c>
      <c r="CE94" s="26">
        <f t="shared" si="40"/>
        <v>0</v>
      </c>
      <c r="CF94" s="26">
        <f t="shared" si="40"/>
        <v>0</v>
      </c>
      <c r="CG94" s="26">
        <f t="shared" si="40"/>
        <v>1</v>
      </c>
      <c r="CH94" s="26">
        <f t="shared" si="40"/>
        <v>0</v>
      </c>
      <c r="CI94" s="26">
        <f t="shared" si="40"/>
        <v>1</v>
      </c>
      <c r="CJ94" s="26">
        <f t="shared" si="40"/>
        <v>0</v>
      </c>
      <c r="CK94" s="26">
        <f t="shared" si="40"/>
        <v>1</v>
      </c>
      <c r="CL94" s="26">
        <f t="shared" si="40"/>
        <v>0</v>
      </c>
      <c r="CM94" s="26">
        <f t="shared" si="43"/>
        <v>1</v>
      </c>
      <c r="CN94" s="26">
        <f t="shared" si="43"/>
        <v>0</v>
      </c>
      <c r="CO94" s="26">
        <f t="shared" si="43"/>
        <v>1</v>
      </c>
      <c r="CP94" s="26">
        <f t="shared" si="43"/>
        <v>0</v>
      </c>
      <c r="CQ94" s="26">
        <f t="shared" si="43"/>
        <v>0</v>
      </c>
      <c r="CR94" s="26">
        <f t="shared" si="43"/>
        <v>1</v>
      </c>
      <c r="CS94" s="26">
        <f t="shared" si="43"/>
        <v>0</v>
      </c>
      <c r="CT94" s="26">
        <f t="shared" si="43"/>
        <v>1</v>
      </c>
      <c r="CU94" s="26">
        <f t="shared" si="43"/>
        <v>0</v>
      </c>
      <c r="CV94" s="26">
        <f t="shared" si="43"/>
        <v>1</v>
      </c>
      <c r="CW94" s="26">
        <f t="shared" si="43"/>
        <v>0</v>
      </c>
      <c r="CX94" s="26">
        <f t="shared" si="43"/>
        <v>0</v>
      </c>
    </row>
    <row r="95" spans="2:102" x14ac:dyDescent="0.25">
      <c r="B95" s="26">
        <v>93</v>
      </c>
      <c r="C95" s="26">
        <f t="shared" si="42"/>
        <v>0</v>
      </c>
      <c r="D95" s="26">
        <f t="shared" si="42"/>
        <v>0</v>
      </c>
      <c r="E95" s="26">
        <f t="shared" si="42"/>
        <v>1</v>
      </c>
      <c r="F95" s="26">
        <f t="shared" si="42"/>
        <v>1</v>
      </c>
      <c r="G95" s="26">
        <f t="shared" si="42"/>
        <v>1</v>
      </c>
      <c r="H95" s="26">
        <f t="shared" si="42"/>
        <v>0</v>
      </c>
      <c r="I95" s="26">
        <f t="shared" si="42"/>
        <v>1</v>
      </c>
      <c r="J95" s="26">
        <f t="shared" si="42"/>
        <v>0</v>
      </c>
      <c r="K95" s="26">
        <f t="shared" si="42"/>
        <v>0</v>
      </c>
      <c r="L95" s="26">
        <f t="shared" si="42"/>
        <v>0</v>
      </c>
      <c r="M95" s="26">
        <f t="shared" si="42"/>
        <v>1</v>
      </c>
      <c r="N95" s="26">
        <f t="shared" si="42"/>
        <v>0</v>
      </c>
      <c r="O95" s="26">
        <f t="shared" si="42"/>
        <v>1</v>
      </c>
      <c r="P95" s="26">
        <f t="shared" si="42"/>
        <v>0</v>
      </c>
      <c r="Q95" s="26">
        <f t="shared" si="42"/>
        <v>1</v>
      </c>
      <c r="R95" s="26">
        <f t="shared" si="42"/>
        <v>1</v>
      </c>
      <c r="S95" s="26">
        <f t="shared" si="39"/>
        <v>1</v>
      </c>
      <c r="T95" s="26">
        <f t="shared" si="39"/>
        <v>0</v>
      </c>
      <c r="U95" s="26">
        <f t="shared" si="39"/>
        <v>1</v>
      </c>
      <c r="V95" s="26">
        <f t="shared" si="39"/>
        <v>0</v>
      </c>
      <c r="W95" s="26">
        <f t="shared" si="39"/>
        <v>1</v>
      </c>
      <c r="X95" s="26">
        <f t="shared" si="39"/>
        <v>0</v>
      </c>
      <c r="Y95" s="26">
        <f t="shared" si="39"/>
        <v>1</v>
      </c>
      <c r="Z95" s="26">
        <f t="shared" si="39"/>
        <v>0</v>
      </c>
      <c r="AA95" s="26">
        <f t="shared" si="39"/>
        <v>0</v>
      </c>
      <c r="AB95" s="26">
        <f t="shared" si="39"/>
        <v>0</v>
      </c>
      <c r="AC95" s="26">
        <f t="shared" si="39"/>
        <v>1</v>
      </c>
      <c r="AD95" s="26">
        <f t="shared" si="39"/>
        <v>0</v>
      </c>
      <c r="AE95" s="26">
        <f t="shared" si="39"/>
        <v>1</v>
      </c>
      <c r="AF95" s="26">
        <f t="shared" si="39"/>
        <v>0</v>
      </c>
      <c r="AG95" s="26">
        <f t="shared" si="39"/>
        <v>1</v>
      </c>
      <c r="AH95" s="26">
        <f t="shared" si="39"/>
        <v>0</v>
      </c>
      <c r="AI95" s="26">
        <f t="shared" si="46"/>
        <v>1</v>
      </c>
      <c r="AJ95" s="26">
        <f t="shared" si="46"/>
        <v>0</v>
      </c>
      <c r="AK95" s="26">
        <f t="shared" si="46"/>
        <v>1</v>
      </c>
      <c r="AL95" s="26">
        <f t="shared" si="46"/>
        <v>1</v>
      </c>
      <c r="AM95" s="26">
        <f t="shared" si="46"/>
        <v>1</v>
      </c>
      <c r="AN95" s="26">
        <f t="shared" si="46"/>
        <v>0</v>
      </c>
      <c r="AO95" s="26">
        <f t="shared" si="46"/>
        <v>1</v>
      </c>
      <c r="AP95" s="26">
        <f t="shared" si="46"/>
        <v>0</v>
      </c>
      <c r="AQ95" s="26">
        <f t="shared" si="46"/>
        <v>1</v>
      </c>
      <c r="AR95" s="26">
        <f t="shared" si="46"/>
        <v>0</v>
      </c>
      <c r="AS95" s="26">
        <f t="shared" si="46"/>
        <v>1</v>
      </c>
      <c r="AT95" s="26">
        <f t="shared" si="46"/>
        <v>0</v>
      </c>
      <c r="AU95" s="26">
        <f t="shared" si="46"/>
        <v>1</v>
      </c>
      <c r="AV95" s="26">
        <f t="shared" si="46"/>
        <v>0</v>
      </c>
      <c r="AW95" s="26">
        <f t="shared" si="46"/>
        <v>1</v>
      </c>
      <c r="AX95" s="26">
        <f t="shared" si="45"/>
        <v>0</v>
      </c>
      <c r="AY95" s="26">
        <f t="shared" si="44"/>
        <v>0</v>
      </c>
      <c r="AZ95" s="26">
        <f t="shared" si="44"/>
        <v>0</v>
      </c>
      <c r="BA95" s="26">
        <f t="shared" si="44"/>
        <v>1</v>
      </c>
      <c r="BB95" s="26">
        <f t="shared" si="44"/>
        <v>0</v>
      </c>
      <c r="BC95" s="26">
        <f t="shared" si="44"/>
        <v>1</v>
      </c>
      <c r="BD95" s="26">
        <f t="shared" si="44"/>
        <v>0</v>
      </c>
      <c r="BE95" s="26">
        <f t="shared" si="44"/>
        <v>1</v>
      </c>
      <c r="BF95" s="26">
        <f t="shared" si="44"/>
        <v>0</v>
      </c>
      <c r="BG95" s="26">
        <f t="shared" si="44"/>
        <v>1</v>
      </c>
      <c r="BH95" s="26">
        <f t="shared" si="44"/>
        <v>0</v>
      </c>
      <c r="BI95" s="26">
        <f t="shared" si="44"/>
        <v>1</v>
      </c>
      <c r="BJ95" s="26">
        <f t="shared" si="44"/>
        <v>0</v>
      </c>
      <c r="BK95" s="26">
        <f t="shared" si="44"/>
        <v>1</v>
      </c>
      <c r="BL95" s="26">
        <f t="shared" si="44"/>
        <v>0</v>
      </c>
      <c r="BM95" s="26">
        <f t="shared" si="44"/>
        <v>1</v>
      </c>
      <c r="BN95" s="26">
        <f t="shared" si="44"/>
        <v>1</v>
      </c>
      <c r="BO95" s="26">
        <f t="shared" si="41"/>
        <v>1</v>
      </c>
      <c r="BP95" s="26">
        <f t="shared" si="41"/>
        <v>0</v>
      </c>
      <c r="BQ95" s="26">
        <f t="shared" si="41"/>
        <v>1</v>
      </c>
      <c r="BR95" s="26">
        <f t="shared" si="41"/>
        <v>0</v>
      </c>
      <c r="BS95" s="26">
        <f t="shared" si="41"/>
        <v>1</v>
      </c>
      <c r="BT95" s="26">
        <f t="shared" si="41"/>
        <v>0</v>
      </c>
      <c r="BU95" s="26">
        <f t="shared" si="41"/>
        <v>1</v>
      </c>
      <c r="BV95" s="26">
        <f t="shared" si="41"/>
        <v>0</v>
      </c>
      <c r="BW95" s="26">
        <f t="shared" si="40"/>
        <v>1</v>
      </c>
      <c r="BX95" s="26">
        <f t="shared" si="40"/>
        <v>0</v>
      </c>
      <c r="BY95" s="26">
        <f t="shared" si="40"/>
        <v>1</v>
      </c>
      <c r="BZ95" s="26">
        <f t="shared" si="40"/>
        <v>0</v>
      </c>
      <c r="CA95" s="26">
        <f t="shared" si="40"/>
        <v>1</v>
      </c>
      <c r="CB95" s="26">
        <f t="shared" si="40"/>
        <v>0</v>
      </c>
      <c r="CC95" s="26">
        <f t="shared" si="40"/>
        <v>1</v>
      </c>
      <c r="CD95" s="26">
        <f t="shared" si="40"/>
        <v>0</v>
      </c>
      <c r="CE95" s="26">
        <f t="shared" si="40"/>
        <v>0</v>
      </c>
      <c r="CF95" s="26">
        <f t="shared" si="40"/>
        <v>0</v>
      </c>
      <c r="CG95" s="26">
        <f t="shared" si="40"/>
        <v>1</v>
      </c>
      <c r="CH95" s="26">
        <f t="shared" si="40"/>
        <v>0</v>
      </c>
      <c r="CI95" s="26">
        <f t="shared" si="40"/>
        <v>1</v>
      </c>
      <c r="CJ95" s="26">
        <f t="shared" si="40"/>
        <v>0</v>
      </c>
      <c r="CK95" s="26">
        <f t="shared" si="40"/>
        <v>1</v>
      </c>
      <c r="CL95" s="26">
        <f t="shared" si="40"/>
        <v>0</v>
      </c>
      <c r="CM95" s="26">
        <f t="shared" si="43"/>
        <v>1</v>
      </c>
      <c r="CN95" s="26">
        <f t="shared" si="43"/>
        <v>0</v>
      </c>
      <c r="CO95" s="26">
        <f t="shared" si="43"/>
        <v>1</v>
      </c>
      <c r="CP95" s="26">
        <f t="shared" si="43"/>
        <v>0</v>
      </c>
      <c r="CQ95" s="26">
        <f t="shared" si="43"/>
        <v>1</v>
      </c>
      <c r="CR95" s="26">
        <f t="shared" si="43"/>
        <v>1</v>
      </c>
      <c r="CS95" s="26">
        <f t="shared" si="43"/>
        <v>0</v>
      </c>
      <c r="CT95" s="26">
        <f t="shared" si="43"/>
        <v>1</v>
      </c>
      <c r="CU95" s="26">
        <f t="shared" si="43"/>
        <v>0</v>
      </c>
      <c r="CV95" s="26">
        <f t="shared" si="43"/>
        <v>1</v>
      </c>
      <c r="CW95" s="26">
        <f t="shared" si="43"/>
        <v>0</v>
      </c>
      <c r="CX95" s="26">
        <f t="shared" si="43"/>
        <v>0</v>
      </c>
    </row>
    <row r="96" spans="2:102" x14ac:dyDescent="0.25">
      <c r="B96" s="26">
        <v>94</v>
      </c>
      <c r="C96" s="26">
        <f t="shared" si="42"/>
        <v>0</v>
      </c>
      <c r="D96" s="26">
        <f t="shared" si="42"/>
        <v>0</v>
      </c>
      <c r="E96" s="26">
        <f t="shared" si="42"/>
        <v>1</v>
      </c>
      <c r="F96" s="26">
        <f t="shared" si="42"/>
        <v>1</v>
      </c>
      <c r="G96" s="26">
        <f t="shared" si="42"/>
        <v>1</v>
      </c>
      <c r="H96" s="26">
        <f t="shared" si="42"/>
        <v>0</v>
      </c>
      <c r="I96" s="26">
        <f t="shared" si="42"/>
        <v>1</v>
      </c>
      <c r="J96" s="26">
        <f t="shared" si="42"/>
        <v>0</v>
      </c>
      <c r="K96" s="26">
        <f t="shared" si="42"/>
        <v>0</v>
      </c>
      <c r="L96" s="26">
        <f t="shared" si="42"/>
        <v>0</v>
      </c>
      <c r="M96" s="26">
        <f t="shared" si="42"/>
        <v>1</v>
      </c>
      <c r="N96" s="26">
        <f t="shared" si="42"/>
        <v>0</v>
      </c>
      <c r="O96" s="26">
        <f t="shared" si="42"/>
        <v>1</v>
      </c>
      <c r="P96" s="26">
        <f t="shared" si="42"/>
        <v>0</v>
      </c>
      <c r="Q96" s="26">
        <f t="shared" si="42"/>
        <v>1</v>
      </c>
      <c r="R96" s="26">
        <f t="shared" si="42"/>
        <v>1</v>
      </c>
      <c r="S96" s="26">
        <f t="shared" si="39"/>
        <v>1</v>
      </c>
      <c r="T96" s="26">
        <f t="shared" si="39"/>
        <v>0</v>
      </c>
      <c r="U96" s="26">
        <f t="shared" si="39"/>
        <v>1</v>
      </c>
      <c r="V96" s="26">
        <f t="shared" si="39"/>
        <v>0</v>
      </c>
      <c r="W96" s="26">
        <f t="shared" si="39"/>
        <v>1</v>
      </c>
      <c r="X96" s="26">
        <f t="shared" si="39"/>
        <v>0</v>
      </c>
      <c r="Y96" s="26">
        <f t="shared" si="39"/>
        <v>1</v>
      </c>
      <c r="Z96" s="26">
        <f t="shared" si="39"/>
        <v>0</v>
      </c>
      <c r="AA96" s="26">
        <f t="shared" si="39"/>
        <v>0</v>
      </c>
      <c r="AB96" s="26">
        <f t="shared" si="39"/>
        <v>0</v>
      </c>
      <c r="AC96" s="26">
        <f t="shared" si="39"/>
        <v>1</v>
      </c>
      <c r="AD96" s="26">
        <f t="shared" si="39"/>
        <v>0</v>
      </c>
      <c r="AE96" s="26">
        <f t="shared" si="39"/>
        <v>1</v>
      </c>
      <c r="AF96" s="26">
        <f t="shared" si="39"/>
        <v>0</v>
      </c>
      <c r="AG96" s="26">
        <f t="shared" si="39"/>
        <v>1</v>
      </c>
      <c r="AH96" s="26">
        <f t="shared" si="39"/>
        <v>0</v>
      </c>
      <c r="AI96" s="26">
        <f t="shared" si="46"/>
        <v>1</v>
      </c>
      <c r="AJ96" s="26">
        <f t="shared" si="46"/>
        <v>0</v>
      </c>
      <c r="AK96" s="26">
        <f t="shared" si="46"/>
        <v>1</v>
      </c>
      <c r="AL96" s="26">
        <f t="shared" si="46"/>
        <v>1</v>
      </c>
      <c r="AM96" s="26">
        <f t="shared" si="46"/>
        <v>1</v>
      </c>
      <c r="AN96" s="26">
        <f t="shared" si="46"/>
        <v>0</v>
      </c>
      <c r="AO96" s="26">
        <f t="shared" si="46"/>
        <v>1</v>
      </c>
      <c r="AP96" s="26">
        <f t="shared" si="46"/>
        <v>0</v>
      </c>
      <c r="AQ96" s="26">
        <f t="shared" si="46"/>
        <v>1</v>
      </c>
      <c r="AR96" s="26">
        <f t="shared" si="46"/>
        <v>0</v>
      </c>
      <c r="AS96" s="26">
        <f t="shared" si="46"/>
        <v>1</v>
      </c>
      <c r="AT96" s="26">
        <f t="shared" si="46"/>
        <v>0</v>
      </c>
      <c r="AU96" s="26">
        <f t="shared" si="46"/>
        <v>1</v>
      </c>
      <c r="AV96" s="26">
        <f t="shared" si="46"/>
        <v>0</v>
      </c>
      <c r="AW96" s="26">
        <f t="shared" si="46"/>
        <v>1</v>
      </c>
      <c r="AX96" s="26">
        <f t="shared" si="45"/>
        <v>0</v>
      </c>
      <c r="AY96" s="26">
        <f t="shared" si="44"/>
        <v>0</v>
      </c>
      <c r="AZ96" s="26">
        <f t="shared" si="44"/>
        <v>0</v>
      </c>
      <c r="BA96" s="26">
        <f t="shared" si="44"/>
        <v>1</v>
      </c>
      <c r="BB96" s="26">
        <f t="shared" si="44"/>
        <v>0</v>
      </c>
      <c r="BC96" s="26">
        <f t="shared" si="44"/>
        <v>1</v>
      </c>
      <c r="BD96" s="26">
        <f t="shared" si="44"/>
        <v>0</v>
      </c>
      <c r="BE96" s="26">
        <f t="shared" si="44"/>
        <v>1</v>
      </c>
      <c r="BF96" s="26">
        <f t="shared" si="44"/>
        <v>0</v>
      </c>
      <c r="BG96" s="26">
        <f t="shared" si="44"/>
        <v>1</v>
      </c>
      <c r="BH96" s="26">
        <f t="shared" si="44"/>
        <v>0</v>
      </c>
      <c r="BI96" s="26">
        <f t="shared" si="44"/>
        <v>1</v>
      </c>
      <c r="BJ96" s="26">
        <f t="shared" si="44"/>
        <v>0</v>
      </c>
      <c r="BK96" s="26">
        <f t="shared" si="44"/>
        <v>1</v>
      </c>
      <c r="BL96" s="26">
        <f t="shared" si="44"/>
        <v>0</v>
      </c>
      <c r="BM96" s="26">
        <f t="shared" si="44"/>
        <v>1</v>
      </c>
      <c r="BN96" s="26">
        <f t="shared" si="44"/>
        <v>1</v>
      </c>
      <c r="BO96" s="26">
        <f t="shared" si="41"/>
        <v>1</v>
      </c>
      <c r="BP96" s="26">
        <f t="shared" si="41"/>
        <v>0</v>
      </c>
      <c r="BQ96" s="26">
        <f t="shared" si="41"/>
        <v>1</v>
      </c>
      <c r="BR96" s="26">
        <f t="shared" si="41"/>
        <v>0</v>
      </c>
      <c r="BS96" s="26">
        <f t="shared" si="41"/>
        <v>1</v>
      </c>
      <c r="BT96" s="26">
        <f t="shared" si="41"/>
        <v>0</v>
      </c>
      <c r="BU96" s="26">
        <f t="shared" si="41"/>
        <v>1</v>
      </c>
      <c r="BV96" s="26">
        <f t="shared" si="41"/>
        <v>0</v>
      </c>
      <c r="BW96" s="26">
        <f t="shared" si="40"/>
        <v>1</v>
      </c>
      <c r="BX96" s="26">
        <f t="shared" si="40"/>
        <v>0</v>
      </c>
      <c r="BY96" s="26">
        <f t="shared" si="40"/>
        <v>1</v>
      </c>
      <c r="BZ96" s="26">
        <f t="shared" si="40"/>
        <v>0</v>
      </c>
      <c r="CA96" s="26">
        <f t="shared" si="40"/>
        <v>1</v>
      </c>
      <c r="CB96" s="26">
        <f t="shared" si="40"/>
        <v>0</v>
      </c>
      <c r="CC96" s="26">
        <f t="shared" si="40"/>
        <v>1</v>
      </c>
      <c r="CD96" s="26">
        <f t="shared" si="40"/>
        <v>0</v>
      </c>
      <c r="CE96" s="26">
        <f t="shared" si="40"/>
        <v>0</v>
      </c>
      <c r="CF96" s="26">
        <f t="shared" si="40"/>
        <v>0</v>
      </c>
      <c r="CG96" s="26">
        <f t="shared" si="40"/>
        <v>1</v>
      </c>
      <c r="CH96" s="26">
        <f t="shared" si="40"/>
        <v>0</v>
      </c>
      <c r="CI96" s="26">
        <f t="shared" si="40"/>
        <v>1</v>
      </c>
      <c r="CJ96" s="26">
        <f t="shared" si="40"/>
        <v>0</v>
      </c>
      <c r="CK96" s="26">
        <f t="shared" si="40"/>
        <v>1</v>
      </c>
      <c r="CL96" s="26">
        <f t="shared" si="40"/>
        <v>0</v>
      </c>
      <c r="CM96" s="26">
        <f t="shared" si="43"/>
        <v>1</v>
      </c>
      <c r="CN96" s="26">
        <f t="shared" si="43"/>
        <v>0</v>
      </c>
      <c r="CO96" s="26">
        <f t="shared" si="43"/>
        <v>1</v>
      </c>
      <c r="CP96" s="26">
        <f t="shared" si="43"/>
        <v>0</v>
      </c>
      <c r="CQ96" s="26">
        <f t="shared" si="43"/>
        <v>1</v>
      </c>
      <c r="CR96" s="26">
        <f t="shared" si="43"/>
        <v>0</v>
      </c>
      <c r="CS96" s="26">
        <f t="shared" si="43"/>
        <v>0</v>
      </c>
      <c r="CT96" s="26">
        <f t="shared" si="43"/>
        <v>1</v>
      </c>
      <c r="CU96" s="26">
        <f t="shared" si="43"/>
        <v>0</v>
      </c>
      <c r="CV96" s="26">
        <f t="shared" si="43"/>
        <v>1</v>
      </c>
      <c r="CW96" s="26">
        <f t="shared" si="43"/>
        <v>0</v>
      </c>
      <c r="CX96" s="26">
        <f t="shared" si="43"/>
        <v>0</v>
      </c>
    </row>
    <row r="97" spans="2:102" x14ac:dyDescent="0.25">
      <c r="B97" s="26">
        <v>95</v>
      </c>
      <c r="C97" s="26">
        <f t="shared" si="42"/>
        <v>0</v>
      </c>
      <c r="D97" s="26">
        <f t="shared" si="42"/>
        <v>0</v>
      </c>
      <c r="E97" s="26">
        <f t="shared" si="42"/>
        <v>1</v>
      </c>
      <c r="F97" s="26">
        <f t="shared" si="42"/>
        <v>1</v>
      </c>
      <c r="G97" s="26">
        <f t="shared" si="42"/>
        <v>1</v>
      </c>
      <c r="H97" s="26">
        <f t="shared" si="42"/>
        <v>0</v>
      </c>
      <c r="I97" s="26">
        <f t="shared" si="42"/>
        <v>1</v>
      </c>
      <c r="J97" s="26">
        <f t="shared" si="42"/>
        <v>0</v>
      </c>
      <c r="K97" s="26">
        <f t="shared" si="42"/>
        <v>0</v>
      </c>
      <c r="L97" s="26">
        <f t="shared" si="42"/>
        <v>0</v>
      </c>
      <c r="M97" s="26">
        <f t="shared" si="42"/>
        <v>1</v>
      </c>
      <c r="N97" s="26">
        <f t="shared" si="42"/>
        <v>0</v>
      </c>
      <c r="O97" s="26">
        <f t="shared" si="42"/>
        <v>1</v>
      </c>
      <c r="P97" s="26">
        <f t="shared" si="42"/>
        <v>0</v>
      </c>
      <c r="Q97" s="26">
        <f t="shared" si="42"/>
        <v>1</v>
      </c>
      <c r="R97" s="26">
        <f t="shared" si="42"/>
        <v>1</v>
      </c>
      <c r="S97" s="26">
        <f t="shared" si="39"/>
        <v>1</v>
      </c>
      <c r="T97" s="26">
        <f t="shared" si="39"/>
        <v>0</v>
      </c>
      <c r="U97" s="26">
        <f t="shared" si="39"/>
        <v>1</v>
      </c>
      <c r="V97" s="26">
        <f t="shared" si="39"/>
        <v>0</v>
      </c>
      <c r="W97" s="26">
        <f t="shared" si="39"/>
        <v>1</v>
      </c>
      <c r="X97" s="26">
        <f t="shared" si="39"/>
        <v>0</v>
      </c>
      <c r="Y97" s="26">
        <f t="shared" si="39"/>
        <v>1</v>
      </c>
      <c r="Z97" s="26">
        <f t="shared" si="39"/>
        <v>0</v>
      </c>
      <c r="AA97" s="26">
        <f t="shared" si="39"/>
        <v>0</v>
      </c>
      <c r="AB97" s="26">
        <f t="shared" si="39"/>
        <v>0</v>
      </c>
      <c r="AC97" s="26">
        <f t="shared" si="39"/>
        <v>1</v>
      </c>
      <c r="AD97" s="26">
        <f t="shared" si="39"/>
        <v>0</v>
      </c>
      <c r="AE97" s="26">
        <f t="shared" si="39"/>
        <v>1</v>
      </c>
      <c r="AF97" s="26">
        <f t="shared" si="39"/>
        <v>0</v>
      </c>
      <c r="AG97" s="26">
        <f t="shared" si="39"/>
        <v>1</v>
      </c>
      <c r="AH97" s="26">
        <f t="shared" si="39"/>
        <v>0</v>
      </c>
      <c r="AI97" s="26">
        <f t="shared" si="46"/>
        <v>1</v>
      </c>
      <c r="AJ97" s="26">
        <f t="shared" si="46"/>
        <v>0</v>
      </c>
      <c r="AK97" s="26">
        <f t="shared" si="46"/>
        <v>1</v>
      </c>
      <c r="AL97" s="26">
        <f t="shared" si="46"/>
        <v>1</v>
      </c>
      <c r="AM97" s="26">
        <f t="shared" si="46"/>
        <v>1</v>
      </c>
      <c r="AN97" s="26">
        <f t="shared" si="46"/>
        <v>0</v>
      </c>
      <c r="AO97" s="26">
        <f t="shared" si="46"/>
        <v>1</v>
      </c>
      <c r="AP97" s="26">
        <f t="shared" si="46"/>
        <v>0</v>
      </c>
      <c r="AQ97" s="26">
        <f t="shared" si="46"/>
        <v>1</v>
      </c>
      <c r="AR97" s="26">
        <f t="shared" si="46"/>
        <v>0</v>
      </c>
      <c r="AS97" s="26">
        <f t="shared" si="46"/>
        <v>1</v>
      </c>
      <c r="AT97" s="26">
        <f t="shared" si="46"/>
        <v>0</v>
      </c>
      <c r="AU97" s="26">
        <f t="shared" si="46"/>
        <v>1</v>
      </c>
      <c r="AV97" s="26">
        <f t="shared" si="46"/>
        <v>0</v>
      </c>
      <c r="AW97" s="26">
        <f t="shared" si="46"/>
        <v>1</v>
      </c>
      <c r="AX97" s="26">
        <f t="shared" si="45"/>
        <v>0</v>
      </c>
      <c r="AY97" s="26">
        <f t="shared" si="44"/>
        <v>0</v>
      </c>
      <c r="AZ97" s="26">
        <f t="shared" si="44"/>
        <v>0</v>
      </c>
      <c r="BA97" s="26">
        <f t="shared" si="44"/>
        <v>1</v>
      </c>
      <c r="BB97" s="26">
        <f t="shared" si="44"/>
        <v>0</v>
      </c>
      <c r="BC97" s="26">
        <f t="shared" si="44"/>
        <v>1</v>
      </c>
      <c r="BD97" s="26">
        <f t="shared" si="44"/>
        <v>0</v>
      </c>
      <c r="BE97" s="26">
        <f t="shared" si="44"/>
        <v>1</v>
      </c>
      <c r="BF97" s="26">
        <f t="shared" si="44"/>
        <v>0</v>
      </c>
      <c r="BG97" s="26">
        <f t="shared" si="44"/>
        <v>1</v>
      </c>
      <c r="BH97" s="26">
        <f t="shared" si="44"/>
        <v>0</v>
      </c>
      <c r="BI97" s="26">
        <f t="shared" si="44"/>
        <v>1</v>
      </c>
      <c r="BJ97" s="26">
        <f t="shared" si="44"/>
        <v>0</v>
      </c>
      <c r="BK97" s="26">
        <f t="shared" si="44"/>
        <v>1</v>
      </c>
      <c r="BL97" s="26">
        <f t="shared" si="44"/>
        <v>0</v>
      </c>
      <c r="BM97" s="26">
        <f t="shared" si="44"/>
        <v>1</v>
      </c>
      <c r="BN97" s="26">
        <f t="shared" si="44"/>
        <v>1</v>
      </c>
      <c r="BO97" s="26">
        <f t="shared" si="41"/>
        <v>1</v>
      </c>
      <c r="BP97" s="26">
        <f t="shared" si="41"/>
        <v>0</v>
      </c>
      <c r="BQ97" s="26">
        <f t="shared" si="41"/>
        <v>1</v>
      </c>
      <c r="BR97" s="26">
        <f t="shared" si="41"/>
        <v>0</v>
      </c>
      <c r="BS97" s="26">
        <f t="shared" si="41"/>
        <v>1</v>
      </c>
      <c r="BT97" s="26">
        <f t="shared" si="41"/>
        <v>0</v>
      </c>
      <c r="BU97" s="26">
        <f t="shared" si="41"/>
        <v>1</v>
      </c>
      <c r="BV97" s="26">
        <f t="shared" si="41"/>
        <v>0</v>
      </c>
      <c r="BW97" s="26">
        <f t="shared" si="40"/>
        <v>1</v>
      </c>
      <c r="BX97" s="26">
        <f t="shared" si="40"/>
        <v>0</v>
      </c>
      <c r="BY97" s="26">
        <f t="shared" si="40"/>
        <v>1</v>
      </c>
      <c r="BZ97" s="26">
        <f t="shared" si="40"/>
        <v>0</v>
      </c>
      <c r="CA97" s="26">
        <f t="shared" si="40"/>
        <v>1</v>
      </c>
      <c r="CB97" s="26">
        <f t="shared" si="40"/>
        <v>0</v>
      </c>
      <c r="CC97" s="26">
        <f t="shared" si="40"/>
        <v>1</v>
      </c>
      <c r="CD97" s="26">
        <f t="shared" si="40"/>
        <v>0</v>
      </c>
      <c r="CE97" s="26">
        <f t="shared" si="40"/>
        <v>0</v>
      </c>
      <c r="CF97" s="26">
        <f t="shared" si="40"/>
        <v>0</v>
      </c>
      <c r="CG97" s="26">
        <f t="shared" si="40"/>
        <v>1</v>
      </c>
      <c r="CH97" s="26">
        <f t="shared" si="40"/>
        <v>0</v>
      </c>
      <c r="CI97" s="26">
        <f t="shared" si="40"/>
        <v>1</v>
      </c>
      <c r="CJ97" s="26">
        <f t="shared" si="40"/>
        <v>0</v>
      </c>
      <c r="CK97" s="26">
        <f t="shared" si="40"/>
        <v>1</v>
      </c>
      <c r="CL97" s="26">
        <f t="shared" si="40"/>
        <v>0</v>
      </c>
      <c r="CM97" s="26">
        <f t="shared" si="43"/>
        <v>1</v>
      </c>
      <c r="CN97" s="26">
        <f t="shared" si="43"/>
        <v>0</v>
      </c>
      <c r="CO97" s="26">
        <f t="shared" si="43"/>
        <v>1</v>
      </c>
      <c r="CP97" s="26">
        <f t="shared" si="43"/>
        <v>0</v>
      </c>
      <c r="CQ97" s="26">
        <f t="shared" si="43"/>
        <v>1</v>
      </c>
      <c r="CR97" s="26">
        <f t="shared" si="43"/>
        <v>0</v>
      </c>
      <c r="CS97" s="26">
        <f t="shared" si="43"/>
        <v>1</v>
      </c>
      <c r="CT97" s="26">
        <f t="shared" si="43"/>
        <v>1</v>
      </c>
      <c r="CU97" s="26">
        <f t="shared" si="43"/>
        <v>0</v>
      </c>
      <c r="CV97" s="26">
        <f t="shared" si="43"/>
        <v>1</v>
      </c>
      <c r="CW97" s="26">
        <f t="shared" si="43"/>
        <v>0</v>
      </c>
      <c r="CX97" s="26">
        <f t="shared" si="43"/>
        <v>0</v>
      </c>
    </row>
    <row r="98" spans="2:102" x14ac:dyDescent="0.25">
      <c r="B98" s="26">
        <v>96</v>
      </c>
      <c r="C98" s="26">
        <f t="shared" si="42"/>
        <v>0</v>
      </c>
      <c r="D98" s="26">
        <f t="shared" si="42"/>
        <v>0</v>
      </c>
      <c r="E98" s="26">
        <f t="shared" si="42"/>
        <v>1</v>
      </c>
      <c r="F98" s="26">
        <f t="shared" si="42"/>
        <v>1</v>
      </c>
      <c r="G98" s="26">
        <f t="shared" si="42"/>
        <v>1</v>
      </c>
      <c r="H98" s="26">
        <f t="shared" si="42"/>
        <v>0</v>
      </c>
      <c r="I98" s="26">
        <f t="shared" si="42"/>
        <v>1</v>
      </c>
      <c r="J98" s="26">
        <f t="shared" si="42"/>
        <v>0</v>
      </c>
      <c r="K98" s="26">
        <f t="shared" si="42"/>
        <v>0</v>
      </c>
      <c r="L98" s="26">
        <f t="shared" si="42"/>
        <v>0</v>
      </c>
      <c r="M98" s="26">
        <f t="shared" si="42"/>
        <v>1</v>
      </c>
      <c r="N98" s="26">
        <f t="shared" si="42"/>
        <v>0</v>
      </c>
      <c r="O98" s="26">
        <f t="shared" si="42"/>
        <v>1</v>
      </c>
      <c r="P98" s="26">
        <f t="shared" si="42"/>
        <v>0</v>
      </c>
      <c r="Q98" s="26">
        <f t="shared" si="42"/>
        <v>1</v>
      </c>
      <c r="R98" s="26">
        <f t="shared" si="42"/>
        <v>1</v>
      </c>
      <c r="S98" s="26">
        <f t="shared" si="39"/>
        <v>1</v>
      </c>
      <c r="T98" s="26">
        <f t="shared" si="39"/>
        <v>0</v>
      </c>
      <c r="U98" s="26">
        <f t="shared" si="39"/>
        <v>1</v>
      </c>
      <c r="V98" s="26">
        <f t="shared" si="39"/>
        <v>0</v>
      </c>
      <c r="W98" s="26">
        <f t="shared" si="39"/>
        <v>1</v>
      </c>
      <c r="X98" s="26">
        <f t="shared" si="39"/>
        <v>0</v>
      </c>
      <c r="Y98" s="26">
        <f t="shared" si="39"/>
        <v>1</v>
      </c>
      <c r="Z98" s="26">
        <f t="shared" si="39"/>
        <v>0</v>
      </c>
      <c r="AA98" s="26">
        <f t="shared" si="39"/>
        <v>0</v>
      </c>
      <c r="AB98" s="26">
        <f t="shared" si="39"/>
        <v>0</v>
      </c>
      <c r="AC98" s="26">
        <f t="shared" si="39"/>
        <v>1</v>
      </c>
      <c r="AD98" s="26">
        <f t="shared" si="39"/>
        <v>0</v>
      </c>
      <c r="AE98" s="26">
        <f t="shared" si="39"/>
        <v>1</v>
      </c>
      <c r="AF98" s="26">
        <f t="shared" si="39"/>
        <v>0</v>
      </c>
      <c r="AG98" s="26">
        <f t="shared" si="39"/>
        <v>1</v>
      </c>
      <c r="AH98" s="26">
        <f t="shared" si="39"/>
        <v>0</v>
      </c>
      <c r="AI98" s="26">
        <f t="shared" si="46"/>
        <v>1</v>
      </c>
      <c r="AJ98" s="26">
        <f t="shared" si="46"/>
        <v>0</v>
      </c>
      <c r="AK98" s="26">
        <f t="shared" si="46"/>
        <v>1</v>
      </c>
      <c r="AL98" s="26">
        <f t="shared" si="46"/>
        <v>1</v>
      </c>
      <c r="AM98" s="26">
        <f t="shared" si="46"/>
        <v>1</v>
      </c>
      <c r="AN98" s="26">
        <f t="shared" si="46"/>
        <v>0</v>
      </c>
      <c r="AO98" s="26">
        <f t="shared" si="46"/>
        <v>1</v>
      </c>
      <c r="AP98" s="26">
        <f t="shared" si="46"/>
        <v>0</v>
      </c>
      <c r="AQ98" s="26">
        <f t="shared" si="46"/>
        <v>1</v>
      </c>
      <c r="AR98" s="26">
        <f t="shared" si="46"/>
        <v>0</v>
      </c>
      <c r="AS98" s="26">
        <f t="shared" si="46"/>
        <v>1</v>
      </c>
      <c r="AT98" s="26">
        <f t="shared" si="46"/>
        <v>0</v>
      </c>
      <c r="AU98" s="26">
        <f t="shared" si="46"/>
        <v>1</v>
      </c>
      <c r="AV98" s="26">
        <f t="shared" si="46"/>
        <v>0</v>
      </c>
      <c r="AW98" s="26">
        <f t="shared" si="46"/>
        <v>1</v>
      </c>
      <c r="AX98" s="26">
        <f t="shared" si="45"/>
        <v>0</v>
      </c>
      <c r="AY98" s="26">
        <f t="shared" si="44"/>
        <v>0</v>
      </c>
      <c r="AZ98" s="26">
        <f t="shared" si="44"/>
        <v>0</v>
      </c>
      <c r="BA98" s="26">
        <f t="shared" si="44"/>
        <v>1</v>
      </c>
      <c r="BB98" s="26">
        <f t="shared" si="44"/>
        <v>0</v>
      </c>
      <c r="BC98" s="26">
        <f t="shared" si="44"/>
        <v>1</v>
      </c>
      <c r="BD98" s="26">
        <f t="shared" si="44"/>
        <v>0</v>
      </c>
      <c r="BE98" s="26">
        <f t="shared" si="44"/>
        <v>1</v>
      </c>
      <c r="BF98" s="26">
        <f t="shared" si="44"/>
        <v>0</v>
      </c>
      <c r="BG98" s="26">
        <f t="shared" si="44"/>
        <v>1</v>
      </c>
      <c r="BH98" s="26">
        <f t="shared" si="44"/>
        <v>0</v>
      </c>
      <c r="BI98" s="26">
        <f t="shared" si="44"/>
        <v>1</v>
      </c>
      <c r="BJ98" s="26">
        <f t="shared" si="44"/>
        <v>0</v>
      </c>
      <c r="BK98" s="26">
        <f t="shared" si="44"/>
        <v>1</v>
      </c>
      <c r="BL98" s="26">
        <f t="shared" si="44"/>
        <v>0</v>
      </c>
      <c r="BM98" s="26">
        <f t="shared" si="44"/>
        <v>1</v>
      </c>
      <c r="BN98" s="26">
        <f t="shared" si="44"/>
        <v>1</v>
      </c>
      <c r="BO98" s="26">
        <f t="shared" si="41"/>
        <v>1</v>
      </c>
      <c r="BP98" s="26">
        <f t="shared" si="41"/>
        <v>0</v>
      </c>
      <c r="BQ98" s="26">
        <f t="shared" si="41"/>
        <v>1</v>
      </c>
      <c r="BR98" s="26">
        <f t="shared" si="41"/>
        <v>0</v>
      </c>
      <c r="BS98" s="26">
        <f t="shared" si="41"/>
        <v>1</v>
      </c>
      <c r="BT98" s="26">
        <f t="shared" si="41"/>
        <v>0</v>
      </c>
      <c r="BU98" s="26">
        <f t="shared" si="41"/>
        <v>1</v>
      </c>
      <c r="BV98" s="26">
        <f t="shared" si="41"/>
        <v>0</v>
      </c>
      <c r="BW98" s="26">
        <f t="shared" si="40"/>
        <v>1</v>
      </c>
      <c r="BX98" s="26">
        <f t="shared" si="40"/>
        <v>0</v>
      </c>
      <c r="BY98" s="26">
        <f t="shared" si="40"/>
        <v>1</v>
      </c>
      <c r="BZ98" s="26">
        <f t="shared" si="40"/>
        <v>0</v>
      </c>
      <c r="CA98" s="26">
        <f t="shared" si="40"/>
        <v>1</v>
      </c>
      <c r="CB98" s="26">
        <f t="shared" si="40"/>
        <v>0</v>
      </c>
      <c r="CC98" s="26">
        <f t="shared" si="40"/>
        <v>1</v>
      </c>
      <c r="CD98" s="26">
        <f t="shared" si="40"/>
        <v>0</v>
      </c>
      <c r="CE98" s="26">
        <f t="shared" si="40"/>
        <v>0</v>
      </c>
      <c r="CF98" s="26">
        <f t="shared" si="40"/>
        <v>0</v>
      </c>
      <c r="CG98" s="26">
        <f t="shared" si="40"/>
        <v>1</v>
      </c>
      <c r="CH98" s="26">
        <f t="shared" si="40"/>
        <v>0</v>
      </c>
      <c r="CI98" s="26">
        <f t="shared" si="40"/>
        <v>1</v>
      </c>
      <c r="CJ98" s="26">
        <f t="shared" si="40"/>
        <v>0</v>
      </c>
      <c r="CK98" s="26">
        <f t="shared" si="40"/>
        <v>1</v>
      </c>
      <c r="CL98" s="26">
        <f t="shared" si="40"/>
        <v>0</v>
      </c>
      <c r="CM98" s="26">
        <f t="shared" si="43"/>
        <v>1</v>
      </c>
      <c r="CN98" s="26">
        <f t="shared" si="43"/>
        <v>0</v>
      </c>
      <c r="CO98" s="26">
        <f t="shared" si="43"/>
        <v>1</v>
      </c>
      <c r="CP98" s="26">
        <f t="shared" si="43"/>
        <v>0</v>
      </c>
      <c r="CQ98" s="26">
        <f t="shared" si="43"/>
        <v>1</v>
      </c>
      <c r="CR98" s="26">
        <f t="shared" si="43"/>
        <v>0</v>
      </c>
      <c r="CS98" s="26">
        <f t="shared" si="43"/>
        <v>1</v>
      </c>
      <c r="CT98" s="26">
        <f t="shared" si="43"/>
        <v>0</v>
      </c>
      <c r="CU98" s="26">
        <f t="shared" si="43"/>
        <v>0</v>
      </c>
      <c r="CV98" s="26">
        <f t="shared" si="43"/>
        <v>1</v>
      </c>
      <c r="CW98" s="26">
        <f t="shared" si="43"/>
        <v>0</v>
      </c>
      <c r="CX98" s="26">
        <f t="shared" si="43"/>
        <v>0</v>
      </c>
    </row>
    <row r="99" spans="2:102" x14ac:dyDescent="0.25">
      <c r="B99" s="26">
        <v>97</v>
      </c>
      <c r="C99" s="26">
        <f t="shared" si="42"/>
        <v>0</v>
      </c>
      <c r="D99" s="26">
        <f t="shared" si="42"/>
        <v>0</v>
      </c>
      <c r="E99" s="26">
        <f t="shared" si="42"/>
        <v>1</v>
      </c>
      <c r="F99" s="26">
        <f t="shared" si="42"/>
        <v>1</v>
      </c>
      <c r="G99" s="26">
        <f t="shared" si="42"/>
        <v>1</v>
      </c>
      <c r="H99" s="26">
        <f t="shared" si="42"/>
        <v>0</v>
      </c>
      <c r="I99" s="26">
        <f t="shared" si="42"/>
        <v>1</v>
      </c>
      <c r="J99" s="26">
        <f t="shared" si="42"/>
        <v>0</v>
      </c>
      <c r="K99" s="26">
        <f t="shared" si="42"/>
        <v>0</v>
      </c>
      <c r="L99" s="26">
        <f t="shared" si="42"/>
        <v>0</v>
      </c>
      <c r="M99" s="26">
        <f t="shared" si="42"/>
        <v>1</v>
      </c>
      <c r="N99" s="26">
        <f t="shared" si="42"/>
        <v>0</v>
      </c>
      <c r="O99" s="26">
        <f t="shared" si="42"/>
        <v>1</v>
      </c>
      <c r="P99" s="26">
        <f t="shared" si="42"/>
        <v>0</v>
      </c>
      <c r="Q99" s="26">
        <f t="shared" si="42"/>
        <v>1</v>
      </c>
      <c r="R99" s="26">
        <f t="shared" si="42"/>
        <v>1</v>
      </c>
      <c r="S99" s="26">
        <f t="shared" si="39"/>
        <v>1</v>
      </c>
      <c r="T99" s="26">
        <f t="shared" si="39"/>
        <v>0</v>
      </c>
      <c r="U99" s="26">
        <f t="shared" si="39"/>
        <v>1</v>
      </c>
      <c r="V99" s="26">
        <f t="shared" si="39"/>
        <v>0</v>
      </c>
      <c r="W99" s="26">
        <f t="shared" si="39"/>
        <v>1</v>
      </c>
      <c r="X99" s="26">
        <f t="shared" si="39"/>
        <v>0</v>
      </c>
      <c r="Y99" s="26">
        <f t="shared" si="39"/>
        <v>1</v>
      </c>
      <c r="Z99" s="26">
        <f t="shared" si="39"/>
        <v>0</v>
      </c>
      <c r="AA99" s="26">
        <f t="shared" si="39"/>
        <v>0</v>
      </c>
      <c r="AB99" s="26">
        <f t="shared" si="39"/>
        <v>0</v>
      </c>
      <c r="AC99" s="26">
        <f t="shared" si="39"/>
        <v>1</v>
      </c>
      <c r="AD99" s="26">
        <f t="shared" si="39"/>
        <v>0</v>
      </c>
      <c r="AE99" s="26">
        <f t="shared" si="39"/>
        <v>1</v>
      </c>
      <c r="AF99" s="26">
        <f t="shared" si="39"/>
        <v>0</v>
      </c>
      <c r="AG99" s="26">
        <f t="shared" si="39"/>
        <v>1</v>
      </c>
      <c r="AH99" s="26">
        <f t="shared" ref="AH99:AH102" si="47">IF(MOD(AH$3,$B99)=0,1-AH98,AH98)</f>
        <v>0</v>
      </c>
      <c r="AI99" s="26">
        <f t="shared" si="46"/>
        <v>1</v>
      </c>
      <c r="AJ99" s="26">
        <f t="shared" si="46"/>
        <v>0</v>
      </c>
      <c r="AK99" s="26">
        <f t="shared" si="46"/>
        <v>1</v>
      </c>
      <c r="AL99" s="26">
        <f t="shared" si="46"/>
        <v>1</v>
      </c>
      <c r="AM99" s="26">
        <f t="shared" si="46"/>
        <v>1</v>
      </c>
      <c r="AN99" s="26">
        <f t="shared" si="46"/>
        <v>0</v>
      </c>
      <c r="AO99" s="26">
        <f t="shared" si="46"/>
        <v>1</v>
      </c>
      <c r="AP99" s="26">
        <f t="shared" si="46"/>
        <v>0</v>
      </c>
      <c r="AQ99" s="26">
        <f t="shared" si="46"/>
        <v>1</v>
      </c>
      <c r="AR99" s="26">
        <f t="shared" si="46"/>
        <v>0</v>
      </c>
      <c r="AS99" s="26">
        <f t="shared" si="46"/>
        <v>1</v>
      </c>
      <c r="AT99" s="26">
        <f t="shared" si="46"/>
        <v>0</v>
      </c>
      <c r="AU99" s="26">
        <f t="shared" si="46"/>
        <v>1</v>
      </c>
      <c r="AV99" s="26">
        <f t="shared" si="46"/>
        <v>0</v>
      </c>
      <c r="AW99" s="26">
        <f t="shared" si="46"/>
        <v>1</v>
      </c>
      <c r="AX99" s="26">
        <f t="shared" si="45"/>
        <v>0</v>
      </c>
      <c r="AY99" s="26">
        <f t="shared" si="44"/>
        <v>0</v>
      </c>
      <c r="AZ99" s="26">
        <f t="shared" si="44"/>
        <v>0</v>
      </c>
      <c r="BA99" s="26">
        <f t="shared" si="44"/>
        <v>1</v>
      </c>
      <c r="BB99" s="26">
        <f t="shared" si="44"/>
        <v>0</v>
      </c>
      <c r="BC99" s="26">
        <f t="shared" si="44"/>
        <v>1</v>
      </c>
      <c r="BD99" s="26">
        <f t="shared" si="44"/>
        <v>0</v>
      </c>
      <c r="BE99" s="26">
        <f t="shared" si="44"/>
        <v>1</v>
      </c>
      <c r="BF99" s="26">
        <f t="shared" si="44"/>
        <v>0</v>
      </c>
      <c r="BG99" s="26">
        <f t="shared" si="44"/>
        <v>1</v>
      </c>
      <c r="BH99" s="26">
        <f t="shared" si="44"/>
        <v>0</v>
      </c>
      <c r="BI99" s="26">
        <f t="shared" si="44"/>
        <v>1</v>
      </c>
      <c r="BJ99" s="26">
        <f t="shared" si="44"/>
        <v>0</v>
      </c>
      <c r="BK99" s="26">
        <f t="shared" si="44"/>
        <v>1</v>
      </c>
      <c r="BL99" s="26">
        <f t="shared" si="44"/>
        <v>0</v>
      </c>
      <c r="BM99" s="26">
        <f t="shared" si="44"/>
        <v>1</v>
      </c>
      <c r="BN99" s="26">
        <f t="shared" si="44"/>
        <v>1</v>
      </c>
      <c r="BO99" s="26">
        <f t="shared" si="41"/>
        <v>1</v>
      </c>
      <c r="BP99" s="26">
        <f t="shared" si="41"/>
        <v>0</v>
      </c>
      <c r="BQ99" s="26">
        <f t="shared" si="41"/>
        <v>1</v>
      </c>
      <c r="BR99" s="26">
        <f t="shared" si="41"/>
        <v>0</v>
      </c>
      <c r="BS99" s="26">
        <f t="shared" si="41"/>
        <v>1</v>
      </c>
      <c r="BT99" s="26">
        <f t="shared" si="41"/>
        <v>0</v>
      </c>
      <c r="BU99" s="26">
        <f t="shared" si="41"/>
        <v>1</v>
      </c>
      <c r="BV99" s="26">
        <f t="shared" si="41"/>
        <v>0</v>
      </c>
      <c r="BW99" s="26">
        <f t="shared" si="40"/>
        <v>1</v>
      </c>
      <c r="BX99" s="26">
        <f t="shared" si="40"/>
        <v>0</v>
      </c>
      <c r="BY99" s="26">
        <f t="shared" si="40"/>
        <v>1</v>
      </c>
      <c r="BZ99" s="26">
        <f t="shared" si="40"/>
        <v>0</v>
      </c>
      <c r="CA99" s="26">
        <f t="shared" si="40"/>
        <v>1</v>
      </c>
      <c r="CB99" s="26">
        <f t="shared" si="40"/>
        <v>0</v>
      </c>
      <c r="CC99" s="26">
        <f t="shared" si="40"/>
        <v>1</v>
      </c>
      <c r="CD99" s="26">
        <f t="shared" si="40"/>
        <v>0</v>
      </c>
      <c r="CE99" s="26">
        <f t="shared" si="40"/>
        <v>0</v>
      </c>
      <c r="CF99" s="26">
        <f t="shared" si="40"/>
        <v>0</v>
      </c>
      <c r="CG99" s="26">
        <f t="shared" si="40"/>
        <v>1</v>
      </c>
      <c r="CH99" s="26">
        <f t="shared" si="40"/>
        <v>0</v>
      </c>
      <c r="CI99" s="26">
        <f t="shared" si="40"/>
        <v>1</v>
      </c>
      <c r="CJ99" s="26">
        <f t="shared" si="40"/>
        <v>0</v>
      </c>
      <c r="CK99" s="26">
        <f t="shared" si="40"/>
        <v>1</v>
      </c>
      <c r="CL99" s="26">
        <f t="shared" si="40"/>
        <v>0</v>
      </c>
      <c r="CM99" s="26">
        <f t="shared" si="43"/>
        <v>1</v>
      </c>
      <c r="CN99" s="26">
        <f t="shared" si="43"/>
        <v>0</v>
      </c>
      <c r="CO99" s="26">
        <f t="shared" si="43"/>
        <v>1</v>
      </c>
      <c r="CP99" s="26">
        <f t="shared" si="43"/>
        <v>0</v>
      </c>
      <c r="CQ99" s="26">
        <f t="shared" si="43"/>
        <v>1</v>
      </c>
      <c r="CR99" s="26">
        <f t="shared" si="43"/>
        <v>0</v>
      </c>
      <c r="CS99" s="26">
        <f t="shared" si="43"/>
        <v>1</v>
      </c>
      <c r="CT99" s="26">
        <f t="shared" si="43"/>
        <v>0</v>
      </c>
      <c r="CU99" s="26">
        <f t="shared" si="43"/>
        <v>1</v>
      </c>
      <c r="CV99" s="26">
        <f t="shared" si="43"/>
        <v>1</v>
      </c>
      <c r="CW99" s="26">
        <f t="shared" si="43"/>
        <v>0</v>
      </c>
      <c r="CX99" s="26">
        <f t="shared" si="43"/>
        <v>0</v>
      </c>
    </row>
    <row r="100" spans="2:102" x14ac:dyDescent="0.25">
      <c r="B100" s="26">
        <v>98</v>
      </c>
      <c r="C100" s="26">
        <f t="shared" si="42"/>
        <v>0</v>
      </c>
      <c r="D100" s="26">
        <f t="shared" si="42"/>
        <v>0</v>
      </c>
      <c r="E100" s="26">
        <f t="shared" si="42"/>
        <v>1</v>
      </c>
      <c r="F100" s="26">
        <f t="shared" si="42"/>
        <v>1</v>
      </c>
      <c r="G100" s="26">
        <f t="shared" si="42"/>
        <v>1</v>
      </c>
      <c r="H100" s="26">
        <f t="shared" si="42"/>
        <v>0</v>
      </c>
      <c r="I100" s="26">
        <f t="shared" si="42"/>
        <v>1</v>
      </c>
      <c r="J100" s="26">
        <f t="shared" si="42"/>
        <v>0</v>
      </c>
      <c r="K100" s="26">
        <f t="shared" si="42"/>
        <v>0</v>
      </c>
      <c r="L100" s="26">
        <f t="shared" si="42"/>
        <v>0</v>
      </c>
      <c r="M100" s="26">
        <f t="shared" si="42"/>
        <v>1</v>
      </c>
      <c r="N100" s="26">
        <f t="shared" si="42"/>
        <v>0</v>
      </c>
      <c r="O100" s="26">
        <f t="shared" si="42"/>
        <v>1</v>
      </c>
      <c r="P100" s="26">
        <f t="shared" si="42"/>
        <v>0</v>
      </c>
      <c r="Q100" s="26">
        <f t="shared" si="42"/>
        <v>1</v>
      </c>
      <c r="R100" s="26">
        <f t="shared" si="42"/>
        <v>1</v>
      </c>
      <c r="S100" s="26">
        <f t="shared" ref="S100:AG102" si="48">IF(MOD(S$3,$B100)=0,1-S99,S99)</f>
        <v>1</v>
      </c>
      <c r="T100" s="26">
        <f t="shared" si="48"/>
        <v>0</v>
      </c>
      <c r="U100" s="26">
        <f t="shared" si="48"/>
        <v>1</v>
      </c>
      <c r="V100" s="26">
        <f t="shared" si="48"/>
        <v>0</v>
      </c>
      <c r="W100" s="26">
        <f t="shared" si="48"/>
        <v>1</v>
      </c>
      <c r="X100" s="26">
        <f t="shared" si="48"/>
        <v>0</v>
      </c>
      <c r="Y100" s="26">
        <f t="shared" si="48"/>
        <v>1</v>
      </c>
      <c r="Z100" s="26">
        <f t="shared" si="48"/>
        <v>0</v>
      </c>
      <c r="AA100" s="26">
        <f t="shared" si="48"/>
        <v>0</v>
      </c>
      <c r="AB100" s="26">
        <f t="shared" si="48"/>
        <v>0</v>
      </c>
      <c r="AC100" s="26">
        <f t="shared" si="48"/>
        <v>1</v>
      </c>
      <c r="AD100" s="26">
        <f t="shared" si="48"/>
        <v>0</v>
      </c>
      <c r="AE100" s="26">
        <f t="shared" si="48"/>
        <v>1</v>
      </c>
      <c r="AF100" s="26">
        <f t="shared" si="48"/>
        <v>0</v>
      </c>
      <c r="AG100" s="26">
        <f t="shared" si="48"/>
        <v>1</v>
      </c>
      <c r="AH100" s="26">
        <f t="shared" si="47"/>
        <v>0</v>
      </c>
      <c r="AI100" s="26">
        <f t="shared" si="46"/>
        <v>1</v>
      </c>
      <c r="AJ100" s="26">
        <f t="shared" si="46"/>
        <v>0</v>
      </c>
      <c r="AK100" s="26">
        <f t="shared" si="46"/>
        <v>1</v>
      </c>
      <c r="AL100" s="26">
        <f t="shared" si="46"/>
        <v>1</v>
      </c>
      <c r="AM100" s="26">
        <f t="shared" si="46"/>
        <v>1</v>
      </c>
      <c r="AN100" s="26">
        <f t="shared" si="46"/>
        <v>0</v>
      </c>
      <c r="AO100" s="26">
        <f t="shared" si="46"/>
        <v>1</v>
      </c>
      <c r="AP100" s="26">
        <f t="shared" si="46"/>
        <v>0</v>
      </c>
      <c r="AQ100" s="26">
        <f t="shared" si="46"/>
        <v>1</v>
      </c>
      <c r="AR100" s="26">
        <f t="shared" si="46"/>
        <v>0</v>
      </c>
      <c r="AS100" s="26">
        <f t="shared" si="46"/>
        <v>1</v>
      </c>
      <c r="AT100" s="26">
        <f t="shared" si="46"/>
        <v>0</v>
      </c>
      <c r="AU100" s="26">
        <f t="shared" si="46"/>
        <v>1</v>
      </c>
      <c r="AV100" s="26">
        <f t="shared" si="46"/>
        <v>0</v>
      </c>
      <c r="AW100" s="26">
        <f t="shared" si="46"/>
        <v>1</v>
      </c>
      <c r="AX100" s="26">
        <f t="shared" si="45"/>
        <v>0</v>
      </c>
      <c r="AY100" s="26">
        <f t="shared" si="44"/>
        <v>0</v>
      </c>
      <c r="AZ100" s="26">
        <f t="shared" si="44"/>
        <v>0</v>
      </c>
      <c r="BA100" s="26">
        <f t="shared" si="44"/>
        <v>1</v>
      </c>
      <c r="BB100" s="26">
        <f t="shared" si="44"/>
        <v>0</v>
      </c>
      <c r="BC100" s="26">
        <f t="shared" si="44"/>
        <v>1</v>
      </c>
      <c r="BD100" s="26">
        <f t="shared" si="44"/>
        <v>0</v>
      </c>
      <c r="BE100" s="26">
        <f t="shared" si="44"/>
        <v>1</v>
      </c>
      <c r="BF100" s="26">
        <f t="shared" si="44"/>
        <v>0</v>
      </c>
      <c r="BG100" s="26">
        <f t="shared" si="44"/>
        <v>1</v>
      </c>
      <c r="BH100" s="26">
        <f t="shared" si="44"/>
        <v>0</v>
      </c>
      <c r="BI100" s="26">
        <f t="shared" si="44"/>
        <v>1</v>
      </c>
      <c r="BJ100" s="26">
        <f t="shared" si="44"/>
        <v>0</v>
      </c>
      <c r="BK100" s="26">
        <f t="shared" si="44"/>
        <v>1</v>
      </c>
      <c r="BL100" s="26">
        <f t="shared" si="44"/>
        <v>0</v>
      </c>
      <c r="BM100" s="26">
        <f t="shared" si="44"/>
        <v>1</v>
      </c>
      <c r="BN100" s="26">
        <f t="shared" si="44"/>
        <v>1</v>
      </c>
      <c r="BO100" s="26">
        <f t="shared" si="41"/>
        <v>1</v>
      </c>
      <c r="BP100" s="26">
        <f t="shared" si="41"/>
        <v>0</v>
      </c>
      <c r="BQ100" s="26">
        <f t="shared" si="41"/>
        <v>1</v>
      </c>
      <c r="BR100" s="26">
        <f t="shared" si="41"/>
        <v>0</v>
      </c>
      <c r="BS100" s="26">
        <f t="shared" si="41"/>
        <v>1</v>
      </c>
      <c r="BT100" s="26">
        <f t="shared" si="41"/>
        <v>0</v>
      </c>
      <c r="BU100" s="26">
        <f t="shared" si="41"/>
        <v>1</v>
      </c>
      <c r="BV100" s="26">
        <f t="shared" si="41"/>
        <v>0</v>
      </c>
      <c r="BW100" s="26">
        <f t="shared" si="41"/>
        <v>1</v>
      </c>
      <c r="BX100" s="26">
        <f t="shared" si="41"/>
        <v>0</v>
      </c>
      <c r="BY100" s="26">
        <f t="shared" si="41"/>
        <v>1</v>
      </c>
      <c r="BZ100" s="26">
        <f t="shared" si="41"/>
        <v>0</v>
      </c>
      <c r="CA100" s="26">
        <f t="shared" si="41"/>
        <v>1</v>
      </c>
      <c r="CB100" s="26">
        <f t="shared" si="41"/>
        <v>0</v>
      </c>
      <c r="CC100" s="26">
        <f t="shared" si="41"/>
        <v>1</v>
      </c>
      <c r="CD100" s="26">
        <f t="shared" si="41"/>
        <v>0</v>
      </c>
      <c r="CE100" s="26">
        <f t="shared" ref="CE100:CL102" si="49">IF(MOD(CE$3,$B100)=0,1-CE99,CE99)</f>
        <v>0</v>
      </c>
      <c r="CF100" s="26">
        <f t="shared" si="49"/>
        <v>0</v>
      </c>
      <c r="CG100" s="26">
        <f t="shared" si="49"/>
        <v>1</v>
      </c>
      <c r="CH100" s="26">
        <f t="shared" si="49"/>
        <v>0</v>
      </c>
      <c r="CI100" s="26">
        <f t="shared" si="49"/>
        <v>1</v>
      </c>
      <c r="CJ100" s="26">
        <f t="shared" si="49"/>
        <v>0</v>
      </c>
      <c r="CK100" s="26">
        <f t="shared" si="49"/>
        <v>1</v>
      </c>
      <c r="CL100" s="26">
        <f t="shared" si="49"/>
        <v>0</v>
      </c>
      <c r="CM100" s="26">
        <f t="shared" si="43"/>
        <v>1</v>
      </c>
      <c r="CN100" s="26">
        <f t="shared" si="43"/>
        <v>0</v>
      </c>
      <c r="CO100" s="26">
        <f t="shared" si="43"/>
        <v>1</v>
      </c>
      <c r="CP100" s="26">
        <f t="shared" si="43"/>
        <v>0</v>
      </c>
      <c r="CQ100" s="26">
        <f t="shared" si="43"/>
        <v>1</v>
      </c>
      <c r="CR100" s="26">
        <f t="shared" si="43"/>
        <v>0</v>
      </c>
      <c r="CS100" s="26">
        <f t="shared" si="43"/>
        <v>1</v>
      </c>
      <c r="CT100" s="26">
        <f t="shared" si="43"/>
        <v>0</v>
      </c>
      <c r="CU100" s="26">
        <f t="shared" si="43"/>
        <v>1</v>
      </c>
      <c r="CV100" s="26">
        <f t="shared" si="43"/>
        <v>0</v>
      </c>
      <c r="CW100" s="26">
        <f t="shared" si="43"/>
        <v>0</v>
      </c>
      <c r="CX100" s="26">
        <f t="shared" si="43"/>
        <v>0</v>
      </c>
    </row>
    <row r="101" spans="2:102" x14ac:dyDescent="0.25">
      <c r="B101" s="26">
        <v>99</v>
      </c>
      <c r="C101" s="26">
        <f t="shared" si="42"/>
        <v>0</v>
      </c>
      <c r="D101" s="26">
        <f t="shared" si="42"/>
        <v>0</v>
      </c>
      <c r="E101" s="26">
        <f t="shared" si="42"/>
        <v>1</v>
      </c>
      <c r="F101" s="26">
        <f t="shared" si="42"/>
        <v>1</v>
      </c>
      <c r="G101" s="26">
        <f t="shared" si="42"/>
        <v>1</v>
      </c>
      <c r="H101" s="26">
        <f t="shared" si="42"/>
        <v>0</v>
      </c>
      <c r="I101" s="26">
        <f t="shared" si="42"/>
        <v>1</v>
      </c>
      <c r="J101" s="26">
        <f t="shared" si="42"/>
        <v>0</v>
      </c>
      <c r="K101" s="26">
        <f t="shared" si="42"/>
        <v>0</v>
      </c>
      <c r="L101" s="26">
        <f t="shared" si="42"/>
        <v>0</v>
      </c>
      <c r="M101" s="26">
        <f t="shared" si="42"/>
        <v>1</v>
      </c>
      <c r="N101" s="26">
        <f t="shared" si="42"/>
        <v>0</v>
      </c>
      <c r="O101" s="26">
        <f t="shared" si="42"/>
        <v>1</v>
      </c>
      <c r="P101" s="26">
        <f t="shared" si="42"/>
        <v>0</v>
      </c>
      <c r="Q101" s="26">
        <f t="shared" si="42"/>
        <v>1</v>
      </c>
      <c r="R101" s="26">
        <f t="shared" ref="R101:R102" si="50">IF(MOD(R$3,$B101)=0,1-R100,R100)</f>
        <v>1</v>
      </c>
      <c r="S101" s="26">
        <f t="shared" si="48"/>
        <v>1</v>
      </c>
      <c r="T101" s="26">
        <f t="shared" si="48"/>
        <v>0</v>
      </c>
      <c r="U101" s="26">
        <f t="shared" si="48"/>
        <v>1</v>
      </c>
      <c r="V101" s="26">
        <f t="shared" si="48"/>
        <v>0</v>
      </c>
      <c r="W101" s="26">
        <f t="shared" si="48"/>
        <v>1</v>
      </c>
      <c r="X101" s="26">
        <f t="shared" si="48"/>
        <v>0</v>
      </c>
      <c r="Y101" s="26">
        <f t="shared" si="48"/>
        <v>1</v>
      </c>
      <c r="Z101" s="26">
        <f t="shared" si="48"/>
        <v>0</v>
      </c>
      <c r="AA101" s="26">
        <f t="shared" si="48"/>
        <v>0</v>
      </c>
      <c r="AB101" s="26">
        <f t="shared" si="48"/>
        <v>0</v>
      </c>
      <c r="AC101" s="26">
        <f t="shared" si="48"/>
        <v>1</v>
      </c>
      <c r="AD101" s="26">
        <f t="shared" si="48"/>
        <v>0</v>
      </c>
      <c r="AE101" s="26">
        <f t="shared" si="48"/>
        <v>1</v>
      </c>
      <c r="AF101" s="26">
        <f t="shared" si="48"/>
        <v>0</v>
      </c>
      <c r="AG101" s="26">
        <f t="shared" si="48"/>
        <v>1</v>
      </c>
      <c r="AH101" s="26">
        <f t="shared" si="47"/>
        <v>0</v>
      </c>
      <c r="AI101" s="26">
        <f t="shared" si="46"/>
        <v>1</v>
      </c>
      <c r="AJ101" s="26">
        <f t="shared" si="46"/>
        <v>0</v>
      </c>
      <c r="AK101" s="26">
        <f t="shared" si="46"/>
        <v>1</v>
      </c>
      <c r="AL101" s="26">
        <f t="shared" si="46"/>
        <v>1</v>
      </c>
      <c r="AM101" s="26">
        <f t="shared" si="46"/>
        <v>1</v>
      </c>
      <c r="AN101" s="26">
        <f t="shared" si="46"/>
        <v>0</v>
      </c>
      <c r="AO101" s="26">
        <f t="shared" si="46"/>
        <v>1</v>
      </c>
      <c r="AP101" s="26">
        <f t="shared" si="46"/>
        <v>0</v>
      </c>
      <c r="AQ101" s="26">
        <f t="shared" si="46"/>
        <v>1</v>
      </c>
      <c r="AR101" s="26">
        <f t="shared" si="46"/>
        <v>0</v>
      </c>
      <c r="AS101" s="26">
        <f t="shared" si="46"/>
        <v>1</v>
      </c>
      <c r="AT101" s="26">
        <f t="shared" si="46"/>
        <v>0</v>
      </c>
      <c r="AU101" s="26">
        <f t="shared" si="46"/>
        <v>1</v>
      </c>
      <c r="AV101" s="26">
        <f t="shared" si="46"/>
        <v>0</v>
      </c>
      <c r="AW101" s="26">
        <f t="shared" si="46"/>
        <v>1</v>
      </c>
      <c r="AX101" s="26">
        <f t="shared" si="45"/>
        <v>0</v>
      </c>
      <c r="AY101" s="26">
        <f t="shared" si="44"/>
        <v>0</v>
      </c>
      <c r="AZ101" s="26">
        <f t="shared" si="44"/>
        <v>0</v>
      </c>
      <c r="BA101" s="26">
        <f t="shared" si="44"/>
        <v>1</v>
      </c>
      <c r="BB101" s="26">
        <f t="shared" si="44"/>
        <v>0</v>
      </c>
      <c r="BC101" s="26">
        <f t="shared" si="44"/>
        <v>1</v>
      </c>
      <c r="BD101" s="26">
        <f t="shared" si="44"/>
        <v>0</v>
      </c>
      <c r="BE101" s="26">
        <f t="shared" si="44"/>
        <v>1</v>
      </c>
      <c r="BF101" s="26">
        <f t="shared" si="44"/>
        <v>0</v>
      </c>
      <c r="BG101" s="26">
        <f t="shared" si="44"/>
        <v>1</v>
      </c>
      <c r="BH101" s="26">
        <f t="shared" si="44"/>
        <v>0</v>
      </c>
      <c r="BI101" s="26">
        <f t="shared" si="44"/>
        <v>1</v>
      </c>
      <c r="BJ101" s="26">
        <f t="shared" si="44"/>
        <v>0</v>
      </c>
      <c r="BK101" s="26">
        <f t="shared" si="44"/>
        <v>1</v>
      </c>
      <c r="BL101" s="26">
        <f t="shared" si="44"/>
        <v>0</v>
      </c>
      <c r="BM101" s="26">
        <f t="shared" si="44"/>
        <v>1</v>
      </c>
      <c r="BN101" s="26">
        <f t="shared" si="44"/>
        <v>1</v>
      </c>
      <c r="BO101" s="26">
        <f t="shared" ref="BO101:CD102" si="51">IF(MOD(BO$3,$B101)=0,1-BO100,BO100)</f>
        <v>1</v>
      </c>
      <c r="BP101" s="26">
        <f t="shared" si="51"/>
        <v>0</v>
      </c>
      <c r="BQ101" s="26">
        <f t="shared" si="51"/>
        <v>1</v>
      </c>
      <c r="BR101" s="26">
        <f t="shared" si="51"/>
        <v>0</v>
      </c>
      <c r="BS101" s="26">
        <f t="shared" si="51"/>
        <v>1</v>
      </c>
      <c r="BT101" s="26">
        <f t="shared" si="51"/>
        <v>0</v>
      </c>
      <c r="BU101" s="26">
        <f t="shared" si="51"/>
        <v>1</v>
      </c>
      <c r="BV101" s="26">
        <f t="shared" si="51"/>
        <v>0</v>
      </c>
      <c r="BW101" s="26">
        <f t="shared" si="51"/>
        <v>1</v>
      </c>
      <c r="BX101" s="26">
        <f t="shared" si="51"/>
        <v>0</v>
      </c>
      <c r="BY101" s="26">
        <f t="shared" si="51"/>
        <v>1</v>
      </c>
      <c r="BZ101" s="26">
        <f t="shared" si="51"/>
        <v>0</v>
      </c>
      <c r="CA101" s="26">
        <f t="shared" si="51"/>
        <v>1</v>
      </c>
      <c r="CB101" s="26">
        <f t="shared" si="51"/>
        <v>0</v>
      </c>
      <c r="CC101" s="26">
        <f t="shared" si="51"/>
        <v>1</v>
      </c>
      <c r="CD101" s="26">
        <f t="shared" si="51"/>
        <v>0</v>
      </c>
      <c r="CE101" s="26">
        <f t="shared" si="49"/>
        <v>0</v>
      </c>
      <c r="CF101" s="26">
        <f t="shared" si="49"/>
        <v>0</v>
      </c>
      <c r="CG101" s="26">
        <f t="shared" si="49"/>
        <v>1</v>
      </c>
      <c r="CH101" s="26">
        <f t="shared" si="49"/>
        <v>0</v>
      </c>
      <c r="CI101" s="26">
        <f t="shared" si="49"/>
        <v>1</v>
      </c>
      <c r="CJ101" s="26">
        <f t="shared" si="49"/>
        <v>0</v>
      </c>
      <c r="CK101" s="26">
        <f t="shared" si="49"/>
        <v>1</v>
      </c>
      <c r="CL101" s="26">
        <f t="shared" si="49"/>
        <v>0</v>
      </c>
      <c r="CM101" s="26">
        <f t="shared" si="43"/>
        <v>1</v>
      </c>
      <c r="CN101" s="26">
        <f t="shared" si="43"/>
        <v>0</v>
      </c>
      <c r="CO101" s="26">
        <f t="shared" si="43"/>
        <v>1</v>
      </c>
      <c r="CP101" s="26">
        <f t="shared" si="43"/>
        <v>0</v>
      </c>
      <c r="CQ101" s="26">
        <f t="shared" si="43"/>
        <v>1</v>
      </c>
      <c r="CR101" s="26">
        <f t="shared" si="43"/>
        <v>0</v>
      </c>
      <c r="CS101" s="26">
        <f t="shared" si="43"/>
        <v>1</v>
      </c>
      <c r="CT101" s="26">
        <f t="shared" si="43"/>
        <v>0</v>
      </c>
      <c r="CU101" s="26">
        <f t="shared" si="43"/>
        <v>1</v>
      </c>
      <c r="CV101" s="26">
        <f t="shared" si="43"/>
        <v>0</v>
      </c>
      <c r="CW101" s="26">
        <f t="shared" si="43"/>
        <v>1</v>
      </c>
      <c r="CX101" s="26">
        <f t="shared" si="43"/>
        <v>0</v>
      </c>
    </row>
    <row r="102" spans="2:102" x14ac:dyDescent="0.25">
      <c r="B102" s="26">
        <v>100</v>
      </c>
      <c r="C102" s="26">
        <f t="shared" ref="C102:Q102" si="52">IF(MOD(C$3,$B102)=0,1-C101,C101)</f>
        <v>0</v>
      </c>
      <c r="D102" s="26">
        <f t="shared" si="52"/>
        <v>0</v>
      </c>
      <c r="E102" s="26">
        <f t="shared" si="52"/>
        <v>1</v>
      </c>
      <c r="F102" s="26">
        <f t="shared" si="52"/>
        <v>1</v>
      </c>
      <c r="G102" s="26">
        <f t="shared" si="52"/>
        <v>1</v>
      </c>
      <c r="H102" s="26">
        <f t="shared" si="52"/>
        <v>0</v>
      </c>
      <c r="I102" s="26">
        <f t="shared" si="52"/>
        <v>1</v>
      </c>
      <c r="J102" s="26">
        <f t="shared" si="52"/>
        <v>0</v>
      </c>
      <c r="K102" s="26">
        <f t="shared" si="52"/>
        <v>0</v>
      </c>
      <c r="L102" s="26">
        <f t="shared" si="52"/>
        <v>0</v>
      </c>
      <c r="M102" s="26">
        <f t="shared" si="52"/>
        <v>1</v>
      </c>
      <c r="N102" s="26">
        <f t="shared" si="52"/>
        <v>0</v>
      </c>
      <c r="O102" s="26">
        <f t="shared" si="52"/>
        <v>1</v>
      </c>
      <c r="P102" s="26">
        <f t="shared" si="52"/>
        <v>0</v>
      </c>
      <c r="Q102" s="26">
        <f t="shared" si="52"/>
        <v>1</v>
      </c>
      <c r="R102" s="26">
        <f t="shared" si="50"/>
        <v>1</v>
      </c>
      <c r="S102" s="26">
        <f t="shared" si="48"/>
        <v>1</v>
      </c>
      <c r="T102" s="26">
        <f t="shared" si="48"/>
        <v>0</v>
      </c>
      <c r="U102" s="26">
        <f t="shared" si="48"/>
        <v>1</v>
      </c>
      <c r="V102" s="26">
        <f t="shared" si="48"/>
        <v>0</v>
      </c>
      <c r="W102" s="26">
        <f t="shared" si="48"/>
        <v>1</v>
      </c>
      <c r="X102" s="26">
        <f t="shared" si="48"/>
        <v>0</v>
      </c>
      <c r="Y102" s="26">
        <f t="shared" si="48"/>
        <v>1</v>
      </c>
      <c r="Z102" s="26">
        <f t="shared" si="48"/>
        <v>0</v>
      </c>
      <c r="AA102" s="26">
        <f t="shared" si="48"/>
        <v>0</v>
      </c>
      <c r="AB102" s="26">
        <f t="shared" si="48"/>
        <v>0</v>
      </c>
      <c r="AC102" s="26">
        <f t="shared" si="48"/>
        <v>1</v>
      </c>
      <c r="AD102" s="26">
        <f t="shared" si="48"/>
        <v>0</v>
      </c>
      <c r="AE102" s="26">
        <f t="shared" si="48"/>
        <v>1</v>
      </c>
      <c r="AF102" s="26">
        <f t="shared" si="48"/>
        <v>0</v>
      </c>
      <c r="AG102" s="26">
        <f t="shared" si="48"/>
        <v>1</v>
      </c>
      <c r="AH102" s="26">
        <f t="shared" si="47"/>
        <v>0</v>
      </c>
      <c r="AI102" s="26">
        <f t="shared" si="46"/>
        <v>1</v>
      </c>
      <c r="AJ102" s="26">
        <f t="shared" si="46"/>
        <v>0</v>
      </c>
      <c r="AK102" s="26">
        <f t="shared" si="46"/>
        <v>1</v>
      </c>
      <c r="AL102" s="26">
        <f t="shared" si="46"/>
        <v>1</v>
      </c>
      <c r="AM102" s="26">
        <f t="shared" si="46"/>
        <v>1</v>
      </c>
      <c r="AN102" s="26">
        <f t="shared" si="46"/>
        <v>0</v>
      </c>
      <c r="AO102" s="26">
        <f t="shared" si="46"/>
        <v>1</v>
      </c>
      <c r="AP102" s="26">
        <f t="shared" si="46"/>
        <v>0</v>
      </c>
      <c r="AQ102" s="26">
        <f t="shared" si="46"/>
        <v>1</v>
      </c>
      <c r="AR102" s="26">
        <f t="shared" si="46"/>
        <v>0</v>
      </c>
      <c r="AS102" s="26">
        <f t="shared" si="46"/>
        <v>1</v>
      </c>
      <c r="AT102" s="26">
        <f t="shared" si="46"/>
        <v>0</v>
      </c>
      <c r="AU102" s="26">
        <f t="shared" si="46"/>
        <v>1</v>
      </c>
      <c r="AV102" s="26">
        <f t="shared" si="46"/>
        <v>0</v>
      </c>
      <c r="AW102" s="26">
        <f t="shared" si="46"/>
        <v>1</v>
      </c>
      <c r="AX102" s="26">
        <f t="shared" si="45"/>
        <v>0</v>
      </c>
      <c r="AY102" s="26">
        <f t="shared" si="44"/>
        <v>0</v>
      </c>
      <c r="AZ102" s="26">
        <f t="shared" si="44"/>
        <v>0</v>
      </c>
      <c r="BA102" s="26">
        <f t="shared" si="44"/>
        <v>1</v>
      </c>
      <c r="BB102" s="26">
        <f t="shared" si="44"/>
        <v>0</v>
      </c>
      <c r="BC102" s="26">
        <f t="shared" si="44"/>
        <v>1</v>
      </c>
      <c r="BD102" s="26">
        <f t="shared" si="44"/>
        <v>0</v>
      </c>
      <c r="BE102" s="26">
        <f t="shared" si="44"/>
        <v>1</v>
      </c>
      <c r="BF102" s="26">
        <f t="shared" si="44"/>
        <v>0</v>
      </c>
      <c r="BG102" s="26">
        <f t="shared" si="44"/>
        <v>1</v>
      </c>
      <c r="BH102" s="26">
        <f t="shared" si="44"/>
        <v>0</v>
      </c>
      <c r="BI102" s="26">
        <f t="shared" si="44"/>
        <v>1</v>
      </c>
      <c r="BJ102" s="26">
        <f t="shared" si="44"/>
        <v>0</v>
      </c>
      <c r="BK102" s="26">
        <f t="shared" si="44"/>
        <v>1</v>
      </c>
      <c r="BL102" s="26">
        <f t="shared" si="44"/>
        <v>0</v>
      </c>
      <c r="BM102" s="26">
        <f t="shared" si="44"/>
        <v>1</v>
      </c>
      <c r="BN102" s="26">
        <f t="shared" si="44"/>
        <v>1</v>
      </c>
      <c r="BO102" s="26">
        <f t="shared" si="51"/>
        <v>1</v>
      </c>
      <c r="BP102" s="26">
        <f t="shared" si="51"/>
        <v>0</v>
      </c>
      <c r="BQ102" s="26">
        <f t="shared" si="51"/>
        <v>1</v>
      </c>
      <c r="BR102" s="26">
        <f t="shared" si="51"/>
        <v>0</v>
      </c>
      <c r="BS102" s="26">
        <f t="shared" si="51"/>
        <v>1</v>
      </c>
      <c r="BT102" s="26">
        <f t="shared" si="51"/>
        <v>0</v>
      </c>
      <c r="BU102" s="26">
        <f t="shared" si="51"/>
        <v>1</v>
      </c>
      <c r="BV102" s="26">
        <f t="shared" si="51"/>
        <v>0</v>
      </c>
      <c r="BW102" s="26">
        <f t="shared" si="51"/>
        <v>1</v>
      </c>
      <c r="BX102" s="26">
        <f t="shared" si="51"/>
        <v>0</v>
      </c>
      <c r="BY102" s="26">
        <f t="shared" si="51"/>
        <v>1</v>
      </c>
      <c r="BZ102" s="26">
        <f t="shared" si="51"/>
        <v>0</v>
      </c>
      <c r="CA102" s="26">
        <f t="shared" si="51"/>
        <v>1</v>
      </c>
      <c r="CB102" s="26">
        <f t="shared" si="51"/>
        <v>0</v>
      </c>
      <c r="CC102" s="26">
        <f t="shared" si="51"/>
        <v>1</v>
      </c>
      <c r="CD102" s="26">
        <f t="shared" si="51"/>
        <v>0</v>
      </c>
      <c r="CE102" s="26">
        <f t="shared" si="49"/>
        <v>0</v>
      </c>
      <c r="CF102" s="26">
        <f t="shared" si="49"/>
        <v>0</v>
      </c>
      <c r="CG102" s="26">
        <f t="shared" si="49"/>
        <v>1</v>
      </c>
      <c r="CH102" s="26">
        <f t="shared" si="49"/>
        <v>0</v>
      </c>
      <c r="CI102" s="26">
        <f t="shared" si="49"/>
        <v>1</v>
      </c>
      <c r="CJ102" s="26">
        <f t="shared" si="49"/>
        <v>0</v>
      </c>
      <c r="CK102" s="26">
        <f t="shared" si="49"/>
        <v>1</v>
      </c>
      <c r="CL102" s="26">
        <f t="shared" si="49"/>
        <v>0</v>
      </c>
      <c r="CM102" s="26">
        <f t="shared" si="43"/>
        <v>1</v>
      </c>
      <c r="CN102" s="26">
        <f t="shared" si="43"/>
        <v>0</v>
      </c>
      <c r="CO102" s="26">
        <f t="shared" si="43"/>
        <v>1</v>
      </c>
      <c r="CP102" s="26">
        <f t="shared" si="43"/>
        <v>0</v>
      </c>
      <c r="CQ102" s="26">
        <f t="shared" si="43"/>
        <v>1</v>
      </c>
      <c r="CR102" s="26">
        <f t="shared" si="43"/>
        <v>0</v>
      </c>
      <c r="CS102" s="26">
        <f t="shared" si="43"/>
        <v>1</v>
      </c>
      <c r="CT102" s="26">
        <f t="shared" si="43"/>
        <v>0</v>
      </c>
      <c r="CU102" s="26">
        <f t="shared" si="43"/>
        <v>1</v>
      </c>
      <c r="CV102" s="26">
        <f t="shared" si="43"/>
        <v>0</v>
      </c>
      <c r="CW102" s="26">
        <f t="shared" si="43"/>
        <v>1</v>
      </c>
      <c r="CX102" s="26">
        <f t="shared" si="43"/>
        <v>1</v>
      </c>
    </row>
    <row r="105" spans="2:102" x14ac:dyDescent="0.25">
      <c r="B105" s="26" t="s">
        <v>218</v>
      </c>
      <c r="C105" s="26">
        <f>SUM(C102:CX102)</f>
        <v>50</v>
      </c>
    </row>
    <row r="106" spans="2:102" x14ac:dyDescent="0.25">
      <c r="B106" s="26" t="s">
        <v>219</v>
      </c>
      <c r="C106" s="26">
        <f>100-C105</f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AFB81-19CA-4E1E-BCBE-823055E93182}">
  <sheetPr codeName="Sheet2"/>
  <dimension ref="A1:J1590"/>
  <sheetViews>
    <sheetView topLeftCell="A6" workbookViewId="0">
      <selection activeCell="G6" sqref="G6"/>
    </sheetView>
  </sheetViews>
  <sheetFormatPr defaultColWidth="11.7109375" defaultRowHeight="12" x14ac:dyDescent="0.15"/>
  <cols>
    <col min="1" max="1" width="13.140625" style="3" customWidth="1"/>
    <col min="2" max="2" width="8.5703125" style="3" customWidth="1"/>
    <col min="3" max="3" width="9.140625" style="3" customWidth="1"/>
    <col min="4" max="5" width="12.85546875" style="3" customWidth="1"/>
    <col min="6" max="6" width="8.7109375" style="3" customWidth="1"/>
    <col min="7" max="7" width="11.7109375" style="3" customWidth="1"/>
    <col min="8" max="8" width="11.42578125" style="3" customWidth="1"/>
    <col min="9" max="16384" width="11.7109375" style="3"/>
  </cols>
  <sheetData>
    <row r="1" spans="1:10" hidden="1" x14ac:dyDescent="0.15"/>
    <row r="2" spans="1:10" hidden="1" x14ac:dyDescent="0.15">
      <c r="A2" s="4" t="s">
        <v>2</v>
      </c>
    </row>
    <row r="3" spans="1:10" hidden="1" x14ac:dyDescent="0.15">
      <c r="A3" s="4" t="s">
        <v>3</v>
      </c>
    </row>
    <row r="4" spans="1:10" hidden="1" x14ac:dyDescent="0.15"/>
    <row r="5" spans="1:10" hidden="1" x14ac:dyDescent="0.15"/>
    <row r="6" spans="1:10" x14ac:dyDescent="0.15">
      <c r="B6" s="5" t="s">
        <v>4</v>
      </c>
      <c r="G6" s="6" t="s">
        <v>5</v>
      </c>
      <c r="H6" s="7">
        <f>SUM(H24:H1590)</f>
        <v>1087.52</v>
      </c>
      <c r="I6" s="8"/>
    </row>
    <row r="7" spans="1:10" ht="36" x14ac:dyDescent="0.15">
      <c r="B7" s="5" t="s">
        <v>6</v>
      </c>
      <c r="G7" s="6" t="s">
        <v>7</v>
      </c>
      <c r="H7" s="7">
        <f>B1590-B24</f>
        <v>849.45</v>
      </c>
    </row>
    <row r="8" spans="1:10" x14ac:dyDescent="0.15">
      <c r="A8" s="5" t="s">
        <v>0</v>
      </c>
      <c r="B8" s="5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</row>
    <row r="9" spans="1:10" x14ac:dyDescent="0.15">
      <c r="A9" s="3">
        <v>1871.01</v>
      </c>
      <c r="B9" s="3">
        <v>4.4400000000000004</v>
      </c>
    </row>
    <row r="10" spans="1:10" x14ac:dyDescent="0.15">
      <c r="A10" s="3">
        <v>1871.02</v>
      </c>
      <c r="B10" s="3">
        <v>4.5</v>
      </c>
    </row>
    <row r="11" spans="1:10" x14ac:dyDescent="0.15">
      <c r="A11" s="3">
        <v>1871.03</v>
      </c>
      <c r="B11" s="3">
        <v>4.6100000000000003</v>
      </c>
    </row>
    <row r="12" spans="1:10" x14ac:dyDescent="0.15">
      <c r="A12" s="3">
        <v>1871.04</v>
      </c>
      <c r="B12" s="3">
        <v>4.74</v>
      </c>
    </row>
    <row r="13" spans="1:10" x14ac:dyDescent="0.15">
      <c r="A13" s="3">
        <v>1871.05</v>
      </c>
      <c r="B13" s="3">
        <v>4.8600000000000003</v>
      </c>
    </row>
    <row r="14" spans="1:10" x14ac:dyDescent="0.15">
      <c r="A14" s="3">
        <v>1871.06</v>
      </c>
      <c r="B14" s="3">
        <v>4.82</v>
      </c>
      <c r="G14" s="9" t="s">
        <v>15</v>
      </c>
      <c r="H14" s="9"/>
      <c r="I14" s="9"/>
      <c r="J14" s="9"/>
    </row>
    <row r="15" spans="1:10" x14ac:dyDescent="0.15">
      <c r="A15" s="3">
        <v>1871.07</v>
      </c>
      <c r="B15" s="3">
        <v>4.7300000000000004</v>
      </c>
      <c r="G15" s="9" t="s">
        <v>16</v>
      </c>
      <c r="H15" s="9"/>
      <c r="I15" s="9"/>
      <c r="J15" s="9"/>
    </row>
    <row r="16" spans="1:10" x14ac:dyDescent="0.15">
      <c r="A16" s="3">
        <v>1871.08</v>
      </c>
      <c r="B16" s="3">
        <v>4.79</v>
      </c>
      <c r="G16" s="9" t="s">
        <v>17</v>
      </c>
      <c r="H16" s="9"/>
      <c r="I16" s="9"/>
      <c r="J16" s="9"/>
    </row>
    <row r="17" spans="1:10" x14ac:dyDescent="0.15">
      <c r="A17" s="3">
        <v>1871.09</v>
      </c>
      <c r="B17" s="3">
        <v>4.84</v>
      </c>
      <c r="G17" s="9"/>
      <c r="H17" s="9"/>
      <c r="I17" s="9"/>
      <c r="J17" s="9"/>
    </row>
    <row r="18" spans="1:10" x14ac:dyDescent="0.15">
      <c r="A18" s="3">
        <v>1871.1</v>
      </c>
      <c r="B18" s="3">
        <v>4.59</v>
      </c>
    </row>
    <row r="19" spans="1:10" x14ac:dyDescent="0.15">
      <c r="A19" s="3">
        <v>1871.11</v>
      </c>
      <c r="B19" s="3">
        <v>4.6399999999999997</v>
      </c>
    </row>
    <row r="20" spans="1:10" x14ac:dyDescent="0.15">
      <c r="A20" s="3">
        <v>1871.12</v>
      </c>
      <c r="B20" s="3">
        <v>4.74</v>
      </c>
    </row>
    <row r="21" spans="1:10" x14ac:dyDescent="0.15">
      <c r="A21" s="3">
        <v>1872.01</v>
      </c>
      <c r="B21" s="3">
        <v>4.8600000000000003</v>
      </c>
    </row>
    <row r="22" spans="1:10" x14ac:dyDescent="0.15">
      <c r="A22" s="3">
        <v>1872.02</v>
      </c>
      <c r="B22" s="3">
        <v>4.88</v>
      </c>
    </row>
    <row r="23" spans="1:10" x14ac:dyDescent="0.15">
      <c r="A23" s="3">
        <v>1872.03</v>
      </c>
      <c r="B23" s="3">
        <v>5.04</v>
      </c>
    </row>
    <row r="24" spans="1:10" x14ac:dyDescent="0.15">
      <c r="A24" s="3">
        <v>1872.04</v>
      </c>
      <c r="B24" s="3">
        <v>5.18</v>
      </c>
      <c r="C24" s="3" t="s">
        <v>18</v>
      </c>
      <c r="D24" s="3">
        <f>AVERAGE(B9:B23)</f>
        <v>4.7386666666666679</v>
      </c>
      <c r="E24" s="3">
        <f>AVERAGE(B19:B23)</f>
        <v>4.831999999999999</v>
      </c>
      <c r="F24" s="3" t="str">
        <f>IF(AND(C24="No",B24&gt;D24),"yes","no")</f>
        <v>no</v>
      </c>
      <c r="G24" s="3" t="str">
        <f>IF(AND(C24="Yes",B24&lt;E24),"yes","no")</f>
        <v>no</v>
      </c>
      <c r="H24" s="3">
        <f>IF(F24="yes",-B24,IF(G24="yes",B24,0))</f>
        <v>0</v>
      </c>
    </row>
    <row r="25" spans="1:10" x14ac:dyDescent="0.15">
      <c r="A25" s="3">
        <v>1872.05</v>
      </c>
      <c r="B25" s="3">
        <v>5.18</v>
      </c>
      <c r="C25" s="3" t="str">
        <f>IF(F24="yes","yes",IF(G24="yes","no",C24))</f>
        <v>Yes</v>
      </c>
      <c r="D25" s="3">
        <f t="shared" ref="D25:D88" si="0">AVERAGE(B10:B24)</f>
        <v>4.7880000000000011</v>
      </c>
      <c r="E25" s="3">
        <f t="shared" ref="E25:E88" si="1">AVERAGE(B20:B24)</f>
        <v>4.9399999999999995</v>
      </c>
      <c r="F25" s="3" t="str">
        <f t="shared" ref="F25:F88" si="2">IF(AND(C25="No",B25&gt;D25),"yes","no")</f>
        <v>no</v>
      </c>
      <c r="G25" s="3" t="str">
        <f t="shared" ref="G25:G88" si="3">IF(AND(C25="Yes",B25&lt;E25),"yes","no")</f>
        <v>no</v>
      </c>
      <c r="H25" s="3">
        <f t="shared" ref="H25:H88" si="4">IF(F25="yes",-B25,IF(G25="yes",B25,0))</f>
        <v>0</v>
      </c>
    </row>
    <row r="26" spans="1:10" x14ac:dyDescent="0.15">
      <c r="A26" s="3">
        <v>1872.06</v>
      </c>
      <c r="B26" s="3">
        <v>5.13</v>
      </c>
      <c r="C26" s="3" t="str">
        <f t="shared" ref="C26:C89" si="5">IF(F25="yes","yes",IF(G25="yes","no",C25))</f>
        <v>Yes</v>
      </c>
      <c r="D26" s="3">
        <f t="shared" si="0"/>
        <v>4.833333333333333</v>
      </c>
      <c r="E26" s="3">
        <f t="shared" si="1"/>
        <v>5.0280000000000005</v>
      </c>
      <c r="F26" s="3" t="str">
        <f t="shared" si="2"/>
        <v>no</v>
      </c>
      <c r="G26" s="3" t="str">
        <f t="shared" si="3"/>
        <v>no</v>
      </c>
      <c r="H26" s="3">
        <f t="shared" si="4"/>
        <v>0</v>
      </c>
    </row>
    <row r="27" spans="1:10" x14ac:dyDescent="0.15">
      <c r="A27" s="3">
        <v>1872.07</v>
      </c>
      <c r="B27" s="3">
        <v>5.0999999999999996</v>
      </c>
      <c r="C27" s="3" t="str">
        <f t="shared" si="5"/>
        <v>Yes</v>
      </c>
      <c r="D27" s="3">
        <f t="shared" si="0"/>
        <v>4.8680000000000003</v>
      </c>
      <c r="E27" s="3">
        <f t="shared" si="1"/>
        <v>5.0819999999999999</v>
      </c>
      <c r="F27" s="3" t="str">
        <f t="shared" si="2"/>
        <v>no</v>
      </c>
      <c r="G27" s="3" t="str">
        <f t="shared" si="3"/>
        <v>no</v>
      </c>
      <c r="H27" s="3">
        <f t="shared" si="4"/>
        <v>0</v>
      </c>
    </row>
    <row r="28" spans="1:10" x14ac:dyDescent="0.15">
      <c r="A28" s="3">
        <v>1872.08</v>
      </c>
      <c r="B28" s="3">
        <v>5.04</v>
      </c>
      <c r="C28" s="3" t="str">
        <f t="shared" si="5"/>
        <v>Yes</v>
      </c>
      <c r="D28" s="3">
        <f t="shared" si="0"/>
        <v>4.8919999999999995</v>
      </c>
      <c r="E28" s="3">
        <f t="shared" si="1"/>
        <v>5.1259999999999994</v>
      </c>
      <c r="F28" s="3" t="str">
        <f t="shared" si="2"/>
        <v>no</v>
      </c>
      <c r="G28" s="3" t="str">
        <f t="shared" si="3"/>
        <v>yes</v>
      </c>
      <c r="H28" s="3">
        <f t="shared" si="4"/>
        <v>5.04</v>
      </c>
    </row>
    <row r="29" spans="1:10" x14ac:dyDescent="0.15">
      <c r="A29" s="3">
        <v>1872.09</v>
      </c>
      <c r="B29" s="3">
        <v>4.95</v>
      </c>
      <c r="C29" s="3" t="str">
        <f t="shared" si="5"/>
        <v>no</v>
      </c>
      <c r="D29" s="3">
        <f t="shared" si="0"/>
        <v>4.9039999999999999</v>
      </c>
      <c r="E29" s="3">
        <f t="shared" si="1"/>
        <v>5.1259999999999994</v>
      </c>
      <c r="F29" s="3" t="str">
        <f t="shared" si="2"/>
        <v>yes</v>
      </c>
      <c r="G29" s="3" t="str">
        <f t="shared" si="3"/>
        <v>no</v>
      </c>
      <c r="H29" s="3">
        <f t="shared" si="4"/>
        <v>-4.95</v>
      </c>
    </row>
    <row r="30" spans="1:10" x14ac:dyDescent="0.15">
      <c r="A30" s="3">
        <v>1872.1</v>
      </c>
      <c r="B30" s="3">
        <v>4.97</v>
      </c>
      <c r="C30" s="3" t="str">
        <f t="shared" si="5"/>
        <v>yes</v>
      </c>
      <c r="D30" s="3">
        <f t="shared" si="0"/>
        <v>4.9126666666666674</v>
      </c>
      <c r="E30" s="3">
        <f t="shared" si="1"/>
        <v>5.08</v>
      </c>
      <c r="F30" s="3" t="str">
        <f t="shared" si="2"/>
        <v>no</v>
      </c>
      <c r="G30" s="3" t="str">
        <f t="shared" si="3"/>
        <v>yes</v>
      </c>
      <c r="H30" s="3">
        <f t="shared" si="4"/>
        <v>4.97</v>
      </c>
    </row>
    <row r="31" spans="1:10" x14ac:dyDescent="0.15">
      <c r="A31" s="3">
        <v>1872.11</v>
      </c>
      <c r="B31" s="3">
        <v>4.95</v>
      </c>
      <c r="C31" s="3" t="str">
        <f t="shared" si="5"/>
        <v>no</v>
      </c>
      <c r="D31" s="3">
        <f t="shared" si="0"/>
        <v>4.9286666666666674</v>
      </c>
      <c r="E31" s="3">
        <f t="shared" si="1"/>
        <v>5.0379999999999994</v>
      </c>
      <c r="F31" s="3" t="str">
        <f t="shared" si="2"/>
        <v>yes</v>
      </c>
      <c r="G31" s="3" t="str">
        <f t="shared" si="3"/>
        <v>no</v>
      </c>
      <c r="H31" s="3">
        <f t="shared" si="4"/>
        <v>-4.95</v>
      </c>
    </row>
    <row r="32" spans="1:10" x14ac:dyDescent="0.15">
      <c r="A32" s="3">
        <v>1872.12</v>
      </c>
      <c r="B32" s="3">
        <v>5.07</v>
      </c>
      <c r="C32" s="3" t="str">
        <f t="shared" si="5"/>
        <v>yes</v>
      </c>
      <c r="D32" s="3">
        <f t="shared" si="0"/>
        <v>4.9393333333333338</v>
      </c>
      <c r="E32" s="3">
        <f t="shared" si="1"/>
        <v>5.0019999999999998</v>
      </c>
      <c r="F32" s="3" t="str">
        <f t="shared" si="2"/>
        <v>no</v>
      </c>
      <c r="G32" s="3" t="str">
        <f t="shared" si="3"/>
        <v>no</v>
      </c>
      <c r="H32" s="3">
        <f t="shared" si="4"/>
        <v>0</v>
      </c>
    </row>
    <row r="33" spans="1:8" x14ac:dyDescent="0.15">
      <c r="A33" s="3">
        <v>1873.01</v>
      </c>
      <c r="B33" s="3">
        <v>5.1100000000000003</v>
      </c>
      <c r="C33" s="3" t="str">
        <f t="shared" si="5"/>
        <v>yes</v>
      </c>
      <c r="D33" s="3">
        <f t="shared" si="0"/>
        <v>4.9546666666666681</v>
      </c>
      <c r="E33" s="3">
        <f t="shared" si="1"/>
        <v>4.9960000000000004</v>
      </c>
      <c r="F33" s="3" t="str">
        <f t="shared" si="2"/>
        <v>no</v>
      </c>
      <c r="G33" s="3" t="str">
        <f t="shared" si="3"/>
        <v>no</v>
      </c>
      <c r="H33" s="3">
        <f t="shared" si="4"/>
        <v>0</v>
      </c>
    </row>
    <row r="34" spans="1:8" x14ac:dyDescent="0.15">
      <c r="A34" s="3">
        <v>1873.02</v>
      </c>
      <c r="B34" s="3">
        <v>5.15</v>
      </c>
      <c r="C34" s="3" t="str">
        <f t="shared" si="5"/>
        <v>yes</v>
      </c>
      <c r="D34" s="3">
        <f t="shared" si="0"/>
        <v>4.9893333333333327</v>
      </c>
      <c r="E34" s="3">
        <f t="shared" si="1"/>
        <v>5.01</v>
      </c>
      <c r="F34" s="3" t="str">
        <f t="shared" si="2"/>
        <v>no</v>
      </c>
      <c r="G34" s="3" t="str">
        <f t="shared" si="3"/>
        <v>no</v>
      </c>
      <c r="H34" s="3">
        <f t="shared" si="4"/>
        <v>0</v>
      </c>
    </row>
    <row r="35" spans="1:8" x14ac:dyDescent="0.15">
      <c r="A35" s="3">
        <v>1873.03</v>
      </c>
      <c r="B35" s="3">
        <v>5.1100000000000003</v>
      </c>
      <c r="C35" s="3" t="str">
        <f t="shared" si="5"/>
        <v>yes</v>
      </c>
      <c r="D35" s="3">
        <f t="shared" si="0"/>
        <v>5.0233333333333343</v>
      </c>
      <c r="E35" s="3">
        <f t="shared" si="1"/>
        <v>5.05</v>
      </c>
      <c r="F35" s="3" t="str">
        <f t="shared" si="2"/>
        <v>no</v>
      </c>
      <c r="G35" s="3" t="str">
        <f t="shared" si="3"/>
        <v>no</v>
      </c>
      <c r="H35" s="3">
        <f t="shared" si="4"/>
        <v>0</v>
      </c>
    </row>
    <row r="36" spans="1:8" x14ac:dyDescent="0.15">
      <c r="A36" s="3">
        <v>1873.04</v>
      </c>
      <c r="B36" s="3">
        <v>5.04</v>
      </c>
      <c r="C36" s="3" t="str">
        <f t="shared" si="5"/>
        <v>yes</v>
      </c>
      <c r="D36" s="3">
        <f t="shared" si="0"/>
        <v>5.0480000000000009</v>
      </c>
      <c r="E36" s="3">
        <f t="shared" si="1"/>
        <v>5.0780000000000003</v>
      </c>
      <c r="F36" s="3" t="str">
        <f t="shared" si="2"/>
        <v>no</v>
      </c>
      <c r="G36" s="3" t="str">
        <f t="shared" si="3"/>
        <v>yes</v>
      </c>
      <c r="H36" s="3">
        <f t="shared" si="4"/>
        <v>5.04</v>
      </c>
    </row>
    <row r="37" spans="1:8" x14ac:dyDescent="0.15">
      <c r="A37" s="3">
        <v>1873.05</v>
      </c>
      <c r="B37" s="3">
        <v>5.05</v>
      </c>
      <c r="C37" s="3" t="str">
        <f t="shared" si="5"/>
        <v>no</v>
      </c>
      <c r="D37" s="3">
        <f t="shared" si="0"/>
        <v>5.0600000000000005</v>
      </c>
      <c r="E37" s="3">
        <f t="shared" si="1"/>
        <v>5.0960000000000001</v>
      </c>
      <c r="F37" s="3" t="str">
        <f t="shared" si="2"/>
        <v>no</v>
      </c>
      <c r="G37" s="3" t="str">
        <f t="shared" si="3"/>
        <v>no</v>
      </c>
      <c r="H37" s="3">
        <f t="shared" si="4"/>
        <v>0</v>
      </c>
    </row>
    <row r="38" spans="1:8" x14ac:dyDescent="0.15">
      <c r="A38" s="3">
        <v>1873.06</v>
      </c>
      <c r="B38" s="3">
        <v>4.9800000000000004</v>
      </c>
      <c r="C38" s="3" t="str">
        <f t="shared" si="5"/>
        <v>no</v>
      </c>
      <c r="D38" s="3">
        <f t="shared" si="0"/>
        <v>5.0713333333333335</v>
      </c>
      <c r="E38" s="3">
        <f t="shared" si="1"/>
        <v>5.0920000000000005</v>
      </c>
      <c r="F38" s="3" t="str">
        <f t="shared" si="2"/>
        <v>no</v>
      </c>
      <c r="G38" s="3" t="str">
        <f t="shared" si="3"/>
        <v>no</v>
      </c>
      <c r="H38" s="3">
        <f t="shared" si="4"/>
        <v>0</v>
      </c>
    </row>
    <row r="39" spans="1:8" x14ac:dyDescent="0.15">
      <c r="A39" s="3">
        <v>1873.07</v>
      </c>
      <c r="B39" s="3">
        <v>4.97</v>
      </c>
      <c r="C39" s="3" t="str">
        <f t="shared" si="5"/>
        <v>no</v>
      </c>
      <c r="D39" s="3">
        <f t="shared" si="0"/>
        <v>5.0673333333333339</v>
      </c>
      <c r="E39" s="3">
        <f t="shared" si="1"/>
        <v>5.0660000000000007</v>
      </c>
      <c r="F39" s="3" t="str">
        <f t="shared" si="2"/>
        <v>no</v>
      </c>
      <c r="G39" s="3" t="str">
        <f t="shared" si="3"/>
        <v>no</v>
      </c>
      <c r="H39" s="3">
        <f t="shared" si="4"/>
        <v>0</v>
      </c>
    </row>
    <row r="40" spans="1:8" x14ac:dyDescent="0.15">
      <c r="A40" s="3">
        <v>1873.08</v>
      </c>
      <c r="B40" s="3">
        <v>4.97</v>
      </c>
      <c r="C40" s="3" t="str">
        <f t="shared" si="5"/>
        <v>no</v>
      </c>
      <c r="D40" s="3">
        <f t="shared" si="0"/>
        <v>5.0533333333333328</v>
      </c>
      <c r="E40" s="3">
        <f t="shared" si="1"/>
        <v>5.0299999999999994</v>
      </c>
      <c r="F40" s="3" t="str">
        <f t="shared" si="2"/>
        <v>no</v>
      </c>
      <c r="G40" s="3" t="str">
        <f t="shared" si="3"/>
        <v>no</v>
      </c>
      <c r="H40" s="3">
        <f t="shared" si="4"/>
        <v>0</v>
      </c>
    </row>
    <row r="41" spans="1:8" x14ac:dyDescent="0.15">
      <c r="A41" s="3">
        <v>1873.09</v>
      </c>
      <c r="B41" s="3">
        <v>4.59</v>
      </c>
      <c r="C41" s="3" t="str">
        <f t="shared" si="5"/>
        <v>no</v>
      </c>
      <c r="D41" s="3">
        <f t="shared" si="0"/>
        <v>5.0393333333333326</v>
      </c>
      <c r="E41" s="3">
        <f t="shared" si="1"/>
        <v>5.0019999999999998</v>
      </c>
      <c r="F41" s="3" t="str">
        <f t="shared" si="2"/>
        <v>no</v>
      </c>
      <c r="G41" s="3" t="str">
        <f t="shared" si="3"/>
        <v>no</v>
      </c>
      <c r="H41" s="3">
        <f t="shared" si="4"/>
        <v>0</v>
      </c>
    </row>
    <row r="42" spans="1:8" x14ac:dyDescent="0.15">
      <c r="A42" s="3">
        <v>1873.1</v>
      </c>
      <c r="B42" s="3">
        <v>4.1900000000000004</v>
      </c>
      <c r="C42" s="3" t="str">
        <f t="shared" si="5"/>
        <v>no</v>
      </c>
      <c r="D42" s="3">
        <f t="shared" si="0"/>
        <v>5.003333333333333</v>
      </c>
      <c r="E42" s="3">
        <f t="shared" si="1"/>
        <v>4.9119999999999999</v>
      </c>
      <c r="F42" s="3" t="str">
        <f t="shared" si="2"/>
        <v>no</v>
      </c>
      <c r="G42" s="3" t="str">
        <f t="shared" si="3"/>
        <v>no</v>
      </c>
      <c r="H42" s="3">
        <f t="shared" si="4"/>
        <v>0</v>
      </c>
    </row>
    <row r="43" spans="1:8" x14ac:dyDescent="0.15">
      <c r="A43" s="3">
        <v>1873.11</v>
      </c>
      <c r="B43" s="3">
        <v>4.04</v>
      </c>
      <c r="C43" s="3" t="str">
        <f t="shared" si="5"/>
        <v>no</v>
      </c>
      <c r="D43" s="3">
        <f t="shared" si="0"/>
        <v>4.9426666666666668</v>
      </c>
      <c r="E43" s="3">
        <f t="shared" si="1"/>
        <v>4.74</v>
      </c>
      <c r="F43" s="3" t="str">
        <f t="shared" si="2"/>
        <v>no</v>
      </c>
      <c r="G43" s="3" t="str">
        <f t="shared" si="3"/>
        <v>no</v>
      </c>
      <c r="H43" s="3">
        <f t="shared" si="4"/>
        <v>0</v>
      </c>
    </row>
    <row r="44" spans="1:8" x14ac:dyDescent="0.15">
      <c r="A44" s="3">
        <v>1873.12</v>
      </c>
      <c r="B44" s="3">
        <v>4.42</v>
      </c>
      <c r="C44" s="3" t="str">
        <f t="shared" si="5"/>
        <v>no</v>
      </c>
      <c r="D44" s="3">
        <f t="shared" si="0"/>
        <v>4.8760000000000003</v>
      </c>
      <c r="E44" s="3">
        <f t="shared" si="1"/>
        <v>4.5519999999999996</v>
      </c>
      <c r="F44" s="3" t="str">
        <f t="shared" si="2"/>
        <v>no</v>
      </c>
      <c r="G44" s="3" t="str">
        <f t="shared" si="3"/>
        <v>no</v>
      </c>
      <c r="H44" s="3">
        <f t="shared" si="4"/>
        <v>0</v>
      </c>
    </row>
    <row r="45" spans="1:8" x14ac:dyDescent="0.15">
      <c r="A45" s="3">
        <v>1874.01</v>
      </c>
      <c r="B45" s="3">
        <v>4.66</v>
      </c>
      <c r="C45" s="3" t="str">
        <f t="shared" si="5"/>
        <v>no</v>
      </c>
      <c r="D45" s="3">
        <f t="shared" si="0"/>
        <v>4.8406666666666665</v>
      </c>
      <c r="E45" s="3">
        <f t="shared" si="1"/>
        <v>4.4420000000000002</v>
      </c>
      <c r="F45" s="3" t="str">
        <f t="shared" si="2"/>
        <v>no</v>
      </c>
      <c r="G45" s="3" t="str">
        <f t="shared" si="3"/>
        <v>no</v>
      </c>
      <c r="H45" s="3">
        <f t="shared" si="4"/>
        <v>0</v>
      </c>
    </row>
    <row r="46" spans="1:8" x14ac:dyDescent="0.15">
      <c r="A46" s="3">
        <v>1874.02</v>
      </c>
      <c r="B46" s="3">
        <v>4.8</v>
      </c>
      <c r="C46" s="3" t="str">
        <f t="shared" si="5"/>
        <v>no</v>
      </c>
      <c r="D46" s="3">
        <f t="shared" si="0"/>
        <v>4.8199999999999985</v>
      </c>
      <c r="E46" s="3">
        <f t="shared" si="1"/>
        <v>4.3800000000000008</v>
      </c>
      <c r="F46" s="3" t="str">
        <f t="shared" si="2"/>
        <v>no</v>
      </c>
      <c r="G46" s="3" t="str">
        <f t="shared" si="3"/>
        <v>no</v>
      </c>
      <c r="H46" s="3">
        <f t="shared" si="4"/>
        <v>0</v>
      </c>
    </row>
    <row r="47" spans="1:8" x14ac:dyDescent="0.15">
      <c r="A47" s="3">
        <v>1874.03</v>
      </c>
      <c r="B47" s="3">
        <v>4.7300000000000004</v>
      </c>
      <c r="C47" s="3" t="str">
        <f t="shared" si="5"/>
        <v>no</v>
      </c>
      <c r="D47" s="3">
        <f t="shared" si="0"/>
        <v>4.8100000000000005</v>
      </c>
      <c r="E47" s="3">
        <f t="shared" si="1"/>
        <v>4.4220000000000006</v>
      </c>
      <c r="F47" s="3" t="str">
        <f t="shared" si="2"/>
        <v>no</v>
      </c>
      <c r="G47" s="3" t="str">
        <f t="shared" si="3"/>
        <v>no</v>
      </c>
      <c r="H47" s="3">
        <f t="shared" si="4"/>
        <v>0</v>
      </c>
    </row>
    <row r="48" spans="1:8" x14ac:dyDescent="0.15">
      <c r="A48" s="3">
        <v>1874.04</v>
      </c>
      <c r="B48" s="3">
        <v>4.5999999999999996</v>
      </c>
      <c r="C48" s="3" t="str">
        <f t="shared" si="5"/>
        <v>no</v>
      </c>
      <c r="D48" s="3">
        <f t="shared" si="0"/>
        <v>4.7873333333333337</v>
      </c>
      <c r="E48" s="3">
        <f t="shared" si="1"/>
        <v>4.53</v>
      </c>
      <c r="F48" s="3" t="str">
        <f t="shared" si="2"/>
        <v>no</v>
      </c>
      <c r="G48" s="3" t="str">
        <f t="shared" si="3"/>
        <v>no</v>
      </c>
      <c r="H48" s="3">
        <f t="shared" si="4"/>
        <v>0</v>
      </c>
    </row>
    <row r="49" spans="1:8" x14ac:dyDescent="0.15">
      <c r="A49" s="3">
        <v>1874.05</v>
      </c>
      <c r="B49" s="3">
        <v>4.4800000000000004</v>
      </c>
      <c r="C49" s="3" t="str">
        <f t="shared" si="5"/>
        <v>no</v>
      </c>
      <c r="D49" s="3">
        <f t="shared" si="0"/>
        <v>4.753333333333333</v>
      </c>
      <c r="E49" s="3">
        <f t="shared" si="1"/>
        <v>4.6420000000000003</v>
      </c>
      <c r="F49" s="3" t="str">
        <f t="shared" si="2"/>
        <v>no</v>
      </c>
      <c r="G49" s="3" t="str">
        <f t="shared" si="3"/>
        <v>no</v>
      </c>
      <c r="H49" s="3">
        <f t="shared" si="4"/>
        <v>0</v>
      </c>
    </row>
    <row r="50" spans="1:8" x14ac:dyDescent="0.15">
      <c r="A50" s="3">
        <v>1874.06</v>
      </c>
      <c r="B50" s="3">
        <v>4.46</v>
      </c>
      <c r="C50" s="3" t="str">
        <f t="shared" si="5"/>
        <v>no</v>
      </c>
      <c r="D50" s="3">
        <f t="shared" si="0"/>
        <v>4.7086666666666668</v>
      </c>
      <c r="E50" s="3">
        <f t="shared" si="1"/>
        <v>4.6539999999999999</v>
      </c>
      <c r="F50" s="3" t="str">
        <f t="shared" si="2"/>
        <v>no</v>
      </c>
      <c r="G50" s="3" t="str">
        <f t="shared" si="3"/>
        <v>no</v>
      </c>
      <c r="H50" s="3">
        <f t="shared" si="4"/>
        <v>0</v>
      </c>
    </row>
    <row r="51" spans="1:8" x14ac:dyDescent="0.15">
      <c r="A51" s="3">
        <v>1874.07</v>
      </c>
      <c r="B51" s="3">
        <v>4.46</v>
      </c>
      <c r="C51" s="3" t="str">
        <f t="shared" si="5"/>
        <v>no</v>
      </c>
      <c r="D51" s="3">
        <f t="shared" si="0"/>
        <v>4.6653333333333329</v>
      </c>
      <c r="E51" s="3">
        <f t="shared" si="1"/>
        <v>4.6139999999999999</v>
      </c>
      <c r="F51" s="3" t="str">
        <f t="shared" si="2"/>
        <v>no</v>
      </c>
      <c r="G51" s="3" t="str">
        <f t="shared" si="3"/>
        <v>no</v>
      </c>
      <c r="H51" s="3">
        <f t="shared" si="4"/>
        <v>0</v>
      </c>
    </row>
    <row r="52" spans="1:8" x14ac:dyDescent="0.15">
      <c r="A52" s="3">
        <v>1874.08</v>
      </c>
      <c r="B52" s="3">
        <v>4.47</v>
      </c>
      <c r="C52" s="3" t="str">
        <f t="shared" si="5"/>
        <v>no</v>
      </c>
      <c r="D52" s="3">
        <f t="shared" si="0"/>
        <v>4.626666666666666</v>
      </c>
      <c r="E52" s="3">
        <f t="shared" si="1"/>
        <v>4.5460000000000003</v>
      </c>
      <c r="F52" s="3" t="str">
        <f t="shared" si="2"/>
        <v>no</v>
      </c>
      <c r="G52" s="3" t="str">
        <f t="shared" si="3"/>
        <v>no</v>
      </c>
      <c r="H52" s="3">
        <f t="shared" si="4"/>
        <v>0</v>
      </c>
    </row>
    <row r="53" spans="1:8" x14ac:dyDescent="0.15">
      <c r="A53" s="3">
        <v>1874.09</v>
      </c>
      <c r="B53" s="3">
        <v>4.54</v>
      </c>
      <c r="C53" s="3" t="str">
        <f t="shared" si="5"/>
        <v>no</v>
      </c>
      <c r="D53" s="3">
        <f t="shared" si="0"/>
        <v>4.5879999999999992</v>
      </c>
      <c r="E53" s="3">
        <f t="shared" si="1"/>
        <v>4.4939999999999998</v>
      </c>
      <c r="F53" s="3" t="str">
        <f t="shared" si="2"/>
        <v>no</v>
      </c>
      <c r="G53" s="3" t="str">
        <f t="shared" si="3"/>
        <v>no</v>
      </c>
      <c r="H53" s="3">
        <f t="shared" si="4"/>
        <v>0</v>
      </c>
    </row>
    <row r="54" spans="1:8" x14ac:dyDescent="0.15">
      <c r="A54" s="3">
        <v>1874.1</v>
      </c>
      <c r="B54" s="3">
        <v>4.53</v>
      </c>
      <c r="C54" s="3" t="str">
        <f t="shared" si="5"/>
        <v>no</v>
      </c>
      <c r="D54" s="3">
        <f t="shared" si="0"/>
        <v>4.5586666666666673</v>
      </c>
      <c r="E54" s="3">
        <f t="shared" si="1"/>
        <v>4.4820000000000002</v>
      </c>
      <c r="F54" s="3" t="str">
        <f t="shared" si="2"/>
        <v>no</v>
      </c>
      <c r="G54" s="3" t="str">
        <f t="shared" si="3"/>
        <v>no</v>
      </c>
      <c r="H54" s="3">
        <f t="shared" si="4"/>
        <v>0</v>
      </c>
    </row>
    <row r="55" spans="1:8" x14ac:dyDescent="0.15">
      <c r="A55" s="3">
        <v>1874.11</v>
      </c>
      <c r="B55" s="3">
        <v>4.57</v>
      </c>
      <c r="C55" s="3" t="str">
        <f t="shared" si="5"/>
        <v>no</v>
      </c>
      <c r="D55" s="3">
        <f t="shared" si="0"/>
        <v>4.5293333333333328</v>
      </c>
      <c r="E55" s="3">
        <f t="shared" si="1"/>
        <v>4.492</v>
      </c>
      <c r="F55" s="3" t="str">
        <f t="shared" si="2"/>
        <v>yes</v>
      </c>
      <c r="G55" s="3" t="str">
        <f t="shared" si="3"/>
        <v>no</v>
      </c>
      <c r="H55" s="3">
        <f t="shared" si="4"/>
        <v>-4.57</v>
      </c>
    </row>
    <row r="56" spans="1:8" x14ac:dyDescent="0.15">
      <c r="A56" s="3">
        <v>1874.12</v>
      </c>
      <c r="B56" s="3">
        <v>4.54</v>
      </c>
      <c r="C56" s="3" t="str">
        <f t="shared" si="5"/>
        <v>yes</v>
      </c>
      <c r="D56" s="3">
        <f t="shared" si="0"/>
        <v>4.5026666666666673</v>
      </c>
      <c r="E56" s="3">
        <f t="shared" si="1"/>
        <v>4.5140000000000002</v>
      </c>
      <c r="F56" s="3" t="str">
        <f t="shared" si="2"/>
        <v>no</v>
      </c>
      <c r="G56" s="3" t="str">
        <f t="shared" si="3"/>
        <v>no</v>
      </c>
      <c r="H56" s="3">
        <f t="shared" si="4"/>
        <v>0</v>
      </c>
    </row>
    <row r="57" spans="1:8" x14ac:dyDescent="0.15">
      <c r="A57" s="3">
        <v>1875.01</v>
      </c>
      <c r="B57" s="3">
        <v>4.54</v>
      </c>
      <c r="C57" s="3" t="str">
        <f t="shared" si="5"/>
        <v>yes</v>
      </c>
      <c r="D57" s="3">
        <f t="shared" si="0"/>
        <v>4.4993333333333343</v>
      </c>
      <c r="E57" s="3">
        <f t="shared" si="1"/>
        <v>4.5299999999999994</v>
      </c>
      <c r="F57" s="3" t="str">
        <f t="shared" si="2"/>
        <v>no</v>
      </c>
      <c r="G57" s="3" t="str">
        <f t="shared" si="3"/>
        <v>no</v>
      </c>
      <c r="H57" s="3">
        <f t="shared" si="4"/>
        <v>0</v>
      </c>
    </row>
    <row r="58" spans="1:8" x14ac:dyDescent="0.15">
      <c r="A58" s="3">
        <v>1875.02</v>
      </c>
      <c r="B58" s="3">
        <v>4.53</v>
      </c>
      <c r="C58" s="3" t="str">
        <f t="shared" si="5"/>
        <v>yes</v>
      </c>
      <c r="D58" s="3">
        <f t="shared" si="0"/>
        <v>4.5226666666666668</v>
      </c>
      <c r="E58" s="3">
        <f t="shared" si="1"/>
        <v>4.5439999999999996</v>
      </c>
      <c r="F58" s="3" t="str">
        <f t="shared" si="2"/>
        <v>no</v>
      </c>
      <c r="G58" s="3" t="str">
        <f t="shared" si="3"/>
        <v>yes</v>
      </c>
      <c r="H58" s="3">
        <f t="shared" si="4"/>
        <v>4.53</v>
      </c>
    </row>
    <row r="59" spans="1:8" x14ac:dyDescent="0.15">
      <c r="A59" s="3">
        <v>1875.03</v>
      </c>
      <c r="B59" s="3">
        <v>4.59</v>
      </c>
      <c r="C59" s="3" t="str">
        <f t="shared" si="5"/>
        <v>no</v>
      </c>
      <c r="D59" s="3">
        <f t="shared" si="0"/>
        <v>4.5553333333333335</v>
      </c>
      <c r="E59" s="3">
        <f t="shared" si="1"/>
        <v>4.5419999999999998</v>
      </c>
      <c r="F59" s="3" t="str">
        <f t="shared" si="2"/>
        <v>yes</v>
      </c>
      <c r="G59" s="3" t="str">
        <f t="shared" si="3"/>
        <v>no</v>
      </c>
      <c r="H59" s="3">
        <f t="shared" si="4"/>
        <v>-4.59</v>
      </c>
    </row>
    <row r="60" spans="1:8" x14ac:dyDescent="0.15">
      <c r="A60" s="3">
        <v>1875.04</v>
      </c>
      <c r="B60" s="3">
        <v>4.6500000000000004</v>
      </c>
      <c r="C60" s="3" t="str">
        <f t="shared" si="5"/>
        <v>yes</v>
      </c>
      <c r="D60" s="3">
        <f t="shared" si="0"/>
        <v>4.5666666666666664</v>
      </c>
      <c r="E60" s="3">
        <f t="shared" si="1"/>
        <v>4.5540000000000003</v>
      </c>
      <c r="F60" s="3" t="str">
        <f t="shared" si="2"/>
        <v>no</v>
      </c>
      <c r="G60" s="3" t="str">
        <f t="shared" si="3"/>
        <v>no</v>
      </c>
      <c r="H60" s="3">
        <f t="shared" si="4"/>
        <v>0</v>
      </c>
    </row>
    <row r="61" spans="1:8" x14ac:dyDescent="0.15">
      <c r="A61" s="3">
        <v>1875.05</v>
      </c>
      <c r="B61" s="3">
        <v>4.47</v>
      </c>
      <c r="C61" s="3" t="str">
        <f t="shared" si="5"/>
        <v>yes</v>
      </c>
      <c r="D61" s="3">
        <f t="shared" si="0"/>
        <v>4.5660000000000007</v>
      </c>
      <c r="E61" s="3">
        <f t="shared" si="1"/>
        <v>4.57</v>
      </c>
      <c r="F61" s="3" t="str">
        <f t="shared" si="2"/>
        <v>no</v>
      </c>
      <c r="G61" s="3" t="str">
        <f t="shared" si="3"/>
        <v>yes</v>
      </c>
      <c r="H61" s="3">
        <f t="shared" si="4"/>
        <v>4.47</v>
      </c>
    </row>
    <row r="62" spans="1:8" x14ac:dyDescent="0.15">
      <c r="A62" s="3">
        <v>1875.06</v>
      </c>
      <c r="B62" s="3">
        <v>4.38</v>
      </c>
      <c r="C62" s="3" t="str">
        <f t="shared" si="5"/>
        <v>no</v>
      </c>
      <c r="D62" s="3">
        <f t="shared" si="0"/>
        <v>4.5439999999999996</v>
      </c>
      <c r="E62" s="3">
        <f t="shared" si="1"/>
        <v>4.556</v>
      </c>
      <c r="F62" s="3" t="str">
        <f t="shared" si="2"/>
        <v>no</v>
      </c>
      <c r="G62" s="3" t="str">
        <f t="shared" si="3"/>
        <v>no</v>
      </c>
      <c r="H62" s="3">
        <f t="shared" si="4"/>
        <v>0</v>
      </c>
    </row>
    <row r="63" spans="1:8" x14ac:dyDescent="0.15">
      <c r="A63" s="3">
        <v>1875.07</v>
      </c>
      <c r="B63" s="3">
        <v>4.3899999999999997</v>
      </c>
      <c r="C63" s="3" t="str">
        <f t="shared" si="5"/>
        <v>no</v>
      </c>
      <c r="D63" s="3">
        <f t="shared" si="0"/>
        <v>4.5206666666666671</v>
      </c>
      <c r="E63" s="3">
        <f t="shared" si="1"/>
        <v>4.524</v>
      </c>
      <c r="F63" s="3" t="str">
        <f t="shared" si="2"/>
        <v>no</v>
      </c>
      <c r="G63" s="3" t="str">
        <f t="shared" si="3"/>
        <v>no</v>
      </c>
      <c r="H63" s="3">
        <f t="shared" si="4"/>
        <v>0</v>
      </c>
    </row>
    <row r="64" spans="1:8" x14ac:dyDescent="0.15">
      <c r="A64" s="3">
        <v>1875.08</v>
      </c>
      <c r="B64" s="3">
        <v>4.41</v>
      </c>
      <c r="C64" s="3" t="str">
        <f t="shared" si="5"/>
        <v>no</v>
      </c>
      <c r="D64" s="3">
        <f t="shared" si="0"/>
        <v>4.5066666666666668</v>
      </c>
      <c r="E64" s="3">
        <f t="shared" si="1"/>
        <v>4.4960000000000004</v>
      </c>
      <c r="F64" s="3" t="str">
        <f t="shared" si="2"/>
        <v>no</v>
      </c>
      <c r="G64" s="3" t="str">
        <f t="shared" si="3"/>
        <v>no</v>
      </c>
      <c r="H64" s="3">
        <f t="shared" si="4"/>
        <v>0</v>
      </c>
    </row>
    <row r="65" spans="1:8" x14ac:dyDescent="0.15">
      <c r="A65" s="3">
        <v>1875.09</v>
      </c>
      <c r="B65" s="3">
        <v>4.37</v>
      </c>
      <c r="C65" s="3" t="str">
        <f t="shared" si="5"/>
        <v>no</v>
      </c>
      <c r="D65" s="3">
        <f t="shared" si="0"/>
        <v>4.5019999999999998</v>
      </c>
      <c r="E65" s="3">
        <f t="shared" si="1"/>
        <v>4.46</v>
      </c>
      <c r="F65" s="3" t="str">
        <f t="shared" si="2"/>
        <v>no</v>
      </c>
      <c r="G65" s="3" t="str">
        <f t="shared" si="3"/>
        <v>no</v>
      </c>
      <c r="H65" s="3">
        <f t="shared" si="4"/>
        <v>0</v>
      </c>
    </row>
    <row r="66" spans="1:8" x14ac:dyDescent="0.15">
      <c r="A66" s="3">
        <v>1875.1</v>
      </c>
      <c r="B66" s="3">
        <v>4.3</v>
      </c>
      <c r="C66" s="3" t="str">
        <f t="shared" si="5"/>
        <v>no</v>
      </c>
      <c r="D66" s="3">
        <f t="shared" si="0"/>
        <v>4.4959999999999996</v>
      </c>
      <c r="E66" s="3">
        <f t="shared" si="1"/>
        <v>4.4039999999999999</v>
      </c>
      <c r="F66" s="3" t="str">
        <f t="shared" si="2"/>
        <v>no</v>
      </c>
      <c r="G66" s="3" t="str">
        <f t="shared" si="3"/>
        <v>no</v>
      </c>
      <c r="H66" s="3">
        <f t="shared" si="4"/>
        <v>0</v>
      </c>
    </row>
    <row r="67" spans="1:8" x14ac:dyDescent="0.15">
      <c r="A67" s="3">
        <v>1875.11</v>
      </c>
      <c r="B67" s="3">
        <v>4.37</v>
      </c>
      <c r="C67" s="3" t="str">
        <f t="shared" si="5"/>
        <v>no</v>
      </c>
      <c r="D67" s="3">
        <f t="shared" si="0"/>
        <v>4.4853333333333332</v>
      </c>
      <c r="E67" s="3">
        <f t="shared" si="1"/>
        <v>4.37</v>
      </c>
      <c r="F67" s="3" t="str">
        <f t="shared" si="2"/>
        <v>no</v>
      </c>
      <c r="G67" s="3" t="str">
        <f t="shared" si="3"/>
        <v>no</v>
      </c>
      <c r="H67" s="3">
        <f t="shared" si="4"/>
        <v>0</v>
      </c>
    </row>
    <row r="68" spans="1:8" x14ac:dyDescent="0.15">
      <c r="A68" s="3">
        <v>1875.12</v>
      </c>
      <c r="B68" s="3">
        <v>4.37</v>
      </c>
      <c r="C68" s="3" t="str">
        <f t="shared" si="5"/>
        <v>no</v>
      </c>
      <c r="D68" s="3">
        <f t="shared" si="0"/>
        <v>4.4786666666666664</v>
      </c>
      <c r="E68" s="3">
        <f t="shared" si="1"/>
        <v>4.3680000000000003</v>
      </c>
      <c r="F68" s="3" t="str">
        <f t="shared" si="2"/>
        <v>no</v>
      </c>
      <c r="G68" s="3" t="str">
        <f t="shared" si="3"/>
        <v>no</v>
      </c>
      <c r="H68" s="3">
        <f t="shared" si="4"/>
        <v>0</v>
      </c>
    </row>
    <row r="69" spans="1:8" x14ac:dyDescent="0.15">
      <c r="A69" s="3">
        <v>1876.01</v>
      </c>
      <c r="B69" s="3">
        <v>4.46</v>
      </c>
      <c r="C69" s="3" t="str">
        <f t="shared" si="5"/>
        <v>no</v>
      </c>
      <c r="D69" s="3">
        <f t="shared" si="0"/>
        <v>4.4673333333333334</v>
      </c>
      <c r="E69" s="3">
        <f t="shared" si="1"/>
        <v>4.3640000000000008</v>
      </c>
      <c r="F69" s="3" t="str">
        <f t="shared" si="2"/>
        <v>no</v>
      </c>
      <c r="G69" s="3" t="str">
        <f t="shared" si="3"/>
        <v>no</v>
      </c>
      <c r="H69" s="3">
        <f t="shared" si="4"/>
        <v>0</v>
      </c>
    </row>
    <row r="70" spans="1:8" x14ac:dyDescent="0.15">
      <c r="A70" s="3">
        <v>1876.02</v>
      </c>
      <c r="B70" s="3">
        <v>4.5199999999999996</v>
      </c>
      <c r="C70" s="3" t="str">
        <f t="shared" si="5"/>
        <v>no</v>
      </c>
      <c r="D70" s="3">
        <f t="shared" si="0"/>
        <v>4.4626666666666663</v>
      </c>
      <c r="E70" s="3">
        <f t="shared" si="1"/>
        <v>4.3740000000000006</v>
      </c>
      <c r="F70" s="3" t="str">
        <f t="shared" si="2"/>
        <v>yes</v>
      </c>
      <c r="G70" s="3" t="str">
        <f t="shared" si="3"/>
        <v>no</v>
      </c>
      <c r="H70" s="3">
        <f t="shared" si="4"/>
        <v>-4.5199999999999996</v>
      </c>
    </row>
    <row r="71" spans="1:8" x14ac:dyDescent="0.15">
      <c r="A71" s="3">
        <v>1876.03</v>
      </c>
      <c r="B71" s="3">
        <v>4.51</v>
      </c>
      <c r="C71" s="3" t="str">
        <f t="shared" si="5"/>
        <v>yes</v>
      </c>
      <c r="D71" s="3">
        <f t="shared" si="0"/>
        <v>4.4593333333333325</v>
      </c>
      <c r="E71" s="3">
        <f t="shared" si="1"/>
        <v>4.4039999999999999</v>
      </c>
      <c r="F71" s="3" t="str">
        <f t="shared" si="2"/>
        <v>no</v>
      </c>
      <c r="G71" s="3" t="str">
        <f t="shared" si="3"/>
        <v>no</v>
      </c>
      <c r="H71" s="3">
        <f t="shared" si="4"/>
        <v>0</v>
      </c>
    </row>
    <row r="72" spans="1:8" x14ac:dyDescent="0.15">
      <c r="A72" s="3">
        <v>1876.04</v>
      </c>
      <c r="B72" s="3">
        <v>4.34</v>
      </c>
      <c r="C72" s="3" t="str">
        <f t="shared" si="5"/>
        <v>yes</v>
      </c>
      <c r="D72" s="3">
        <f t="shared" si="0"/>
        <v>4.4573333333333336</v>
      </c>
      <c r="E72" s="3">
        <f t="shared" si="1"/>
        <v>4.4459999999999997</v>
      </c>
      <c r="F72" s="3" t="str">
        <f t="shared" si="2"/>
        <v>no</v>
      </c>
      <c r="G72" s="3" t="str">
        <f t="shared" si="3"/>
        <v>yes</v>
      </c>
      <c r="H72" s="3">
        <f t="shared" si="4"/>
        <v>4.34</v>
      </c>
    </row>
    <row r="73" spans="1:8" x14ac:dyDescent="0.15">
      <c r="A73" s="3">
        <v>1876.05</v>
      </c>
      <c r="B73" s="3">
        <v>4.18</v>
      </c>
      <c r="C73" s="3" t="str">
        <f t="shared" si="5"/>
        <v>no</v>
      </c>
      <c r="D73" s="3">
        <f t="shared" si="0"/>
        <v>4.4439999999999991</v>
      </c>
      <c r="E73" s="3">
        <f t="shared" si="1"/>
        <v>4.4399999999999995</v>
      </c>
      <c r="F73" s="3" t="str">
        <f t="shared" si="2"/>
        <v>no</v>
      </c>
      <c r="G73" s="3" t="str">
        <f t="shared" si="3"/>
        <v>no</v>
      </c>
      <c r="H73" s="3">
        <f t="shared" si="4"/>
        <v>0</v>
      </c>
    </row>
    <row r="74" spans="1:8" x14ac:dyDescent="0.15">
      <c r="A74" s="3">
        <v>1876.06</v>
      </c>
      <c r="B74" s="3">
        <v>4.1500000000000004</v>
      </c>
      <c r="C74" s="3" t="str">
        <f t="shared" si="5"/>
        <v>no</v>
      </c>
      <c r="D74" s="3">
        <f t="shared" si="0"/>
        <v>4.4206666666666665</v>
      </c>
      <c r="E74" s="3">
        <f t="shared" si="1"/>
        <v>4.4019999999999992</v>
      </c>
      <c r="F74" s="3" t="str">
        <f t="shared" si="2"/>
        <v>no</v>
      </c>
      <c r="G74" s="3" t="str">
        <f t="shared" si="3"/>
        <v>no</v>
      </c>
      <c r="H74" s="3">
        <f t="shared" si="4"/>
        <v>0</v>
      </c>
    </row>
    <row r="75" spans="1:8" x14ac:dyDescent="0.15">
      <c r="A75" s="3">
        <v>1876.07</v>
      </c>
      <c r="B75" s="3">
        <v>4.0999999999999996</v>
      </c>
      <c r="C75" s="3" t="str">
        <f t="shared" si="5"/>
        <v>no</v>
      </c>
      <c r="D75" s="3">
        <f t="shared" si="0"/>
        <v>4.3913333333333329</v>
      </c>
      <c r="E75" s="3">
        <f t="shared" si="1"/>
        <v>4.339999999999999</v>
      </c>
      <c r="F75" s="3" t="str">
        <f t="shared" si="2"/>
        <v>no</v>
      </c>
      <c r="G75" s="3" t="str">
        <f t="shared" si="3"/>
        <v>no</v>
      </c>
      <c r="H75" s="3">
        <f t="shared" si="4"/>
        <v>0</v>
      </c>
    </row>
    <row r="76" spans="1:8" x14ac:dyDescent="0.15">
      <c r="A76" s="3">
        <v>1876.08</v>
      </c>
      <c r="B76" s="3">
        <v>3.93</v>
      </c>
      <c r="C76" s="3" t="str">
        <f t="shared" si="5"/>
        <v>no</v>
      </c>
      <c r="D76" s="3">
        <f t="shared" si="0"/>
        <v>4.3546666666666658</v>
      </c>
      <c r="E76" s="3">
        <f t="shared" si="1"/>
        <v>4.2560000000000002</v>
      </c>
      <c r="F76" s="3" t="str">
        <f t="shared" si="2"/>
        <v>no</v>
      </c>
      <c r="G76" s="3" t="str">
        <f t="shared" si="3"/>
        <v>no</v>
      </c>
      <c r="H76" s="3">
        <f t="shared" si="4"/>
        <v>0</v>
      </c>
    </row>
    <row r="77" spans="1:8" x14ac:dyDescent="0.15">
      <c r="A77" s="3">
        <v>1876.09</v>
      </c>
      <c r="B77" s="3">
        <v>3.69</v>
      </c>
      <c r="C77" s="3" t="str">
        <f t="shared" si="5"/>
        <v>no</v>
      </c>
      <c r="D77" s="3">
        <f t="shared" si="0"/>
        <v>4.3186666666666671</v>
      </c>
      <c r="E77" s="3">
        <f t="shared" si="1"/>
        <v>4.1399999999999997</v>
      </c>
      <c r="F77" s="3" t="str">
        <f t="shared" si="2"/>
        <v>no</v>
      </c>
      <c r="G77" s="3" t="str">
        <f t="shared" si="3"/>
        <v>no</v>
      </c>
      <c r="H77" s="3">
        <f t="shared" si="4"/>
        <v>0</v>
      </c>
    </row>
    <row r="78" spans="1:8" x14ac:dyDescent="0.15">
      <c r="A78" s="3">
        <v>1876.1</v>
      </c>
      <c r="B78" s="3">
        <v>3.67</v>
      </c>
      <c r="C78" s="3" t="str">
        <f t="shared" si="5"/>
        <v>no</v>
      </c>
      <c r="D78" s="3">
        <f t="shared" si="0"/>
        <v>4.2726666666666668</v>
      </c>
      <c r="E78" s="3">
        <f t="shared" si="1"/>
        <v>4.01</v>
      </c>
      <c r="F78" s="3" t="str">
        <f t="shared" si="2"/>
        <v>no</v>
      </c>
      <c r="G78" s="3" t="str">
        <f t="shared" si="3"/>
        <v>no</v>
      </c>
      <c r="H78" s="3">
        <f t="shared" si="4"/>
        <v>0</v>
      </c>
    </row>
    <row r="79" spans="1:8" x14ac:dyDescent="0.15">
      <c r="A79" s="3">
        <v>1876.11</v>
      </c>
      <c r="B79" s="3">
        <v>3.6</v>
      </c>
      <c r="C79" s="3" t="str">
        <f t="shared" si="5"/>
        <v>no</v>
      </c>
      <c r="D79" s="3">
        <f t="shared" si="0"/>
        <v>4.2246666666666668</v>
      </c>
      <c r="E79" s="3">
        <f t="shared" si="1"/>
        <v>3.9079999999999999</v>
      </c>
      <c r="F79" s="3" t="str">
        <f t="shared" si="2"/>
        <v>no</v>
      </c>
      <c r="G79" s="3" t="str">
        <f t="shared" si="3"/>
        <v>no</v>
      </c>
      <c r="H79" s="3">
        <f t="shared" si="4"/>
        <v>0</v>
      </c>
    </row>
    <row r="80" spans="1:8" x14ac:dyDescent="0.15">
      <c r="A80" s="3">
        <v>1876.12</v>
      </c>
      <c r="B80" s="3">
        <v>3.58</v>
      </c>
      <c r="C80" s="3" t="str">
        <f t="shared" si="5"/>
        <v>no</v>
      </c>
      <c r="D80" s="3">
        <f t="shared" si="0"/>
        <v>4.1706666666666665</v>
      </c>
      <c r="E80" s="3">
        <f t="shared" si="1"/>
        <v>3.7979999999999996</v>
      </c>
      <c r="F80" s="3" t="str">
        <f t="shared" si="2"/>
        <v>no</v>
      </c>
      <c r="G80" s="3" t="str">
        <f t="shared" si="3"/>
        <v>no</v>
      </c>
      <c r="H80" s="3">
        <f t="shared" si="4"/>
        <v>0</v>
      </c>
    </row>
    <row r="81" spans="1:8" x14ac:dyDescent="0.15">
      <c r="A81" s="3">
        <v>1877.01</v>
      </c>
      <c r="B81" s="3">
        <v>3.55</v>
      </c>
      <c r="C81" s="3" t="str">
        <f t="shared" si="5"/>
        <v>no</v>
      </c>
      <c r="D81" s="3">
        <f t="shared" si="0"/>
        <v>4.1179999999999994</v>
      </c>
      <c r="E81" s="3">
        <f t="shared" si="1"/>
        <v>3.694</v>
      </c>
      <c r="F81" s="3" t="str">
        <f t="shared" si="2"/>
        <v>no</v>
      </c>
      <c r="G81" s="3" t="str">
        <f t="shared" si="3"/>
        <v>no</v>
      </c>
      <c r="H81" s="3">
        <f t="shared" si="4"/>
        <v>0</v>
      </c>
    </row>
    <row r="82" spans="1:8" x14ac:dyDescent="0.15">
      <c r="A82" s="3">
        <v>1877.02</v>
      </c>
      <c r="B82" s="3">
        <v>3.34</v>
      </c>
      <c r="C82" s="3" t="str">
        <f t="shared" si="5"/>
        <v>no</v>
      </c>
      <c r="D82" s="3">
        <f t="shared" si="0"/>
        <v>4.0679999999999996</v>
      </c>
      <c r="E82" s="3">
        <f t="shared" si="1"/>
        <v>3.6179999999999999</v>
      </c>
      <c r="F82" s="3" t="str">
        <f t="shared" si="2"/>
        <v>no</v>
      </c>
      <c r="G82" s="3" t="str">
        <f t="shared" si="3"/>
        <v>no</v>
      </c>
      <c r="H82" s="3">
        <f t="shared" si="4"/>
        <v>0</v>
      </c>
    </row>
    <row r="83" spans="1:8" x14ac:dyDescent="0.15">
      <c r="A83" s="3">
        <v>1877.03</v>
      </c>
      <c r="B83" s="3">
        <v>3.17</v>
      </c>
      <c r="C83" s="3" t="str">
        <f t="shared" si="5"/>
        <v>no</v>
      </c>
      <c r="D83" s="3">
        <f t="shared" si="0"/>
        <v>3.999333333333333</v>
      </c>
      <c r="E83" s="3">
        <f t="shared" si="1"/>
        <v>3.5479999999999996</v>
      </c>
      <c r="F83" s="3" t="str">
        <f t="shared" si="2"/>
        <v>no</v>
      </c>
      <c r="G83" s="3" t="str">
        <f t="shared" si="3"/>
        <v>no</v>
      </c>
      <c r="H83" s="3">
        <f t="shared" si="4"/>
        <v>0</v>
      </c>
    </row>
    <row r="84" spans="1:8" x14ac:dyDescent="0.15">
      <c r="A84" s="3">
        <v>1877.04</v>
      </c>
      <c r="B84" s="3">
        <v>2.94</v>
      </c>
      <c r="C84" s="3" t="str">
        <f t="shared" si="5"/>
        <v>no</v>
      </c>
      <c r="D84" s="3">
        <f t="shared" si="0"/>
        <v>3.9193333333333329</v>
      </c>
      <c r="E84" s="3">
        <f t="shared" si="1"/>
        <v>3.4480000000000004</v>
      </c>
      <c r="F84" s="3" t="str">
        <f t="shared" si="2"/>
        <v>no</v>
      </c>
      <c r="G84" s="3" t="str">
        <f t="shared" si="3"/>
        <v>no</v>
      </c>
      <c r="H84" s="3">
        <f t="shared" si="4"/>
        <v>0</v>
      </c>
    </row>
    <row r="85" spans="1:8" x14ac:dyDescent="0.15">
      <c r="A85" s="3">
        <v>1877.05</v>
      </c>
      <c r="B85" s="3">
        <v>2.94</v>
      </c>
      <c r="C85" s="3" t="str">
        <f t="shared" si="5"/>
        <v>no</v>
      </c>
      <c r="D85" s="3">
        <f t="shared" si="0"/>
        <v>3.8179999999999996</v>
      </c>
      <c r="E85" s="3">
        <f t="shared" si="1"/>
        <v>3.3159999999999998</v>
      </c>
      <c r="F85" s="3" t="str">
        <f t="shared" si="2"/>
        <v>no</v>
      </c>
      <c r="G85" s="3" t="str">
        <f t="shared" si="3"/>
        <v>no</v>
      </c>
      <c r="H85" s="3">
        <f t="shared" si="4"/>
        <v>0</v>
      </c>
    </row>
    <row r="86" spans="1:8" x14ac:dyDescent="0.15">
      <c r="A86" s="3">
        <v>1877.06</v>
      </c>
      <c r="B86" s="3">
        <v>2.73</v>
      </c>
      <c r="C86" s="3" t="str">
        <f t="shared" si="5"/>
        <v>no</v>
      </c>
      <c r="D86" s="3">
        <f t="shared" si="0"/>
        <v>3.7126666666666663</v>
      </c>
      <c r="E86" s="3">
        <f t="shared" si="1"/>
        <v>3.1879999999999997</v>
      </c>
      <c r="F86" s="3" t="str">
        <f t="shared" si="2"/>
        <v>no</v>
      </c>
      <c r="G86" s="3" t="str">
        <f t="shared" si="3"/>
        <v>no</v>
      </c>
      <c r="H86" s="3">
        <f t="shared" si="4"/>
        <v>0</v>
      </c>
    </row>
    <row r="87" spans="1:8" x14ac:dyDescent="0.15">
      <c r="A87" s="3">
        <v>1877.07</v>
      </c>
      <c r="B87" s="3">
        <v>2.85</v>
      </c>
      <c r="C87" s="3" t="str">
        <f t="shared" si="5"/>
        <v>no</v>
      </c>
      <c r="D87" s="3">
        <f t="shared" si="0"/>
        <v>3.5939999999999994</v>
      </c>
      <c r="E87" s="3">
        <f t="shared" si="1"/>
        <v>3.024</v>
      </c>
      <c r="F87" s="3" t="str">
        <f t="shared" si="2"/>
        <v>no</v>
      </c>
      <c r="G87" s="3" t="str">
        <f t="shared" si="3"/>
        <v>no</v>
      </c>
      <c r="H87" s="3">
        <f t="shared" si="4"/>
        <v>0</v>
      </c>
    </row>
    <row r="88" spans="1:8" x14ac:dyDescent="0.15">
      <c r="A88" s="3">
        <v>1877.08</v>
      </c>
      <c r="B88" s="3">
        <v>3.05</v>
      </c>
      <c r="C88" s="3" t="str">
        <f t="shared" si="5"/>
        <v>no</v>
      </c>
      <c r="D88" s="3">
        <f t="shared" si="0"/>
        <v>3.4946666666666659</v>
      </c>
      <c r="E88" s="3">
        <f t="shared" si="1"/>
        <v>2.9259999999999997</v>
      </c>
      <c r="F88" s="3" t="str">
        <f t="shared" si="2"/>
        <v>no</v>
      </c>
      <c r="G88" s="3" t="str">
        <f t="shared" si="3"/>
        <v>no</v>
      </c>
      <c r="H88" s="3">
        <f t="shared" si="4"/>
        <v>0</v>
      </c>
    </row>
    <row r="89" spans="1:8" x14ac:dyDescent="0.15">
      <c r="A89" s="3">
        <v>1877.09</v>
      </c>
      <c r="B89" s="3">
        <v>3.24</v>
      </c>
      <c r="C89" s="3" t="str">
        <f t="shared" si="5"/>
        <v>no</v>
      </c>
      <c r="D89" s="3">
        <f t="shared" ref="D89:D152" si="6">AVERAGE(B74:B88)</f>
        <v>3.4193333333333329</v>
      </c>
      <c r="E89" s="3">
        <f t="shared" ref="E89:E152" si="7">AVERAGE(B84:B88)</f>
        <v>2.9019999999999997</v>
      </c>
      <c r="F89" s="3" t="str">
        <f t="shared" ref="F89:F152" si="8">IF(AND(C89="No",B89&gt;D89),"yes","no")</f>
        <v>no</v>
      </c>
      <c r="G89" s="3" t="str">
        <f t="shared" ref="G89:G152" si="9">IF(AND(C89="Yes",B89&lt;E89),"yes","no")</f>
        <v>no</v>
      </c>
      <c r="H89" s="3">
        <f t="shared" ref="H89:H152" si="10">IF(F89="yes",-B89,IF(G89="yes",B89,0))</f>
        <v>0</v>
      </c>
    </row>
    <row r="90" spans="1:8" x14ac:dyDescent="0.15">
      <c r="A90" s="3">
        <v>1877.1</v>
      </c>
      <c r="B90" s="3">
        <v>3.31</v>
      </c>
      <c r="C90" s="3" t="str">
        <f t="shared" ref="C90:C153" si="11">IF(F89="yes","yes",IF(G89="yes","no",C89))</f>
        <v>no</v>
      </c>
      <c r="D90" s="3">
        <f t="shared" si="6"/>
        <v>3.3586666666666662</v>
      </c>
      <c r="E90" s="3">
        <f t="shared" si="7"/>
        <v>2.9620000000000002</v>
      </c>
      <c r="F90" s="3" t="str">
        <f t="shared" si="8"/>
        <v>no</v>
      </c>
      <c r="G90" s="3" t="str">
        <f t="shared" si="9"/>
        <v>no</v>
      </c>
      <c r="H90" s="3">
        <f t="shared" si="10"/>
        <v>0</v>
      </c>
    </row>
    <row r="91" spans="1:8" x14ac:dyDescent="0.15">
      <c r="A91" s="3">
        <v>1877.11</v>
      </c>
      <c r="B91" s="3">
        <v>3.26</v>
      </c>
      <c r="C91" s="3" t="str">
        <f t="shared" si="11"/>
        <v>no</v>
      </c>
      <c r="D91" s="3">
        <f t="shared" si="6"/>
        <v>3.306</v>
      </c>
      <c r="E91" s="3">
        <f t="shared" si="7"/>
        <v>3.036</v>
      </c>
      <c r="F91" s="3" t="str">
        <f t="shared" si="8"/>
        <v>no</v>
      </c>
      <c r="G91" s="3" t="str">
        <f t="shared" si="9"/>
        <v>no</v>
      </c>
      <c r="H91" s="3">
        <f t="shared" si="10"/>
        <v>0</v>
      </c>
    </row>
    <row r="92" spans="1:8" x14ac:dyDescent="0.15">
      <c r="A92" s="3">
        <v>1877.12</v>
      </c>
      <c r="B92" s="3">
        <v>3.25</v>
      </c>
      <c r="C92" s="3" t="str">
        <f t="shared" si="11"/>
        <v>no</v>
      </c>
      <c r="D92" s="3">
        <f t="shared" si="6"/>
        <v>3.2613333333333334</v>
      </c>
      <c r="E92" s="3">
        <f t="shared" si="7"/>
        <v>3.1420000000000003</v>
      </c>
      <c r="F92" s="3" t="str">
        <f t="shared" si="8"/>
        <v>no</v>
      </c>
      <c r="G92" s="3" t="str">
        <f t="shared" si="9"/>
        <v>no</v>
      </c>
      <c r="H92" s="3">
        <f t="shared" si="10"/>
        <v>0</v>
      </c>
    </row>
    <row r="93" spans="1:8" x14ac:dyDescent="0.15">
      <c r="A93" s="3">
        <v>1878.01</v>
      </c>
      <c r="B93" s="3">
        <v>3.25</v>
      </c>
      <c r="C93" s="3" t="str">
        <f t="shared" si="11"/>
        <v>no</v>
      </c>
      <c r="D93" s="3">
        <f t="shared" si="6"/>
        <v>3.2319999999999998</v>
      </c>
      <c r="E93" s="3">
        <f t="shared" si="7"/>
        <v>3.222</v>
      </c>
      <c r="F93" s="3" t="str">
        <f t="shared" si="8"/>
        <v>yes</v>
      </c>
      <c r="G93" s="3" t="str">
        <f t="shared" si="9"/>
        <v>no</v>
      </c>
      <c r="H93" s="3">
        <f t="shared" si="10"/>
        <v>-3.25</v>
      </c>
    </row>
    <row r="94" spans="1:8" x14ac:dyDescent="0.15">
      <c r="A94" s="3">
        <v>1878.02</v>
      </c>
      <c r="B94" s="3">
        <v>3.18</v>
      </c>
      <c r="C94" s="3" t="str">
        <f t="shared" si="11"/>
        <v>yes</v>
      </c>
      <c r="D94" s="3">
        <f t="shared" si="6"/>
        <v>3.2040000000000006</v>
      </c>
      <c r="E94" s="3">
        <f t="shared" si="7"/>
        <v>3.2620000000000005</v>
      </c>
      <c r="F94" s="3" t="str">
        <f t="shared" si="8"/>
        <v>no</v>
      </c>
      <c r="G94" s="3" t="str">
        <f t="shared" si="9"/>
        <v>yes</v>
      </c>
      <c r="H94" s="3">
        <f t="shared" si="10"/>
        <v>3.18</v>
      </c>
    </row>
    <row r="95" spans="1:8" x14ac:dyDescent="0.15">
      <c r="A95" s="3">
        <v>1878.03</v>
      </c>
      <c r="B95" s="3">
        <v>3.24</v>
      </c>
      <c r="C95" s="3" t="str">
        <f t="shared" si="11"/>
        <v>no</v>
      </c>
      <c r="D95" s="3">
        <f t="shared" si="6"/>
        <v>3.1760000000000002</v>
      </c>
      <c r="E95" s="3">
        <f t="shared" si="7"/>
        <v>3.25</v>
      </c>
      <c r="F95" s="3" t="str">
        <f t="shared" si="8"/>
        <v>yes</v>
      </c>
      <c r="G95" s="3" t="str">
        <f t="shared" si="9"/>
        <v>no</v>
      </c>
      <c r="H95" s="3">
        <f t="shared" si="10"/>
        <v>-3.24</v>
      </c>
    </row>
    <row r="96" spans="1:8" x14ac:dyDescent="0.15">
      <c r="A96" s="3">
        <v>1878.04</v>
      </c>
      <c r="B96" s="3">
        <v>3.33</v>
      </c>
      <c r="C96" s="3" t="str">
        <f t="shared" si="11"/>
        <v>yes</v>
      </c>
      <c r="D96" s="3">
        <f t="shared" si="6"/>
        <v>3.1533333333333338</v>
      </c>
      <c r="E96" s="3">
        <f t="shared" si="7"/>
        <v>3.2359999999999998</v>
      </c>
      <c r="F96" s="3" t="str">
        <f t="shared" si="8"/>
        <v>no</v>
      </c>
      <c r="G96" s="3" t="str">
        <f t="shared" si="9"/>
        <v>no</v>
      </c>
      <c r="H96" s="3">
        <f t="shared" si="10"/>
        <v>0</v>
      </c>
    </row>
    <row r="97" spans="1:8" x14ac:dyDescent="0.15">
      <c r="A97" s="3">
        <v>1878.05</v>
      </c>
      <c r="B97" s="3">
        <v>3.34</v>
      </c>
      <c r="C97" s="3" t="str">
        <f t="shared" si="11"/>
        <v>yes</v>
      </c>
      <c r="D97" s="3">
        <f t="shared" si="6"/>
        <v>3.1386666666666665</v>
      </c>
      <c r="E97" s="3">
        <f t="shared" si="7"/>
        <v>3.25</v>
      </c>
      <c r="F97" s="3" t="str">
        <f t="shared" si="8"/>
        <v>no</v>
      </c>
      <c r="G97" s="3" t="str">
        <f t="shared" si="9"/>
        <v>no</v>
      </c>
      <c r="H97" s="3">
        <f t="shared" si="10"/>
        <v>0</v>
      </c>
    </row>
    <row r="98" spans="1:8" x14ac:dyDescent="0.15">
      <c r="A98" s="3">
        <v>1878.06</v>
      </c>
      <c r="B98" s="3">
        <v>3.41</v>
      </c>
      <c r="C98" s="3" t="str">
        <f t="shared" si="11"/>
        <v>yes</v>
      </c>
      <c r="D98" s="3">
        <f t="shared" si="6"/>
        <v>3.1386666666666665</v>
      </c>
      <c r="E98" s="3">
        <f t="shared" si="7"/>
        <v>3.2679999999999998</v>
      </c>
      <c r="F98" s="3" t="str">
        <f t="shared" si="8"/>
        <v>no</v>
      </c>
      <c r="G98" s="3" t="str">
        <f t="shared" si="9"/>
        <v>no</v>
      </c>
      <c r="H98" s="3">
        <f t="shared" si="10"/>
        <v>0</v>
      </c>
    </row>
    <row r="99" spans="1:8" x14ac:dyDescent="0.15">
      <c r="A99" s="3">
        <v>1878.07</v>
      </c>
      <c r="B99" s="3">
        <v>3.48</v>
      </c>
      <c r="C99" s="3" t="str">
        <f t="shared" si="11"/>
        <v>yes</v>
      </c>
      <c r="D99" s="3">
        <f t="shared" si="6"/>
        <v>3.1546666666666661</v>
      </c>
      <c r="E99" s="3">
        <f t="shared" si="7"/>
        <v>3.3</v>
      </c>
      <c r="F99" s="3" t="str">
        <f t="shared" si="8"/>
        <v>no</v>
      </c>
      <c r="G99" s="3" t="str">
        <f t="shared" si="9"/>
        <v>no</v>
      </c>
      <c r="H99" s="3">
        <f t="shared" si="10"/>
        <v>0</v>
      </c>
    </row>
    <row r="100" spans="1:8" x14ac:dyDescent="0.15">
      <c r="A100" s="3">
        <v>1878.08</v>
      </c>
      <c r="B100" s="3">
        <v>3.45</v>
      </c>
      <c r="C100" s="3" t="str">
        <f t="shared" si="11"/>
        <v>yes</v>
      </c>
      <c r="D100" s="3">
        <f t="shared" si="6"/>
        <v>3.1906666666666661</v>
      </c>
      <c r="E100" s="3">
        <f t="shared" si="7"/>
        <v>3.3600000000000003</v>
      </c>
      <c r="F100" s="3" t="str">
        <f t="shared" si="8"/>
        <v>no</v>
      </c>
      <c r="G100" s="3" t="str">
        <f t="shared" si="9"/>
        <v>no</v>
      </c>
      <c r="H100" s="3">
        <f t="shared" si="10"/>
        <v>0</v>
      </c>
    </row>
    <row r="101" spans="1:8" x14ac:dyDescent="0.15">
      <c r="A101" s="3">
        <v>1878.09</v>
      </c>
      <c r="B101" s="3">
        <v>3.52</v>
      </c>
      <c r="C101" s="3" t="str">
        <f t="shared" si="11"/>
        <v>yes</v>
      </c>
      <c r="D101" s="3">
        <f t="shared" si="6"/>
        <v>3.2246666666666663</v>
      </c>
      <c r="E101" s="3">
        <f t="shared" si="7"/>
        <v>3.4020000000000001</v>
      </c>
      <c r="F101" s="3" t="str">
        <f t="shared" si="8"/>
        <v>no</v>
      </c>
      <c r="G101" s="3" t="str">
        <f t="shared" si="9"/>
        <v>no</v>
      </c>
      <c r="H101" s="3">
        <f t="shared" si="10"/>
        <v>0</v>
      </c>
    </row>
    <row r="102" spans="1:8" x14ac:dyDescent="0.15">
      <c r="A102" s="3">
        <v>1878.1</v>
      </c>
      <c r="B102" s="3">
        <v>3.48</v>
      </c>
      <c r="C102" s="3" t="str">
        <f t="shared" si="11"/>
        <v>yes</v>
      </c>
      <c r="D102" s="3">
        <f t="shared" si="6"/>
        <v>3.277333333333333</v>
      </c>
      <c r="E102" s="3">
        <f t="shared" si="7"/>
        <v>3.44</v>
      </c>
      <c r="F102" s="3" t="str">
        <f t="shared" si="8"/>
        <v>no</v>
      </c>
      <c r="G102" s="3" t="str">
        <f t="shared" si="9"/>
        <v>no</v>
      </c>
      <c r="H102" s="3">
        <f t="shared" si="10"/>
        <v>0</v>
      </c>
    </row>
    <row r="103" spans="1:8" x14ac:dyDescent="0.15">
      <c r="A103" s="3">
        <v>1878.11</v>
      </c>
      <c r="B103" s="3">
        <v>3.47</v>
      </c>
      <c r="C103" s="3" t="str">
        <f t="shared" si="11"/>
        <v>yes</v>
      </c>
      <c r="D103" s="3">
        <f t="shared" si="6"/>
        <v>3.3193333333333332</v>
      </c>
      <c r="E103" s="3">
        <f t="shared" si="7"/>
        <v>3.468</v>
      </c>
      <c r="F103" s="3" t="str">
        <f t="shared" si="8"/>
        <v>no</v>
      </c>
      <c r="G103" s="3" t="str">
        <f t="shared" si="9"/>
        <v>no</v>
      </c>
      <c r="H103" s="3">
        <f t="shared" si="10"/>
        <v>0</v>
      </c>
    </row>
    <row r="104" spans="1:8" x14ac:dyDescent="0.15">
      <c r="A104" s="3">
        <v>1878.12</v>
      </c>
      <c r="B104" s="3">
        <v>3.45</v>
      </c>
      <c r="C104" s="3" t="str">
        <f t="shared" si="11"/>
        <v>yes</v>
      </c>
      <c r="D104" s="3">
        <f t="shared" si="6"/>
        <v>3.3473333333333333</v>
      </c>
      <c r="E104" s="3">
        <f t="shared" si="7"/>
        <v>3.4799999999999995</v>
      </c>
      <c r="F104" s="3" t="str">
        <f t="shared" si="8"/>
        <v>no</v>
      </c>
      <c r="G104" s="3" t="str">
        <f t="shared" si="9"/>
        <v>yes</v>
      </c>
      <c r="H104" s="3">
        <f t="shared" si="10"/>
        <v>3.45</v>
      </c>
    </row>
    <row r="105" spans="1:8" x14ac:dyDescent="0.15">
      <c r="A105" s="3">
        <v>1879.01</v>
      </c>
      <c r="B105" s="3">
        <v>3.58</v>
      </c>
      <c r="C105" s="3" t="str">
        <f t="shared" si="11"/>
        <v>no</v>
      </c>
      <c r="D105" s="3">
        <f t="shared" si="6"/>
        <v>3.3613333333333335</v>
      </c>
      <c r="E105" s="3">
        <f t="shared" si="7"/>
        <v>3.4740000000000002</v>
      </c>
      <c r="F105" s="3" t="str">
        <f t="shared" si="8"/>
        <v>yes</v>
      </c>
      <c r="G105" s="3" t="str">
        <f t="shared" si="9"/>
        <v>no</v>
      </c>
      <c r="H105" s="3">
        <f t="shared" si="10"/>
        <v>-3.58</v>
      </c>
    </row>
    <row r="106" spans="1:8" x14ac:dyDescent="0.15">
      <c r="A106" s="3">
        <v>1879.02</v>
      </c>
      <c r="B106" s="3">
        <v>3.71</v>
      </c>
      <c r="C106" s="3" t="str">
        <f t="shared" si="11"/>
        <v>yes</v>
      </c>
      <c r="D106" s="3">
        <f t="shared" si="6"/>
        <v>3.3793333333333333</v>
      </c>
      <c r="E106" s="3">
        <f t="shared" si="7"/>
        <v>3.5</v>
      </c>
      <c r="F106" s="3" t="str">
        <f t="shared" si="8"/>
        <v>no</v>
      </c>
      <c r="G106" s="3" t="str">
        <f t="shared" si="9"/>
        <v>no</v>
      </c>
      <c r="H106" s="3">
        <f t="shared" si="10"/>
        <v>0</v>
      </c>
    </row>
    <row r="107" spans="1:8" x14ac:dyDescent="0.15">
      <c r="A107" s="3">
        <v>1879.03</v>
      </c>
      <c r="B107" s="3">
        <v>3.65</v>
      </c>
      <c r="C107" s="3" t="str">
        <f t="shared" si="11"/>
        <v>yes</v>
      </c>
      <c r="D107" s="3">
        <f t="shared" si="6"/>
        <v>3.4093333333333335</v>
      </c>
      <c r="E107" s="3">
        <f t="shared" si="7"/>
        <v>3.5380000000000003</v>
      </c>
      <c r="F107" s="3" t="str">
        <f t="shared" si="8"/>
        <v>no</v>
      </c>
      <c r="G107" s="3" t="str">
        <f t="shared" si="9"/>
        <v>no</v>
      </c>
      <c r="H107" s="3">
        <f t="shared" si="10"/>
        <v>0</v>
      </c>
    </row>
    <row r="108" spans="1:8" x14ac:dyDescent="0.15">
      <c r="A108" s="3">
        <v>1879.04</v>
      </c>
      <c r="B108" s="3">
        <v>3.77</v>
      </c>
      <c r="C108" s="3" t="str">
        <f t="shared" si="11"/>
        <v>yes</v>
      </c>
      <c r="D108" s="3">
        <f t="shared" si="6"/>
        <v>3.4359999999999999</v>
      </c>
      <c r="E108" s="3">
        <f t="shared" si="7"/>
        <v>3.5720000000000001</v>
      </c>
      <c r="F108" s="3" t="str">
        <f t="shared" si="8"/>
        <v>no</v>
      </c>
      <c r="G108" s="3" t="str">
        <f t="shared" si="9"/>
        <v>no</v>
      </c>
      <c r="H108" s="3">
        <f t="shared" si="10"/>
        <v>0</v>
      </c>
    </row>
    <row r="109" spans="1:8" x14ac:dyDescent="0.15">
      <c r="A109" s="3">
        <v>1879.05</v>
      </c>
      <c r="B109" s="3">
        <v>3.94</v>
      </c>
      <c r="C109" s="3" t="str">
        <f t="shared" si="11"/>
        <v>yes</v>
      </c>
      <c r="D109" s="3">
        <f t="shared" si="6"/>
        <v>3.4706666666666668</v>
      </c>
      <c r="E109" s="3">
        <f t="shared" si="7"/>
        <v>3.6320000000000001</v>
      </c>
      <c r="F109" s="3" t="str">
        <f t="shared" si="8"/>
        <v>no</v>
      </c>
      <c r="G109" s="3" t="str">
        <f t="shared" si="9"/>
        <v>no</v>
      </c>
      <c r="H109" s="3">
        <f t="shared" si="10"/>
        <v>0</v>
      </c>
    </row>
    <row r="110" spans="1:8" x14ac:dyDescent="0.15">
      <c r="A110" s="3">
        <v>1879.06</v>
      </c>
      <c r="B110" s="3">
        <v>3.96</v>
      </c>
      <c r="C110" s="3" t="str">
        <f t="shared" si="11"/>
        <v>yes</v>
      </c>
      <c r="D110" s="3">
        <f t="shared" si="6"/>
        <v>3.5213333333333332</v>
      </c>
      <c r="E110" s="3">
        <f t="shared" si="7"/>
        <v>3.7299999999999995</v>
      </c>
      <c r="F110" s="3" t="str">
        <f t="shared" si="8"/>
        <v>no</v>
      </c>
      <c r="G110" s="3" t="str">
        <f t="shared" si="9"/>
        <v>no</v>
      </c>
      <c r="H110" s="3">
        <f t="shared" si="10"/>
        <v>0</v>
      </c>
    </row>
    <row r="111" spans="1:8" x14ac:dyDescent="0.15">
      <c r="A111" s="3">
        <v>1879.07</v>
      </c>
      <c r="B111" s="3">
        <v>4.04</v>
      </c>
      <c r="C111" s="3" t="str">
        <f t="shared" si="11"/>
        <v>yes</v>
      </c>
      <c r="D111" s="3">
        <f t="shared" si="6"/>
        <v>3.5693333333333332</v>
      </c>
      <c r="E111" s="3">
        <f t="shared" si="7"/>
        <v>3.8059999999999996</v>
      </c>
      <c r="F111" s="3" t="str">
        <f t="shared" si="8"/>
        <v>no</v>
      </c>
      <c r="G111" s="3" t="str">
        <f t="shared" si="9"/>
        <v>no</v>
      </c>
      <c r="H111" s="3">
        <f t="shared" si="10"/>
        <v>0</v>
      </c>
    </row>
    <row r="112" spans="1:8" x14ac:dyDescent="0.15">
      <c r="A112" s="3">
        <v>1879.08</v>
      </c>
      <c r="B112" s="3">
        <v>4.07</v>
      </c>
      <c r="C112" s="3" t="str">
        <f t="shared" si="11"/>
        <v>yes</v>
      </c>
      <c r="D112" s="3">
        <f t="shared" si="6"/>
        <v>3.6166666666666667</v>
      </c>
      <c r="E112" s="3">
        <f t="shared" si="7"/>
        <v>3.8719999999999999</v>
      </c>
      <c r="F112" s="3" t="str">
        <f t="shared" si="8"/>
        <v>no</v>
      </c>
      <c r="G112" s="3" t="str">
        <f t="shared" si="9"/>
        <v>no</v>
      </c>
      <c r="H112" s="3">
        <f t="shared" si="10"/>
        <v>0</v>
      </c>
    </row>
    <row r="113" spans="1:8" x14ac:dyDescent="0.15">
      <c r="A113" s="3">
        <v>1879.09</v>
      </c>
      <c r="B113" s="3">
        <v>4.22</v>
      </c>
      <c r="C113" s="3" t="str">
        <f t="shared" si="11"/>
        <v>yes</v>
      </c>
      <c r="D113" s="3">
        <f t="shared" si="6"/>
        <v>3.6653333333333333</v>
      </c>
      <c r="E113" s="3">
        <f t="shared" si="7"/>
        <v>3.9560000000000004</v>
      </c>
      <c r="F113" s="3" t="str">
        <f t="shared" si="8"/>
        <v>no</v>
      </c>
      <c r="G113" s="3" t="str">
        <f t="shared" si="9"/>
        <v>no</v>
      </c>
      <c r="H113" s="3">
        <f t="shared" si="10"/>
        <v>0</v>
      </c>
    </row>
    <row r="114" spans="1:8" x14ac:dyDescent="0.15">
      <c r="A114" s="3">
        <v>1879.1</v>
      </c>
      <c r="B114" s="3">
        <v>4.68</v>
      </c>
      <c r="C114" s="3" t="str">
        <f t="shared" si="11"/>
        <v>yes</v>
      </c>
      <c r="D114" s="3">
        <f t="shared" si="6"/>
        <v>3.7193333333333332</v>
      </c>
      <c r="E114" s="3">
        <f t="shared" si="7"/>
        <v>4.0460000000000003</v>
      </c>
      <c r="F114" s="3" t="str">
        <f t="shared" si="8"/>
        <v>no</v>
      </c>
      <c r="G114" s="3" t="str">
        <f t="shared" si="9"/>
        <v>no</v>
      </c>
      <c r="H114" s="3">
        <f t="shared" si="10"/>
        <v>0</v>
      </c>
    </row>
    <row r="115" spans="1:8" x14ac:dyDescent="0.15">
      <c r="A115" s="3">
        <v>1879.11</v>
      </c>
      <c r="B115" s="3">
        <v>4.93</v>
      </c>
      <c r="C115" s="3" t="str">
        <f t="shared" si="11"/>
        <v>yes</v>
      </c>
      <c r="D115" s="3">
        <f t="shared" si="6"/>
        <v>3.7993333333333337</v>
      </c>
      <c r="E115" s="3">
        <f t="shared" si="7"/>
        <v>4.194</v>
      </c>
      <c r="F115" s="3" t="str">
        <f t="shared" si="8"/>
        <v>no</v>
      </c>
      <c r="G115" s="3" t="str">
        <f t="shared" si="9"/>
        <v>no</v>
      </c>
      <c r="H115" s="3">
        <f t="shared" si="10"/>
        <v>0</v>
      </c>
    </row>
    <row r="116" spans="1:8" x14ac:dyDescent="0.15">
      <c r="A116" s="3">
        <v>1879.12</v>
      </c>
      <c r="B116" s="3">
        <v>4.92</v>
      </c>
      <c r="C116" s="3" t="str">
        <f t="shared" si="11"/>
        <v>yes</v>
      </c>
      <c r="D116" s="3">
        <f t="shared" si="6"/>
        <v>3.8980000000000001</v>
      </c>
      <c r="E116" s="3">
        <f t="shared" si="7"/>
        <v>4.3879999999999999</v>
      </c>
      <c r="F116" s="3" t="str">
        <f t="shared" si="8"/>
        <v>no</v>
      </c>
      <c r="G116" s="3" t="str">
        <f t="shared" si="9"/>
        <v>no</v>
      </c>
      <c r="H116" s="3">
        <f t="shared" si="10"/>
        <v>0</v>
      </c>
    </row>
    <row r="117" spans="1:8" x14ac:dyDescent="0.15">
      <c r="A117" s="3">
        <v>1880.01</v>
      </c>
      <c r="B117" s="3">
        <v>5.1100000000000003</v>
      </c>
      <c r="C117" s="3" t="str">
        <f t="shared" si="11"/>
        <v>yes</v>
      </c>
      <c r="D117" s="3">
        <f t="shared" si="6"/>
        <v>3.991333333333333</v>
      </c>
      <c r="E117" s="3">
        <f t="shared" si="7"/>
        <v>4.5640000000000001</v>
      </c>
      <c r="F117" s="3" t="str">
        <f t="shared" si="8"/>
        <v>no</v>
      </c>
      <c r="G117" s="3" t="str">
        <f t="shared" si="9"/>
        <v>no</v>
      </c>
      <c r="H117" s="3">
        <f t="shared" si="10"/>
        <v>0</v>
      </c>
    </row>
    <row r="118" spans="1:8" x14ac:dyDescent="0.15">
      <c r="A118" s="3">
        <v>1880.02</v>
      </c>
      <c r="B118" s="3">
        <v>5.2</v>
      </c>
      <c r="C118" s="3" t="str">
        <f t="shared" si="11"/>
        <v>yes</v>
      </c>
      <c r="D118" s="3">
        <f t="shared" si="6"/>
        <v>4.0999999999999996</v>
      </c>
      <c r="E118" s="3">
        <f t="shared" si="7"/>
        <v>4.7720000000000002</v>
      </c>
      <c r="F118" s="3" t="str">
        <f t="shared" si="8"/>
        <v>no</v>
      </c>
      <c r="G118" s="3" t="str">
        <f t="shared" si="9"/>
        <v>no</v>
      </c>
      <c r="H118" s="3">
        <f t="shared" si="10"/>
        <v>0</v>
      </c>
    </row>
    <row r="119" spans="1:8" x14ac:dyDescent="0.15">
      <c r="A119" s="3">
        <v>1880.03</v>
      </c>
      <c r="B119" s="3">
        <v>5.3</v>
      </c>
      <c r="C119" s="3" t="str">
        <f t="shared" si="11"/>
        <v>yes</v>
      </c>
      <c r="D119" s="3">
        <f t="shared" si="6"/>
        <v>4.2153333333333336</v>
      </c>
      <c r="E119" s="3">
        <f t="shared" si="7"/>
        <v>4.968</v>
      </c>
      <c r="F119" s="3" t="str">
        <f t="shared" si="8"/>
        <v>no</v>
      </c>
      <c r="G119" s="3" t="str">
        <f t="shared" si="9"/>
        <v>no</v>
      </c>
      <c r="H119" s="3">
        <f t="shared" si="10"/>
        <v>0</v>
      </c>
    </row>
    <row r="120" spans="1:8" x14ac:dyDescent="0.15">
      <c r="A120" s="3">
        <v>1880.04</v>
      </c>
      <c r="B120" s="3">
        <v>5.18</v>
      </c>
      <c r="C120" s="3" t="str">
        <f t="shared" si="11"/>
        <v>yes</v>
      </c>
      <c r="D120" s="3">
        <f t="shared" si="6"/>
        <v>4.3386666666666667</v>
      </c>
      <c r="E120" s="3">
        <f t="shared" si="7"/>
        <v>5.0920000000000005</v>
      </c>
      <c r="F120" s="3" t="str">
        <f t="shared" si="8"/>
        <v>no</v>
      </c>
      <c r="G120" s="3" t="str">
        <f t="shared" si="9"/>
        <v>no</v>
      </c>
      <c r="H120" s="3">
        <f t="shared" si="10"/>
        <v>0</v>
      </c>
    </row>
    <row r="121" spans="1:8" x14ac:dyDescent="0.15">
      <c r="A121" s="3">
        <v>1880.05</v>
      </c>
      <c r="B121" s="3">
        <v>4.7699999999999996</v>
      </c>
      <c r="C121" s="3" t="str">
        <f t="shared" si="11"/>
        <v>yes</v>
      </c>
      <c r="D121" s="3">
        <f t="shared" si="6"/>
        <v>4.4453333333333331</v>
      </c>
      <c r="E121" s="3">
        <f t="shared" si="7"/>
        <v>5.1420000000000003</v>
      </c>
      <c r="F121" s="3" t="str">
        <f t="shared" si="8"/>
        <v>no</v>
      </c>
      <c r="G121" s="3" t="str">
        <f t="shared" si="9"/>
        <v>yes</v>
      </c>
      <c r="H121" s="3">
        <f t="shared" si="10"/>
        <v>4.7699999999999996</v>
      </c>
    </row>
    <row r="122" spans="1:8" x14ac:dyDescent="0.15">
      <c r="A122" s="3">
        <v>1880.06</v>
      </c>
      <c r="B122" s="3">
        <v>4.79</v>
      </c>
      <c r="C122" s="3" t="str">
        <f t="shared" si="11"/>
        <v>no</v>
      </c>
      <c r="D122" s="3">
        <f t="shared" si="6"/>
        <v>4.516</v>
      </c>
      <c r="E122" s="3">
        <f t="shared" si="7"/>
        <v>5.1120000000000001</v>
      </c>
      <c r="F122" s="3" t="str">
        <f t="shared" si="8"/>
        <v>yes</v>
      </c>
      <c r="G122" s="3" t="str">
        <f t="shared" si="9"/>
        <v>no</v>
      </c>
      <c r="H122" s="3">
        <f t="shared" si="10"/>
        <v>-4.79</v>
      </c>
    </row>
    <row r="123" spans="1:8" x14ac:dyDescent="0.15">
      <c r="A123" s="3">
        <v>1880.07</v>
      </c>
      <c r="B123" s="3">
        <v>5.01</v>
      </c>
      <c r="C123" s="3" t="str">
        <f t="shared" si="11"/>
        <v>yes</v>
      </c>
      <c r="D123" s="3">
        <f t="shared" si="6"/>
        <v>4.5920000000000005</v>
      </c>
      <c r="E123" s="3">
        <f t="shared" si="7"/>
        <v>5.048</v>
      </c>
      <c r="F123" s="3" t="str">
        <f t="shared" si="8"/>
        <v>no</v>
      </c>
      <c r="G123" s="3" t="str">
        <f t="shared" si="9"/>
        <v>yes</v>
      </c>
      <c r="H123" s="3">
        <f t="shared" si="10"/>
        <v>5.01</v>
      </c>
    </row>
    <row r="124" spans="1:8" x14ac:dyDescent="0.15">
      <c r="A124" s="3">
        <v>1880.08</v>
      </c>
      <c r="B124" s="3">
        <v>5.19</v>
      </c>
      <c r="C124" s="3" t="str">
        <f t="shared" si="11"/>
        <v>no</v>
      </c>
      <c r="D124" s="3">
        <f t="shared" si="6"/>
        <v>4.674666666666667</v>
      </c>
      <c r="E124" s="3">
        <f t="shared" si="7"/>
        <v>5.01</v>
      </c>
      <c r="F124" s="3" t="str">
        <f t="shared" si="8"/>
        <v>yes</v>
      </c>
      <c r="G124" s="3" t="str">
        <f t="shared" si="9"/>
        <v>no</v>
      </c>
      <c r="H124" s="3">
        <f t="shared" si="10"/>
        <v>-5.19</v>
      </c>
    </row>
    <row r="125" spans="1:8" x14ac:dyDescent="0.15">
      <c r="A125" s="3">
        <v>1880.09</v>
      </c>
      <c r="B125" s="3">
        <v>5.18</v>
      </c>
      <c r="C125" s="3" t="str">
        <f t="shared" si="11"/>
        <v>yes</v>
      </c>
      <c r="D125" s="3">
        <f t="shared" si="6"/>
        <v>4.7579999999999991</v>
      </c>
      <c r="E125" s="3">
        <f t="shared" si="7"/>
        <v>4.9880000000000004</v>
      </c>
      <c r="F125" s="3" t="str">
        <f t="shared" si="8"/>
        <v>no</v>
      </c>
      <c r="G125" s="3" t="str">
        <f t="shared" si="9"/>
        <v>no</v>
      </c>
      <c r="H125" s="3">
        <f t="shared" si="10"/>
        <v>0</v>
      </c>
    </row>
    <row r="126" spans="1:8" x14ac:dyDescent="0.15">
      <c r="A126" s="3">
        <v>1880.1</v>
      </c>
      <c r="B126" s="3">
        <v>5.33</v>
      </c>
      <c r="C126" s="3" t="str">
        <f t="shared" si="11"/>
        <v>yes</v>
      </c>
      <c r="D126" s="3">
        <f t="shared" si="6"/>
        <v>4.8393333333333333</v>
      </c>
      <c r="E126" s="3">
        <f t="shared" si="7"/>
        <v>4.9879999999999995</v>
      </c>
      <c r="F126" s="3" t="str">
        <f t="shared" si="8"/>
        <v>no</v>
      </c>
      <c r="G126" s="3" t="str">
        <f t="shared" si="9"/>
        <v>no</v>
      </c>
      <c r="H126" s="3">
        <f t="shared" si="10"/>
        <v>0</v>
      </c>
    </row>
    <row r="127" spans="1:8" x14ac:dyDescent="0.15">
      <c r="A127" s="3">
        <v>1880.11</v>
      </c>
      <c r="B127" s="3">
        <v>5.61</v>
      </c>
      <c r="C127" s="3" t="str">
        <f t="shared" si="11"/>
        <v>yes</v>
      </c>
      <c r="D127" s="3">
        <f t="shared" si="6"/>
        <v>4.9253333333333318</v>
      </c>
      <c r="E127" s="3">
        <f t="shared" si="7"/>
        <v>5.0999999999999996</v>
      </c>
      <c r="F127" s="3" t="str">
        <f t="shared" si="8"/>
        <v>no</v>
      </c>
      <c r="G127" s="3" t="str">
        <f t="shared" si="9"/>
        <v>no</v>
      </c>
      <c r="H127" s="3">
        <f t="shared" si="10"/>
        <v>0</v>
      </c>
    </row>
    <row r="128" spans="1:8" x14ac:dyDescent="0.15">
      <c r="A128" s="3">
        <v>1880.12</v>
      </c>
      <c r="B128" s="3">
        <v>5.84</v>
      </c>
      <c r="C128" s="3" t="str">
        <f t="shared" si="11"/>
        <v>yes</v>
      </c>
      <c r="D128" s="3">
        <f t="shared" si="6"/>
        <v>5.0279999999999996</v>
      </c>
      <c r="E128" s="3">
        <f t="shared" si="7"/>
        <v>5.2640000000000002</v>
      </c>
      <c r="F128" s="3" t="str">
        <f t="shared" si="8"/>
        <v>no</v>
      </c>
      <c r="G128" s="3" t="str">
        <f t="shared" si="9"/>
        <v>no</v>
      </c>
      <c r="H128" s="3">
        <f t="shared" si="10"/>
        <v>0</v>
      </c>
    </row>
    <row r="129" spans="1:8" x14ac:dyDescent="0.15">
      <c r="A129" s="3">
        <v>1881.01</v>
      </c>
      <c r="B129" s="3">
        <v>6.19</v>
      </c>
      <c r="C129" s="3" t="str">
        <f t="shared" si="11"/>
        <v>yes</v>
      </c>
      <c r="D129" s="3">
        <f t="shared" si="6"/>
        <v>5.1360000000000001</v>
      </c>
      <c r="E129" s="3">
        <f t="shared" si="7"/>
        <v>5.4300000000000006</v>
      </c>
      <c r="F129" s="3" t="str">
        <f t="shared" si="8"/>
        <v>no</v>
      </c>
      <c r="G129" s="3" t="str">
        <f t="shared" si="9"/>
        <v>no</v>
      </c>
      <c r="H129" s="3">
        <f t="shared" si="10"/>
        <v>0</v>
      </c>
    </row>
    <row r="130" spans="1:8" x14ac:dyDescent="0.15">
      <c r="A130" s="3">
        <v>1881.02</v>
      </c>
      <c r="B130" s="3">
        <v>6.17</v>
      </c>
      <c r="C130" s="3" t="str">
        <f t="shared" si="11"/>
        <v>yes</v>
      </c>
      <c r="D130" s="3">
        <f t="shared" si="6"/>
        <v>5.2366666666666664</v>
      </c>
      <c r="E130" s="3">
        <f t="shared" si="7"/>
        <v>5.6300000000000008</v>
      </c>
      <c r="F130" s="3" t="str">
        <f t="shared" si="8"/>
        <v>no</v>
      </c>
      <c r="G130" s="3" t="str">
        <f t="shared" si="9"/>
        <v>no</v>
      </c>
      <c r="H130" s="3">
        <f t="shared" si="10"/>
        <v>0</v>
      </c>
    </row>
    <row r="131" spans="1:8" x14ac:dyDescent="0.15">
      <c r="A131" s="3">
        <v>1881.03</v>
      </c>
      <c r="B131" s="3">
        <v>6.24</v>
      </c>
      <c r="C131" s="3" t="str">
        <f t="shared" si="11"/>
        <v>yes</v>
      </c>
      <c r="D131" s="3">
        <f t="shared" si="6"/>
        <v>5.3193333333333328</v>
      </c>
      <c r="E131" s="3">
        <f t="shared" si="7"/>
        <v>5.8280000000000003</v>
      </c>
      <c r="F131" s="3" t="str">
        <f t="shared" si="8"/>
        <v>no</v>
      </c>
      <c r="G131" s="3" t="str">
        <f t="shared" si="9"/>
        <v>no</v>
      </c>
      <c r="H131" s="3">
        <f t="shared" si="10"/>
        <v>0</v>
      </c>
    </row>
    <row r="132" spans="1:8" x14ac:dyDescent="0.15">
      <c r="A132" s="3">
        <v>1881.04</v>
      </c>
      <c r="B132" s="3">
        <v>6.22</v>
      </c>
      <c r="C132" s="3" t="str">
        <f t="shared" si="11"/>
        <v>yes</v>
      </c>
      <c r="D132" s="3">
        <f t="shared" si="6"/>
        <v>5.407333333333332</v>
      </c>
      <c r="E132" s="3">
        <f t="shared" si="7"/>
        <v>6.0100000000000007</v>
      </c>
      <c r="F132" s="3" t="str">
        <f t="shared" si="8"/>
        <v>no</v>
      </c>
      <c r="G132" s="3" t="str">
        <f t="shared" si="9"/>
        <v>no</v>
      </c>
      <c r="H132" s="3">
        <f t="shared" si="10"/>
        <v>0</v>
      </c>
    </row>
    <row r="133" spans="1:8" x14ac:dyDescent="0.15">
      <c r="A133" s="3">
        <v>1881.05</v>
      </c>
      <c r="B133" s="3">
        <v>6.5</v>
      </c>
      <c r="C133" s="3" t="str">
        <f t="shared" si="11"/>
        <v>yes</v>
      </c>
      <c r="D133" s="3">
        <f t="shared" si="6"/>
        <v>5.4813333333333327</v>
      </c>
      <c r="E133" s="3">
        <f t="shared" si="7"/>
        <v>6.1320000000000006</v>
      </c>
      <c r="F133" s="3" t="str">
        <f t="shared" si="8"/>
        <v>no</v>
      </c>
      <c r="G133" s="3" t="str">
        <f t="shared" si="9"/>
        <v>no</v>
      </c>
      <c r="H133" s="3">
        <f t="shared" si="10"/>
        <v>0</v>
      </c>
    </row>
    <row r="134" spans="1:8" x14ac:dyDescent="0.15">
      <c r="A134" s="3">
        <v>1881.06</v>
      </c>
      <c r="B134" s="3">
        <v>6.58</v>
      </c>
      <c r="C134" s="3" t="str">
        <f t="shared" si="11"/>
        <v>yes</v>
      </c>
      <c r="D134" s="3">
        <f t="shared" si="6"/>
        <v>5.5679999999999996</v>
      </c>
      <c r="E134" s="3">
        <f t="shared" si="7"/>
        <v>6.2640000000000002</v>
      </c>
      <c r="F134" s="3" t="str">
        <f t="shared" si="8"/>
        <v>no</v>
      </c>
      <c r="G134" s="3" t="str">
        <f t="shared" si="9"/>
        <v>no</v>
      </c>
      <c r="H134" s="3">
        <f t="shared" si="10"/>
        <v>0</v>
      </c>
    </row>
    <row r="135" spans="1:8" x14ac:dyDescent="0.15">
      <c r="A135" s="3">
        <v>1881.07</v>
      </c>
      <c r="B135" s="3">
        <v>6.35</v>
      </c>
      <c r="C135" s="3" t="str">
        <f t="shared" si="11"/>
        <v>yes</v>
      </c>
      <c r="D135" s="3">
        <f t="shared" si="6"/>
        <v>5.6533333333333333</v>
      </c>
      <c r="E135" s="3">
        <f t="shared" si="7"/>
        <v>6.3420000000000005</v>
      </c>
      <c r="F135" s="3" t="str">
        <f t="shared" si="8"/>
        <v>no</v>
      </c>
      <c r="G135" s="3" t="str">
        <f t="shared" si="9"/>
        <v>no</v>
      </c>
      <c r="H135" s="3">
        <f t="shared" si="10"/>
        <v>0</v>
      </c>
    </row>
    <row r="136" spans="1:8" x14ac:dyDescent="0.15">
      <c r="A136" s="3">
        <v>1881.08</v>
      </c>
      <c r="B136" s="3">
        <v>6.2</v>
      </c>
      <c r="C136" s="3" t="str">
        <f t="shared" si="11"/>
        <v>yes</v>
      </c>
      <c r="D136" s="3">
        <f t="shared" si="6"/>
        <v>5.7313333333333336</v>
      </c>
      <c r="E136" s="3">
        <f t="shared" si="7"/>
        <v>6.3780000000000001</v>
      </c>
      <c r="F136" s="3" t="str">
        <f t="shared" si="8"/>
        <v>no</v>
      </c>
      <c r="G136" s="3" t="str">
        <f t="shared" si="9"/>
        <v>yes</v>
      </c>
      <c r="H136" s="3">
        <f t="shared" si="10"/>
        <v>6.2</v>
      </c>
    </row>
    <row r="137" spans="1:8" x14ac:dyDescent="0.15">
      <c r="A137" s="3">
        <v>1881.09</v>
      </c>
      <c r="B137" s="3">
        <v>6.25</v>
      </c>
      <c r="C137" s="3" t="str">
        <f t="shared" si="11"/>
        <v>no</v>
      </c>
      <c r="D137" s="3">
        <f t="shared" si="6"/>
        <v>5.8266666666666671</v>
      </c>
      <c r="E137" s="3">
        <f t="shared" si="7"/>
        <v>6.3699999999999992</v>
      </c>
      <c r="F137" s="3" t="str">
        <f t="shared" si="8"/>
        <v>yes</v>
      </c>
      <c r="G137" s="3" t="str">
        <f t="shared" si="9"/>
        <v>no</v>
      </c>
      <c r="H137" s="3">
        <f t="shared" si="10"/>
        <v>-6.25</v>
      </c>
    </row>
    <row r="138" spans="1:8" x14ac:dyDescent="0.15">
      <c r="A138" s="3">
        <v>1881.1</v>
      </c>
      <c r="B138" s="3">
        <v>6.15</v>
      </c>
      <c r="C138" s="3" t="str">
        <f t="shared" si="11"/>
        <v>yes</v>
      </c>
      <c r="D138" s="3">
        <f t="shared" si="6"/>
        <v>5.9240000000000004</v>
      </c>
      <c r="E138" s="3">
        <f t="shared" si="7"/>
        <v>6.3759999999999994</v>
      </c>
      <c r="F138" s="3" t="str">
        <f t="shared" si="8"/>
        <v>no</v>
      </c>
      <c r="G138" s="3" t="str">
        <f t="shared" si="9"/>
        <v>yes</v>
      </c>
      <c r="H138" s="3">
        <f t="shared" si="10"/>
        <v>6.15</v>
      </c>
    </row>
    <row r="139" spans="1:8" x14ac:dyDescent="0.15">
      <c r="A139" s="3">
        <v>1881.11</v>
      </c>
      <c r="B139" s="3">
        <v>6.19</v>
      </c>
      <c r="C139" s="3" t="str">
        <f t="shared" si="11"/>
        <v>no</v>
      </c>
      <c r="D139" s="3">
        <f t="shared" si="6"/>
        <v>6.0000000000000009</v>
      </c>
      <c r="E139" s="3">
        <f t="shared" si="7"/>
        <v>6.306</v>
      </c>
      <c r="F139" s="3" t="str">
        <f t="shared" si="8"/>
        <v>yes</v>
      </c>
      <c r="G139" s="3" t="str">
        <f t="shared" si="9"/>
        <v>no</v>
      </c>
      <c r="H139" s="3">
        <f t="shared" si="10"/>
        <v>-6.19</v>
      </c>
    </row>
    <row r="140" spans="1:8" x14ac:dyDescent="0.15">
      <c r="A140" s="3">
        <v>1881.12</v>
      </c>
      <c r="B140" s="3">
        <v>6.01</v>
      </c>
      <c r="C140" s="3" t="str">
        <f t="shared" si="11"/>
        <v>yes</v>
      </c>
      <c r="D140" s="3">
        <f t="shared" si="6"/>
        <v>6.0666666666666664</v>
      </c>
      <c r="E140" s="3">
        <f t="shared" si="7"/>
        <v>6.2280000000000006</v>
      </c>
      <c r="F140" s="3" t="str">
        <f t="shared" si="8"/>
        <v>no</v>
      </c>
      <c r="G140" s="3" t="str">
        <f t="shared" si="9"/>
        <v>yes</v>
      </c>
      <c r="H140" s="3">
        <f t="shared" si="10"/>
        <v>6.01</v>
      </c>
    </row>
    <row r="141" spans="1:8" x14ac:dyDescent="0.15">
      <c r="A141" s="3">
        <v>1882.01</v>
      </c>
      <c r="B141" s="3">
        <v>5.92</v>
      </c>
      <c r="C141" s="3" t="str">
        <f t="shared" si="11"/>
        <v>no</v>
      </c>
      <c r="D141" s="3">
        <f t="shared" si="6"/>
        <v>6.1220000000000008</v>
      </c>
      <c r="E141" s="3">
        <f t="shared" si="7"/>
        <v>6.160000000000001</v>
      </c>
      <c r="F141" s="3" t="str">
        <f t="shared" si="8"/>
        <v>no</v>
      </c>
      <c r="G141" s="3" t="str">
        <f t="shared" si="9"/>
        <v>no</v>
      </c>
      <c r="H141" s="3">
        <f t="shared" si="10"/>
        <v>0</v>
      </c>
    </row>
    <row r="142" spans="1:8" x14ac:dyDescent="0.15">
      <c r="A142" s="3">
        <v>1882.02</v>
      </c>
      <c r="B142" s="3">
        <v>5.79</v>
      </c>
      <c r="C142" s="3" t="str">
        <f t="shared" si="11"/>
        <v>no</v>
      </c>
      <c r="D142" s="3">
        <f t="shared" si="6"/>
        <v>6.1613333333333342</v>
      </c>
      <c r="E142" s="3">
        <f t="shared" si="7"/>
        <v>6.104000000000001</v>
      </c>
      <c r="F142" s="3" t="str">
        <f t="shared" si="8"/>
        <v>no</v>
      </c>
      <c r="G142" s="3" t="str">
        <f t="shared" si="9"/>
        <v>no</v>
      </c>
      <c r="H142" s="3">
        <f t="shared" si="10"/>
        <v>0</v>
      </c>
    </row>
    <row r="143" spans="1:8" x14ac:dyDescent="0.15">
      <c r="A143" s="3">
        <v>1882.03</v>
      </c>
      <c r="B143" s="3">
        <v>5.78</v>
      </c>
      <c r="C143" s="3" t="str">
        <f t="shared" si="11"/>
        <v>no</v>
      </c>
      <c r="D143" s="3">
        <f t="shared" si="6"/>
        <v>6.1733333333333347</v>
      </c>
      <c r="E143" s="3">
        <f t="shared" si="7"/>
        <v>6.0120000000000005</v>
      </c>
      <c r="F143" s="3" t="str">
        <f t="shared" si="8"/>
        <v>no</v>
      </c>
      <c r="G143" s="3" t="str">
        <f t="shared" si="9"/>
        <v>no</v>
      </c>
      <c r="H143" s="3">
        <f t="shared" si="10"/>
        <v>0</v>
      </c>
    </row>
    <row r="144" spans="1:8" x14ac:dyDescent="0.15">
      <c r="A144" s="3">
        <v>1882.04</v>
      </c>
      <c r="B144" s="3">
        <v>5.78</v>
      </c>
      <c r="C144" s="3" t="str">
        <f t="shared" si="11"/>
        <v>no</v>
      </c>
      <c r="D144" s="3">
        <f t="shared" si="6"/>
        <v>6.1693333333333351</v>
      </c>
      <c r="E144" s="3">
        <f t="shared" si="7"/>
        <v>5.9379999999999997</v>
      </c>
      <c r="F144" s="3" t="str">
        <f t="shared" si="8"/>
        <v>no</v>
      </c>
      <c r="G144" s="3" t="str">
        <f t="shared" si="9"/>
        <v>no</v>
      </c>
      <c r="H144" s="3">
        <f t="shared" si="10"/>
        <v>0</v>
      </c>
    </row>
    <row r="145" spans="1:8" x14ac:dyDescent="0.15">
      <c r="A145" s="3">
        <v>1882.05</v>
      </c>
      <c r="B145" s="3">
        <v>5.71</v>
      </c>
      <c r="C145" s="3" t="str">
        <f t="shared" si="11"/>
        <v>no</v>
      </c>
      <c r="D145" s="3">
        <f t="shared" si="6"/>
        <v>6.1420000000000003</v>
      </c>
      <c r="E145" s="3">
        <f t="shared" si="7"/>
        <v>5.8559999999999999</v>
      </c>
      <c r="F145" s="3" t="str">
        <f t="shared" si="8"/>
        <v>no</v>
      </c>
      <c r="G145" s="3" t="str">
        <f t="shared" si="9"/>
        <v>no</v>
      </c>
      <c r="H145" s="3">
        <f t="shared" si="10"/>
        <v>0</v>
      </c>
    </row>
    <row r="146" spans="1:8" x14ac:dyDescent="0.15">
      <c r="A146" s="3">
        <v>1882.06</v>
      </c>
      <c r="B146" s="3">
        <v>5.68</v>
      </c>
      <c r="C146" s="3" t="str">
        <f t="shared" si="11"/>
        <v>no</v>
      </c>
      <c r="D146" s="3">
        <f t="shared" si="6"/>
        <v>6.1113333333333335</v>
      </c>
      <c r="E146" s="3">
        <f t="shared" si="7"/>
        <v>5.7960000000000012</v>
      </c>
      <c r="F146" s="3" t="str">
        <f t="shared" si="8"/>
        <v>no</v>
      </c>
      <c r="G146" s="3" t="str">
        <f t="shared" si="9"/>
        <v>no</v>
      </c>
      <c r="H146" s="3">
        <f t="shared" si="10"/>
        <v>0</v>
      </c>
    </row>
    <row r="147" spans="1:8" x14ac:dyDescent="0.15">
      <c r="A147" s="3">
        <v>1882.07</v>
      </c>
      <c r="B147" s="3">
        <v>6</v>
      </c>
      <c r="C147" s="3" t="str">
        <f t="shared" si="11"/>
        <v>no</v>
      </c>
      <c r="D147" s="3">
        <f t="shared" si="6"/>
        <v>6.073999999999999</v>
      </c>
      <c r="E147" s="3">
        <f t="shared" si="7"/>
        <v>5.7480000000000002</v>
      </c>
      <c r="F147" s="3" t="str">
        <f t="shared" si="8"/>
        <v>no</v>
      </c>
      <c r="G147" s="3" t="str">
        <f t="shared" si="9"/>
        <v>no</v>
      </c>
      <c r="H147" s="3">
        <f t="shared" si="10"/>
        <v>0</v>
      </c>
    </row>
    <row r="148" spans="1:8" x14ac:dyDescent="0.15">
      <c r="A148" s="3">
        <v>1882.08</v>
      </c>
      <c r="B148" s="3">
        <v>6.18</v>
      </c>
      <c r="C148" s="3" t="str">
        <f t="shared" si="11"/>
        <v>no</v>
      </c>
      <c r="D148" s="3">
        <f t="shared" si="6"/>
        <v>6.0593333333333321</v>
      </c>
      <c r="E148" s="3">
        <f t="shared" si="7"/>
        <v>5.79</v>
      </c>
      <c r="F148" s="3" t="str">
        <f t="shared" si="8"/>
        <v>yes</v>
      </c>
      <c r="G148" s="3" t="str">
        <f t="shared" si="9"/>
        <v>no</v>
      </c>
      <c r="H148" s="3">
        <f t="shared" si="10"/>
        <v>-6.18</v>
      </c>
    </row>
    <row r="149" spans="1:8" x14ac:dyDescent="0.15">
      <c r="A149" s="3">
        <v>1882.09</v>
      </c>
      <c r="B149" s="3">
        <v>6.24</v>
      </c>
      <c r="C149" s="3" t="str">
        <f t="shared" si="11"/>
        <v>yes</v>
      </c>
      <c r="D149" s="3">
        <f t="shared" si="6"/>
        <v>6.0379999999999994</v>
      </c>
      <c r="E149" s="3">
        <f t="shared" si="7"/>
        <v>5.87</v>
      </c>
      <c r="F149" s="3" t="str">
        <f t="shared" si="8"/>
        <v>no</v>
      </c>
      <c r="G149" s="3" t="str">
        <f t="shared" si="9"/>
        <v>no</v>
      </c>
      <c r="H149" s="3">
        <f t="shared" si="10"/>
        <v>0</v>
      </c>
    </row>
    <row r="150" spans="1:8" x14ac:dyDescent="0.15">
      <c r="A150" s="3">
        <v>1882.1</v>
      </c>
      <c r="B150" s="3">
        <v>6.07</v>
      </c>
      <c r="C150" s="3" t="str">
        <f t="shared" si="11"/>
        <v>yes</v>
      </c>
      <c r="D150" s="3">
        <f t="shared" si="6"/>
        <v>6.0153333333333334</v>
      </c>
      <c r="E150" s="3">
        <f t="shared" si="7"/>
        <v>5.9620000000000006</v>
      </c>
      <c r="F150" s="3" t="str">
        <f t="shared" si="8"/>
        <v>no</v>
      </c>
      <c r="G150" s="3" t="str">
        <f t="shared" si="9"/>
        <v>no</v>
      </c>
      <c r="H150" s="3">
        <f t="shared" si="10"/>
        <v>0</v>
      </c>
    </row>
    <row r="151" spans="1:8" x14ac:dyDescent="0.15">
      <c r="A151" s="3">
        <v>1882.11</v>
      </c>
      <c r="B151" s="3">
        <v>5.81</v>
      </c>
      <c r="C151" s="3" t="str">
        <f t="shared" si="11"/>
        <v>yes</v>
      </c>
      <c r="D151" s="3">
        <f t="shared" si="6"/>
        <v>5.9966666666666679</v>
      </c>
      <c r="E151" s="3">
        <f t="shared" si="7"/>
        <v>6.0340000000000007</v>
      </c>
      <c r="F151" s="3" t="str">
        <f t="shared" si="8"/>
        <v>no</v>
      </c>
      <c r="G151" s="3" t="str">
        <f t="shared" si="9"/>
        <v>yes</v>
      </c>
      <c r="H151" s="3">
        <f t="shared" si="10"/>
        <v>5.81</v>
      </c>
    </row>
    <row r="152" spans="1:8" x14ac:dyDescent="0.15">
      <c r="A152" s="3">
        <v>1882.12</v>
      </c>
      <c r="B152" s="3">
        <v>5.84</v>
      </c>
      <c r="C152" s="3" t="str">
        <f t="shared" si="11"/>
        <v>no</v>
      </c>
      <c r="D152" s="3">
        <f t="shared" si="6"/>
        <v>5.9706666666666672</v>
      </c>
      <c r="E152" s="3">
        <f t="shared" si="7"/>
        <v>6.0600000000000005</v>
      </c>
      <c r="F152" s="3" t="str">
        <f t="shared" si="8"/>
        <v>no</v>
      </c>
      <c r="G152" s="3" t="str">
        <f t="shared" si="9"/>
        <v>no</v>
      </c>
      <c r="H152" s="3">
        <f t="shared" si="10"/>
        <v>0</v>
      </c>
    </row>
    <row r="153" spans="1:8" x14ac:dyDescent="0.15">
      <c r="A153" s="3">
        <v>1883.01</v>
      </c>
      <c r="B153" s="3">
        <v>5.81</v>
      </c>
      <c r="C153" s="3" t="str">
        <f t="shared" si="11"/>
        <v>no</v>
      </c>
      <c r="D153" s="3">
        <f t="shared" ref="D153:D216" si="12">AVERAGE(B138:B152)</f>
        <v>5.9433333333333334</v>
      </c>
      <c r="E153" s="3">
        <f t="shared" ref="E153:E216" si="13">AVERAGE(B148:B152)</f>
        <v>6.0280000000000005</v>
      </c>
      <c r="F153" s="3" t="str">
        <f t="shared" ref="F153:F216" si="14">IF(AND(C153="No",B153&gt;D153),"yes","no")</f>
        <v>no</v>
      </c>
      <c r="G153" s="3" t="str">
        <f t="shared" ref="G153:G216" si="15">IF(AND(C153="Yes",B153&lt;E153),"yes","no")</f>
        <v>no</v>
      </c>
      <c r="H153" s="3">
        <f t="shared" ref="H153:H216" si="16">IF(F153="yes",-B153,IF(G153="yes",B153,0))</f>
        <v>0</v>
      </c>
    </row>
    <row r="154" spans="1:8" x14ac:dyDescent="0.15">
      <c r="A154" s="3">
        <v>1883.02</v>
      </c>
      <c r="B154" s="3">
        <v>5.68</v>
      </c>
      <c r="C154" s="3" t="str">
        <f t="shared" ref="C154:C217" si="17">IF(F153="yes","yes",IF(G153="yes","no",C153))</f>
        <v>no</v>
      </c>
      <c r="D154" s="3">
        <f t="shared" si="12"/>
        <v>5.9206666666666665</v>
      </c>
      <c r="E154" s="3">
        <f t="shared" si="13"/>
        <v>5.9539999999999997</v>
      </c>
      <c r="F154" s="3" t="str">
        <f t="shared" si="14"/>
        <v>no</v>
      </c>
      <c r="G154" s="3" t="str">
        <f t="shared" si="15"/>
        <v>no</v>
      </c>
      <c r="H154" s="3">
        <f t="shared" si="16"/>
        <v>0</v>
      </c>
    </row>
    <row r="155" spans="1:8" x14ac:dyDescent="0.15">
      <c r="A155" s="3">
        <v>1883.03</v>
      </c>
      <c r="B155" s="3">
        <v>5.75</v>
      </c>
      <c r="C155" s="3" t="str">
        <f t="shared" si="17"/>
        <v>no</v>
      </c>
      <c r="D155" s="3">
        <f t="shared" si="12"/>
        <v>5.8866666666666676</v>
      </c>
      <c r="E155" s="3">
        <f t="shared" si="13"/>
        <v>5.8419999999999996</v>
      </c>
      <c r="F155" s="3" t="str">
        <f t="shared" si="14"/>
        <v>no</v>
      </c>
      <c r="G155" s="3" t="str">
        <f t="shared" si="15"/>
        <v>no</v>
      </c>
      <c r="H155" s="3">
        <f t="shared" si="16"/>
        <v>0</v>
      </c>
    </row>
    <row r="156" spans="1:8" x14ac:dyDescent="0.15">
      <c r="A156" s="3">
        <v>1883.04</v>
      </c>
      <c r="B156" s="3">
        <v>5.87</v>
      </c>
      <c r="C156" s="3" t="str">
        <f t="shared" si="17"/>
        <v>no</v>
      </c>
      <c r="D156" s="3">
        <f t="shared" si="12"/>
        <v>5.8693333333333344</v>
      </c>
      <c r="E156" s="3">
        <f t="shared" si="13"/>
        <v>5.7779999999999996</v>
      </c>
      <c r="F156" s="3" t="str">
        <f t="shared" si="14"/>
        <v>yes</v>
      </c>
      <c r="G156" s="3" t="str">
        <f t="shared" si="15"/>
        <v>no</v>
      </c>
      <c r="H156" s="3">
        <f t="shared" si="16"/>
        <v>-5.87</v>
      </c>
    </row>
    <row r="157" spans="1:8" x14ac:dyDescent="0.15">
      <c r="A157" s="3">
        <v>1883.05</v>
      </c>
      <c r="B157" s="3">
        <v>5.77</v>
      </c>
      <c r="C157" s="3" t="str">
        <f t="shared" si="17"/>
        <v>yes</v>
      </c>
      <c r="D157" s="3">
        <f t="shared" si="12"/>
        <v>5.8660000000000005</v>
      </c>
      <c r="E157" s="3">
        <f t="shared" si="13"/>
        <v>5.79</v>
      </c>
      <c r="F157" s="3" t="str">
        <f t="shared" si="14"/>
        <v>no</v>
      </c>
      <c r="G157" s="3" t="str">
        <f t="shared" si="15"/>
        <v>yes</v>
      </c>
      <c r="H157" s="3">
        <f t="shared" si="16"/>
        <v>5.77</v>
      </c>
    </row>
    <row r="158" spans="1:8" x14ac:dyDescent="0.15">
      <c r="A158" s="3">
        <v>1883.06</v>
      </c>
      <c r="B158" s="3">
        <v>5.82</v>
      </c>
      <c r="C158" s="3" t="str">
        <f t="shared" si="17"/>
        <v>no</v>
      </c>
      <c r="D158" s="3">
        <f t="shared" si="12"/>
        <v>5.8646666666666674</v>
      </c>
      <c r="E158" s="3">
        <f t="shared" si="13"/>
        <v>5.7759999999999998</v>
      </c>
      <c r="F158" s="3" t="str">
        <f t="shared" si="14"/>
        <v>no</v>
      </c>
      <c r="G158" s="3" t="str">
        <f t="shared" si="15"/>
        <v>no</v>
      </c>
      <c r="H158" s="3">
        <f t="shared" si="16"/>
        <v>0</v>
      </c>
    </row>
    <row r="159" spans="1:8" x14ac:dyDescent="0.15">
      <c r="A159" s="3">
        <v>1883.07</v>
      </c>
      <c r="B159" s="3">
        <v>5.73</v>
      </c>
      <c r="C159" s="3" t="str">
        <f t="shared" si="17"/>
        <v>no</v>
      </c>
      <c r="D159" s="3">
        <f t="shared" si="12"/>
        <v>5.8673333333333346</v>
      </c>
      <c r="E159" s="3">
        <f t="shared" si="13"/>
        <v>5.7780000000000005</v>
      </c>
      <c r="F159" s="3" t="str">
        <f t="shared" si="14"/>
        <v>no</v>
      </c>
      <c r="G159" s="3" t="str">
        <f t="shared" si="15"/>
        <v>no</v>
      </c>
      <c r="H159" s="3">
        <f t="shared" si="16"/>
        <v>0</v>
      </c>
    </row>
    <row r="160" spans="1:8" x14ac:dyDescent="0.15">
      <c r="A160" s="3">
        <v>1883.08</v>
      </c>
      <c r="B160" s="3">
        <v>5.47</v>
      </c>
      <c r="C160" s="3" t="str">
        <f t="shared" si="17"/>
        <v>no</v>
      </c>
      <c r="D160" s="3">
        <f t="shared" si="12"/>
        <v>5.8640000000000017</v>
      </c>
      <c r="E160" s="3">
        <f t="shared" si="13"/>
        <v>5.7880000000000003</v>
      </c>
      <c r="F160" s="3" t="str">
        <f t="shared" si="14"/>
        <v>no</v>
      </c>
      <c r="G160" s="3" t="str">
        <f t="shared" si="15"/>
        <v>no</v>
      </c>
      <c r="H160" s="3">
        <f t="shared" si="16"/>
        <v>0</v>
      </c>
    </row>
    <row r="161" spans="1:8" x14ac:dyDescent="0.15">
      <c r="A161" s="3">
        <v>1883.09</v>
      </c>
      <c r="B161" s="3">
        <v>5.53</v>
      </c>
      <c r="C161" s="3" t="str">
        <f t="shared" si="17"/>
        <v>no</v>
      </c>
      <c r="D161" s="3">
        <f t="shared" si="12"/>
        <v>5.8480000000000008</v>
      </c>
      <c r="E161" s="3">
        <f t="shared" si="13"/>
        <v>5.7320000000000002</v>
      </c>
      <c r="F161" s="3" t="str">
        <f t="shared" si="14"/>
        <v>no</v>
      </c>
      <c r="G161" s="3" t="str">
        <f t="shared" si="15"/>
        <v>no</v>
      </c>
      <c r="H161" s="3">
        <f t="shared" si="16"/>
        <v>0</v>
      </c>
    </row>
    <row r="162" spans="1:8" x14ac:dyDescent="0.15">
      <c r="A162" s="3">
        <v>1883.1</v>
      </c>
      <c r="B162" s="3">
        <v>5.38</v>
      </c>
      <c r="C162" s="3" t="str">
        <f t="shared" si="17"/>
        <v>no</v>
      </c>
      <c r="D162" s="3">
        <f t="shared" si="12"/>
        <v>5.8380000000000001</v>
      </c>
      <c r="E162" s="3">
        <f t="shared" si="13"/>
        <v>5.6639999999999997</v>
      </c>
      <c r="F162" s="3" t="str">
        <f t="shared" si="14"/>
        <v>no</v>
      </c>
      <c r="G162" s="3" t="str">
        <f t="shared" si="15"/>
        <v>no</v>
      </c>
      <c r="H162" s="3">
        <f t="shared" si="16"/>
        <v>0</v>
      </c>
    </row>
    <row r="163" spans="1:8" x14ac:dyDescent="0.15">
      <c r="A163" s="3">
        <v>1883.11</v>
      </c>
      <c r="B163" s="3">
        <v>5.46</v>
      </c>
      <c r="C163" s="3" t="str">
        <f t="shared" si="17"/>
        <v>no</v>
      </c>
      <c r="D163" s="3">
        <f t="shared" si="12"/>
        <v>5.7966666666666669</v>
      </c>
      <c r="E163" s="3">
        <f t="shared" si="13"/>
        <v>5.5860000000000003</v>
      </c>
      <c r="F163" s="3" t="str">
        <f t="shared" si="14"/>
        <v>no</v>
      </c>
      <c r="G163" s="3" t="str">
        <f t="shared" si="15"/>
        <v>no</v>
      </c>
      <c r="H163" s="3">
        <f t="shared" si="16"/>
        <v>0</v>
      </c>
    </row>
    <row r="164" spans="1:8" x14ac:dyDescent="0.15">
      <c r="A164" s="3">
        <v>1883.12</v>
      </c>
      <c r="B164" s="3">
        <v>5.34</v>
      </c>
      <c r="C164" s="3" t="str">
        <f t="shared" si="17"/>
        <v>no</v>
      </c>
      <c r="D164" s="3">
        <f t="shared" si="12"/>
        <v>5.7486666666666659</v>
      </c>
      <c r="E164" s="3">
        <f t="shared" si="13"/>
        <v>5.5140000000000002</v>
      </c>
      <c r="F164" s="3" t="str">
        <f t="shared" si="14"/>
        <v>no</v>
      </c>
      <c r="G164" s="3" t="str">
        <f t="shared" si="15"/>
        <v>no</v>
      </c>
      <c r="H164" s="3">
        <f t="shared" si="16"/>
        <v>0</v>
      </c>
    </row>
    <row r="165" spans="1:8" x14ac:dyDescent="0.15">
      <c r="A165" s="3">
        <v>1884.01</v>
      </c>
      <c r="B165" s="3">
        <v>5.18</v>
      </c>
      <c r="C165" s="3" t="str">
        <f t="shared" si="17"/>
        <v>no</v>
      </c>
      <c r="D165" s="3">
        <f t="shared" si="12"/>
        <v>5.6886666666666654</v>
      </c>
      <c r="E165" s="3">
        <f t="shared" si="13"/>
        <v>5.4359999999999999</v>
      </c>
      <c r="F165" s="3" t="str">
        <f t="shared" si="14"/>
        <v>no</v>
      </c>
      <c r="G165" s="3" t="str">
        <f t="shared" si="15"/>
        <v>no</v>
      </c>
      <c r="H165" s="3">
        <f t="shared" si="16"/>
        <v>0</v>
      </c>
    </row>
    <row r="166" spans="1:8" x14ac:dyDescent="0.15">
      <c r="A166" s="3">
        <v>1884.02</v>
      </c>
      <c r="B166" s="3">
        <v>5.32</v>
      </c>
      <c r="C166" s="3" t="str">
        <f t="shared" si="17"/>
        <v>no</v>
      </c>
      <c r="D166" s="3">
        <f t="shared" si="12"/>
        <v>5.6293333333333333</v>
      </c>
      <c r="E166" s="3">
        <f t="shared" si="13"/>
        <v>5.3780000000000001</v>
      </c>
      <c r="F166" s="3" t="str">
        <f t="shared" si="14"/>
        <v>no</v>
      </c>
      <c r="G166" s="3" t="str">
        <f t="shared" si="15"/>
        <v>no</v>
      </c>
      <c r="H166" s="3">
        <f t="shared" si="16"/>
        <v>0</v>
      </c>
    </row>
    <row r="167" spans="1:8" x14ac:dyDescent="0.15">
      <c r="A167" s="3">
        <v>1884.03</v>
      </c>
      <c r="B167" s="3">
        <v>5.3</v>
      </c>
      <c r="C167" s="3" t="str">
        <f t="shared" si="17"/>
        <v>no</v>
      </c>
      <c r="D167" s="3">
        <f t="shared" si="12"/>
        <v>5.5966666666666658</v>
      </c>
      <c r="E167" s="3">
        <f t="shared" si="13"/>
        <v>5.3360000000000003</v>
      </c>
      <c r="F167" s="3" t="str">
        <f t="shared" si="14"/>
        <v>no</v>
      </c>
      <c r="G167" s="3" t="str">
        <f t="shared" si="15"/>
        <v>no</v>
      </c>
      <c r="H167" s="3">
        <f t="shared" si="16"/>
        <v>0</v>
      </c>
    </row>
    <row r="168" spans="1:8" x14ac:dyDescent="0.15">
      <c r="A168" s="3">
        <v>1884.04</v>
      </c>
      <c r="B168" s="3">
        <v>5.0599999999999996</v>
      </c>
      <c r="C168" s="3" t="str">
        <f t="shared" si="17"/>
        <v>no</v>
      </c>
      <c r="D168" s="3">
        <f t="shared" si="12"/>
        <v>5.5606666666666671</v>
      </c>
      <c r="E168" s="3">
        <f t="shared" si="13"/>
        <v>5.32</v>
      </c>
      <c r="F168" s="3" t="str">
        <f t="shared" si="14"/>
        <v>no</v>
      </c>
      <c r="G168" s="3" t="str">
        <f t="shared" si="15"/>
        <v>no</v>
      </c>
      <c r="H168" s="3">
        <f t="shared" si="16"/>
        <v>0</v>
      </c>
    </row>
    <row r="169" spans="1:8" x14ac:dyDescent="0.15">
      <c r="A169" s="3">
        <v>1884.05</v>
      </c>
      <c r="B169" s="3">
        <v>4.6500000000000004</v>
      </c>
      <c r="C169" s="3" t="str">
        <f t="shared" si="17"/>
        <v>no</v>
      </c>
      <c r="D169" s="3">
        <f t="shared" si="12"/>
        <v>5.5106666666666673</v>
      </c>
      <c r="E169" s="3">
        <f t="shared" si="13"/>
        <v>5.24</v>
      </c>
      <c r="F169" s="3" t="str">
        <f t="shared" si="14"/>
        <v>no</v>
      </c>
      <c r="G169" s="3" t="str">
        <f t="shared" si="15"/>
        <v>no</v>
      </c>
      <c r="H169" s="3">
        <f t="shared" si="16"/>
        <v>0</v>
      </c>
    </row>
    <row r="170" spans="1:8" x14ac:dyDescent="0.15">
      <c r="A170" s="3">
        <v>1884.06</v>
      </c>
      <c r="B170" s="3">
        <v>4.46</v>
      </c>
      <c r="C170" s="3" t="str">
        <f t="shared" si="17"/>
        <v>no</v>
      </c>
      <c r="D170" s="3">
        <f t="shared" si="12"/>
        <v>5.4420000000000011</v>
      </c>
      <c r="E170" s="3">
        <f t="shared" si="13"/>
        <v>5.1019999999999994</v>
      </c>
      <c r="F170" s="3" t="str">
        <f t="shared" si="14"/>
        <v>no</v>
      </c>
      <c r="G170" s="3" t="str">
        <f t="shared" si="15"/>
        <v>no</v>
      </c>
      <c r="H170" s="3">
        <f t="shared" si="16"/>
        <v>0</v>
      </c>
    </row>
    <row r="171" spans="1:8" x14ac:dyDescent="0.15">
      <c r="A171" s="3">
        <v>1884.07</v>
      </c>
      <c r="B171" s="3">
        <v>4.46</v>
      </c>
      <c r="C171" s="3" t="str">
        <f t="shared" si="17"/>
        <v>no</v>
      </c>
      <c r="D171" s="3">
        <f t="shared" si="12"/>
        <v>5.3559999999999999</v>
      </c>
      <c r="E171" s="3">
        <f t="shared" si="13"/>
        <v>4.9580000000000002</v>
      </c>
      <c r="F171" s="3" t="str">
        <f t="shared" si="14"/>
        <v>no</v>
      </c>
      <c r="G171" s="3" t="str">
        <f t="shared" si="15"/>
        <v>no</v>
      </c>
      <c r="H171" s="3">
        <f t="shared" si="16"/>
        <v>0</v>
      </c>
    </row>
    <row r="172" spans="1:8" x14ac:dyDescent="0.15">
      <c r="A172" s="3">
        <v>1884.08</v>
      </c>
      <c r="B172" s="3">
        <v>4.74</v>
      </c>
      <c r="C172" s="3" t="str">
        <f t="shared" si="17"/>
        <v>no</v>
      </c>
      <c r="D172" s="3">
        <f t="shared" si="12"/>
        <v>5.2619999999999996</v>
      </c>
      <c r="E172" s="3">
        <f t="shared" si="13"/>
        <v>4.7859999999999996</v>
      </c>
      <c r="F172" s="3" t="str">
        <f t="shared" si="14"/>
        <v>no</v>
      </c>
      <c r="G172" s="3" t="str">
        <f t="shared" si="15"/>
        <v>no</v>
      </c>
      <c r="H172" s="3">
        <f t="shared" si="16"/>
        <v>0</v>
      </c>
    </row>
    <row r="173" spans="1:8" x14ac:dyDescent="0.15">
      <c r="A173" s="3">
        <v>1884.09</v>
      </c>
      <c r="B173" s="3">
        <v>4.59</v>
      </c>
      <c r="C173" s="3" t="str">
        <f t="shared" si="17"/>
        <v>no</v>
      </c>
      <c r="D173" s="3">
        <f t="shared" si="12"/>
        <v>5.1933333333333325</v>
      </c>
      <c r="E173" s="3">
        <f t="shared" si="13"/>
        <v>4.6740000000000013</v>
      </c>
      <c r="F173" s="3" t="str">
        <f t="shared" si="14"/>
        <v>no</v>
      </c>
      <c r="G173" s="3" t="str">
        <f t="shared" si="15"/>
        <v>no</v>
      </c>
      <c r="H173" s="3">
        <f t="shared" si="16"/>
        <v>0</v>
      </c>
    </row>
    <row r="174" spans="1:8" x14ac:dyDescent="0.15">
      <c r="A174" s="3">
        <v>1884.1</v>
      </c>
      <c r="B174" s="3">
        <v>4.4400000000000004</v>
      </c>
      <c r="C174" s="3" t="str">
        <f t="shared" si="17"/>
        <v>no</v>
      </c>
      <c r="D174" s="3">
        <f t="shared" si="12"/>
        <v>5.1113333333333326</v>
      </c>
      <c r="E174" s="3">
        <f t="shared" si="13"/>
        <v>4.58</v>
      </c>
      <c r="F174" s="3" t="str">
        <f t="shared" si="14"/>
        <v>no</v>
      </c>
      <c r="G174" s="3" t="str">
        <f t="shared" si="15"/>
        <v>no</v>
      </c>
      <c r="H174" s="3">
        <f t="shared" si="16"/>
        <v>0</v>
      </c>
    </row>
    <row r="175" spans="1:8" x14ac:dyDescent="0.15">
      <c r="A175" s="3">
        <v>1884.11</v>
      </c>
      <c r="B175" s="3">
        <v>4.3499999999999996</v>
      </c>
      <c r="C175" s="3" t="str">
        <f t="shared" si="17"/>
        <v>no</v>
      </c>
      <c r="D175" s="3">
        <f t="shared" si="12"/>
        <v>5.0253333333333332</v>
      </c>
      <c r="E175" s="3">
        <f t="shared" si="13"/>
        <v>4.5380000000000003</v>
      </c>
      <c r="F175" s="3" t="str">
        <f t="shared" si="14"/>
        <v>no</v>
      </c>
      <c r="G175" s="3" t="str">
        <f t="shared" si="15"/>
        <v>no</v>
      </c>
      <c r="H175" s="3">
        <f t="shared" si="16"/>
        <v>0</v>
      </c>
    </row>
    <row r="176" spans="1:8" x14ac:dyDescent="0.15">
      <c r="A176" s="3">
        <v>1884.12</v>
      </c>
      <c r="B176" s="3">
        <v>4.34</v>
      </c>
      <c r="C176" s="3" t="str">
        <f t="shared" si="17"/>
        <v>no</v>
      </c>
      <c r="D176" s="3">
        <f t="shared" si="12"/>
        <v>4.9506666666666659</v>
      </c>
      <c r="E176" s="3">
        <f t="shared" si="13"/>
        <v>4.516</v>
      </c>
      <c r="F176" s="3" t="str">
        <f t="shared" si="14"/>
        <v>no</v>
      </c>
      <c r="G176" s="3" t="str">
        <f t="shared" si="15"/>
        <v>no</v>
      </c>
      <c r="H176" s="3">
        <f t="shared" si="16"/>
        <v>0</v>
      </c>
    </row>
    <row r="177" spans="1:8" x14ac:dyDescent="0.15">
      <c r="A177" s="3">
        <v>1885.01</v>
      </c>
      <c r="B177" s="3">
        <v>4.24</v>
      </c>
      <c r="C177" s="3" t="str">
        <f t="shared" si="17"/>
        <v>no</v>
      </c>
      <c r="D177" s="3">
        <f t="shared" si="12"/>
        <v>4.8713333333333333</v>
      </c>
      <c r="E177" s="3">
        <f t="shared" si="13"/>
        <v>4.4919999999999991</v>
      </c>
      <c r="F177" s="3" t="str">
        <f t="shared" si="14"/>
        <v>no</v>
      </c>
      <c r="G177" s="3" t="str">
        <f t="shared" si="15"/>
        <v>no</v>
      </c>
      <c r="H177" s="3">
        <f t="shared" si="16"/>
        <v>0</v>
      </c>
    </row>
    <row r="178" spans="1:8" x14ac:dyDescent="0.15">
      <c r="A178" s="3">
        <v>1885.02</v>
      </c>
      <c r="B178" s="3">
        <v>4.37</v>
      </c>
      <c r="C178" s="3" t="str">
        <f t="shared" si="17"/>
        <v>no</v>
      </c>
      <c r="D178" s="3">
        <f t="shared" si="12"/>
        <v>4.7953333333333328</v>
      </c>
      <c r="E178" s="3">
        <f t="shared" si="13"/>
        <v>4.3920000000000003</v>
      </c>
      <c r="F178" s="3" t="str">
        <f t="shared" si="14"/>
        <v>no</v>
      </c>
      <c r="G178" s="3" t="str">
        <f t="shared" si="15"/>
        <v>no</v>
      </c>
      <c r="H178" s="3">
        <f t="shared" si="16"/>
        <v>0</v>
      </c>
    </row>
    <row r="179" spans="1:8" x14ac:dyDescent="0.15">
      <c r="A179" s="3">
        <v>1885.03</v>
      </c>
      <c r="B179" s="3">
        <v>4.38</v>
      </c>
      <c r="C179" s="3" t="str">
        <f t="shared" si="17"/>
        <v>no</v>
      </c>
      <c r="D179" s="3">
        <f t="shared" si="12"/>
        <v>4.722666666666667</v>
      </c>
      <c r="E179" s="3">
        <f t="shared" si="13"/>
        <v>4.3479999999999999</v>
      </c>
      <c r="F179" s="3" t="str">
        <f t="shared" si="14"/>
        <v>no</v>
      </c>
      <c r="G179" s="3" t="str">
        <f t="shared" si="15"/>
        <v>no</v>
      </c>
      <c r="H179" s="3">
        <f t="shared" si="16"/>
        <v>0</v>
      </c>
    </row>
    <row r="180" spans="1:8" x14ac:dyDescent="0.15">
      <c r="A180" s="3">
        <v>1885.04</v>
      </c>
      <c r="B180" s="3">
        <v>4.37</v>
      </c>
      <c r="C180" s="3" t="str">
        <f t="shared" si="17"/>
        <v>no</v>
      </c>
      <c r="D180" s="3">
        <f t="shared" si="12"/>
        <v>4.6586666666666661</v>
      </c>
      <c r="E180" s="3">
        <f t="shared" si="13"/>
        <v>4.3360000000000003</v>
      </c>
      <c r="F180" s="3" t="str">
        <f t="shared" si="14"/>
        <v>no</v>
      </c>
      <c r="G180" s="3" t="str">
        <f t="shared" si="15"/>
        <v>no</v>
      </c>
      <c r="H180" s="3">
        <f t="shared" si="16"/>
        <v>0</v>
      </c>
    </row>
    <row r="181" spans="1:8" x14ac:dyDescent="0.15">
      <c r="A181" s="3">
        <v>1885.05</v>
      </c>
      <c r="B181" s="3">
        <v>4.32</v>
      </c>
      <c r="C181" s="3" t="str">
        <f t="shared" si="17"/>
        <v>no</v>
      </c>
      <c r="D181" s="3">
        <f t="shared" si="12"/>
        <v>4.6046666666666658</v>
      </c>
      <c r="E181" s="3">
        <f t="shared" si="13"/>
        <v>4.34</v>
      </c>
      <c r="F181" s="3" t="str">
        <f t="shared" si="14"/>
        <v>no</v>
      </c>
      <c r="G181" s="3" t="str">
        <f t="shared" si="15"/>
        <v>no</v>
      </c>
      <c r="H181" s="3">
        <f t="shared" si="16"/>
        <v>0</v>
      </c>
    </row>
    <row r="182" spans="1:8" x14ac:dyDescent="0.15">
      <c r="A182" s="3">
        <v>1885.06</v>
      </c>
      <c r="B182" s="3">
        <v>4.3</v>
      </c>
      <c r="C182" s="3" t="str">
        <f t="shared" si="17"/>
        <v>no</v>
      </c>
      <c r="D182" s="3">
        <f t="shared" si="12"/>
        <v>4.5379999999999994</v>
      </c>
      <c r="E182" s="3">
        <f t="shared" si="13"/>
        <v>4.3360000000000003</v>
      </c>
      <c r="F182" s="3" t="str">
        <f t="shared" si="14"/>
        <v>no</v>
      </c>
      <c r="G182" s="3" t="str">
        <f t="shared" si="15"/>
        <v>no</v>
      </c>
      <c r="H182" s="3">
        <f t="shared" si="16"/>
        <v>0</v>
      </c>
    </row>
    <row r="183" spans="1:8" x14ac:dyDescent="0.15">
      <c r="A183" s="3">
        <v>1885.07</v>
      </c>
      <c r="B183" s="3">
        <v>4.46</v>
      </c>
      <c r="C183" s="3" t="str">
        <f t="shared" si="17"/>
        <v>no</v>
      </c>
      <c r="D183" s="3">
        <f t="shared" si="12"/>
        <v>4.4713333333333338</v>
      </c>
      <c r="E183" s="3">
        <f t="shared" si="13"/>
        <v>4.3480000000000008</v>
      </c>
      <c r="F183" s="3" t="str">
        <f t="shared" si="14"/>
        <v>no</v>
      </c>
      <c r="G183" s="3" t="str">
        <f t="shared" si="15"/>
        <v>no</v>
      </c>
      <c r="H183" s="3">
        <f t="shared" si="16"/>
        <v>0</v>
      </c>
    </row>
    <row r="184" spans="1:8" x14ac:dyDescent="0.15">
      <c r="A184" s="3">
        <v>1885.08</v>
      </c>
      <c r="B184" s="3">
        <v>4.71</v>
      </c>
      <c r="C184" s="3" t="str">
        <f t="shared" si="17"/>
        <v>no</v>
      </c>
      <c r="D184" s="3">
        <f t="shared" si="12"/>
        <v>4.4313333333333329</v>
      </c>
      <c r="E184" s="3">
        <f t="shared" si="13"/>
        <v>4.3660000000000005</v>
      </c>
      <c r="F184" s="3" t="str">
        <f t="shared" si="14"/>
        <v>yes</v>
      </c>
      <c r="G184" s="3" t="str">
        <f t="shared" si="15"/>
        <v>no</v>
      </c>
      <c r="H184" s="3">
        <f t="shared" si="16"/>
        <v>-4.71</v>
      </c>
    </row>
    <row r="185" spans="1:8" x14ac:dyDescent="0.15">
      <c r="A185" s="3">
        <v>1885.09</v>
      </c>
      <c r="B185" s="3">
        <v>4.6500000000000004</v>
      </c>
      <c r="C185" s="3" t="str">
        <f t="shared" si="17"/>
        <v>yes</v>
      </c>
      <c r="D185" s="3">
        <f t="shared" si="12"/>
        <v>4.4353333333333325</v>
      </c>
      <c r="E185" s="3">
        <f t="shared" si="13"/>
        <v>4.4320000000000004</v>
      </c>
      <c r="F185" s="3" t="str">
        <f t="shared" si="14"/>
        <v>no</v>
      </c>
      <c r="G185" s="3" t="str">
        <f t="shared" si="15"/>
        <v>no</v>
      </c>
      <c r="H185" s="3">
        <f t="shared" si="16"/>
        <v>0</v>
      </c>
    </row>
    <row r="186" spans="1:8" x14ac:dyDescent="0.15">
      <c r="A186" s="3">
        <v>1885.1</v>
      </c>
      <c r="B186" s="3">
        <v>4.92</v>
      </c>
      <c r="C186" s="3" t="str">
        <f t="shared" si="17"/>
        <v>yes</v>
      </c>
      <c r="D186" s="3">
        <f t="shared" si="12"/>
        <v>4.4479999999999995</v>
      </c>
      <c r="E186" s="3">
        <f t="shared" si="13"/>
        <v>4.4880000000000013</v>
      </c>
      <c r="F186" s="3" t="str">
        <f t="shared" si="14"/>
        <v>no</v>
      </c>
      <c r="G186" s="3" t="str">
        <f t="shared" si="15"/>
        <v>no</v>
      </c>
      <c r="H186" s="3">
        <f t="shared" si="16"/>
        <v>0</v>
      </c>
    </row>
    <row r="187" spans="1:8" x14ac:dyDescent="0.15">
      <c r="A187" s="3">
        <v>1885.11</v>
      </c>
      <c r="B187" s="3">
        <v>5.24</v>
      </c>
      <c r="C187" s="3" t="str">
        <f t="shared" si="17"/>
        <v>yes</v>
      </c>
      <c r="D187" s="3">
        <f t="shared" si="12"/>
        <v>4.4786666666666664</v>
      </c>
      <c r="E187" s="3">
        <f t="shared" si="13"/>
        <v>4.6079999999999997</v>
      </c>
      <c r="F187" s="3" t="str">
        <f t="shared" si="14"/>
        <v>no</v>
      </c>
      <c r="G187" s="3" t="str">
        <f t="shared" si="15"/>
        <v>no</v>
      </c>
      <c r="H187" s="3">
        <f t="shared" si="16"/>
        <v>0</v>
      </c>
    </row>
    <row r="188" spans="1:8" x14ac:dyDescent="0.15">
      <c r="A188" s="3">
        <v>1885.12</v>
      </c>
      <c r="B188" s="3">
        <v>5.2</v>
      </c>
      <c r="C188" s="3" t="str">
        <f t="shared" si="17"/>
        <v>yes</v>
      </c>
      <c r="D188" s="3">
        <f t="shared" si="12"/>
        <v>4.5119999999999996</v>
      </c>
      <c r="E188" s="3">
        <f t="shared" si="13"/>
        <v>4.7960000000000012</v>
      </c>
      <c r="F188" s="3" t="str">
        <f t="shared" si="14"/>
        <v>no</v>
      </c>
      <c r="G188" s="3" t="str">
        <f t="shared" si="15"/>
        <v>no</v>
      </c>
      <c r="H188" s="3">
        <f t="shared" si="16"/>
        <v>0</v>
      </c>
    </row>
    <row r="189" spans="1:8" x14ac:dyDescent="0.15">
      <c r="A189" s="3">
        <v>1886.01</v>
      </c>
      <c r="B189" s="3">
        <v>5.2</v>
      </c>
      <c r="C189" s="3" t="str">
        <f t="shared" si="17"/>
        <v>yes</v>
      </c>
      <c r="D189" s="3">
        <f t="shared" si="12"/>
        <v>4.5526666666666671</v>
      </c>
      <c r="E189" s="3">
        <f t="shared" si="13"/>
        <v>4.944</v>
      </c>
      <c r="F189" s="3" t="str">
        <f t="shared" si="14"/>
        <v>no</v>
      </c>
      <c r="G189" s="3" t="str">
        <f t="shared" si="15"/>
        <v>no</v>
      </c>
      <c r="H189" s="3">
        <f t="shared" si="16"/>
        <v>0</v>
      </c>
    </row>
    <row r="190" spans="1:8" x14ac:dyDescent="0.15">
      <c r="A190" s="3">
        <v>1886.02</v>
      </c>
      <c r="B190" s="3">
        <v>5.3</v>
      </c>
      <c r="C190" s="3" t="str">
        <f t="shared" si="17"/>
        <v>yes</v>
      </c>
      <c r="D190" s="3">
        <f t="shared" si="12"/>
        <v>4.6033333333333344</v>
      </c>
      <c r="E190" s="3">
        <f t="shared" si="13"/>
        <v>5.0419999999999998</v>
      </c>
      <c r="F190" s="3" t="str">
        <f t="shared" si="14"/>
        <v>no</v>
      </c>
      <c r="G190" s="3" t="str">
        <f t="shared" si="15"/>
        <v>no</v>
      </c>
      <c r="H190" s="3">
        <f t="shared" si="16"/>
        <v>0</v>
      </c>
    </row>
    <row r="191" spans="1:8" x14ac:dyDescent="0.15">
      <c r="A191" s="3">
        <v>1886.03</v>
      </c>
      <c r="B191" s="3">
        <v>5.19</v>
      </c>
      <c r="C191" s="3" t="str">
        <f t="shared" si="17"/>
        <v>yes</v>
      </c>
      <c r="D191" s="3">
        <f t="shared" si="12"/>
        <v>4.666666666666667</v>
      </c>
      <c r="E191" s="3">
        <f t="shared" si="13"/>
        <v>5.1719999999999997</v>
      </c>
      <c r="F191" s="3" t="str">
        <f t="shared" si="14"/>
        <v>no</v>
      </c>
      <c r="G191" s="3" t="str">
        <f t="shared" si="15"/>
        <v>no</v>
      </c>
      <c r="H191" s="3">
        <f t="shared" si="16"/>
        <v>0</v>
      </c>
    </row>
    <row r="192" spans="1:8" x14ac:dyDescent="0.15">
      <c r="A192" s="3">
        <v>1886.04</v>
      </c>
      <c r="B192" s="3">
        <v>5.12</v>
      </c>
      <c r="C192" s="3" t="str">
        <f t="shared" si="17"/>
        <v>yes</v>
      </c>
      <c r="D192" s="3">
        <f t="shared" si="12"/>
        <v>4.7233333333333336</v>
      </c>
      <c r="E192" s="3">
        <f t="shared" si="13"/>
        <v>5.2260000000000009</v>
      </c>
      <c r="F192" s="3" t="str">
        <f t="shared" si="14"/>
        <v>no</v>
      </c>
      <c r="G192" s="3" t="str">
        <f t="shared" si="15"/>
        <v>yes</v>
      </c>
      <c r="H192" s="3">
        <f t="shared" si="16"/>
        <v>5.12</v>
      </c>
    </row>
    <row r="193" spans="1:8" x14ac:dyDescent="0.15">
      <c r="A193" s="3">
        <v>1886.05</v>
      </c>
      <c r="B193" s="3">
        <v>5.0199999999999996</v>
      </c>
      <c r="C193" s="3" t="str">
        <f t="shared" si="17"/>
        <v>no</v>
      </c>
      <c r="D193" s="3">
        <f t="shared" si="12"/>
        <v>4.7820000000000009</v>
      </c>
      <c r="E193" s="3">
        <f t="shared" si="13"/>
        <v>5.202</v>
      </c>
      <c r="F193" s="3" t="str">
        <f t="shared" si="14"/>
        <v>yes</v>
      </c>
      <c r="G193" s="3" t="str">
        <f t="shared" si="15"/>
        <v>no</v>
      </c>
      <c r="H193" s="3">
        <f t="shared" si="16"/>
        <v>-5.0199999999999996</v>
      </c>
    </row>
    <row r="194" spans="1:8" x14ac:dyDescent="0.15">
      <c r="A194" s="3">
        <v>1886.06</v>
      </c>
      <c r="B194" s="3">
        <v>5.25</v>
      </c>
      <c r="C194" s="3" t="str">
        <f t="shared" si="17"/>
        <v>yes</v>
      </c>
      <c r="D194" s="3">
        <f t="shared" si="12"/>
        <v>4.8253333333333339</v>
      </c>
      <c r="E194" s="3">
        <f t="shared" si="13"/>
        <v>5.1660000000000004</v>
      </c>
      <c r="F194" s="3" t="str">
        <f t="shared" si="14"/>
        <v>no</v>
      </c>
      <c r="G194" s="3" t="str">
        <f t="shared" si="15"/>
        <v>no</v>
      </c>
      <c r="H194" s="3">
        <f t="shared" si="16"/>
        <v>0</v>
      </c>
    </row>
    <row r="195" spans="1:8" x14ac:dyDescent="0.15">
      <c r="A195" s="3">
        <v>1886.07</v>
      </c>
      <c r="B195" s="3">
        <v>5.33</v>
      </c>
      <c r="C195" s="3" t="str">
        <f t="shared" si="17"/>
        <v>yes</v>
      </c>
      <c r="D195" s="3">
        <f t="shared" si="12"/>
        <v>4.8833333333333337</v>
      </c>
      <c r="E195" s="3">
        <f t="shared" si="13"/>
        <v>5.1760000000000002</v>
      </c>
      <c r="F195" s="3" t="str">
        <f t="shared" si="14"/>
        <v>no</v>
      </c>
      <c r="G195" s="3" t="str">
        <f t="shared" si="15"/>
        <v>no</v>
      </c>
      <c r="H195" s="3">
        <f t="shared" si="16"/>
        <v>0</v>
      </c>
    </row>
    <row r="196" spans="1:8" x14ac:dyDescent="0.15">
      <c r="A196" s="3">
        <v>1886.08</v>
      </c>
      <c r="B196" s="3">
        <v>5.37</v>
      </c>
      <c r="C196" s="3" t="str">
        <f t="shared" si="17"/>
        <v>yes</v>
      </c>
      <c r="D196" s="3">
        <f t="shared" si="12"/>
        <v>4.9473333333333338</v>
      </c>
      <c r="E196" s="3">
        <f t="shared" si="13"/>
        <v>5.1819999999999995</v>
      </c>
      <c r="F196" s="3" t="str">
        <f t="shared" si="14"/>
        <v>no</v>
      </c>
      <c r="G196" s="3" t="str">
        <f t="shared" si="15"/>
        <v>no</v>
      </c>
      <c r="H196" s="3">
        <f t="shared" si="16"/>
        <v>0</v>
      </c>
    </row>
    <row r="197" spans="1:8" x14ac:dyDescent="0.15">
      <c r="A197" s="3">
        <v>1886.09</v>
      </c>
      <c r="B197" s="3">
        <v>5.51</v>
      </c>
      <c r="C197" s="3" t="str">
        <f t="shared" si="17"/>
        <v>yes</v>
      </c>
      <c r="D197" s="3">
        <f t="shared" si="12"/>
        <v>5.0173333333333341</v>
      </c>
      <c r="E197" s="3">
        <f t="shared" si="13"/>
        <v>5.218</v>
      </c>
      <c r="F197" s="3" t="str">
        <f t="shared" si="14"/>
        <v>no</v>
      </c>
      <c r="G197" s="3" t="str">
        <f t="shared" si="15"/>
        <v>no</v>
      </c>
      <c r="H197" s="3">
        <f t="shared" si="16"/>
        <v>0</v>
      </c>
    </row>
    <row r="198" spans="1:8" x14ac:dyDescent="0.15">
      <c r="A198" s="3">
        <v>1886.1</v>
      </c>
      <c r="B198" s="3">
        <v>5.65</v>
      </c>
      <c r="C198" s="3" t="str">
        <f t="shared" si="17"/>
        <v>yes</v>
      </c>
      <c r="D198" s="3">
        <f t="shared" si="12"/>
        <v>5.0979999999999999</v>
      </c>
      <c r="E198" s="3">
        <f t="shared" si="13"/>
        <v>5.2959999999999994</v>
      </c>
      <c r="F198" s="3" t="str">
        <f t="shared" si="14"/>
        <v>no</v>
      </c>
      <c r="G198" s="3" t="str">
        <f t="shared" si="15"/>
        <v>no</v>
      </c>
      <c r="H198" s="3">
        <f t="shared" si="16"/>
        <v>0</v>
      </c>
    </row>
    <row r="199" spans="1:8" x14ac:dyDescent="0.15">
      <c r="A199" s="3">
        <v>1886.11</v>
      </c>
      <c r="B199" s="3">
        <v>5.79</v>
      </c>
      <c r="C199" s="3" t="str">
        <f t="shared" si="17"/>
        <v>yes</v>
      </c>
      <c r="D199" s="3">
        <f t="shared" si="12"/>
        <v>5.1773333333333342</v>
      </c>
      <c r="E199" s="3">
        <f t="shared" si="13"/>
        <v>5.4219999999999997</v>
      </c>
      <c r="F199" s="3" t="str">
        <f t="shared" si="14"/>
        <v>no</v>
      </c>
      <c r="G199" s="3" t="str">
        <f t="shared" si="15"/>
        <v>no</v>
      </c>
      <c r="H199" s="3">
        <f t="shared" si="16"/>
        <v>0</v>
      </c>
    </row>
    <row r="200" spans="1:8" x14ac:dyDescent="0.15">
      <c r="A200" s="3">
        <v>1886.12</v>
      </c>
      <c r="B200" s="3">
        <v>5.64</v>
      </c>
      <c r="C200" s="3" t="str">
        <f t="shared" si="17"/>
        <v>yes</v>
      </c>
      <c r="D200" s="3">
        <f t="shared" si="12"/>
        <v>5.2493333333333343</v>
      </c>
      <c r="E200" s="3">
        <f t="shared" si="13"/>
        <v>5.5299999999999994</v>
      </c>
      <c r="F200" s="3" t="str">
        <f t="shared" si="14"/>
        <v>no</v>
      </c>
      <c r="G200" s="3" t="str">
        <f t="shared" si="15"/>
        <v>no</v>
      </c>
      <c r="H200" s="3">
        <f t="shared" si="16"/>
        <v>0</v>
      </c>
    </row>
    <row r="201" spans="1:8" x14ac:dyDescent="0.15">
      <c r="A201" s="3">
        <v>1887.01</v>
      </c>
      <c r="B201" s="3">
        <v>5.58</v>
      </c>
      <c r="C201" s="3" t="str">
        <f t="shared" si="17"/>
        <v>yes</v>
      </c>
      <c r="D201" s="3">
        <f t="shared" si="12"/>
        <v>5.3153333333333332</v>
      </c>
      <c r="E201" s="3">
        <f t="shared" si="13"/>
        <v>5.5920000000000005</v>
      </c>
      <c r="F201" s="3" t="str">
        <f t="shared" si="14"/>
        <v>no</v>
      </c>
      <c r="G201" s="3" t="str">
        <f t="shared" si="15"/>
        <v>yes</v>
      </c>
      <c r="H201" s="3">
        <f t="shared" si="16"/>
        <v>5.58</v>
      </c>
    </row>
    <row r="202" spans="1:8" x14ac:dyDescent="0.15">
      <c r="A202" s="3">
        <v>1887.02</v>
      </c>
      <c r="B202" s="3">
        <v>5.54</v>
      </c>
      <c r="C202" s="3" t="str">
        <f t="shared" si="17"/>
        <v>no</v>
      </c>
      <c r="D202" s="3">
        <f t="shared" si="12"/>
        <v>5.3593333333333337</v>
      </c>
      <c r="E202" s="3">
        <f t="shared" si="13"/>
        <v>5.6340000000000003</v>
      </c>
      <c r="F202" s="3" t="str">
        <f t="shared" si="14"/>
        <v>yes</v>
      </c>
      <c r="G202" s="3" t="str">
        <f t="shared" si="15"/>
        <v>no</v>
      </c>
      <c r="H202" s="3">
        <f t="shared" si="16"/>
        <v>-5.54</v>
      </c>
    </row>
    <row r="203" spans="1:8" x14ac:dyDescent="0.15">
      <c r="A203" s="3">
        <v>1887.03</v>
      </c>
      <c r="B203" s="3">
        <v>5.67</v>
      </c>
      <c r="C203" s="3" t="str">
        <f t="shared" si="17"/>
        <v>yes</v>
      </c>
      <c r="D203" s="3">
        <f t="shared" si="12"/>
        <v>5.3793333333333333</v>
      </c>
      <c r="E203" s="3">
        <f t="shared" si="13"/>
        <v>5.6400000000000006</v>
      </c>
      <c r="F203" s="3" t="str">
        <f t="shared" si="14"/>
        <v>no</v>
      </c>
      <c r="G203" s="3" t="str">
        <f t="shared" si="15"/>
        <v>no</v>
      </c>
      <c r="H203" s="3">
        <f t="shared" si="16"/>
        <v>0</v>
      </c>
    </row>
    <row r="204" spans="1:8" x14ac:dyDescent="0.15">
      <c r="A204" s="3">
        <v>1887.04</v>
      </c>
      <c r="B204" s="3">
        <v>5.8</v>
      </c>
      <c r="C204" s="3" t="str">
        <f t="shared" si="17"/>
        <v>yes</v>
      </c>
      <c r="D204" s="3">
        <f t="shared" si="12"/>
        <v>5.4106666666666667</v>
      </c>
      <c r="E204" s="3">
        <f t="shared" si="13"/>
        <v>5.6440000000000001</v>
      </c>
      <c r="F204" s="3" t="str">
        <f t="shared" si="14"/>
        <v>no</v>
      </c>
      <c r="G204" s="3" t="str">
        <f t="shared" si="15"/>
        <v>no</v>
      </c>
      <c r="H204" s="3">
        <f t="shared" si="16"/>
        <v>0</v>
      </c>
    </row>
    <row r="205" spans="1:8" x14ac:dyDescent="0.15">
      <c r="A205" s="3">
        <v>1887.05</v>
      </c>
      <c r="B205" s="3">
        <v>5.9</v>
      </c>
      <c r="C205" s="3" t="str">
        <f t="shared" si="17"/>
        <v>yes</v>
      </c>
      <c r="D205" s="3">
        <f t="shared" si="12"/>
        <v>5.4506666666666668</v>
      </c>
      <c r="E205" s="3">
        <f t="shared" si="13"/>
        <v>5.6459999999999999</v>
      </c>
      <c r="F205" s="3" t="str">
        <f t="shared" si="14"/>
        <v>no</v>
      </c>
      <c r="G205" s="3" t="str">
        <f t="shared" si="15"/>
        <v>no</v>
      </c>
      <c r="H205" s="3">
        <f t="shared" si="16"/>
        <v>0</v>
      </c>
    </row>
    <row r="206" spans="1:8" x14ac:dyDescent="0.15">
      <c r="A206" s="3">
        <v>1887.06</v>
      </c>
      <c r="B206" s="3">
        <v>5.73</v>
      </c>
      <c r="C206" s="3" t="str">
        <f t="shared" si="17"/>
        <v>yes</v>
      </c>
      <c r="D206" s="3">
        <f t="shared" si="12"/>
        <v>5.4906666666666668</v>
      </c>
      <c r="E206" s="3">
        <f t="shared" si="13"/>
        <v>5.6980000000000004</v>
      </c>
      <c r="F206" s="3" t="str">
        <f t="shared" si="14"/>
        <v>no</v>
      </c>
      <c r="G206" s="3" t="str">
        <f t="shared" si="15"/>
        <v>no</v>
      </c>
      <c r="H206" s="3">
        <f t="shared" si="16"/>
        <v>0</v>
      </c>
    </row>
    <row r="207" spans="1:8" x14ac:dyDescent="0.15">
      <c r="A207" s="3">
        <v>1887.07</v>
      </c>
      <c r="B207" s="3">
        <v>5.59</v>
      </c>
      <c r="C207" s="3" t="str">
        <f t="shared" si="17"/>
        <v>yes</v>
      </c>
      <c r="D207" s="3">
        <f t="shared" si="12"/>
        <v>5.5266666666666673</v>
      </c>
      <c r="E207" s="3">
        <f t="shared" si="13"/>
        <v>5.7280000000000006</v>
      </c>
      <c r="F207" s="3" t="str">
        <f t="shared" si="14"/>
        <v>no</v>
      </c>
      <c r="G207" s="3" t="str">
        <f t="shared" si="15"/>
        <v>yes</v>
      </c>
      <c r="H207" s="3">
        <f t="shared" si="16"/>
        <v>5.59</v>
      </c>
    </row>
    <row r="208" spans="1:8" x14ac:dyDescent="0.15">
      <c r="A208" s="3">
        <v>1887.08</v>
      </c>
      <c r="B208" s="3">
        <v>5.45</v>
      </c>
      <c r="C208" s="3" t="str">
        <f t="shared" si="17"/>
        <v>no</v>
      </c>
      <c r="D208" s="3">
        <f t="shared" si="12"/>
        <v>5.5580000000000007</v>
      </c>
      <c r="E208" s="3">
        <f t="shared" si="13"/>
        <v>5.7379999999999995</v>
      </c>
      <c r="F208" s="3" t="str">
        <f t="shared" si="14"/>
        <v>no</v>
      </c>
      <c r="G208" s="3" t="str">
        <f t="shared" si="15"/>
        <v>no</v>
      </c>
      <c r="H208" s="3">
        <f t="shared" si="16"/>
        <v>0</v>
      </c>
    </row>
    <row r="209" spans="1:8" x14ac:dyDescent="0.15">
      <c r="A209" s="3">
        <v>1887.09</v>
      </c>
      <c r="B209" s="3">
        <v>5.38</v>
      </c>
      <c r="C209" s="3" t="str">
        <f t="shared" si="17"/>
        <v>no</v>
      </c>
      <c r="D209" s="3">
        <f t="shared" si="12"/>
        <v>5.5866666666666678</v>
      </c>
      <c r="E209" s="3">
        <f t="shared" si="13"/>
        <v>5.694</v>
      </c>
      <c r="F209" s="3" t="str">
        <f t="shared" si="14"/>
        <v>no</v>
      </c>
      <c r="G209" s="3" t="str">
        <f t="shared" si="15"/>
        <v>no</v>
      </c>
      <c r="H209" s="3">
        <f t="shared" si="16"/>
        <v>0</v>
      </c>
    </row>
    <row r="210" spans="1:8" x14ac:dyDescent="0.15">
      <c r="A210" s="3">
        <v>1887.1</v>
      </c>
      <c r="B210" s="3">
        <v>5.2</v>
      </c>
      <c r="C210" s="3" t="str">
        <f t="shared" si="17"/>
        <v>no</v>
      </c>
      <c r="D210" s="3">
        <f t="shared" si="12"/>
        <v>5.5953333333333326</v>
      </c>
      <c r="E210" s="3">
        <f t="shared" si="13"/>
        <v>5.6099999999999994</v>
      </c>
      <c r="F210" s="3" t="str">
        <f t="shared" si="14"/>
        <v>no</v>
      </c>
      <c r="G210" s="3" t="str">
        <f t="shared" si="15"/>
        <v>no</v>
      </c>
      <c r="H210" s="3">
        <f t="shared" si="16"/>
        <v>0</v>
      </c>
    </row>
    <row r="211" spans="1:8" x14ac:dyDescent="0.15">
      <c r="A211" s="3">
        <v>1887.11</v>
      </c>
      <c r="B211" s="3">
        <v>5.3</v>
      </c>
      <c r="C211" s="3" t="str">
        <f t="shared" si="17"/>
        <v>no</v>
      </c>
      <c r="D211" s="3">
        <f t="shared" si="12"/>
        <v>5.5866666666666669</v>
      </c>
      <c r="E211" s="3">
        <f t="shared" si="13"/>
        <v>5.47</v>
      </c>
      <c r="F211" s="3" t="str">
        <f t="shared" si="14"/>
        <v>no</v>
      </c>
      <c r="G211" s="3" t="str">
        <f t="shared" si="15"/>
        <v>no</v>
      </c>
      <c r="H211" s="3">
        <f t="shared" si="16"/>
        <v>0</v>
      </c>
    </row>
    <row r="212" spans="1:8" x14ac:dyDescent="0.15">
      <c r="A212" s="3">
        <v>1887.12</v>
      </c>
      <c r="B212" s="3">
        <v>5.27</v>
      </c>
      <c r="C212" s="3" t="str">
        <f t="shared" si="17"/>
        <v>no</v>
      </c>
      <c r="D212" s="3">
        <f t="shared" si="12"/>
        <v>5.5819999999999999</v>
      </c>
      <c r="E212" s="3">
        <f t="shared" si="13"/>
        <v>5.3839999999999995</v>
      </c>
      <c r="F212" s="3" t="str">
        <f t="shared" si="14"/>
        <v>no</v>
      </c>
      <c r="G212" s="3" t="str">
        <f t="shared" si="15"/>
        <v>no</v>
      </c>
      <c r="H212" s="3">
        <f t="shared" si="16"/>
        <v>0</v>
      </c>
    </row>
    <row r="213" spans="1:8" x14ac:dyDescent="0.15">
      <c r="A213" s="3">
        <v>1888.01</v>
      </c>
      <c r="B213" s="3">
        <v>5.31</v>
      </c>
      <c r="C213" s="3" t="str">
        <f t="shared" si="17"/>
        <v>no</v>
      </c>
      <c r="D213" s="3">
        <f t="shared" si="12"/>
        <v>5.5659999999999998</v>
      </c>
      <c r="E213" s="3">
        <f t="shared" si="13"/>
        <v>5.32</v>
      </c>
      <c r="F213" s="3" t="str">
        <f t="shared" si="14"/>
        <v>no</v>
      </c>
      <c r="G213" s="3" t="str">
        <f t="shared" si="15"/>
        <v>no</v>
      </c>
      <c r="H213" s="3">
        <f t="shared" si="16"/>
        <v>0</v>
      </c>
    </row>
    <row r="214" spans="1:8" x14ac:dyDescent="0.15">
      <c r="A214" s="3">
        <v>1888.02</v>
      </c>
      <c r="B214" s="3">
        <v>5.28</v>
      </c>
      <c r="C214" s="3" t="str">
        <f t="shared" si="17"/>
        <v>no</v>
      </c>
      <c r="D214" s="3">
        <f t="shared" si="12"/>
        <v>5.543333333333333</v>
      </c>
      <c r="E214" s="3">
        <f t="shared" si="13"/>
        <v>5.2919999999999998</v>
      </c>
      <c r="F214" s="3" t="str">
        <f t="shared" si="14"/>
        <v>no</v>
      </c>
      <c r="G214" s="3" t="str">
        <f t="shared" si="15"/>
        <v>no</v>
      </c>
      <c r="H214" s="3">
        <f t="shared" si="16"/>
        <v>0</v>
      </c>
    </row>
    <row r="215" spans="1:8" x14ac:dyDescent="0.15">
      <c r="A215" s="3">
        <v>1888.03</v>
      </c>
      <c r="B215" s="3">
        <v>5.08</v>
      </c>
      <c r="C215" s="3" t="str">
        <f t="shared" si="17"/>
        <v>no</v>
      </c>
      <c r="D215" s="3">
        <f t="shared" si="12"/>
        <v>5.5093333333333341</v>
      </c>
      <c r="E215" s="3">
        <f t="shared" si="13"/>
        <v>5.2720000000000002</v>
      </c>
      <c r="F215" s="3" t="str">
        <f t="shared" si="14"/>
        <v>no</v>
      </c>
      <c r="G215" s="3" t="str">
        <f t="shared" si="15"/>
        <v>no</v>
      </c>
      <c r="H215" s="3">
        <f t="shared" si="16"/>
        <v>0</v>
      </c>
    </row>
    <row r="216" spans="1:8" x14ac:dyDescent="0.15">
      <c r="A216" s="3">
        <v>1888.04</v>
      </c>
      <c r="B216" s="3">
        <v>5.0999999999999996</v>
      </c>
      <c r="C216" s="3" t="str">
        <f t="shared" si="17"/>
        <v>no</v>
      </c>
      <c r="D216" s="3">
        <f t="shared" si="12"/>
        <v>5.4720000000000004</v>
      </c>
      <c r="E216" s="3">
        <f t="shared" si="13"/>
        <v>5.2480000000000002</v>
      </c>
      <c r="F216" s="3" t="str">
        <f t="shared" si="14"/>
        <v>no</v>
      </c>
      <c r="G216" s="3" t="str">
        <f t="shared" si="15"/>
        <v>no</v>
      </c>
      <c r="H216" s="3">
        <f t="shared" si="16"/>
        <v>0</v>
      </c>
    </row>
    <row r="217" spans="1:8" x14ac:dyDescent="0.15">
      <c r="A217" s="3">
        <v>1888.05</v>
      </c>
      <c r="B217" s="3">
        <v>5.17</v>
      </c>
      <c r="C217" s="3" t="str">
        <f t="shared" si="17"/>
        <v>no</v>
      </c>
      <c r="D217" s="3">
        <f t="shared" ref="D217:D280" si="18">AVERAGE(B202:B216)</f>
        <v>5.44</v>
      </c>
      <c r="E217" s="3">
        <f t="shared" ref="E217:E280" si="19">AVERAGE(B212:B216)</f>
        <v>5.2080000000000002</v>
      </c>
      <c r="F217" s="3" t="str">
        <f t="shared" ref="F217:F280" si="20">IF(AND(C217="No",B217&gt;D217),"yes","no")</f>
        <v>no</v>
      </c>
      <c r="G217" s="3" t="str">
        <f t="shared" ref="G217:G280" si="21">IF(AND(C217="Yes",B217&lt;E217),"yes","no")</f>
        <v>no</v>
      </c>
      <c r="H217" s="3">
        <f t="shared" ref="H217:H280" si="22">IF(F217="yes",-B217,IF(G217="yes",B217,0))</f>
        <v>0</v>
      </c>
    </row>
    <row r="218" spans="1:8" x14ac:dyDescent="0.15">
      <c r="A218" s="3">
        <v>1888.06</v>
      </c>
      <c r="B218" s="3">
        <v>5.01</v>
      </c>
      <c r="C218" s="3" t="str">
        <f t="shared" ref="C218:C281" si="23">IF(F217="yes","yes",IF(G217="yes","no",C217))</f>
        <v>no</v>
      </c>
      <c r="D218" s="3">
        <f t="shared" si="18"/>
        <v>5.4153333333333338</v>
      </c>
      <c r="E218" s="3">
        <f t="shared" si="19"/>
        <v>5.1879999999999997</v>
      </c>
      <c r="F218" s="3" t="str">
        <f t="shared" si="20"/>
        <v>no</v>
      </c>
      <c r="G218" s="3" t="str">
        <f t="shared" si="21"/>
        <v>no</v>
      </c>
      <c r="H218" s="3">
        <f t="shared" si="22"/>
        <v>0</v>
      </c>
    </row>
    <row r="219" spans="1:8" x14ac:dyDescent="0.15">
      <c r="A219" s="3">
        <v>1888.07</v>
      </c>
      <c r="B219" s="3">
        <v>5.14</v>
      </c>
      <c r="C219" s="3" t="str">
        <f t="shared" si="23"/>
        <v>no</v>
      </c>
      <c r="D219" s="3">
        <f t="shared" si="18"/>
        <v>5.3713333333333342</v>
      </c>
      <c r="E219" s="3">
        <f t="shared" si="19"/>
        <v>5.1280000000000001</v>
      </c>
      <c r="F219" s="3" t="str">
        <f t="shared" si="20"/>
        <v>no</v>
      </c>
      <c r="G219" s="3" t="str">
        <f t="shared" si="21"/>
        <v>no</v>
      </c>
      <c r="H219" s="3">
        <f t="shared" si="22"/>
        <v>0</v>
      </c>
    </row>
    <row r="220" spans="1:8" x14ac:dyDescent="0.15">
      <c r="A220" s="3">
        <v>1888.08</v>
      </c>
      <c r="B220" s="3">
        <v>5.25</v>
      </c>
      <c r="C220" s="3" t="str">
        <f t="shared" si="23"/>
        <v>no</v>
      </c>
      <c r="D220" s="3">
        <f t="shared" si="18"/>
        <v>5.3273333333333328</v>
      </c>
      <c r="E220" s="3">
        <f t="shared" si="19"/>
        <v>5.0999999999999996</v>
      </c>
      <c r="F220" s="3" t="str">
        <f t="shared" si="20"/>
        <v>no</v>
      </c>
      <c r="G220" s="3" t="str">
        <f t="shared" si="21"/>
        <v>no</v>
      </c>
      <c r="H220" s="3">
        <f t="shared" si="22"/>
        <v>0</v>
      </c>
    </row>
    <row r="221" spans="1:8" x14ac:dyDescent="0.15">
      <c r="A221" s="3">
        <v>1888.09</v>
      </c>
      <c r="B221" s="3">
        <v>5.38</v>
      </c>
      <c r="C221" s="3" t="str">
        <f t="shared" si="23"/>
        <v>no</v>
      </c>
      <c r="D221" s="3">
        <f t="shared" si="18"/>
        <v>5.2840000000000007</v>
      </c>
      <c r="E221" s="3">
        <f t="shared" si="19"/>
        <v>5.1339999999999995</v>
      </c>
      <c r="F221" s="3" t="str">
        <f t="shared" si="20"/>
        <v>yes</v>
      </c>
      <c r="G221" s="3" t="str">
        <f t="shared" si="21"/>
        <v>no</v>
      </c>
      <c r="H221" s="3">
        <f t="shared" si="22"/>
        <v>-5.38</v>
      </c>
    </row>
    <row r="222" spans="1:8" x14ac:dyDescent="0.15">
      <c r="A222" s="3">
        <v>1888.1</v>
      </c>
      <c r="B222" s="3">
        <v>5.35</v>
      </c>
      <c r="C222" s="3" t="str">
        <f t="shared" si="23"/>
        <v>yes</v>
      </c>
      <c r="D222" s="3">
        <f t="shared" si="18"/>
        <v>5.2606666666666664</v>
      </c>
      <c r="E222" s="3">
        <f t="shared" si="19"/>
        <v>5.1899999999999995</v>
      </c>
      <c r="F222" s="3" t="str">
        <f t="shared" si="20"/>
        <v>no</v>
      </c>
      <c r="G222" s="3" t="str">
        <f t="shared" si="21"/>
        <v>no</v>
      </c>
      <c r="H222" s="3">
        <f t="shared" si="22"/>
        <v>0</v>
      </c>
    </row>
    <row r="223" spans="1:8" x14ac:dyDescent="0.15">
      <c r="A223" s="3">
        <v>1888.11</v>
      </c>
      <c r="B223" s="3">
        <v>5.24</v>
      </c>
      <c r="C223" s="3" t="str">
        <f t="shared" si="23"/>
        <v>yes</v>
      </c>
      <c r="D223" s="3">
        <f t="shared" si="18"/>
        <v>5.2446666666666655</v>
      </c>
      <c r="E223" s="3">
        <f t="shared" si="19"/>
        <v>5.2259999999999991</v>
      </c>
      <c r="F223" s="3" t="str">
        <f t="shared" si="20"/>
        <v>no</v>
      </c>
      <c r="G223" s="3" t="str">
        <f t="shared" si="21"/>
        <v>no</v>
      </c>
      <c r="H223" s="3">
        <f t="shared" si="22"/>
        <v>0</v>
      </c>
    </row>
    <row r="224" spans="1:8" x14ac:dyDescent="0.15">
      <c r="A224" s="3">
        <v>1888.12</v>
      </c>
      <c r="B224" s="3">
        <v>5.14</v>
      </c>
      <c r="C224" s="3" t="str">
        <f t="shared" si="23"/>
        <v>yes</v>
      </c>
      <c r="D224" s="3">
        <f t="shared" si="18"/>
        <v>5.2306666666666661</v>
      </c>
      <c r="E224" s="3">
        <f t="shared" si="19"/>
        <v>5.2720000000000002</v>
      </c>
      <c r="F224" s="3" t="str">
        <f t="shared" si="20"/>
        <v>no</v>
      </c>
      <c r="G224" s="3" t="str">
        <f t="shared" si="21"/>
        <v>yes</v>
      </c>
      <c r="H224" s="3">
        <f t="shared" si="22"/>
        <v>5.14</v>
      </c>
    </row>
    <row r="225" spans="1:8" x14ac:dyDescent="0.15">
      <c r="A225" s="3">
        <v>1889.01</v>
      </c>
      <c r="B225" s="3">
        <v>5.24</v>
      </c>
      <c r="C225" s="3" t="str">
        <f t="shared" si="23"/>
        <v>no</v>
      </c>
      <c r="D225" s="3">
        <f t="shared" si="18"/>
        <v>5.214666666666667</v>
      </c>
      <c r="E225" s="3">
        <f t="shared" si="19"/>
        <v>5.2720000000000002</v>
      </c>
      <c r="F225" s="3" t="str">
        <f t="shared" si="20"/>
        <v>yes</v>
      </c>
      <c r="G225" s="3" t="str">
        <f t="shared" si="21"/>
        <v>no</v>
      </c>
      <c r="H225" s="3">
        <f t="shared" si="22"/>
        <v>-5.24</v>
      </c>
    </row>
    <row r="226" spans="1:8" x14ac:dyDescent="0.15">
      <c r="A226" s="3">
        <v>1889.02</v>
      </c>
      <c r="B226" s="3">
        <v>5.3</v>
      </c>
      <c r="C226" s="3" t="str">
        <f t="shared" si="23"/>
        <v>yes</v>
      </c>
      <c r="D226" s="3">
        <f t="shared" si="18"/>
        <v>5.2173333333333334</v>
      </c>
      <c r="E226" s="3">
        <f t="shared" si="19"/>
        <v>5.2700000000000005</v>
      </c>
      <c r="F226" s="3" t="str">
        <f t="shared" si="20"/>
        <v>no</v>
      </c>
      <c r="G226" s="3" t="str">
        <f t="shared" si="21"/>
        <v>no</v>
      </c>
      <c r="H226" s="3">
        <f t="shared" si="22"/>
        <v>0</v>
      </c>
    </row>
    <row r="227" spans="1:8" x14ac:dyDescent="0.15">
      <c r="A227" s="3">
        <v>1889.03</v>
      </c>
      <c r="B227" s="3">
        <v>5.19</v>
      </c>
      <c r="C227" s="3" t="str">
        <f t="shared" si="23"/>
        <v>yes</v>
      </c>
      <c r="D227" s="3">
        <f t="shared" si="18"/>
        <v>5.2173333333333325</v>
      </c>
      <c r="E227" s="3">
        <f t="shared" si="19"/>
        <v>5.2539999999999996</v>
      </c>
      <c r="F227" s="3" t="str">
        <f t="shared" si="20"/>
        <v>no</v>
      </c>
      <c r="G227" s="3" t="str">
        <f t="shared" si="21"/>
        <v>yes</v>
      </c>
      <c r="H227" s="3">
        <f t="shared" si="22"/>
        <v>5.19</v>
      </c>
    </row>
    <row r="228" spans="1:8" x14ac:dyDescent="0.15">
      <c r="A228" s="3">
        <v>1889.04</v>
      </c>
      <c r="B228" s="3">
        <v>5.18</v>
      </c>
      <c r="C228" s="3" t="str">
        <f t="shared" si="23"/>
        <v>no</v>
      </c>
      <c r="D228" s="3">
        <f t="shared" si="18"/>
        <v>5.2119999999999997</v>
      </c>
      <c r="E228" s="3">
        <f t="shared" si="19"/>
        <v>5.2219999999999995</v>
      </c>
      <c r="F228" s="3" t="str">
        <f t="shared" si="20"/>
        <v>no</v>
      </c>
      <c r="G228" s="3" t="str">
        <f t="shared" si="21"/>
        <v>no</v>
      </c>
      <c r="H228" s="3">
        <f t="shared" si="22"/>
        <v>0</v>
      </c>
    </row>
    <row r="229" spans="1:8" x14ac:dyDescent="0.15">
      <c r="A229" s="3">
        <v>1889.05</v>
      </c>
      <c r="B229" s="3">
        <v>5.32</v>
      </c>
      <c r="C229" s="3" t="str">
        <f t="shared" si="23"/>
        <v>no</v>
      </c>
      <c r="D229" s="3">
        <f t="shared" si="18"/>
        <v>5.203333333333334</v>
      </c>
      <c r="E229" s="3">
        <f t="shared" si="19"/>
        <v>5.21</v>
      </c>
      <c r="F229" s="3" t="str">
        <f t="shared" si="20"/>
        <v>yes</v>
      </c>
      <c r="G229" s="3" t="str">
        <f t="shared" si="21"/>
        <v>no</v>
      </c>
      <c r="H229" s="3">
        <f t="shared" si="22"/>
        <v>-5.32</v>
      </c>
    </row>
    <row r="230" spans="1:8" x14ac:dyDescent="0.15">
      <c r="A230" s="3">
        <v>1889.06</v>
      </c>
      <c r="B230" s="3">
        <v>5.41</v>
      </c>
      <c r="C230" s="3" t="str">
        <f t="shared" si="23"/>
        <v>yes</v>
      </c>
      <c r="D230" s="3">
        <f t="shared" si="18"/>
        <v>5.2060000000000004</v>
      </c>
      <c r="E230" s="3">
        <f t="shared" si="19"/>
        <v>5.2460000000000004</v>
      </c>
      <c r="F230" s="3" t="str">
        <f t="shared" si="20"/>
        <v>no</v>
      </c>
      <c r="G230" s="3" t="str">
        <f t="shared" si="21"/>
        <v>no</v>
      </c>
      <c r="H230" s="3">
        <f t="shared" si="22"/>
        <v>0</v>
      </c>
    </row>
    <row r="231" spans="1:8" x14ac:dyDescent="0.15">
      <c r="A231" s="3">
        <v>1889.07</v>
      </c>
      <c r="B231" s="3">
        <v>5.3</v>
      </c>
      <c r="C231" s="3" t="str">
        <f t="shared" si="23"/>
        <v>yes</v>
      </c>
      <c r="D231" s="3">
        <f t="shared" si="18"/>
        <v>5.2279999999999989</v>
      </c>
      <c r="E231" s="3">
        <f t="shared" si="19"/>
        <v>5.28</v>
      </c>
      <c r="F231" s="3" t="str">
        <f t="shared" si="20"/>
        <v>no</v>
      </c>
      <c r="G231" s="3" t="str">
        <f t="shared" si="21"/>
        <v>no</v>
      </c>
      <c r="H231" s="3">
        <f t="shared" si="22"/>
        <v>0</v>
      </c>
    </row>
    <row r="232" spans="1:8" x14ac:dyDescent="0.15">
      <c r="A232" s="3">
        <v>1889.08</v>
      </c>
      <c r="B232" s="3">
        <v>5.37</v>
      </c>
      <c r="C232" s="3" t="str">
        <f t="shared" si="23"/>
        <v>yes</v>
      </c>
      <c r="D232" s="3">
        <f t="shared" si="18"/>
        <v>5.2413333333333325</v>
      </c>
      <c r="E232" s="3">
        <f t="shared" si="19"/>
        <v>5.28</v>
      </c>
      <c r="F232" s="3" t="str">
        <f t="shared" si="20"/>
        <v>no</v>
      </c>
      <c r="G232" s="3" t="str">
        <f t="shared" si="21"/>
        <v>no</v>
      </c>
      <c r="H232" s="3">
        <f t="shared" si="22"/>
        <v>0</v>
      </c>
    </row>
    <row r="233" spans="1:8" x14ac:dyDescent="0.15">
      <c r="A233" s="3">
        <v>1889.09</v>
      </c>
      <c r="B233" s="3">
        <v>5.5</v>
      </c>
      <c r="C233" s="3" t="str">
        <f t="shared" si="23"/>
        <v>yes</v>
      </c>
      <c r="D233" s="3">
        <f t="shared" si="18"/>
        <v>5.2546666666666662</v>
      </c>
      <c r="E233" s="3">
        <f t="shared" si="19"/>
        <v>5.3160000000000007</v>
      </c>
      <c r="F233" s="3" t="str">
        <f t="shared" si="20"/>
        <v>no</v>
      </c>
      <c r="G233" s="3" t="str">
        <f t="shared" si="21"/>
        <v>no</v>
      </c>
      <c r="H233" s="3">
        <f t="shared" si="22"/>
        <v>0</v>
      </c>
    </row>
    <row r="234" spans="1:8" x14ac:dyDescent="0.15">
      <c r="A234" s="3">
        <v>1889.1</v>
      </c>
      <c r="B234" s="3">
        <v>5.4</v>
      </c>
      <c r="C234" s="3" t="str">
        <f t="shared" si="23"/>
        <v>yes</v>
      </c>
      <c r="D234" s="3">
        <f t="shared" si="18"/>
        <v>5.2873333333333337</v>
      </c>
      <c r="E234" s="3">
        <f t="shared" si="19"/>
        <v>5.3800000000000008</v>
      </c>
      <c r="F234" s="3" t="str">
        <f t="shared" si="20"/>
        <v>no</v>
      </c>
      <c r="G234" s="3" t="str">
        <f t="shared" si="21"/>
        <v>no</v>
      </c>
      <c r="H234" s="3">
        <f t="shared" si="22"/>
        <v>0</v>
      </c>
    </row>
    <row r="235" spans="1:8" x14ac:dyDescent="0.15">
      <c r="A235" s="3">
        <v>1889.11</v>
      </c>
      <c r="B235" s="3">
        <v>5.35</v>
      </c>
      <c r="C235" s="3" t="str">
        <f t="shared" si="23"/>
        <v>yes</v>
      </c>
      <c r="D235" s="3">
        <f t="shared" si="18"/>
        <v>5.3046666666666669</v>
      </c>
      <c r="E235" s="3">
        <f t="shared" si="19"/>
        <v>5.3960000000000008</v>
      </c>
      <c r="F235" s="3" t="str">
        <f t="shared" si="20"/>
        <v>no</v>
      </c>
      <c r="G235" s="3" t="str">
        <f t="shared" si="21"/>
        <v>yes</v>
      </c>
      <c r="H235" s="3">
        <f t="shared" si="22"/>
        <v>5.35</v>
      </c>
    </row>
    <row r="236" spans="1:8" x14ac:dyDescent="0.15">
      <c r="A236" s="3">
        <v>1889.12</v>
      </c>
      <c r="B236" s="3">
        <v>5.32</v>
      </c>
      <c r="C236" s="3" t="str">
        <f t="shared" si="23"/>
        <v>no</v>
      </c>
      <c r="D236" s="3">
        <f t="shared" si="18"/>
        <v>5.3113333333333328</v>
      </c>
      <c r="E236" s="3">
        <f t="shared" si="19"/>
        <v>5.3840000000000003</v>
      </c>
      <c r="F236" s="3" t="str">
        <f t="shared" si="20"/>
        <v>yes</v>
      </c>
      <c r="G236" s="3" t="str">
        <f t="shared" si="21"/>
        <v>no</v>
      </c>
      <c r="H236" s="3">
        <f t="shared" si="22"/>
        <v>-5.32</v>
      </c>
    </row>
    <row r="237" spans="1:8" x14ac:dyDescent="0.15">
      <c r="A237" s="3">
        <v>1890.01</v>
      </c>
      <c r="B237" s="3">
        <v>5.38</v>
      </c>
      <c r="C237" s="3" t="str">
        <f t="shared" si="23"/>
        <v>yes</v>
      </c>
      <c r="D237" s="3">
        <f t="shared" si="18"/>
        <v>5.3073333333333323</v>
      </c>
      <c r="E237" s="3">
        <f t="shared" si="19"/>
        <v>5.3880000000000008</v>
      </c>
      <c r="F237" s="3" t="str">
        <f t="shared" si="20"/>
        <v>no</v>
      </c>
      <c r="G237" s="3" t="str">
        <f t="shared" si="21"/>
        <v>yes</v>
      </c>
      <c r="H237" s="3">
        <f t="shared" si="22"/>
        <v>5.38</v>
      </c>
    </row>
    <row r="238" spans="1:8" x14ac:dyDescent="0.15">
      <c r="A238" s="3">
        <v>1890.02</v>
      </c>
      <c r="B238" s="3">
        <v>5.32</v>
      </c>
      <c r="C238" s="3" t="str">
        <f t="shared" si="23"/>
        <v>no</v>
      </c>
      <c r="D238" s="3">
        <f t="shared" si="18"/>
        <v>5.3093333333333321</v>
      </c>
      <c r="E238" s="3">
        <f t="shared" si="19"/>
        <v>5.39</v>
      </c>
      <c r="F238" s="3" t="str">
        <f t="shared" si="20"/>
        <v>yes</v>
      </c>
      <c r="G238" s="3" t="str">
        <f t="shared" si="21"/>
        <v>no</v>
      </c>
      <c r="H238" s="3">
        <f t="shared" si="22"/>
        <v>-5.32</v>
      </c>
    </row>
    <row r="239" spans="1:8" x14ac:dyDescent="0.15">
      <c r="A239" s="3">
        <v>1890.03</v>
      </c>
      <c r="B239" s="3">
        <v>5.28</v>
      </c>
      <c r="C239" s="3" t="str">
        <f t="shared" si="23"/>
        <v>yes</v>
      </c>
      <c r="D239" s="3">
        <f t="shared" si="18"/>
        <v>5.3146666666666667</v>
      </c>
      <c r="E239" s="3">
        <f t="shared" si="19"/>
        <v>5.3540000000000001</v>
      </c>
      <c r="F239" s="3" t="str">
        <f t="shared" si="20"/>
        <v>no</v>
      </c>
      <c r="G239" s="3" t="str">
        <f t="shared" si="21"/>
        <v>yes</v>
      </c>
      <c r="H239" s="3">
        <f t="shared" si="22"/>
        <v>5.28</v>
      </c>
    </row>
    <row r="240" spans="1:8" x14ac:dyDescent="0.15">
      <c r="A240" s="3">
        <v>1890.04</v>
      </c>
      <c r="B240" s="3">
        <v>5.39</v>
      </c>
      <c r="C240" s="3" t="str">
        <f t="shared" si="23"/>
        <v>no</v>
      </c>
      <c r="D240" s="3">
        <f t="shared" si="18"/>
        <v>5.323999999999999</v>
      </c>
      <c r="E240" s="3">
        <f t="shared" si="19"/>
        <v>5.33</v>
      </c>
      <c r="F240" s="3" t="str">
        <f t="shared" si="20"/>
        <v>yes</v>
      </c>
      <c r="G240" s="3" t="str">
        <f t="shared" si="21"/>
        <v>no</v>
      </c>
      <c r="H240" s="3">
        <f t="shared" si="22"/>
        <v>-5.39</v>
      </c>
    </row>
    <row r="241" spans="1:8" x14ac:dyDescent="0.15">
      <c r="A241" s="3">
        <v>1890.05</v>
      </c>
      <c r="B241" s="3">
        <v>5.62</v>
      </c>
      <c r="C241" s="3" t="str">
        <f t="shared" si="23"/>
        <v>yes</v>
      </c>
      <c r="D241" s="3">
        <f t="shared" si="18"/>
        <v>5.3340000000000005</v>
      </c>
      <c r="E241" s="3">
        <f t="shared" si="19"/>
        <v>5.3380000000000001</v>
      </c>
      <c r="F241" s="3" t="str">
        <f t="shared" si="20"/>
        <v>no</v>
      </c>
      <c r="G241" s="3" t="str">
        <f t="shared" si="21"/>
        <v>no</v>
      </c>
      <c r="H241" s="3">
        <f t="shared" si="22"/>
        <v>0</v>
      </c>
    </row>
    <row r="242" spans="1:8" x14ac:dyDescent="0.15">
      <c r="A242" s="3">
        <v>1890.06</v>
      </c>
      <c r="B242" s="3">
        <v>5.58</v>
      </c>
      <c r="C242" s="3" t="str">
        <f t="shared" si="23"/>
        <v>yes</v>
      </c>
      <c r="D242" s="3">
        <f t="shared" si="18"/>
        <v>5.3553333333333342</v>
      </c>
      <c r="E242" s="3">
        <f t="shared" si="19"/>
        <v>5.3980000000000006</v>
      </c>
      <c r="F242" s="3" t="str">
        <f t="shared" si="20"/>
        <v>no</v>
      </c>
      <c r="G242" s="3" t="str">
        <f t="shared" si="21"/>
        <v>no</v>
      </c>
      <c r="H242" s="3">
        <f t="shared" si="22"/>
        <v>0</v>
      </c>
    </row>
    <row r="243" spans="1:8" x14ac:dyDescent="0.15">
      <c r="A243" s="3">
        <v>1890.07</v>
      </c>
      <c r="B243" s="3">
        <v>5.54</v>
      </c>
      <c r="C243" s="3" t="str">
        <f t="shared" si="23"/>
        <v>yes</v>
      </c>
      <c r="D243" s="3">
        <f t="shared" si="18"/>
        <v>5.3813333333333331</v>
      </c>
      <c r="E243" s="3">
        <f t="shared" si="19"/>
        <v>5.4380000000000006</v>
      </c>
      <c r="F243" s="3" t="str">
        <f t="shared" si="20"/>
        <v>no</v>
      </c>
      <c r="G243" s="3" t="str">
        <f t="shared" si="21"/>
        <v>no</v>
      </c>
      <c r="H243" s="3">
        <f t="shared" si="22"/>
        <v>0</v>
      </c>
    </row>
    <row r="244" spans="1:8" x14ac:dyDescent="0.15">
      <c r="A244" s="3">
        <v>1890.08</v>
      </c>
      <c r="B244" s="3">
        <v>5.41</v>
      </c>
      <c r="C244" s="3" t="str">
        <f t="shared" si="23"/>
        <v>yes</v>
      </c>
      <c r="D244" s="3">
        <f t="shared" si="18"/>
        <v>5.405333333333334</v>
      </c>
      <c r="E244" s="3">
        <f t="shared" si="19"/>
        <v>5.4819999999999993</v>
      </c>
      <c r="F244" s="3" t="str">
        <f t="shared" si="20"/>
        <v>no</v>
      </c>
      <c r="G244" s="3" t="str">
        <f t="shared" si="21"/>
        <v>yes</v>
      </c>
      <c r="H244" s="3">
        <f t="shared" si="22"/>
        <v>5.41</v>
      </c>
    </row>
    <row r="245" spans="1:8" x14ac:dyDescent="0.15">
      <c r="A245" s="3">
        <v>1890.09</v>
      </c>
      <c r="B245" s="3">
        <v>5.32</v>
      </c>
      <c r="C245" s="3" t="str">
        <f t="shared" si="23"/>
        <v>no</v>
      </c>
      <c r="D245" s="3">
        <f t="shared" si="18"/>
        <v>5.4113333333333342</v>
      </c>
      <c r="E245" s="3">
        <f t="shared" si="19"/>
        <v>5.508</v>
      </c>
      <c r="F245" s="3" t="str">
        <f t="shared" si="20"/>
        <v>no</v>
      </c>
      <c r="G245" s="3" t="str">
        <f t="shared" si="21"/>
        <v>no</v>
      </c>
      <c r="H245" s="3">
        <f t="shared" si="22"/>
        <v>0</v>
      </c>
    </row>
    <row r="246" spans="1:8" x14ac:dyDescent="0.15">
      <c r="A246" s="3">
        <v>1890.1</v>
      </c>
      <c r="B246" s="3">
        <v>5.08</v>
      </c>
      <c r="C246" s="3" t="str">
        <f t="shared" si="23"/>
        <v>no</v>
      </c>
      <c r="D246" s="3">
        <f t="shared" si="18"/>
        <v>5.405333333333334</v>
      </c>
      <c r="E246" s="3">
        <f t="shared" si="19"/>
        <v>5.4939999999999998</v>
      </c>
      <c r="F246" s="3" t="str">
        <f t="shared" si="20"/>
        <v>no</v>
      </c>
      <c r="G246" s="3" t="str">
        <f t="shared" si="21"/>
        <v>no</v>
      </c>
      <c r="H246" s="3">
        <f t="shared" si="22"/>
        <v>0</v>
      </c>
    </row>
    <row r="247" spans="1:8" x14ac:dyDescent="0.15">
      <c r="A247" s="3">
        <v>1890.11</v>
      </c>
      <c r="B247" s="3">
        <v>4.71</v>
      </c>
      <c r="C247" s="3" t="str">
        <f t="shared" si="23"/>
        <v>no</v>
      </c>
      <c r="D247" s="3">
        <f t="shared" si="18"/>
        <v>5.3906666666666663</v>
      </c>
      <c r="E247" s="3">
        <f t="shared" si="19"/>
        <v>5.3860000000000001</v>
      </c>
      <c r="F247" s="3" t="str">
        <f t="shared" si="20"/>
        <v>no</v>
      </c>
      <c r="G247" s="3" t="str">
        <f t="shared" si="21"/>
        <v>no</v>
      </c>
      <c r="H247" s="3">
        <f t="shared" si="22"/>
        <v>0</v>
      </c>
    </row>
    <row r="248" spans="1:8" x14ac:dyDescent="0.15">
      <c r="A248" s="3">
        <v>1890.12</v>
      </c>
      <c r="B248" s="3">
        <v>4.5999999999999996</v>
      </c>
      <c r="C248" s="3" t="str">
        <f t="shared" si="23"/>
        <v>no</v>
      </c>
      <c r="D248" s="3">
        <f t="shared" si="18"/>
        <v>5.3466666666666658</v>
      </c>
      <c r="E248" s="3">
        <f t="shared" si="19"/>
        <v>5.2120000000000006</v>
      </c>
      <c r="F248" s="3" t="str">
        <f t="shared" si="20"/>
        <v>no</v>
      </c>
      <c r="G248" s="3" t="str">
        <f t="shared" si="21"/>
        <v>no</v>
      </c>
      <c r="H248" s="3">
        <f t="shared" si="22"/>
        <v>0</v>
      </c>
    </row>
    <row r="249" spans="1:8" x14ac:dyDescent="0.15">
      <c r="A249" s="3">
        <v>1891.01</v>
      </c>
      <c r="B249" s="3">
        <v>4.84</v>
      </c>
      <c r="C249" s="3" t="str">
        <f t="shared" si="23"/>
        <v>no</v>
      </c>
      <c r="D249" s="3">
        <f t="shared" si="18"/>
        <v>5.2866666666666653</v>
      </c>
      <c r="E249" s="3">
        <f t="shared" si="19"/>
        <v>5.0239999999999991</v>
      </c>
      <c r="F249" s="3" t="str">
        <f t="shared" si="20"/>
        <v>no</v>
      </c>
      <c r="G249" s="3" t="str">
        <f t="shared" si="21"/>
        <v>no</v>
      </c>
      <c r="H249" s="3">
        <f t="shared" si="22"/>
        <v>0</v>
      </c>
    </row>
    <row r="250" spans="1:8" x14ac:dyDescent="0.15">
      <c r="A250" s="3">
        <v>1891.02</v>
      </c>
      <c r="B250" s="3">
        <v>4.9000000000000004</v>
      </c>
      <c r="C250" s="3" t="str">
        <f t="shared" si="23"/>
        <v>no</v>
      </c>
      <c r="D250" s="3">
        <f t="shared" si="18"/>
        <v>5.2493333333333334</v>
      </c>
      <c r="E250" s="3">
        <f t="shared" si="19"/>
        <v>4.91</v>
      </c>
      <c r="F250" s="3" t="str">
        <f t="shared" si="20"/>
        <v>no</v>
      </c>
      <c r="G250" s="3" t="str">
        <f t="shared" si="21"/>
        <v>no</v>
      </c>
      <c r="H250" s="3">
        <f t="shared" si="22"/>
        <v>0</v>
      </c>
    </row>
    <row r="251" spans="1:8" x14ac:dyDescent="0.15">
      <c r="A251" s="3">
        <v>1891.03</v>
      </c>
      <c r="B251" s="3">
        <v>4.8099999999999996</v>
      </c>
      <c r="C251" s="3" t="str">
        <f t="shared" si="23"/>
        <v>no</v>
      </c>
      <c r="D251" s="3">
        <f t="shared" si="18"/>
        <v>5.219333333333334</v>
      </c>
      <c r="E251" s="3">
        <f t="shared" si="19"/>
        <v>4.8259999999999987</v>
      </c>
      <c r="F251" s="3" t="str">
        <f t="shared" si="20"/>
        <v>no</v>
      </c>
      <c r="G251" s="3" t="str">
        <f t="shared" si="21"/>
        <v>no</v>
      </c>
      <c r="H251" s="3">
        <f t="shared" si="22"/>
        <v>0</v>
      </c>
    </row>
    <row r="252" spans="1:8" x14ac:dyDescent="0.15">
      <c r="A252" s="3">
        <v>1891.04</v>
      </c>
      <c r="B252" s="3">
        <v>4.97</v>
      </c>
      <c r="C252" s="3" t="str">
        <f t="shared" si="23"/>
        <v>no</v>
      </c>
      <c r="D252" s="3">
        <f t="shared" si="18"/>
        <v>5.1853333333333333</v>
      </c>
      <c r="E252" s="3">
        <f t="shared" si="19"/>
        <v>4.7719999999999994</v>
      </c>
      <c r="F252" s="3" t="str">
        <f t="shared" si="20"/>
        <v>no</v>
      </c>
      <c r="G252" s="3" t="str">
        <f t="shared" si="21"/>
        <v>no</v>
      </c>
      <c r="H252" s="3">
        <f t="shared" si="22"/>
        <v>0</v>
      </c>
    </row>
    <row r="253" spans="1:8" x14ac:dyDescent="0.15">
      <c r="A253" s="3">
        <v>1891.05</v>
      </c>
      <c r="B253" s="3">
        <v>4.95</v>
      </c>
      <c r="C253" s="3" t="str">
        <f t="shared" si="23"/>
        <v>no</v>
      </c>
      <c r="D253" s="3">
        <f t="shared" si="18"/>
        <v>5.1580000000000004</v>
      </c>
      <c r="E253" s="3">
        <f t="shared" si="19"/>
        <v>4.8239999999999998</v>
      </c>
      <c r="F253" s="3" t="str">
        <f t="shared" si="20"/>
        <v>no</v>
      </c>
      <c r="G253" s="3" t="str">
        <f t="shared" si="21"/>
        <v>no</v>
      </c>
      <c r="H253" s="3">
        <f t="shared" si="22"/>
        <v>0</v>
      </c>
    </row>
    <row r="254" spans="1:8" x14ac:dyDescent="0.15">
      <c r="A254" s="3">
        <v>1891.06</v>
      </c>
      <c r="B254" s="3">
        <v>4.8499999999999996</v>
      </c>
      <c r="C254" s="3" t="str">
        <f t="shared" si="23"/>
        <v>no</v>
      </c>
      <c r="D254" s="3">
        <f t="shared" si="18"/>
        <v>5.133333333333332</v>
      </c>
      <c r="E254" s="3">
        <f t="shared" si="19"/>
        <v>4.8940000000000001</v>
      </c>
      <c r="F254" s="3" t="str">
        <f t="shared" si="20"/>
        <v>no</v>
      </c>
      <c r="G254" s="3" t="str">
        <f t="shared" si="21"/>
        <v>no</v>
      </c>
      <c r="H254" s="3">
        <f t="shared" si="22"/>
        <v>0</v>
      </c>
    </row>
    <row r="255" spans="1:8" x14ac:dyDescent="0.15">
      <c r="A255" s="3">
        <v>1891.07</v>
      </c>
      <c r="B255" s="3">
        <v>4.7699999999999996</v>
      </c>
      <c r="C255" s="3" t="str">
        <f t="shared" si="23"/>
        <v>no</v>
      </c>
      <c r="D255" s="3">
        <f t="shared" si="18"/>
        <v>5.1046666666666676</v>
      </c>
      <c r="E255" s="3">
        <f t="shared" si="19"/>
        <v>4.895999999999999</v>
      </c>
      <c r="F255" s="3" t="str">
        <f t="shared" si="20"/>
        <v>no</v>
      </c>
      <c r="G255" s="3" t="str">
        <f t="shared" si="21"/>
        <v>no</v>
      </c>
      <c r="H255" s="3">
        <f t="shared" si="22"/>
        <v>0</v>
      </c>
    </row>
    <row r="256" spans="1:8" x14ac:dyDescent="0.15">
      <c r="A256" s="3">
        <v>1891.08</v>
      </c>
      <c r="B256" s="3">
        <v>4.93</v>
      </c>
      <c r="C256" s="3" t="str">
        <f t="shared" si="23"/>
        <v>no</v>
      </c>
      <c r="D256" s="3">
        <f t="shared" si="18"/>
        <v>5.0633333333333326</v>
      </c>
      <c r="E256" s="3">
        <f t="shared" si="19"/>
        <v>4.8699999999999992</v>
      </c>
      <c r="F256" s="3" t="str">
        <f t="shared" si="20"/>
        <v>no</v>
      </c>
      <c r="G256" s="3" t="str">
        <f t="shared" si="21"/>
        <v>no</v>
      </c>
      <c r="H256" s="3">
        <f t="shared" si="22"/>
        <v>0</v>
      </c>
    </row>
    <row r="257" spans="1:8" x14ac:dyDescent="0.15">
      <c r="A257" s="3">
        <v>1891.09</v>
      </c>
      <c r="B257" s="3">
        <v>5.33</v>
      </c>
      <c r="C257" s="3" t="str">
        <f t="shared" si="23"/>
        <v>no</v>
      </c>
      <c r="D257" s="3">
        <f t="shared" si="18"/>
        <v>5.0173333333333323</v>
      </c>
      <c r="E257" s="3">
        <f t="shared" si="19"/>
        <v>4.8940000000000001</v>
      </c>
      <c r="F257" s="3" t="str">
        <f t="shared" si="20"/>
        <v>yes</v>
      </c>
      <c r="G257" s="3" t="str">
        <f t="shared" si="21"/>
        <v>no</v>
      </c>
      <c r="H257" s="3">
        <f t="shared" si="22"/>
        <v>-5.33</v>
      </c>
    </row>
    <row r="258" spans="1:8" x14ac:dyDescent="0.15">
      <c r="A258" s="3">
        <v>1891.1</v>
      </c>
      <c r="B258" s="3">
        <v>5.33</v>
      </c>
      <c r="C258" s="3" t="str">
        <f t="shared" si="23"/>
        <v>yes</v>
      </c>
      <c r="D258" s="3">
        <f t="shared" si="18"/>
        <v>5.0006666666666666</v>
      </c>
      <c r="E258" s="3">
        <f t="shared" si="19"/>
        <v>4.9659999999999993</v>
      </c>
      <c r="F258" s="3" t="str">
        <f t="shared" si="20"/>
        <v>no</v>
      </c>
      <c r="G258" s="3" t="str">
        <f t="shared" si="21"/>
        <v>no</v>
      </c>
      <c r="H258" s="3">
        <f t="shared" si="22"/>
        <v>0</v>
      </c>
    </row>
    <row r="259" spans="1:8" x14ac:dyDescent="0.15">
      <c r="A259" s="3">
        <v>1891.11</v>
      </c>
      <c r="B259" s="3">
        <v>5.25</v>
      </c>
      <c r="C259" s="3" t="str">
        <f t="shared" si="23"/>
        <v>yes</v>
      </c>
      <c r="D259" s="3">
        <f t="shared" si="18"/>
        <v>4.9866666666666672</v>
      </c>
      <c r="E259" s="3">
        <f t="shared" si="19"/>
        <v>5.0419999999999998</v>
      </c>
      <c r="F259" s="3" t="str">
        <f t="shared" si="20"/>
        <v>no</v>
      </c>
      <c r="G259" s="3" t="str">
        <f t="shared" si="21"/>
        <v>no</v>
      </c>
      <c r="H259" s="3">
        <f t="shared" si="22"/>
        <v>0</v>
      </c>
    </row>
    <row r="260" spans="1:8" x14ac:dyDescent="0.15">
      <c r="A260" s="3">
        <v>1891.12</v>
      </c>
      <c r="B260" s="3">
        <v>5.41</v>
      </c>
      <c r="C260" s="3" t="str">
        <f t="shared" si="23"/>
        <v>yes</v>
      </c>
      <c r="D260" s="3">
        <f t="shared" si="18"/>
        <v>4.9760000000000009</v>
      </c>
      <c r="E260" s="3">
        <f t="shared" si="19"/>
        <v>5.1219999999999999</v>
      </c>
      <c r="F260" s="3" t="str">
        <f t="shared" si="20"/>
        <v>no</v>
      </c>
      <c r="G260" s="3" t="str">
        <f t="shared" si="21"/>
        <v>no</v>
      </c>
      <c r="H260" s="3">
        <f t="shared" si="22"/>
        <v>0</v>
      </c>
    </row>
    <row r="261" spans="1:8" x14ac:dyDescent="0.15">
      <c r="A261" s="3">
        <v>1892.01</v>
      </c>
      <c r="B261" s="3">
        <v>5.51</v>
      </c>
      <c r="C261" s="3" t="str">
        <f t="shared" si="23"/>
        <v>yes</v>
      </c>
      <c r="D261" s="3">
        <f t="shared" si="18"/>
        <v>4.9820000000000002</v>
      </c>
      <c r="E261" s="3">
        <f t="shared" si="19"/>
        <v>5.25</v>
      </c>
      <c r="F261" s="3" t="str">
        <f t="shared" si="20"/>
        <v>no</v>
      </c>
      <c r="G261" s="3" t="str">
        <f t="shared" si="21"/>
        <v>no</v>
      </c>
      <c r="H261" s="3">
        <f t="shared" si="22"/>
        <v>0</v>
      </c>
    </row>
    <row r="262" spans="1:8" x14ac:dyDescent="0.15">
      <c r="A262" s="3">
        <v>1892.02</v>
      </c>
      <c r="B262" s="3">
        <v>5.52</v>
      </c>
      <c r="C262" s="3" t="str">
        <f t="shared" si="23"/>
        <v>yes</v>
      </c>
      <c r="D262" s="3">
        <f t="shared" si="18"/>
        <v>5.0106666666666655</v>
      </c>
      <c r="E262" s="3">
        <f t="shared" si="19"/>
        <v>5.3659999999999997</v>
      </c>
      <c r="F262" s="3" t="str">
        <f t="shared" si="20"/>
        <v>no</v>
      </c>
      <c r="G262" s="3" t="str">
        <f t="shared" si="21"/>
        <v>no</v>
      </c>
      <c r="H262" s="3">
        <f t="shared" si="22"/>
        <v>0</v>
      </c>
    </row>
    <row r="263" spans="1:8" x14ac:dyDescent="0.15">
      <c r="A263" s="3">
        <v>1892.03</v>
      </c>
      <c r="B263" s="3">
        <v>5.58</v>
      </c>
      <c r="C263" s="3" t="str">
        <f t="shared" si="23"/>
        <v>yes</v>
      </c>
      <c r="D263" s="3">
        <f t="shared" si="18"/>
        <v>5.0646666666666667</v>
      </c>
      <c r="E263" s="3">
        <f t="shared" si="19"/>
        <v>5.4039999999999999</v>
      </c>
      <c r="F263" s="3" t="str">
        <f t="shared" si="20"/>
        <v>no</v>
      </c>
      <c r="G263" s="3" t="str">
        <f t="shared" si="21"/>
        <v>no</v>
      </c>
      <c r="H263" s="3">
        <f t="shared" si="22"/>
        <v>0</v>
      </c>
    </row>
    <row r="264" spans="1:8" x14ac:dyDescent="0.15">
      <c r="A264" s="3">
        <v>1892.04</v>
      </c>
      <c r="B264" s="3">
        <v>5.57</v>
      </c>
      <c r="C264" s="3" t="str">
        <f t="shared" si="23"/>
        <v>yes</v>
      </c>
      <c r="D264" s="3">
        <f t="shared" si="18"/>
        <v>5.13</v>
      </c>
      <c r="E264" s="3">
        <f t="shared" si="19"/>
        <v>5.4540000000000006</v>
      </c>
      <c r="F264" s="3" t="str">
        <f t="shared" si="20"/>
        <v>no</v>
      </c>
      <c r="G264" s="3" t="str">
        <f t="shared" si="21"/>
        <v>no</v>
      </c>
      <c r="H264" s="3">
        <f t="shared" si="22"/>
        <v>0</v>
      </c>
    </row>
    <row r="265" spans="1:8" x14ac:dyDescent="0.15">
      <c r="A265" s="3">
        <v>1892.05</v>
      </c>
      <c r="B265" s="3">
        <v>5.57</v>
      </c>
      <c r="C265" s="3" t="str">
        <f t="shared" si="23"/>
        <v>yes</v>
      </c>
      <c r="D265" s="3">
        <f t="shared" si="18"/>
        <v>5.1786666666666656</v>
      </c>
      <c r="E265" s="3">
        <f t="shared" si="19"/>
        <v>5.5179999999999989</v>
      </c>
      <c r="F265" s="3" t="str">
        <f t="shared" si="20"/>
        <v>no</v>
      </c>
      <c r="G265" s="3" t="str">
        <f t="shared" si="21"/>
        <v>no</v>
      </c>
      <c r="H265" s="3">
        <f t="shared" si="22"/>
        <v>0</v>
      </c>
    </row>
    <row r="266" spans="1:8" x14ac:dyDescent="0.15">
      <c r="A266" s="3">
        <v>1892.06</v>
      </c>
      <c r="B266" s="3">
        <v>5.54</v>
      </c>
      <c r="C266" s="3" t="str">
        <f t="shared" si="23"/>
        <v>yes</v>
      </c>
      <c r="D266" s="3">
        <f t="shared" si="18"/>
        <v>5.2233333333333327</v>
      </c>
      <c r="E266" s="3">
        <f t="shared" si="19"/>
        <v>5.55</v>
      </c>
      <c r="F266" s="3" t="str">
        <f t="shared" si="20"/>
        <v>no</v>
      </c>
      <c r="G266" s="3" t="str">
        <f t="shared" si="21"/>
        <v>yes</v>
      </c>
      <c r="H266" s="3">
        <f t="shared" si="22"/>
        <v>5.54</v>
      </c>
    </row>
    <row r="267" spans="1:8" x14ac:dyDescent="0.15">
      <c r="A267" s="3">
        <v>1892.07</v>
      </c>
      <c r="B267" s="3">
        <v>5.54</v>
      </c>
      <c r="C267" s="3" t="str">
        <f t="shared" si="23"/>
        <v>no</v>
      </c>
      <c r="D267" s="3">
        <f t="shared" si="18"/>
        <v>5.2720000000000002</v>
      </c>
      <c r="E267" s="3">
        <f t="shared" si="19"/>
        <v>5.556</v>
      </c>
      <c r="F267" s="3" t="str">
        <f t="shared" si="20"/>
        <v>yes</v>
      </c>
      <c r="G267" s="3" t="str">
        <f t="shared" si="21"/>
        <v>no</v>
      </c>
      <c r="H267" s="3">
        <f t="shared" si="22"/>
        <v>-5.54</v>
      </c>
    </row>
    <row r="268" spans="1:8" x14ac:dyDescent="0.15">
      <c r="A268" s="3">
        <v>1892.08</v>
      </c>
      <c r="B268" s="3">
        <v>5.62</v>
      </c>
      <c r="C268" s="3" t="str">
        <f t="shared" si="23"/>
        <v>yes</v>
      </c>
      <c r="D268" s="3">
        <f t="shared" si="18"/>
        <v>5.3100000000000005</v>
      </c>
      <c r="E268" s="3">
        <f t="shared" si="19"/>
        <v>5.56</v>
      </c>
      <c r="F268" s="3" t="str">
        <f t="shared" si="20"/>
        <v>no</v>
      </c>
      <c r="G268" s="3" t="str">
        <f t="shared" si="21"/>
        <v>no</v>
      </c>
      <c r="H268" s="3">
        <f t="shared" si="22"/>
        <v>0</v>
      </c>
    </row>
    <row r="269" spans="1:8" x14ac:dyDescent="0.15">
      <c r="A269" s="3">
        <v>1892.09</v>
      </c>
      <c r="B269" s="3">
        <v>5.48</v>
      </c>
      <c r="C269" s="3" t="str">
        <f t="shared" si="23"/>
        <v>yes</v>
      </c>
      <c r="D269" s="3">
        <f t="shared" si="18"/>
        <v>5.3546666666666685</v>
      </c>
      <c r="E269" s="3">
        <f t="shared" si="19"/>
        <v>5.5679999999999996</v>
      </c>
      <c r="F269" s="3" t="str">
        <f t="shared" si="20"/>
        <v>no</v>
      </c>
      <c r="G269" s="3" t="str">
        <f t="shared" si="21"/>
        <v>yes</v>
      </c>
      <c r="H269" s="3">
        <f t="shared" si="22"/>
        <v>5.48</v>
      </c>
    </row>
    <row r="270" spans="1:8" x14ac:dyDescent="0.15">
      <c r="A270" s="3">
        <v>1892.1</v>
      </c>
      <c r="B270" s="3">
        <v>5.59</v>
      </c>
      <c r="C270" s="3" t="str">
        <f t="shared" si="23"/>
        <v>no</v>
      </c>
      <c r="D270" s="3">
        <f t="shared" si="18"/>
        <v>5.3966666666666674</v>
      </c>
      <c r="E270" s="3">
        <f t="shared" si="19"/>
        <v>5.55</v>
      </c>
      <c r="F270" s="3" t="str">
        <f t="shared" si="20"/>
        <v>yes</v>
      </c>
      <c r="G270" s="3" t="str">
        <f t="shared" si="21"/>
        <v>no</v>
      </c>
      <c r="H270" s="3">
        <f t="shared" si="22"/>
        <v>-5.59</v>
      </c>
    </row>
    <row r="271" spans="1:8" x14ac:dyDescent="0.15">
      <c r="A271" s="3">
        <v>1892.11</v>
      </c>
      <c r="B271" s="3">
        <v>5.57</v>
      </c>
      <c r="C271" s="3" t="str">
        <f t="shared" si="23"/>
        <v>yes</v>
      </c>
      <c r="D271" s="3">
        <f t="shared" si="18"/>
        <v>5.4513333333333343</v>
      </c>
      <c r="E271" s="3">
        <f t="shared" si="19"/>
        <v>5.5540000000000003</v>
      </c>
      <c r="F271" s="3" t="str">
        <f t="shared" si="20"/>
        <v>no</v>
      </c>
      <c r="G271" s="3" t="str">
        <f t="shared" si="21"/>
        <v>no</v>
      </c>
      <c r="H271" s="3">
        <f t="shared" si="22"/>
        <v>0</v>
      </c>
    </row>
    <row r="272" spans="1:8" x14ac:dyDescent="0.15">
      <c r="A272" s="3">
        <v>1892.12</v>
      </c>
      <c r="B272" s="3">
        <v>5.51</v>
      </c>
      <c r="C272" s="3" t="str">
        <f t="shared" si="23"/>
        <v>yes</v>
      </c>
      <c r="D272" s="3">
        <f t="shared" si="18"/>
        <v>5.4939999999999998</v>
      </c>
      <c r="E272" s="3">
        <f t="shared" si="19"/>
        <v>5.5600000000000005</v>
      </c>
      <c r="F272" s="3" t="str">
        <f t="shared" si="20"/>
        <v>no</v>
      </c>
      <c r="G272" s="3" t="str">
        <f t="shared" si="21"/>
        <v>yes</v>
      </c>
      <c r="H272" s="3">
        <f t="shared" si="22"/>
        <v>5.51</v>
      </c>
    </row>
    <row r="273" spans="1:8" x14ac:dyDescent="0.15">
      <c r="A273" s="3">
        <v>1893.01</v>
      </c>
      <c r="B273" s="3">
        <v>5.61</v>
      </c>
      <c r="C273" s="3" t="str">
        <f t="shared" si="23"/>
        <v>no</v>
      </c>
      <c r="D273" s="3">
        <f t="shared" si="18"/>
        <v>5.5060000000000011</v>
      </c>
      <c r="E273" s="3">
        <f t="shared" si="19"/>
        <v>5.5540000000000003</v>
      </c>
      <c r="F273" s="3" t="str">
        <f t="shared" si="20"/>
        <v>yes</v>
      </c>
      <c r="G273" s="3" t="str">
        <f t="shared" si="21"/>
        <v>no</v>
      </c>
      <c r="H273" s="3">
        <f t="shared" si="22"/>
        <v>-5.61</v>
      </c>
    </row>
    <row r="274" spans="1:8" x14ac:dyDescent="0.15">
      <c r="A274" s="3">
        <v>1893.02</v>
      </c>
      <c r="B274" s="3">
        <v>5.51</v>
      </c>
      <c r="C274" s="3" t="str">
        <f t="shared" si="23"/>
        <v>yes</v>
      </c>
      <c r="D274" s="3">
        <f t="shared" si="18"/>
        <v>5.5246666666666666</v>
      </c>
      <c r="E274" s="3">
        <f t="shared" si="19"/>
        <v>5.5519999999999996</v>
      </c>
      <c r="F274" s="3" t="str">
        <f t="shared" si="20"/>
        <v>no</v>
      </c>
      <c r="G274" s="3" t="str">
        <f t="shared" si="21"/>
        <v>yes</v>
      </c>
      <c r="H274" s="3">
        <f t="shared" si="22"/>
        <v>5.51</v>
      </c>
    </row>
    <row r="275" spans="1:8" x14ac:dyDescent="0.15">
      <c r="A275" s="3">
        <v>1893.03</v>
      </c>
      <c r="B275" s="3">
        <v>5.31</v>
      </c>
      <c r="C275" s="3" t="str">
        <f t="shared" si="23"/>
        <v>no</v>
      </c>
      <c r="D275" s="3">
        <f t="shared" si="18"/>
        <v>5.5420000000000007</v>
      </c>
      <c r="E275" s="3">
        <f t="shared" si="19"/>
        <v>5.5579999999999998</v>
      </c>
      <c r="F275" s="3" t="str">
        <f t="shared" si="20"/>
        <v>no</v>
      </c>
      <c r="G275" s="3" t="str">
        <f t="shared" si="21"/>
        <v>no</v>
      </c>
      <c r="H275" s="3">
        <f t="shared" si="22"/>
        <v>0</v>
      </c>
    </row>
    <row r="276" spans="1:8" x14ac:dyDescent="0.15">
      <c r="A276" s="3">
        <v>1893.04</v>
      </c>
      <c r="B276" s="3">
        <v>5.31</v>
      </c>
      <c r="C276" s="3" t="str">
        <f t="shared" si="23"/>
        <v>no</v>
      </c>
      <c r="D276" s="3">
        <f t="shared" si="18"/>
        <v>5.535333333333333</v>
      </c>
      <c r="E276" s="3">
        <f t="shared" si="19"/>
        <v>5.5020000000000007</v>
      </c>
      <c r="F276" s="3" t="str">
        <f t="shared" si="20"/>
        <v>no</v>
      </c>
      <c r="G276" s="3" t="str">
        <f t="shared" si="21"/>
        <v>no</v>
      </c>
      <c r="H276" s="3">
        <f t="shared" si="22"/>
        <v>0</v>
      </c>
    </row>
    <row r="277" spans="1:8" x14ac:dyDescent="0.15">
      <c r="A277" s="3">
        <v>1893.05</v>
      </c>
      <c r="B277" s="3">
        <v>4.84</v>
      </c>
      <c r="C277" s="3" t="str">
        <f t="shared" si="23"/>
        <v>no</v>
      </c>
      <c r="D277" s="3">
        <f t="shared" si="18"/>
        <v>5.5220000000000011</v>
      </c>
      <c r="E277" s="3">
        <f t="shared" si="19"/>
        <v>5.45</v>
      </c>
      <c r="F277" s="3" t="str">
        <f t="shared" si="20"/>
        <v>no</v>
      </c>
      <c r="G277" s="3" t="str">
        <f t="shared" si="21"/>
        <v>no</v>
      </c>
      <c r="H277" s="3">
        <f t="shared" si="22"/>
        <v>0</v>
      </c>
    </row>
    <row r="278" spans="1:8" x14ac:dyDescent="0.15">
      <c r="A278" s="3">
        <v>1893.06</v>
      </c>
      <c r="B278" s="3">
        <v>4.6100000000000003</v>
      </c>
      <c r="C278" s="3" t="str">
        <f t="shared" si="23"/>
        <v>no</v>
      </c>
      <c r="D278" s="3">
        <f t="shared" si="18"/>
        <v>5.4766666666666675</v>
      </c>
      <c r="E278" s="3">
        <f t="shared" si="19"/>
        <v>5.3159999999999998</v>
      </c>
      <c r="F278" s="3" t="str">
        <f t="shared" si="20"/>
        <v>no</v>
      </c>
      <c r="G278" s="3" t="str">
        <f t="shared" si="21"/>
        <v>no</v>
      </c>
      <c r="H278" s="3">
        <f t="shared" si="22"/>
        <v>0</v>
      </c>
    </row>
    <row r="279" spans="1:8" x14ac:dyDescent="0.15">
      <c r="A279" s="3">
        <v>1893.07</v>
      </c>
      <c r="B279" s="3">
        <v>4.18</v>
      </c>
      <c r="C279" s="3" t="str">
        <f t="shared" si="23"/>
        <v>no</v>
      </c>
      <c r="D279" s="3">
        <f t="shared" si="18"/>
        <v>5.4119999999999999</v>
      </c>
      <c r="E279" s="3">
        <f t="shared" si="19"/>
        <v>5.1159999999999997</v>
      </c>
      <c r="F279" s="3" t="str">
        <f t="shared" si="20"/>
        <v>no</v>
      </c>
      <c r="G279" s="3" t="str">
        <f t="shared" si="21"/>
        <v>no</v>
      </c>
      <c r="H279" s="3">
        <f t="shared" si="22"/>
        <v>0</v>
      </c>
    </row>
    <row r="280" spans="1:8" x14ac:dyDescent="0.15">
      <c r="A280" s="3">
        <v>1893.08</v>
      </c>
      <c r="B280" s="3">
        <v>4.08</v>
      </c>
      <c r="C280" s="3" t="str">
        <f t="shared" si="23"/>
        <v>no</v>
      </c>
      <c r="D280" s="3">
        <f t="shared" si="18"/>
        <v>5.3193333333333328</v>
      </c>
      <c r="E280" s="3">
        <f t="shared" si="19"/>
        <v>4.8499999999999996</v>
      </c>
      <c r="F280" s="3" t="str">
        <f t="shared" si="20"/>
        <v>no</v>
      </c>
      <c r="G280" s="3" t="str">
        <f t="shared" si="21"/>
        <v>no</v>
      </c>
      <c r="H280" s="3">
        <f t="shared" si="22"/>
        <v>0</v>
      </c>
    </row>
    <row r="281" spans="1:8" x14ac:dyDescent="0.15">
      <c r="A281" s="3">
        <v>1893.09</v>
      </c>
      <c r="B281" s="3">
        <v>4.37</v>
      </c>
      <c r="C281" s="3" t="str">
        <f t="shared" si="23"/>
        <v>no</v>
      </c>
      <c r="D281" s="3">
        <f t="shared" ref="D281:D344" si="24">AVERAGE(B266:B280)</f>
        <v>5.22</v>
      </c>
      <c r="E281" s="3">
        <f t="shared" ref="E281:E344" si="25">AVERAGE(B276:B280)</f>
        <v>4.6039999999999992</v>
      </c>
      <c r="F281" s="3" t="str">
        <f t="shared" ref="F281:F344" si="26">IF(AND(C281="No",B281&gt;D281),"yes","no")</f>
        <v>no</v>
      </c>
      <c r="G281" s="3" t="str">
        <f t="shared" ref="G281:G344" si="27">IF(AND(C281="Yes",B281&lt;E281),"yes","no")</f>
        <v>no</v>
      </c>
      <c r="H281" s="3">
        <f t="shared" ref="H281:H344" si="28">IF(F281="yes",-B281,IF(G281="yes",B281,0))</f>
        <v>0</v>
      </c>
    </row>
    <row r="282" spans="1:8" x14ac:dyDescent="0.15">
      <c r="A282" s="3">
        <v>1893.1</v>
      </c>
      <c r="B282" s="3">
        <v>4.5</v>
      </c>
      <c r="C282" s="3" t="str">
        <f t="shared" ref="C282:C345" si="29">IF(F281="yes","yes",IF(G281="yes","no",C281))</f>
        <v>no</v>
      </c>
      <c r="D282" s="3">
        <f t="shared" si="24"/>
        <v>5.1420000000000003</v>
      </c>
      <c r="E282" s="3">
        <f t="shared" si="25"/>
        <v>4.4160000000000004</v>
      </c>
      <c r="F282" s="3" t="str">
        <f t="shared" si="26"/>
        <v>no</v>
      </c>
      <c r="G282" s="3" t="str">
        <f t="shared" si="27"/>
        <v>no</v>
      </c>
      <c r="H282" s="3">
        <f t="shared" si="28"/>
        <v>0</v>
      </c>
    </row>
    <row r="283" spans="1:8" x14ac:dyDescent="0.15">
      <c r="A283" s="3">
        <v>1893.11</v>
      </c>
      <c r="B283" s="3">
        <v>4.57</v>
      </c>
      <c r="C283" s="3" t="str">
        <f t="shared" si="29"/>
        <v>no</v>
      </c>
      <c r="D283" s="3">
        <f t="shared" si="24"/>
        <v>5.0726666666666675</v>
      </c>
      <c r="E283" s="3">
        <f t="shared" si="25"/>
        <v>4.3479999999999999</v>
      </c>
      <c r="F283" s="3" t="str">
        <f t="shared" si="26"/>
        <v>no</v>
      </c>
      <c r="G283" s="3" t="str">
        <f t="shared" si="27"/>
        <v>no</v>
      </c>
      <c r="H283" s="3">
        <f t="shared" si="28"/>
        <v>0</v>
      </c>
    </row>
    <row r="284" spans="1:8" x14ac:dyDescent="0.15">
      <c r="A284" s="3">
        <v>1893.12</v>
      </c>
      <c r="B284" s="3">
        <v>4.41</v>
      </c>
      <c r="C284" s="3" t="str">
        <f t="shared" si="29"/>
        <v>no</v>
      </c>
      <c r="D284" s="3">
        <f t="shared" si="24"/>
        <v>5.0026666666666664</v>
      </c>
      <c r="E284" s="3">
        <f t="shared" si="25"/>
        <v>4.34</v>
      </c>
      <c r="F284" s="3" t="str">
        <f t="shared" si="26"/>
        <v>no</v>
      </c>
      <c r="G284" s="3" t="str">
        <f t="shared" si="27"/>
        <v>no</v>
      </c>
      <c r="H284" s="3">
        <f t="shared" si="28"/>
        <v>0</v>
      </c>
    </row>
    <row r="285" spans="1:8" x14ac:dyDescent="0.15">
      <c r="A285" s="3">
        <v>1894.01</v>
      </c>
      <c r="B285" s="3">
        <v>4.32</v>
      </c>
      <c r="C285" s="3" t="str">
        <f t="shared" si="29"/>
        <v>no</v>
      </c>
      <c r="D285" s="3">
        <f t="shared" si="24"/>
        <v>4.9313333333333329</v>
      </c>
      <c r="E285" s="3">
        <f t="shared" si="25"/>
        <v>4.3860000000000001</v>
      </c>
      <c r="F285" s="3" t="str">
        <f t="shared" si="26"/>
        <v>no</v>
      </c>
      <c r="G285" s="3" t="str">
        <f t="shared" si="27"/>
        <v>no</v>
      </c>
      <c r="H285" s="3">
        <f t="shared" si="28"/>
        <v>0</v>
      </c>
    </row>
    <row r="286" spans="1:8" x14ac:dyDescent="0.15">
      <c r="A286" s="3">
        <v>1894.02</v>
      </c>
      <c r="B286" s="3">
        <v>4.38</v>
      </c>
      <c r="C286" s="3" t="str">
        <f t="shared" si="29"/>
        <v>no</v>
      </c>
      <c r="D286" s="3">
        <f t="shared" si="24"/>
        <v>4.8466666666666658</v>
      </c>
      <c r="E286" s="3">
        <f t="shared" si="25"/>
        <v>4.4340000000000002</v>
      </c>
      <c r="F286" s="3" t="str">
        <f t="shared" si="26"/>
        <v>no</v>
      </c>
      <c r="G286" s="3" t="str">
        <f t="shared" si="27"/>
        <v>no</v>
      </c>
      <c r="H286" s="3">
        <f t="shared" si="28"/>
        <v>0</v>
      </c>
    </row>
    <row r="287" spans="1:8" x14ac:dyDescent="0.15">
      <c r="A287" s="3">
        <v>1894.03</v>
      </c>
      <c r="B287" s="3">
        <v>4.51</v>
      </c>
      <c r="C287" s="3" t="str">
        <f t="shared" si="29"/>
        <v>no</v>
      </c>
      <c r="D287" s="3">
        <f t="shared" si="24"/>
        <v>4.7673333333333323</v>
      </c>
      <c r="E287" s="3">
        <f t="shared" si="25"/>
        <v>4.4359999999999999</v>
      </c>
      <c r="F287" s="3" t="str">
        <f t="shared" si="26"/>
        <v>no</v>
      </c>
      <c r="G287" s="3" t="str">
        <f t="shared" si="27"/>
        <v>no</v>
      </c>
      <c r="H287" s="3">
        <f t="shared" si="28"/>
        <v>0</v>
      </c>
    </row>
    <row r="288" spans="1:8" x14ac:dyDescent="0.15">
      <c r="A288" s="3">
        <v>1894.04</v>
      </c>
      <c r="B288" s="3">
        <v>4.57</v>
      </c>
      <c r="C288" s="3" t="str">
        <f t="shared" si="29"/>
        <v>no</v>
      </c>
      <c r="D288" s="3">
        <f t="shared" si="24"/>
        <v>4.7006666666666668</v>
      </c>
      <c r="E288" s="3">
        <f t="shared" si="25"/>
        <v>4.4379999999999997</v>
      </c>
      <c r="F288" s="3" t="str">
        <f t="shared" si="26"/>
        <v>no</v>
      </c>
      <c r="G288" s="3" t="str">
        <f t="shared" si="27"/>
        <v>no</v>
      </c>
      <c r="H288" s="3">
        <f t="shared" si="28"/>
        <v>0</v>
      </c>
    </row>
    <row r="289" spans="1:8" x14ac:dyDescent="0.15">
      <c r="A289" s="3">
        <v>1894.05</v>
      </c>
      <c r="B289" s="3">
        <v>4.4000000000000004</v>
      </c>
      <c r="C289" s="3" t="str">
        <f t="shared" si="29"/>
        <v>no</v>
      </c>
      <c r="D289" s="3">
        <f t="shared" si="24"/>
        <v>4.6313333333333331</v>
      </c>
      <c r="E289" s="3">
        <f t="shared" si="25"/>
        <v>4.4379999999999997</v>
      </c>
      <c r="F289" s="3" t="str">
        <f t="shared" si="26"/>
        <v>no</v>
      </c>
      <c r="G289" s="3" t="str">
        <f t="shared" si="27"/>
        <v>no</v>
      </c>
      <c r="H289" s="3">
        <f t="shared" si="28"/>
        <v>0</v>
      </c>
    </row>
    <row r="290" spans="1:8" x14ac:dyDescent="0.15">
      <c r="A290" s="3">
        <v>1894.06</v>
      </c>
      <c r="B290" s="3">
        <v>4.34</v>
      </c>
      <c r="C290" s="3" t="str">
        <f t="shared" si="29"/>
        <v>no</v>
      </c>
      <c r="D290" s="3">
        <f t="shared" si="24"/>
        <v>4.5573333333333332</v>
      </c>
      <c r="E290" s="3">
        <f t="shared" si="25"/>
        <v>4.4359999999999999</v>
      </c>
      <c r="F290" s="3" t="str">
        <f t="shared" si="26"/>
        <v>no</v>
      </c>
      <c r="G290" s="3" t="str">
        <f t="shared" si="27"/>
        <v>no</v>
      </c>
      <c r="H290" s="3">
        <f t="shared" si="28"/>
        <v>0</v>
      </c>
    </row>
    <row r="291" spans="1:8" x14ac:dyDescent="0.15">
      <c r="A291" s="3">
        <v>1894.07</v>
      </c>
      <c r="B291" s="3">
        <v>4.25</v>
      </c>
      <c r="C291" s="3" t="str">
        <f t="shared" si="29"/>
        <v>no</v>
      </c>
      <c r="D291" s="3">
        <f t="shared" si="24"/>
        <v>4.4926666666666657</v>
      </c>
      <c r="E291" s="3">
        <f t="shared" si="25"/>
        <v>4.4399999999999995</v>
      </c>
      <c r="F291" s="3" t="str">
        <f t="shared" si="26"/>
        <v>no</v>
      </c>
      <c r="G291" s="3" t="str">
        <f t="shared" si="27"/>
        <v>no</v>
      </c>
      <c r="H291" s="3">
        <f t="shared" si="28"/>
        <v>0</v>
      </c>
    </row>
    <row r="292" spans="1:8" x14ac:dyDescent="0.15">
      <c r="A292" s="3">
        <v>1894.08</v>
      </c>
      <c r="B292" s="3">
        <v>4.41</v>
      </c>
      <c r="C292" s="3" t="str">
        <f t="shared" si="29"/>
        <v>no</v>
      </c>
      <c r="D292" s="3">
        <f t="shared" si="24"/>
        <v>4.4219999999999997</v>
      </c>
      <c r="E292" s="3">
        <f t="shared" si="25"/>
        <v>4.4139999999999997</v>
      </c>
      <c r="F292" s="3" t="str">
        <f t="shared" si="26"/>
        <v>no</v>
      </c>
      <c r="G292" s="3" t="str">
        <f t="shared" si="27"/>
        <v>no</v>
      </c>
      <c r="H292" s="3">
        <f t="shared" si="28"/>
        <v>0</v>
      </c>
    </row>
    <row r="293" spans="1:8" x14ac:dyDescent="0.15">
      <c r="A293" s="3">
        <v>1894.09</v>
      </c>
      <c r="B293" s="3">
        <v>4.4800000000000004</v>
      </c>
      <c r="C293" s="3" t="str">
        <f t="shared" si="29"/>
        <v>no</v>
      </c>
      <c r="D293" s="3">
        <f t="shared" si="24"/>
        <v>4.3933333333333326</v>
      </c>
      <c r="E293" s="3">
        <f t="shared" si="25"/>
        <v>4.3940000000000001</v>
      </c>
      <c r="F293" s="3" t="str">
        <f t="shared" si="26"/>
        <v>yes</v>
      </c>
      <c r="G293" s="3" t="str">
        <f t="shared" si="27"/>
        <v>no</v>
      </c>
      <c r="H293" s="3">
        <f t="shared" si="28"/>
        <v>-4.4800000000000004</v>
      </c>
    </row>
    <row r="294" spans="1:8" x14ac:dyDescent="0.15">
      <c r="A294" s="3">
        <v>1894.1</v>
      </c>
      <c r="B294" s="3">
        <v>4.34</v>
      </c>
      <c r="C294" s="3" t="str">
        <f t="shared" si="29"/>
        <v>yes</v>
      </c>
      <c r="D294" s="3">
        <f t="shared" si="24"/>
        <v>4.384666666666666</v>
      </c>
      <c r="E294" s="3">
        <f t="shared" si="25"/>
        <v>4.3759999999999994</v>
      </c>
      <c r="F294" s="3" t="str">
        <f t="shared" si="26"/>
        <v>no</v>
      </c>
      <c r="G294" s="3" t="str">
        <f t="shared" si="27"/>
        <v>yes</v>
      </c>
      <c r="H294" s="3">
        <f t="shared" si="28"/>
        <v>4.34</v>
      </c>
    </row>
    <row r="295" spans="1:8" x14ac:dyDescent="0.15">
      <c r="A295" s="3">
        <v>1894.11</v>
      </c>
      <c r="B295" s="3">
        <v>4.34</v>
      </c>
      <c r="C295" s="3" t="str">
        <f t="shared" si="29"/>
        <v>no</v>
      </c>
      <c r="D295" s="3">
        <f t="shared" si="24"/>
        <v>4.3953333333333342</v>
      </c>
      <c r="E295" s="3">
        <f t="shared" si="25"/>
        <v>4.3639999999999999</v>
      </c>
      <c r="F295" s="3" t="str">
        <f t="shared" si="26"/>
        <v>no</v>
      </c>
      <c r="G295" s="3" t="str">
        <f t="shared" si="27"/>
        <v>no</v>
      </c>
      <c r="H295" s="3">
        <f t="shared" si="28"/>
        <v>0</v>
      </c>
    </row>
    <row r="296" spans="1:8" x14ac:dyDescent="0.15">
      <c r="A296" s="3">
        <v>1894.12</v>
      </c>
      <c r="B296" s="3">
        <v>4.3</v>
      </c>
      <c r="C296" s="3" t="str">
        <f t="shared" si="29"/>
        <v>no</v>
      </c>
      <c r="D296" s="3">
        <f t="shared" si="24"/>
        <v>4.4126666666666674</v>
      </c>
      <c r="E296" s="3">
        <f t="shared" si="25"/>
        <v>4.3639999999999999</v>
      </c>
      <c r="F296" s="3" t="str">
        <f t="shared" si="26"/>
        <v>no</v>
      </c>
      <c r="G296" s="3" t="str">
        <f t="shared" si="27"/>
        <v>no</v>
      </c>
      <c r="H296" s="3">
        <f t="shared" si="28"/>
        <v>0</v>
      </c>
    </row>
    <row r="297" spans="1:8" x14ac:dyDescent="0.15">
      <c r="A297" s="3">
        <v>1895.01</v>
      </c>
      <c r="B297" s="3">
        <v>4.25</v>
      </c>
      <c r="C297" s="3" t="str">
        <f t="shared" si="29"/>
        <v>no</v>
      </c>
      <c r="D297" s="3">
        <f t="shared" si="24"/>
        <v>4.4080000000000004</v>
      </c>
      <c r="E297" s="3">
        <f t="shared" si="25"/>
        <v>4.3740000000000006</v>
      </c>
      <c r="F297" s="3" t="str">
        <f t="shared" si="26"/>
        <v>no</v>
      </c>
      <c r="G297" s="3" t="str">
        <f t="shared" si="27"/>
        <v>no</v>
      </c>
      <c r="H297" s="3">
        <f t="shared" si="28"/>
        <v>0</v>
      </c>
    </row>
    <row r="298" spans="1:8" x14ac:dyDescent="0.15">
      <c r="A298" s="3">
        <v>1895.02</v>
      </c>
      <c r="B298" s="3">
        <v>4.1900000000000004</v>
      </c>
      <c r="C298" s="3" t="str">
        <f t="shared" si="29"/>
        <v>no</v>
      </c>
      <c r="D298" s="3">
        <f t="shared" si="24"/>
        <v>4.3913333333333338</v>
      </c>
      <c r="E298" s="3">
        <f t="shared" si="25"/>
        <v>4.3420000000000005</v>
      </c>
      <c r="F298" s="3" t="str">
        <f t="shared" si="26"/>
        <v>no</v>
      </c>
      <c r="G298" s="3" t="str">
        <f t="shared" si="27"/>
        <v>no</v>
      </c>
      <c r="H298" s="3">
        <f t="shared" si="28"/>
        <v>0</v>
      </c>
    </row>
    <row r="299" spans="1:8" x14ac:dyDescent="0.15">
      <c r="A299" s="3">
        <v>1895.03</v>
      </c>
      <c r="B299" s="3">
        <v>4.1900000000000004</v>
      </c>
      <c r="C299" s="3" t="str">
        <f t="shared" si="29"/>
        <v>no</v>
      </c>
      <c r="D299" s="3">
        <f t="shared" si="24"/>
        <v>4.3659999999999997</v>
      </c>
      <c r="E299" s="3">
        <f t="shared" si="25"/>
        <v>4.2840000000000007</v>
      </c>
      <c r="F299" s="3" t="str">
        <f t="shared" si="26"/>
        <v>no</v>
      </c>
      <c r="G299" s="3" t="str">
        <f t="shared" si="27"/>
        <v>no</v>
      </c>
      <c r="H299" s="3">
        <f t="shared" si="28"/>
        <v>0</v>
      </c>
    </row>
    <row r="300" spans="1:8" x14ac:dyDescent="0.15">
      <c r="A300" s="3">
        <v>1895.04</v>
      </c>
      <c r="B300" s="3">
        <v>4.37</v>
      </c>
      <c r="C300" s="3" t="str">
        <f t="shared" si="29"/>
        <v>no</v>
      </c>
      <c r="D300" s="3">
        <f t="shared" si="24"/>
        <v>4.3513333333333328</v>
      </c>
      <c r="E300" s="3">
        <f t="shared" si="25"/>
        <v>4.2540000000000004</v>
      </c>
      <c r="F300" s="3" t="str">
        <f t="shared" si="26"/>
        <v>yes</v>
      </c>
      <c r="G300" s="3" t="str">
        <f t="shared" si="27"/>
        <v>no</v>
      </c>
      <c r="H300" s="3">
        <f t="shared" si="28"/>
        <v>-4.37</v>
      </c>
    </row>
    <row r="301" spans="1:8" x14ac:dyDescent="0.15">
      <c r="A301" s="3">
        <v>1895.05</v>
      </c>
      <c r="B301" s="3">
        <v>4.6100000000000003</v>
      </c>
      <c r="C301" s="3" t="str">
        <f t="shared" si="29"/>
        <v>yes</v>
      </c>
      <c r="D301" s="3">
        <f t="shared" si="24"/>
        <v>4.3546666666666676</v>
      </c>
      <c r="E301" s="3">
        <f t="shared" si="25"/>
        <v>4.2600000000000007</v>
      </c>
      <c r="F301" s="3" t="str">
        <f t="shared" si="26"/>
        <v>no</v>
      </c>
      <c r="G301" s="3" t="str">
        <f t="shared" si="27"/>
        <v>no</v>
      </c>
      <c r="H301" s="3">
        <f t="shared" si="28"/>
        <v>0</v>
      </c>
    </row>
    <row r="302" spans="1:8" x14ac:dyDescent="0.15">
      <c r="A302" s="3">
        <v>1895.06</v>
      </c>
      <c r="B302" s="3">
        <v>4.7</v>
      </c>
      <c r="C302" s="3" t="str">
        <f t="shared" si="29"/>
        <v>yes</v>
      </c>
      <c r="D302" s="3">
        <f t="shared" si="24"/>
        <v>4.37</v>
      </c>
      <c r="E302" s="3">
        <f t="shared" si="25"/>
        <v>4.322000000000001</v>
      </c>
      <c r="F302" s="3" t="str">
        <f t="shared" si="26"/>
        <v>no</v>
      </c>
      <c r="G302" s="3" t="str">
        <f t="shared" si="27"/>
        <v>no</v>
      </c>
      <c r="H302" s="3">
        <f t="shared" si="28"/>
        <v>0</v>
      </c>
    </row>
    <row r="303" spans="1:8" x14ac:dyDescent="0.15">
      <c r="A303" s="3">
        <v>1895.07</v>
      </c>
      <c r="B303" s="3">
        <v>4.72</v>
      </c>
      <c r="C303" s="3" t="str">
        <f t="shared" si="29"/>
        <v>yes</v>
      </c>
      <c r="D303" s="3">
        <f t="shared" si="24"/>
        <v>4.3826666666666663</v>
      </c>
      <c r="E303" s="3">
        <f t="shared" si="25"/>
        <v>4.4119999999999999</v>
      </c>
      <c r="F303" s="3" t="str">
        <f t="shared" si="26"/>
        <v>no</v>
      </c>
      <c r="G303" s="3" t="str">
        <f t="shared" si="27"/>
        <v>no</v>
      </c>
      <c r="H303" s="3">
        <f t="shared" si="28"/>
        <v>0</v>
      </c>
    </row>
    <row r="304" spans="1:8" x14ac:dyDescent="0.15">
      <c r="A304" s="3">
        <v>1895.08</v>
      </c>
      <c r="B304" s="3">
        <v>4.79</v>
      </c>
      <c r="C304" s="3" t="str">
        <f t="shared" si="29"/>
        <v>yes</v>
      </c>
      <c r="D304" s="3">
        <f t="shared" si="24"/>
        <v>4.3926666666666669</v>
      </c>
      <c r="E304" s="3">
        <f t="shared" si="25"/>
        <v>4.5179999999999998</v>
      </c>
      <c r="F304" s="3" t="str">
        <f t="shared" si="26"/>
        <v>no</v>
      </c>
      <c r="G304" s="3" t="str">
        <f t="shared" si="27"/>
        <v>no</v>
      </c>
      <c r="H304" s="3">
        <f t="shared" si="28"/>
        <v>0</v>
      </c>
    </row>
    <row r="305" spans="1:8" x14ac:dyDescent="0.15">
      <c r="A305" s="3">
        <v>1895.09</v>
      </c>
      <c r="B305" s="3">
        <v>4.82</v>
      </c>
      <c r="C305" s="3" t="str">
        <f t="shared" si="29"/>
        <v>yes</v>
      </c>
      <c r="D305" s="3">
        <f t="shared" si="24"/>
        <v>4.4186666666666667</v>
      </c>
      <c r="E305" s="3">
        <f t="shared" si="25"/>
        <v>4.6379999999999999</v>
      </c>
      <c r="F305" s="3" t="str">
        <f t="shared" si="26"/>
        <v>no</v>
      </c>
      <c r="G305" s="3" t="str">
        <f t="shared" si="27"/>
        <v>no</v>
      </c>
      <c r="H305" s="3">
        <f t="shared" si="28"/>
        <v>0</v>
      </c>
    </row>
    <row r="306" spans="1:8" x14ac:dyDescent="0.15">
      <c r="A306" s="3">
        <v>1895.1</v>
      </c>
      <c r="B306" s="3">
        <v>4.75</v>
      </c>
      <c r="C306" s="3" t="str">
        <f t="shared" si="29"/>
        <v>yes</v>
      </c>
      <c r="D306" s="3">
        <f t="shared" si="24"/>
        <v>4.4506666666666659</v>
      </c>
      <c r="E306" s="3">
        <f t="shared" si="25"/>
        <v>4.7279999999999998</v>
      </c>
      <c r="F306" s="3" t="str">
        <f t="shared" si="26"/>
        <v>no</v>
      </c>
      <c r="G306" s="3" t="str">
        <f t="shared" si="27"/>
        <v>no</v>
      </c>
      <c r="H306" s="3">
        <f t="shared" si="28"/>
        <v>0</v>
      </c>
    </row>
    <row r="307" spans="1:8" x14ac:dyDescent="0.15">
      <c r="A307" s="3">
        <v>1895.11</v>
      </c>
      <c r="B307" s="3">
        <v>4.59</v>
      </c>
      <c r="C307" s="3" t="str">
        <f t="shared" si="29"/>
        <v>yes</v>
      </c>
      <c r="D307" s="3">
        <f t="shared" si="24"/>
        <v>4.4839999999999991</v>
      </c>
      <c r="E307" s="3">
        <f t="shared" si="25"/>
        <v>4.7560000000000002</v>
      </c>
      <c r="F307" s="3" t="str">
        <f t="shared" si="26"/>
        <v>no</v>
      </c>
      <c r="G307" s="3" t="str">
        <f t="shared" si="27"/>
        <v>yes</v>
      </c>
      <c r="H307" s="3">
        <f t="shared" si="28"/>
        <v>4.59</v>
      </c>
    </row>
    <row r="308" spans="1:8" x14ac:dyDescent="0.15">
      <c r="A308" s="3">
        <v>1895.12</v>
      </c>
      <c r="B308" s="3">
        <v>4.32</v>
      </c>
      <c r="C308" s="3" t="str">
        <f t="shared" si="29"/>
        <v>no</v>
      </c>
      <c r="D308" s="3">
        <f t="shared" si="24"/>
        <v>4.4959999999999996</v>
      </c>
      <c r="E308" s="3">
        <f t="shared" si="25"/>
        <v>4.734</v>
      </c>
      <c r="F308" s="3" t="str">
        <f t="shared" si="26"/>
        <v>no</v>
      </c>
      <c r="G308" s="3" t="str">
        <f t="shared" si="27"/>
        <v>no</v>
      </c>
      <c r="H308" s="3">
        <f t="shared" si="28"/>
        <v>0</v>
      </c>
    </row>
    <row r="309" spans="1:8" x14ac:dyDescent="0.15">
      <c r="A309" s="3">
        <v>1896.01</v>
      </c>
      <c r="B309" s="3">
        <v>4.2699999999999996</v>
      </c>
      <c r="C309" s="3" t="str">
        <f t="shared" si="29"/>
        <v>no</v>
      </c>
      <c r="D309" s="3">
        <f t="shared" si="24"/>
        <v>4.4853333333333332</v>
      </c>
      <c r="E309" s="3">
        <f t="shared" si="25"/>
        <v>4.6539999999999999</v>
      </c>
      <c r="F309" s="3" t="str">
        <f t="shared" si="26"/>
        <v>no</v>
      </c>
      <c r="G309" s="3" t="str">
        <f t="shared" si="27"/>
        <v>no</v>
      </c>
      <c r="H309" s="3">
        <f t="shared" si="28"/>
        <v>0</v>
      </c>
    </row>
    <row r="310" spans="1:8" x14ac:dyDescent="0.15">
      <c r="A310" s="3">
        <v>1896.02</v>
      </c>
      <c r="B310" s="3">
        <v>4.45</v>
      </c>
      <c r="C310" s="3" t="str">
        <f t="shared" si="29"/>
        <v>no</v>
      </c>
      <c r="D310" s="3">
        <f t="shared" si="24"/>
        <v>4.480666666666667</v>
      </c>
      <c r="E310" s="3">
        <f t="shared" si="25"/>
        <v>4.55</v>
      </c>
      <c r="F310" s="3" t="str">
        <f t="shared" si="26"/>
        <v>no</v>
      </c>
      <c r="G310" s="3" t="str">
        <f t="shared" si="27"/>
        <v>no</v>
      </c>
      <c r="H310" s="3">
        <f t="shared" si="28"/>
        <v>0</v>
      </c>
    </row>
    <row r="311" spans="1:8" x14ac:dyDescent="0.15">
      <c r="A311" s="3">
        <v>1896.03</v>
      </c>
      <c r="B311" s="3">
        <v>4.38</v>
      </c>
      <c r="C311" s="3" t="str">
        <f t="shared" si="29"/>
        <v>no</v>
      </c>
      <c r="D311" s="3">
        <f t="shared" si="24"/>
        <v>4.4880000000000004</v>
      </c>
      <c r="E311" s="3">
        <f t="shared" si="25"/>
        <v>4.476</v>
      </c>
      <c r="F311" s="3" t="str">
        <f t="shared" si="26"/>
        <v>no</v>
      </c>
      <c r="G311" s="3" t="str">
        <f t="shared" si="27"/>
        <v>no</v>
      </c>
      <c r="H311" s="3">
        <f t="shared" si="28"/>
        <v>0</v>
      </c>
    </row>
    <row r="312" spans="1:8" x14ac:dyDescent="0.15">
      <c r="A312" s="3">
        <v>1896.04</v>
      </c>
      <c r="B312" s="3">
        <v>4.42</v>
      </c>
      <c r="C312" s="3" t="str">
        <f t="shared" si="29"/>
        <v>no</v>
      </c>
      <c r="D312" s="3">
        <f t="shared" si="24"/>
        <v>4.4933333333333341</v>
      </c>
      <c r="E312" s="3">
        <f t="shared" si="25"/>
        <v>4.4019999999999992</v>
      </c>
      <c r="F312" s="3" t="str">
        <f t="shared" si="26"/>
        <v>no</v>
      </c>
      <c r="G312" s="3" t="str">
        <f t="shared" si="27"/>
        <v>no</v>
      </c>
      <c r="H312" s="3">
        <f t="shared" si="28"/>
        <v>0</v>
      </c>
    </row>
    <row r="313" spans="1:8" x14ac:dyDescent="0.15">
      <c r="A313" s="3">
        <v>1896.05</v>
      </c>
      <c r="B313" s="3">
        <v>4.4000000000000004</v>
      </c>
      <c r="C313" s="3" t="str">
        <f t="shared" si="29"/>
        <v>no</v>
      </c>
      <c r="D313" s="3">
        <f t="shared" si="24"/>
        <v>4.504666666666667</v>
      </c>
      <c r="E313" s="3">
        <f t="shared" si="25"/>
        <v>4.3679999999999994</v>
      </c>
      <c r="F313" s="3" t="str">
        <f t="shared" si="26"/>
        <v>no</v>
      </c>
      <c r="G313" s="3" t="str">
        <f t="shared" si="27"/>
        <v>no</v>
      </c>
      <c r="H313" s="3">
        <f t="shared" si="28"/>
        <v>0</v>
      </c>
    </row>
    <row r="314" spans="1:8" x14ac:dyDescent="0.15">
      <c r="A314" s="3">
        <v>1896.06</v>
      </c>
      <c r="B314" s="3">
        <v>4.32</v>
      </c>
      <c r="C314" s="3" t="str">
        <f t="shared" si="29"/>
        <v>no</v>
      </c>
      <c r="D314" s="3">
        <f t="shared" si="24"/>
        <v>4.5186666666666673</v>
      </c>
      <c r="E314" s="3">
        <f t="shared" si="25"/>
        <v>4.3839999999999986</v>
      </c>
      <c r="F314" s="3" t="str">
        <f t="shared" si="26"/>
        <v>no</v>
      </c>
      <c r="G314" s="3" t="str">
        <f t="shared" si="27"/>
        <v>no</v>
      </c>
      <c r="H314" s="3">
        <f t="shared" si="28"/>
        <v>0</v>
      </c>
    </row>
    <row r="315" spans="1:8" x14ac:dyDescent="0.15">
      <c r="A315" s="3">
        <v>1896.07</v>
      </c>
      <c r="B315" s="3">
        <v>4.04</v>
      </c>
      <c r="C315" s="3" t="str">
        <f t="shared" si="29"/>
        <v>no</v>
      </c>
      <c r="D315" s="3">
        <f t="shared" si="24"/>
        <v>4.527333333333333</v>
      </c>
      <c r="E315" s="3">
        <f t="shared" si="25"/>
        <v>4.3940000000000001</v>
      </c>
      <c r="F315" s="3" t="str">
        <f t="shared" si="26"/>
        <v>no</v>
      </c>
      <c r="G315" s="3" t="str">
        <f t="shared" si="27"/>
        <v>no</v>
      </c>
      <c r="H315" s="3">
        <f t="shared" si="28"/>
        <v>0</v>
      </c>
    </row>
    <row r="316" spans="1:8" x14ac:dyDescent="0.15">
      <c r="A316" s="3">
        <v>1896.08</v>
      </c>
      <c r="B316" s="3">
        <v>3.81</v>
      </c>
      <c r="C316" s="3" t="str">
        <f t="shared" si="29"/>
        <v>no</v>
      </c>
      <c r="D316" s="3">
        <f t="shared" si="24"/>
        <v>4.5053333333333345</v>
      </c>
      <c r="E316" s="3">
        <f t="shared" si="25"/>
        <v>4.3120000000000003</v>
      </c>
      <c r="F316" s="3" t="str">
        <f t="shared" si="26"/>
        <v>no</v>
      </c>
      <c r="G316" s="3" t="str">
        <f t="shared" si="27"/>
        <v>no</v>
      </c>
      <c r="H316" s="3">
        <f t="shared" si="28"/>
        <v>0</v>
      </c>
    </row>
    <row r="317" spans="1:8" x14ac:dyDescent="0.15">
      <c r="A317" s="3">
        <v>1896.09</v>
      </c>
      <c r="B317" s="3">
        <v>4.01</v>
      </c>
      <c r="C317" s="3" t="str">
        <f t="shared" si="29"/>
        <v>no</v>
      </c>
      <c r="D317" s="3">
        <f t="shared" si="24"/>
        <v>4.452</v>
      </c>
      <c r="E317" s="3">
        <f t="shared" si="25"/>
        <v>4.1979999999999995</v>
      </c>
      <c r="F317" s="3" t="str">
        <f t="shared" si="26"/>
        <v>no</v>
      </c>
      <c r="G317" s="3" t="str">
        <f t="shared" si="27"/>
        <v>no</v>
      </c>
      <c r="H317" s="3">
        <f t="shared" si="28"/>
        <v>0</v>
      </c>
    </row>
    <row r="318" spans="1:8" x14ac:dyDescent="0.15">
      <c r="A318" s="3">
        <v>1896.1</v>
      </c>
      <c r="B318" s="3">
        <v>4.0999999999999996</v>
      </c>
      <c r="C318" s="3" t="str">
        <f t="shared" si="29"/>
        <v>no</v>
      </c>
      <c r="D318" s="3">
        <f t="shared" si="24"/>
        <v>4.4060000000000006</v>
      </c>
      <c r="E318" s="3">
        <f t="shared" si="25"/>
        <v>4.1159999999999997</v>
      </c>
      <c r="F318" s="3" t="str">
        <f t="shared" si="26"/>
        <v>no</v>
      </c>
      <c r="G318" s="3" t="str">
        <f t="shared" si="27"/>
        <v>no</v>
      </c>
      <c r="H318" s="3">
        <f t="shared" si="28"/>
        <v>0</v>
      </c>
    </row>
    <row r="319" spans="1:8" x14ac:dyDescent="0.15">
      <c r="A319" s="3">
        <v>1896.11</v>
      </c>
      <c r="B319" s="3">
        <v>4.38</v>
      </c>
      <c r="C319" s="3" t="str">
        <f t="shared" si="29"/>
        <v>no</v>
      </c>
      <c r="D319" s="3">
        <f t="shared" si="24"/>
        <v>4.3646666666666665</v>
      </c>
      <c r="E319" s="3">
        <f t="shared" si="25"/>
        <v>4.056</v>
      </c>
      <c r="F319" s="3" t="str">
        <f t="shared" si="26"/>
        <v>yes</v>
      </c>
      <c r="G319" s="3" t="str">
        <f t="shared" si="27"/>
        <v>no</v>
      </c>
      <c r="H319" s="3">
        <f t="shared" si="28"/>
        <v>-4.38</v>
      </c>
    </row>
    <row r="320" spans="1:8" x14ac:dyDescent="0.15">
      <c r="A320" s="3">
        <v>1896.12</v>
      </c>
      <c r="B320" s="3">
        <v>4.22</v>
      </c>
      <c r="C320" s="3" t="str">
        <f t="shared" si="29"/>
        <v>yes</v>
      </c>
      <c r="D320" s="3">
        <f t="shared" si="24"/>
        <v>4.3373333333333335</v>
      </c>
      <c r="E320" s="3">
        <f t="shared" si="25"/>
        <v>4.0679999999999996</v>
      </c>
      <c r="F320" s="3" t="str">
        <f t="shared" si="26"/>
        <v>no</v>
      </c>
      <c r="G320" s="3" t="str">
        <f t="shared" si="27"/>
        <v>no</v>
      </c>
      <c r="H320" s="3">
        <f t="shared" si="28"/>
        <v>0</v>
      </c>
    </row>
    <row r="321" spans="1:8" x14ac:dyDescent="0.15">
      <c r="A321" s="3">
        <v>1897.01</v>
      </c>
      <c r="B321" s="3">
        <v>4.22</v>
      </c>
      <c r="C321" s="3" t="str">
        <f t="shared" si="29"/>
        <v>yes</v>
      </c>
      <c r="D321" s="3">
        <f t="shared" si="24"/>
        <v>4.2973333333333334</v>
      </c>
      <c r="E321" s="3">
        <f t="shared" si="25"/>
        <v>4.1040000000000001</v>
      </c>
      <c r="F321" s="3" t="str">
        <f t="shared" si="26"/>
        <v>no</v>
      </c>
      <c r="G321" s="3" t="str">
        <f t="shared" si="27"/>
        <v>no</v>
      </c>
      <c r="H321" s="3">
        <f t="shared" si="28"/>
        <v>0</v>
      </c>
    </row>
    <row r="322" spans="1:8" x14ac:dyDescent="0.15">
      <c r="A322" s="3">
        <v>1897.02</v>
      </c>
      <c r="B322" s="3">
        <v>4.18</v>
      </c>
      <c r="C322" s="3" t="str">
        <f t="shared" si="29"/>
        <v>yes</v>
      </c>
      <c r="D322" s="3">
        <f t="shared" si="24"/>
        <v>4.2619999999999996</v>
      </c>
      <c r="E322" s="3">
        <f t="shared" si="25"/>
        <v>4.1859999999999991</v>
      </c>
      <c r="F322" s="3" t="str">
        <f t="shared" si="26"/>
        <v>no</v>
      </c>
      <c r="G322" s="3" t="str">
        <f t="shared" si="27"/>
        <v>yes</v>
      </c>
      <c r="H322" s="3">
        <f t="shared" si="28"/>
        <v>4.18</v>
      </c>
    </row>
    <row r="323" spans="1:8" x14ac:dyDescent="0.15">
      <c r="A323" s="3">
        <v>1897.03</v>
      </c>
      <c r="B323" s="3">
        <v>4.1900000000000004</v>
      </c>
      <c r="C323" s="3" t="str">
        <f t="shared" si="29"/>
        <v>no</v>
      </c>
      <c r="D323" s="3">
        <f t="shared" si="24"/>
        <v>4.2346666666666666</v>
      </c>
      <c r="E323" s="3">
        <f t="shared" si="25"/>
        <v>4.22</v>
      </c>
      <c r="F323" s="3" t="str">
        <f t="shared" si="26"/>
        <v>no</v>
      </c>
      <c r="G323" s="3" t="str">
        <f t="shared" si="27"/>
        <v>no</v>
      </c>
      <c r="H323" s="3">
        <f t="shared" si="28"/>
        <v>0</v>
      </c>
    </row>
    <row r="324" spans="1:8" x14ac:dyDescent="0.15">
      <c r="A324" s="3">
        <v>1897.04</v>
      </c>
      <c r="B324" s="3">
        <v>4.0599999999999996</v>
      </c>
      <c r="C324" s="3" t="str">
        <f t="shared" si="29"/>
        <v>no</v>
      </c>
      <c r="D324" s="3">
        <f t="shared" si="24"/>
        <v>4.226</v>
      </c>
      <c r="E324" s="3">
        <f t="shared" si="25"/>
        <v>4.2380000000000004</v>
      </c>
      <c r="F324" s="3" t="str">
        <f t="shared" si="26"/>
        <v>no</v>
      </c>
      <c r="G324" s="3" t="str">
        <f t="shared" si="27"/>
        <v>no</v>
      </c>
      <c r="H324" s="3">
        <f t="shared" si="28"/>
        <v>0</v>
      </c>
    </row>
    <row r="325" spans="1:8" x14ac:dyDescent="0.15">
      <c r="A325" s="3">
        <v>1897.05</v>
      </c>
      <c r="B325" s="3">
        <v>4.08</v>
      </c>
      <c r="C325" s="3" t="str">
        <f t="shared" si="29"/>
        <v>no</v>
      </c>
      <c r="D325" s="3">
        <f t="shared" si="24"/>
        <v>4.2119999999999997</v>
      </c>
      <c r="E325" s="3">
        <f t="shared" si="25"/>
        <v>4.1739999999999995</v>
      </c>
      <c r="F325" s="3" t="str">
        <f t="shared" si="26"/>
        <v>no</v>
      </c>
      <c r="G325" s="3" t="str">
        <f t="shared" si="27"/>
        <v>no</v>
      </c>
      <c r="H325" s="3">
        <f t="shared" si="28"/>
        <v>0</v>
      </c>
    </row>
    <row r="326" spans="1:8" x14ac:dyDescent="0.15">
      <c r="A326" s="3">
        <v>1897.06</v>
      </c>
      <c r="B326" s="3">
        <v>4.2699999999999996</v>
      </c>
      <c r="C326" s="3" t="str">
        <f t="shared" si="29"/>
        <v>no</v>
      </c>
      <c r="D326" s="3">
        <f t="shared" si="24"/>
        <v>4.1873333333333331</v>
      </c>
      <c r="E326" s="3">
        <f t="shared" si="25"/>
        <v>4.145999999999999</v>
      </c>
      <c r="F326" s="3" t="str">
        <f t="shared" si="26"/>
        <v>yes</v>
      </c>
      <c r="G326" s="3" t="str">
        <f t="shared" si="27"/>
        <v>no</v>
      </c>
      <c r="H326" s="3">
        <f t="shared" si="28"/>
        <v>-4.2699999999999996</v>
      </c>
    </row>
    <row r="327" spans="1:8" x14ac:dyDescent="0.15">
      <c r="A327" s="3">
        <v>1897.07</v>
      </c>
      <c r="B327" s="3">
        <v>4.46</v>
      </c>
      <c r="C327" s="3" t="str">
        <f t="shared" si="29"/>
        <v>yes</v>
      </c>
      <c r="D327" s="3">
        <f t="shared" si="24"/>
        <v>4.1800000000000006</v>
      </c>
      <c r="E327" s="3">
        <f t="shared" si="25"/>
        <v>4.1559999999999997</v>
      </c>
      <c r="F327" s="3" t="str">
        <f t="shared" si="26"/>
        <v>no</v>
      </c>
      <c r="G327" s="3" t="str">
        <f t="shared" si="27"/>
        <v>no</v>
      </c>
      <c r="H327" s="3">
        <f t="shared" si="28"/>
        <v>0</v>
      </c>
    </row>
    <row r="328" spans="1:8" x14ac:dyDescent="0.15">
      <c r="A328" s="3">
        <v>1897.08</v>
      </c>
      <c r="B328" s="3">
        <v>4.75</v>
      </c>
      <c r="C328" s="3" t="str">
        <f t="shared" si="29"/>
        <v>yes</v>
      </c>
      <c r="D328" s="3">
        <f t="shared" si="24"/>
        <v>4.182666666666667</v>
      </c>
      <c r="E328" s="3">
        <f t="shared" si="25"/>
        <v>4.2120000000000006</v>
      </c>
      <c r="F328" s="3" t="str">
        <f t="shared" si="26"/>
        <v>no</v>
      </c>
      <c r="G328" s="3" t="str">
        <f t="shared" si="27"/>
        <v>no</v>
      </c>
      <c r="H328" s="3">
        <f t="shared" si="28"/>
        <v>0</v>
      </c>
    </row>
    <row r="329" spans="1:8" x14ac:dyDescent="0.15">
      <c r="A329" s="3">
        <v>1897.09</v>
      </c>
      <c r="B329" s="3">
        <v>4.9800000000000004</v>
      </c>
      <c r="C329" s="3" t="str">
        <f t="shared" si="29"/>
        <v>yes</v>
      </c>
      <c r="D329" s="3">
        <f t="shared" si="24"/>
        <v>4.2059999999999995</v>
      </c>
      <c r="E329" s="3">
        <f t="shared" si="25"/>
        <v>4.3239999999999998</v>
      </c>
      <c r="F329" s="3" t="str">
        <f t="shared" si="26"/>
        <v>no</v>
      </c>
      <c r="G329" s="3" t="str">
        <f t="shared" si="27"/>
        <v>no</v>
      </c>
      <c r="H329" s="3">
        <f t="shared" si="28"/>
        <v>0</v>
      </c>
    </row>
    <row r="330" spans="1:8" x14ac:dyDescent="0.15">
      <c r="A330" s="3">
        <v>1897.1</v>
      </c>
      <c r="B330" s="3">
        <v>4.82</v>
      </c>
      <c r="C330" s="3" t="str">
        <f t="shared" si="29"/>
        <v>yes</v>
      </c>
      <c r="D330" s="3">
        <f t="shared" si="24"/>
        <v>4.2499999999999991</v>
      </c>
      <c r="E330" s="3">
        <f t="shared" si="25"/>
        <v>4.508</v>
      </c>
      <c r="F330" s="3" t="str">
        <f t="shared" si="26"/>
        <v>no</v>
      </c>
      <c r="G330" s="3" t="str">
        <f t="shared" si="27"/>
        <v>no</v>
      </c>
      <c r="H330" s="3">
        <f t="shared" si="28"/>
        <v>0</v>
      </c>
    </row>
    <row r="331" spans="1:8" x14ac:dyDescent="0.15">
      <c r="A331" s="3">
        <v>1897.11</v>
      </c>
      <c r="B331" s="3">
        <v>4.6500000000000004</v>
      </c>
      <c r="C331" s="3" t="str">
        <f t="shared" si="29"/>
        <v>yes</v>
      </c>
      <c r="D331" s="3">
        <f t="shared" si="24"/>
        <v>4.3020000000000005</v>
      </c>
      <c r="E331" s="3">
        <f t="shared" si="25"/>
        <v>4.6560000000000006</v>
      </c>
      <c r="F331" s="3" t="str">
        <f t="shared" si="26"/>
        <v>no</v>
      </c>
      <c r="G331" s="3" t="str">
        <f t="shared" si="27"/>
        <v>yes</v>
      </c>
      <c r="H331" s="3">
        <f t="shared" si="28"/>
        <v>4.6500000000000004</v>
      </c>
    </row>
    <row r="332" spans="1:8" x14ac:dyDescent="0.15">
      <c r="A332" s="3">
        <v>1897.12</v>
      </c>
      <c r="B332" s="3">
        <v>4.75</v>
      </c>
      <c r="C332" s="3" t="str">
        <f t="shared" si="29"/>
        <v>no</v>
      </c>
      <c r="D332" s="3">
        <f t="shared" si="24"/>
        <v>4.3579999999999997</v>
      </c>
      <c r="E332" s="3">
        <f t="shared" si="25"/>
        <v>4.7320000000000011</v>
      </c>
      <c r="F332" s="3" t="str">
        <f t="shared" si="26"/>
        <v>yes</v>
      </c>
      <c r="G332" s="3" t="str">
        <f t="shared" si="27"/>
        <v>no</v>
      </c>
      <c r="H332" s="3">
        <f t="shared" si="28"/>
        <v>-4.75</v>
      </c>
    </row>
    <row r="333" spans="1:8" x14ac:dyDescent="0.15">
      <c r="A333" s="3">
        <v>1898.01</v>
      </c>
      <c r="B333" s="3">
        <v>4.88</v>
      </c>
      <c r="C333" s="3" t="str">
        <f t="shared" si="29"/>
        <v>yes</v>
      </c>
      <c r="D333" s="3">
        <f t="shared" si="24"/>
        <v>4.4073333333333329</v>
      </c>
      <c r="E333" s="3">
        <f t="shared" si="25"/>
        <v>4.7900000000000009</v>
      </c>
      <c r="F333" s="3" t="str">
        <f t="shared" si="26"/>
        <v>no</v>
      </c>
      <c r="G333" s="3" t="str">
        <f t="shared" si="27"/>
        <v>no</v>
      </c>
      <c r="H333" s="3">
        <f t="shared" si="28"/>
        <v>0</v>
      </c>
    </row>
    <row r="334" spans="1:8" x14ac:dyDescent="0.15">
      <c r="A334" s="3">
        <v>1898.02</v>
      </c>
      <c r="B334" s="3">
        <v>4.87</v>
      </c>
      <c r="C334" s="3" t="str">
        <f t="shared" si="29"/>
        <v>yes</v>
      </c>
      <c r="D334" s="3">
        <f t="shared" si="24"/>
        <v>4.4593333333333325</v>
      </c>
      <c r="E334" s="3">
        <f t="shared" si="25"/>
        <v>4.8160000000000007</v>
      </c>
      <c r="F334" s="3" t="str">
        <f t="shared" si="26"/>
        <v>no</v>
      </c>
      <c r="G334" s="3" t="str">
        <f t="shared" si="27"/>
        <v>no</v>
      </c>
      <c r="H334" s="3">
        <f t="shared" si="28"/>
        <v>0</v>
      </c>
    </row>
    <row r="335" spans="1:8" x14ac:dyDescent="0.15">
      <c r="A335" s="3">
        <v>1898.03</v>
      </c>
      <c r="B335" s="3">
        <v>4.6500000000000004</v>
      </c>
      <c r="C335" s="3" t="str">
        <f t="shared" si="29"/>
        <v>yes</v>
      </c>
      <c r="D335" s="3">
        <f t="shared" si="24"/>
        <v>4.492</v>
      </c>
      <c r="E335" s="3">
        <f t="shared" si="25"/>
        <v>4.7940000000000005</v>
      </c>
      <c r="F335" s="3" t="str">
        <f t="shared" si="26"/>
        <v>no</v>
      </c>
      <c r="G335" s="3" t="str">
        <f t="shared" si="27"/>
        <v>yes</v>
      </c>
      <c r="H335" s="3">
        <f t="shared" si="28"/>
        <v>4.6500000000000004</v>
      </c>
    </row>
    <row r="336" spans="1:8" x14ac:dyDescent="0.15">
      <c r="A336" s="3">
        <v>1898.04</v>
      </c>
      <c r="B336" s="3">
        <v>4.57</v>
      </c>
      <c r="C336" s="3" t="str">
        <f t="shared" si="29"/>
        <v>no</v>
      </c>
      <c r="D336" s="3">
        <f t="shared" si="24"/>
        <v>4.5206666666666671</v>
      </c>
      <c r="E336" s="3">
        <f t="shared" si="25"/>
        <v>4.7600000000000007</v>
      </c>
      <c r="F336" s="3" t="str">
        <f t="shared" si="26"/>
        <v>yes</v>
      </c>
      <c r="G336" s="3" t="str">
        <f t="shared" si="27"/>
        <v>no</v>
      </c>
      <c r="H336" s="3">
        <f t="shared" si="28"/>
        <v>-4.57</v>
      </c>
    </row>
    <row r="337" spans="1:8" x14ac:dyDescent="0.15">
      <c r="A337" s="3">
        <v>1898.05</v>
      </c>
      <c r="B337" s="3">
        <v>4.87</v>
      </c>
      <c r="C337" s="3" t="str">
        <f t="shared" si="29"/>
        <v>yes</v>
      </c>
      <c r="D337" s="3">
        <f t="shared" si="24"/>
        <v>4.5439999999999996</v>
      </c>
      <c r="E337" s="3">
        <f t="shared" si="25"/>
        <v>4.7439999999999998</v>
      </c>
      <c r="F337" s="3" t="str">
        <f t="shared" si="26"/>
        <v>no</v>
      </c>
      <c r="G337" s="3" t="str">
        <f t="shared" si="27"/>
        <v>no</v>
      </c>
      <c r="H337" s="3">
        <f t="shared" si="28"/>
        <v>0</v>
      </c>
    </row>
    <row r="338" spans="1:8" x14ac:dyDescent="0.15">
      <c r="A338" s="3">
        <v>1898.06</v>
      </c>
      <c r="B338" s="3">
        <v>5.0599999999999996</v>
      </c>
      <c r="C338" s="3" t="str">
        <f t="shared" si="29"/>
        <v>yes</v>
      </c>
      <c r="D338" s="3">
        <f t="shared" si="24"/>
        <v>4.59</v>
      </c>
      <c r="E338" s="3">
        <f t="shared" si="25"/>
        <v>4.7679999999999998</v>
      </c>
      <c r="F338" s="3" t="str">
        <f t="shared" si="26"/>
        <v>no</v>
      </c>
      <c r="G338" s="3" t="str">
        <f t="shared" si="27"/>
        <v>no</v>
      </c>
      <c r="H338" s="3">
        <f t="shared" si="28"/>
        <v>0</v>
      </c>
    </row>
    <row r="339" spans="1:8" x14ac:dyDescent="0.15">
      <c r="A339" s="3">
        <v>1898.07</v>
      </c>
      <c r="B339" s="3">
        <v>5.08</v>
      </c>
      <c r="C339" s="3" t="str">
        <f t="shared" si="29"/>
        <v>yes</v>
      </c>
      <c r="D339" s="3">
        <f t="shared" si="24"/>
        <v>4.6479999999999997</v>
      </c>
      <c r="E339" s="3">
        <f t="shared" si="25"/>
        <v>4.8040000000000003</v>
      </c>
      <c r="F339" s="3" t="str">
        <f t="shared" si="26"/>
        <v>no</v>
      </c>
      <c r="G339" s="3" t="str">
        <f t="shared" si="27"/>
        <v>no</v>
      </c>
      <c r="H339" s="3">
        <f t="shared" si="28"/>
        <v>0</v>
      </c>
    </row>
    <row r="340" spans="1:8" x14ac:dyDescent="0.15">
      <c r="A340" s="3">
        <v>1898.08</v>
      </c>
      <c r="B340" s="3">
        <v>5.27</v>
      </c>
      <c r="C340" s="3" t="str">
        <f t="shared" si="29"/>
        <v>yes</v>
      </c>
      <c r="D340" s="3">
        <f t="shared" si="24"/>
        <v>4.7159999999999993</v>
      </c>
      <c r="E340" s="3">
        <f t="shared" si="25"/>
        <v>4.8459999999999992</v>
      </c>
      <c r="F340" s="3" t="str">
        <f t="shared" si="26"/>
        <v>no</v>
      </c>
      <c r="G340" s="3" t="str">
        <f t="shared" si="27"/>
        <v>no</v>
      </c>
      <c r="H340" s="3">
        <f t="shared" si="28"/>
        <v>0</v>
      </c>
    </row>
    <row r="341" spans="1:8" x14ac:dyDescent="0.15">
      <c r="A341" s="3">
        <v>1898.09</v>
      </c>
      <c r="B341" s="3">
        <v>5.26</v>
      </c>
      <c r="C341" s="3" t="str">
        <f t="shared" si="29"/>
        <v>yes</v>
      </c>
      <c r="D341" s="3">
        <f t="shared" si="24"/>
        <v>4.7953333333333328</v>
      </c>
      <c r="E341" s="3">
        <f t="shared" si="25"/>
        <v>4.97</v>
      </c>
      <c r="F341" s="3" t="str">
        <f t="shared" si="26"/>
        <v>no</v>
      </c>
      <c r="G341" s="3" t="str">
        <f t="shared" si="27"/>
        <v>no</v>
      </c>
      <c r="H341" s="3">
        <f t="shared" si="28"/>
        <v>0</v>
      </c>
    </row>
    <row r="342" spans="1:8" x14ac:dyDescent="0.15">
      <c r="A342" s="3">
        <v>1898.1</v>
      </c>
      <c r="B342" s="3">
        <v>5.15</v>
      </c>
      <c r="C342" s="3" t="str">
        <f t="shared" si="29"/>
        <v>yes</v>
      </c>
      <c r="D342" s="3">
        <f t="shared" si="24"/>
        <v>4.8613333333333335</v>
      </c>
      <c r="E342" s="3">
        <f t="shared" si="25"/>
        <v>5.1079999999999997</v>
      </c>
      <c r="F342" s="3" t="str">
        <f t="shared" si="26"/>
        <v>no</v>
      </c>
      <c r="G342" s="3" t="str">
        <f t="shared" si="27"/>
        <v>no</v>
      </c>
      <c r="H342" s="3">
        <f t="shared" si="28"/>
        <v>0</v>
      </c>
    </row>
    <row r="343" spans="1:8" x14ac:dyDescent="0.15">
      <c r="A343" s="3">
        <v>1898.11</v>
      </c>
      <c r="B343" s="3">
        <v>5.32</v>
      </c>
      <c r="C343" s="3" t="str">
        <f t="shared" si="29"/>
        <v>yes</v>
      </c>
      <c r="D343" s="3">
        <f t="shared" si="24"/>
        <v>4.9073333333333347</v>
      </c>
      <c r="E343" s="3">
        <f t="shared" si="25"/>
        <v>5.1639999999999997</v>
      </c>
      <c r="F343" s="3" t="str">
        <f t="shared" si="26"/>
        <v>no</v>
      </c>
      <c r="G343" s="3" t="str">
        <f t="shared" si="27"/>
        <v>no</v>
      </c>
      <c r="H343" s="3">
        <f t="shared" si="28"/>
        <v>0</v>
      </c>
    </row>
    <row r="344" spans="1:8" x14ac:dyDescent="0.15">
      <c r="A344" s="3">
        <v>1898.12</v>
      </c>
      <c r="B344" s="3">
        <v>5.65</v>
      </c>
      <c r="C344" s="3" t="str">
        <f t="shared" si="29"/>
        <v>yes</v>
      </c>
      <c r="D344" s="3">
        <f t="shared" si="24"/>
        <v>4.945333333333334</v>
      </c>
      <c r="E344" s="3">
        <f t="shared" si="25"/>
        <v>5.2159999999999993</v>
      </c>
      <c r="F344" s="3" t="str">
        <f t="shared" si="26"/>
        <v>no</v>
      </c>
      <c r="G344" s="3" t="str">
        <f t="shared" si="27"/>
        <v>no</v>
      </c>
      <c r="H344" s="3">
        <f t="shared" si="28"/>
        <v>0</v>
      </c>
    </row>
    <row r="345" spans="1:8" x14ac:dyDescent="0.15">
      <c r="A345" s="3">
        <v>1899.01</v>
      </c>
      <c r="B345" s="3">
        <v>6.08</v>
      </c>
      <c r="C345" s="3" t="str">
        <f t="shared" si="29"/>
        <v>yes</v>
      </c>
      <c r="D345" s="3">
        <f t="shared" ref="D345:D408" si="30">AVERAGE(B330:B344)</f>
        <v>4.9899999999999993</v>
      </c>
      <c r="E345" s="3">
        <f t="shared" ref="E345:E408" si="31">AVERAGE(B340:B344)</f>
        <v>5.33</v>
      </c>
      <c r="F345" s="3" t="str">
        <f t="shared" ref="F345:F408" si="32">IF(AND(C345="No",B345&gt;D345),"yes","no")</f>
        <v>no</v>
      </c>
      <c r="G345" s="3" t="str">
        <f t="shared" ref="G345:G408" si="33">IF(AND(C345="Yes",B345&lt;E345),"yes","no")</f>
        <v>no</v>
      </c>
      <c r="H345" s="3">
        <f t="shared" ref="H345:H408" si="34">IF(F345="yes",-B345,IF(G345="yes",B345,0))</f>
        <v>0</v>
      </c>
    </row>
    <row r="346" spans="1:8" x14ac:dyDescent="0.15">
      <c r="A346" s="3">
        <v>1899.02</v>
      </c>
      <c r="B346" s="3">
        <v>6.31</v>
      </c>
      <c r="C346" s="3" t="str">
        <f t="shared" ref="C346:C409" si="35">IF(F345="yes","yes",IF(G345="yes","no",C345))</f>
        <v>yes</v>
      </c>
      <c r="D346" s="3">
        <f t="shared" si="30"/>
        <v>5.0739999999999998</v>
      </c>
      <c r="E346" s="3">
        <f t="shared" si="31"/>
        <v>5.492</v>
      </c>
      <c r="F346" s="3" t="str">
        <f t="shared" si="32"/>
        <v>no</v>
      </c>
      <c r="G346" s="3" t="str">
        <f t="shared" si="33"/>
        <v>no</v>
      </c>
      <c r="H346" s="3">
        <f t="shared" si="34"/>
        <v>0</v>
      </c>
    </row>
    <row r="347" spans="1:8" x14ac:dyDescent="0.15">
      <c r="A347" s="3">
        <v>1899.03</v>
      </c>
      <c r="B347" s="3">
        <v>6.4</v>
      </c>
      <c r="C347" s="3" t="str">
        <f t="shared" si="35"/>
        <v>yes</v>
      </c>
      <c r="D347" s="3">
        <f t="shared" si="30"/>
        <v>5.1846666666666668</v>
      </c>
      <c r="E347" s="3">
        <f t="shared" si="31"/>
        <v>5.702</v>
      </c>
      <c r="F347" s="3" t="str">
        <f t="shared" si="32"/>
        <v>no</v>
      </c>
      <c r="G347" s="3" t="str">
        <f t="shared" si="33"/>
        <v>no</v>
      </c>
      <c r="H347" s="3">
        <f t="shared" si="34"/>
        <v>0</v>
      </c>
    </row>
    <row r="348" spans="1:8" x14ac:dyDescent="0.15">
      <c r="A348" s="3">
        <v>1899.04</v>
      </c>
      <c r="B348" s="3">
        <v>6.48</v>
      </c>
      <c r="C348" s="3" t="str">
        <f t="shared" si="35"/>
        <v>yes</v>
      </c>
      <c r="D348" s="3">
        <f t="shared" si="30"/>
        <v>5.2946666666666671</v>
      </c>
      <c r="E348" s="3">
        <f t="shared" si="31"/>
        <v>5.952</v>
      </c>
      <c r="F348" s="3" t="str">
        <f t="shared" si="32"/>
        <v>no</v>
      </c>
      <c r="G348" s="3" t="str">
        <f t="shared" si="33"/>
        <v>no</v>
      </c>
      <c r="H348" s="3">
        <f t="shared" si="34"/>
        <v>0</v>
      </c>
    </row>
    <row r="349" spans="1:8" x14ac:dyDescent="0.15">
      <c r="A349" s="3">
        <v>1899.05</v>
      </c>
      <c r="B349" s="3">
        <v>6.21</v>
      </c>
      <c r="C349" s="3" t="str">
        <f t="shared" si="35"/>
        <v>yes</v>
      </c>
      <c r="D349" s="3">
        <f t="shared" si="30"/>
        <v>5.4013333333333344</v>
      </c>
      <c r="E349" s="3">
        <f t="shared" si="31"/>
        <v>6.1839999999999993</v>
      </c>
      <c r="F349" s="3" t="str">
        <f t="shared" si="32"/>
        <v>no</v>
      </c>
      <c r="G349" s="3" t="str">
        <f t="shared" si="33"/>
        <v>no</v>
      </c>
      <c r="H349" s="3">
        <f t="shared" si="34"/>
        <v>0</v>
      </c>
    </row>
    <row r="350" spans="1:8" x14ac:dyDescent="0.15">
      <c r="A350" s="3">
        <v>1899.06</v>
      </c>
      <c r="B350" s="3">
        <v>6.07</v>
      </c>
      <c r="C350" s="3" t="str">
        <f t="shared" si="35"/>
        <v>yes</v>
      </c>
      <c r="D350" s="3">
        <f t="shared" si="30"/>
        <v>5.4906666666666668</v>
      </c>
      <c r="E350" s="3">
        <f t="shared" si="31"/>
        <v>6.2960000000000003</v>
      </c>
      <c r="F350" s="3" t="str">
        <f t="shared" si="32"/>
        <v>no</v>
      </c>
      <c r="G350" s="3" t="str">
        <f t="shared" si="33"/>
        <v>yes</v>
      </c>
      <c r="H350" s="3">
        <f t="shared" si="34"/>
        <v>6.07</v>
      </c>
    </row>
    <row r="351" spans="1:8" x14ac:dyDescent="0.15">
      <c r="A351" s="3">
        <v>1899.07</v>
      </c>
      <c r="B351" s="3">
        <v>6.28</v>
      </c>
      <c r="C351" s="3" t="str">
        <f t="shared" si="35"/>
        <v>no</v>
      </c>
      <c r="D351" s="3">
        <f t="shared" si="30"/>
        <v>5.5853333333333337</v>
      </c>
      <c r="E351" s="3">
        <f t="shared" si="31"/>
        <v>6.2940000000000005</v>
      </c>
      <c r="F351" s="3" t="str">
        <f t="shared" si="32"/>
        <v>yes</v>
      </c>
      <c r="G351" s="3" t="str">
        <f t="shared" si="33"/>
        <v>no</v>
      </c>
      <c r="H351" s="3">
        <f t="shared" si="34"/>
        <v>-6.28</v>
      </c>
    </row>
    <row r="352" spans="1:8" x14ac:dyDescent="0.15">
      <c r="A352" s="3">
        <v>1899.08</v>
      </c>
      <c r="B352" s="3">
        <v>6.44</v>
      </c>
      <c r="C352" s="3" t="str">
        <f t="shared" si="35"/>
        <v>yes</v>
      </c>
      <c r="D352" s="3">
        <f t="shared" si="30"/>
        <v>5.6993333333333318</v>
      </c>
      <c r="E352" s="3">
        <f t="shared" si="31"/>
        <v>6.2880000000000003</v>
      </c>
      <c r="F352" s="3" t="str">
        <f t="shared" si="32"/>
        <v>no</v>
      </c>
      <c r="G352" s="3" t="str">
        <f t="shared" si="33"/>
        <v>no</v>
      </c>
      <c r="H352" s="3">
        <f t="shared" si="34"/>
        <v>0</v>
      </c>
    </row>
    <row r="353" spans="1:8" x14ac:dyDescent="0.15">
      <c r="A353" s="3">
        <v>1899.09</v>
      </c>
      <c r="B353" s="3">
        <v>6.37</v>
      </c>
      <c r="C353" s="3" t="str">
        <f t="shared" si="35"/>
        <v>yes</v>
      </c>
      <c r="D353" s="3">
        <f t="shared" si="30"/>
        <v>5.8040000000000003</v>
      </c>
      <c r="E353" s="3">
        <f t="shared" si="31"/>
        <v>6.2960000000000012</v>
      </c>
      <c r="F353" s="3" t="str">
        <f t="shared" si="32"/>
        <v>no</v>
      </c>
      <c r="G353" s="3" t="str">
        <f t="shared" si="33"/>
        <v>no</v>
      </c>
      <c r="H353" s="3">
        <f t="shared" si="34"/>
        <v>0</v>
      </c>
    </row>
    <row r="354" spans="1:8" x14ac:dyDescent="0.15">
      <c r="A354" s="3">
        <v>1899.1</v>
      </c>
      <c r="B354" s="3">
        <v>6.34</v>
      </c>
      <c r="C354" s="3" t="str">
        <f t="shared" si="35"/>
        <v>yes</v>
      </c>
      <c r="D354" s="3">
        <f t="shared" si="30"/>
        <v>5.8913333333333338</v>
      </c>
      <c r="E354" s="3">
        <f t="shared" si="31"/>
        <v>6.2740000000000009</v>
      </c>
      <c r="F354" s="3" t="str">
        <f t="shared" si="32"/>
        <v>no</v>
      </c>
      <c r="G354" s="3" t="str">
        <f t="shared" si="33"/>
        <v>no</v>
      </c>
      <c r="H354" s="3">
        <f t="shared" si="34"/>
        <v>0</v>
      </c>
    </row>
    <row r="355" spans="1:8" x14ac:dyDescent="0.15">
      <c r="A355" s="3">
        <v>1899.11</v>
      </c>
      <c r="B355" s="3">
        <v>6.46</v>
      </c>
      <c r="C355" s="3" t="str">
        <f t="shared" si="35"/>
        <v>yes</v>
      </c>
      <c r="D355" s="3">
        <f t="shared" si="30"/>
        <v>5.9753333333333343</v>
      </c>
      <c r="E355" s="3">
        <f t="shared" si="31"/>
        <v>6.3000000000000007</v>
      </c>
      <c r="F355" s="3" t="str">
        <f t="shared" si="32"/>
        <v>no</v>
      </c>
      <c r="G355" s="3" t="str">
        <f t="shared" si="33"/>
        <v>no</v>
      </c>
      <c r="H355" s="3">
        <f t="shared" si="34"/>
        <v>0</v>
      </c>
    </row>
    <row r="356" spans="1:8" x14ac:dyDescent="0.15">
      <c r="A356" s="3">
        <v>1899.12</v>
      </c>
      <c r="B356" s="3">
        <v>6.02</v>
      </c>
      <c r="C356" s="3" t="str">
        <f t="shared" si="35"/>
        <v>yes</v>
      </c>
      <c r="D356" s="3">
        <f t="shared" si="30"/>
        <v>6.0546666666666669</v>
      </c>
      <c r="E356" s="3">
        <f t="shared" si="31"/>
        <v>6.3780000000000001</v>
      </c>
      <c r="F356" s="3" t="str">
        <f t="shared" si="32"/>
        <v>no</v>
      </c>
      <c r="G356" s="3" t="str">
        <f t="shared" si="33"/>
        <v>yes</v>
      </c>
      <c r="H356" s="3">
        <f t="shared" si="34"/>
        <v>6.02</v>
      </c>
    </row>
    <row r="357" spans="1:8" x14ac:dyDescent="0.15">
      <c r="A357" s="3">
        <v>1900.01</v>
      </c>
      <c r="B357" s="3">
        <v>6.1</v>
      </c>
      <c r="C357" s="3" t="str">
        <f t="shared" si="35"/>
        <v>no</v>
      </c>
      <c r="D357" s="3">
        <f t="shared" si="30"/>
        <v>6.1053333333333333</v>
      </c>
      <c r="E357" s="3">
        <f t="shared" si="31"/>
        <v>6.3259999999999996</v>
      </c>
      <c r="F357" s="3" t="str">
        <f t="shared" si="32"/>
        <v>no</v>
      </c>
      <c r="G357" s="3" t="str">
        <f t="shared" si="33"/>
        <v>no</v>
      </c>
      <c r="H357" s="3">
        <f t="shared" si="34"/>
        <v>0</v>
      </c>
    </row>
    <row r="358" spans="1:8" x14ac:dyDescent="0.15">
      <c r="A358" s="3">
        <v>1900.02</v>
      </c>
      <c r="B358" s="3">
        <v>6.21</v>
      </c>
      <c r="C358" s="3" t="str">
        <f t="shared" si="35"/>
        <v>no</v>
      </c>
      <c r="D358" s="3">
        <f t="shared" si="30"/>
        <v>6.1686666666666659</v>
      </c>
      <c r="E358" s="3">
        <f t="shared" si="31"/>
        <v>6.258</v>
      </c>
      <c r="F358" s="3" t="str">
        <f t="shared" si="32"/>
        <v>yes</v>
      </c>
      <c r="G358" s="3" t="str">
        <f t="shared" si="33"/>
        <v>no</v>
      </c>
      <c r="H358" s="3">
        <f t="shared" si="34"/>
        <v>-6.21</v>
      </c>
    </row>
    <row r="359" spans="1:8" x14ac:dyDescent="0.15">
      <c r="A359" s="3">
        <v>1900.03</v>
      </c>
      <c r="B359" s="3">
        <v>6.26</v>
      </c>
      <c r="C359" s="3" t="str">
        <f t="shared" si="35"/>
        <v>yes</v>
      </c>
      <c r="D359" s="3">
        <f t="shared" si="30"/>
        <v>6.227999999999998</v>
      </c>
      <c r="E359" s="3">
        <f t="shared" si="31"/>
        <v>6.2260000000000009</v>
      </c>
      <c r="F359" s="3" t="str">
        <f t="shared" si="32"/>
        <v>no</v>
      </c>
      <c r="G359" s="3" t="str">
        <f t="shared" si="33"/>
        <v>no</v>
      </c>
      <c r="H359" s="3">
        <f t="shared" si="34"/>
        <v>0</v>
      </c>
    </row>
    <row r="360" spans="1:8" x14ac:dyDescent="0.15">
      <c r="A360" s="3">
        <v>1900.04</v>
      </c>
      <c r="B360" s="3">
        <v>6.34</v>
      </c>
      <c r="C360" s="3" t="str">
        <f t="shared" si="35"/>
        <v>yes</v>
      </c>
      <c r="D360" s="3">
        <f t="shared" si="30"/>
        <v>6.2686666666666646</v>
      </c>
      <c r="E360" s="3">
        <f t="shared" si="31"/>
        <v>6.2099999999999991</v>
      </c>
      <c r="F360" s="3" t="str">
        <f t="shared" si="32"/>
        <v>no</v>
      </c>
      <c r="G360" s="3" t="str">
        <f t="shared" si="33"/>
        <v>no</v>
      </c>
      <c r="H360" s="3">
        <f t="shared" si="34"/>
        <v>0</v>
      </c>
    </row>
    <row r="361" spans="1:8" x14ac:dyDescent="0.15">
      <c r="A361" s="3">
        <v>1900.05</v>
      </c>
      <c r="B361" s="3">
        <v>6.04</v>
      </c>
      <c r="C361" s="3" t="str">
        <f t="shared" si="35"/>
        <v>yes</v>
      </c>
      <c r="D361" s="3">
        <f t="shared" si="30"/>
        <v>6.2859999999999996</v>
      </c>
      <c r="E361" s="3">
        <f t="shared" si="31"/>
        <v>6.1859999999999991</v>
      </c>
      <c r="F361" s="3" t="str">
        <f t="shared" si="32"/>
        <v>no</v>
      </c>
      <c r="G361" s="3" t="str">
        <f t="shared" si="33"/>
        <v>yes</v>
      </c>
      <c r="H361" s="3">
        <f t="shared" si="34"/>
        <v>6.04</v>
      </c>
    </row>
    <row r="362" spans="1:8" x14ac:dyDescent="0.15">
      <c r="A362" s="3">
        <v>1900.06</v>
      </c>
      <c r="B362" s="3">
        <v>5.86</v>
      </c>
      <c r="C362" s="3" t="str">
        <f t="shared" si="35"/>
        <v>no</v>
      </c>
      <c r="D362" s="3">
        <f t="shared" si="30"/>
        <v>6.2680000000000007</v>
      </c>
      <c r="E362" s="3">
        <f t="shared" si="31"/>
        <v>6.1899999999999995</v>
      </c>
      <c r="F362" s="3" t="str">
        <f t="shared" si="32"/>
        <v>no</v>
      </c>
      <c r="G362" s="3" t="str">
        <f t="shared" si="33"/>
        <v>no</v>
      </c>
      <c r="H362" s="3">
        <f t="shared" si="34"/>
        <v>0</v>
      </c>
    </row>
    <row r="363" spans="1:8" x14ac:dyDescent="0.15">
      <c r="A363" s="3">
        <v>1900.07</v>
      </c>
      <c r="B363" s="3">
        <v>5.86</v>
      </c>
      <c r="C363" s="3" t="str">
        <f t="shared" si="35"/>
        <v>no</v>
      </c>
      <c r="D363" s="3">
        <f t="shared" si="30"/>
        <v>6.2320000000000011</v>
      </c>
      <c r="E363" s="3">
        <f t="shared" si="31"/>
        <v>6.1419999999999995</v>
      </c>
      <c r="F363" s="3" t="str">
        <f t="shared" si="32"/>
        <v>no</v>
      </c>
      <c r="G363" s="3" t="str">
        <f t="shared" si="33"/>
        <v>no</v>
      </c>
      <c r="H363" s="3">
        <f t="shared" si="34"/>
        <v>0</v>
      </c>
    </row>
    <row r="364" spans="1:8" x14ac:dyDescent="0.15">
      <c r="A364" s="3">
        <v>1900.08</v>
      </c>
      <c r="B364" s="3">
        <v>5.94</v>
      </c>
      <c r="C364" s="3" t="str">
        <f t="shared" si="35"/>
        <v>no</v>
      </c>
      <c r="D364" s="3">
        <f t="shared" si="30"/>
        <v>6.1906666666666688</v>
      </c>
      <c r="E364" s="3">
        <f t="shared" si="31"/>
        <v>6.0720000000000001</v>
      </c>
      <c r="F364" s="3" t="str">
        <f t="shared" si="32"/>
        <v>no</v>
      </c>
      <c r="G364" s="3" t="str">
        <f t="shared" si="33"/>
        <v>no</v>
      </c>
      <c r="H364" s="3">
        <f t="shared" si="34"/>
        <v>0</v>
      </c>
    </row>
    <row r="365" spans="1:8" x14ac:dyDescent="0.15">
      <c r="A365" s="3">
        <v>1900.09</v>
      </c>
      <c r="B365" s="3">
        <v>5.8</v>
      </c>
      <c r="C365" s="3" t="str">
        <f t="shared" si="35"/>
        <v>no</v>
      </c>
      <c r="D365" s="3">
        <f t="shared" si="30"/>
        <v>6.1726666666666672</v>
      </c>
      <c r="E365" s="3">
        <f t="shared" si="31"/>
        <v>6.008</v>
      </c>
      <c r="F365" s="3" t="str">
        <f t="shared" si="32"/>
        <v>no</v>
      </c>
      <c r="G365" s="3" t="str">
        <f t="shared" si="33"/>
        <v>no</v>
      </c>
      <c r="H365" s="3">
        <f t="shared" si="34"/>
        <v>0</v>
      </c>
    </row>
    <row r="366" spans="1:8" x14ac:dyDescent="0.15">
      <c r="A366" s="3">
        <v>1900.1</v>
      </c>
      <c r="B366" s="3">
        <v>6.01</v>
      </c>
      <c r="C366" s="3" t="str">
        <f t="shared" si="35"/>
        <v>no</v>
      </c>
      <c r="D366" s="3">
        <f t="shared" si="30"/>
        <v>6.1546666666666665</v>
      </c>
      <c r="E366" s="3">
        <f t="shared" si="31"/>
        <v>5.9</v>
      </c>
      <c r="F366" s="3" t="str">
        <f t="shared" si="32"/>
        <v>no</v>
      </c>
      <c r="G366" s="3" t="str">
        <f t="shared" si="33"/>
        <v>no</v>
      </c>
      <c r="H366" s="3">
        <f t="shared" si="34"/>
        <v>0</v>
      </c>
    </row>
    <row r="367" spans="1:8" x14ac:dyDescent="0.15">
      <c r="A367" s="3">
        <v>1900.11</v>
      </c>
      <c r="B367" s="3">
        <v>6.48</v>
      </c>
      <c r="C367" s="3" t="str">
        <f t="shared" si="35"/>
        <v>no</v>
      </c>
      <c r="D367" s="3">
        <f t="shared" si="30"/>
        <v>6.1366666666666667</v>
      </c>
      <c r="E367" s="3">
        <f t="shared" si="31"/>
        <v>5.8940000000000001</v>
      </c>
      <c r="F367" s="3" t="str">
        <f t="shared" si="32"/>
        <v>yes</v>
      </c>
      <c r="G367" s="3" t="str">
        <f t="shared" si="33"/>
        <v>no</v>
      </c>
      <c r="H367" s="3">
        <f t="shared" si="34"/>
        <v>-6.48</v>
      </c>
    </row>
    <row r="368" spans="1:8" x14ac:dyDescent="0.15">
      <c r="A368" s="3">
        <v>1900.12</v>
      </c>
      <c r="B368" s="3">
        <v>6.87</v>
      </c>
      <c r="C368" s="3" t="str">
        <f t="shared" si="35"/>
        <v>yes</v>
      </c>
      <c r="D368" s="3">
        <f t="shared" si="30"/>
        <v>6.139333333333334</v>
      </c>
      <c r="E368" s="3">
        <f t="shared" si="31"/>
        <v>6.0179999999999998</v>
      </c>
      <c r="F368" s="3" t="str">
        <f t="shared" si="32"/>
        <v>no</v>
      </c>
      <c r="G368" s="3" t="str">
        <f t="shared" si="33"/>
        <v>no</v>
      </c>
      <c r="H368" s="3">
        <f t="shared" si="34"/>
        <v>0</v>
      </c>
    </row>
    <row r="369" spans="1:8" x14ac:dyDescent="0.15">
      <c r="A369" s="3">
        <v>1901.01</v>
      </c>
      <c r="B369" s="3">
        <v>7.07</v>
      </c>
      <c r="C369" s="3" t="str">
        <f t="shared" si="35"/>
        <v>yes</v>
      </c>
      <c r="D369" s="3">
        <f t="shared" si="30"/>
        <v>6.1726666666666681</v>
      </c>
      <c r="E369" s="3">
        <f t="shared" si="31"/>
        <v>6.2200000000000006</v>
      </c>
      <c r="F369" s="3" t="str">
        <f t="shared" si="32"/>
        <v>no</v>
      </c>
      <c r="G369" s="3" t="str">
        <f t="shared" si="33"/>
        <v>no</v>
      </c>
      <c r="H369" s="3">
        <f t="shared" si="34"/>
        <v>0</v>
      </c>
    </row>
    <row r="370" spans="1:8" x14ac:dyDescent="0.15">
      <c r="A370" s="3">
        <v>1901.02</v>
      </c>
      <c r="B370" s="3">
        <v>7.25</v>
      </c>
      <c r="C370" s="3" t="str">
        <f t="shared" si="35"/>
        <v>yes</v>
      </c>
      <c r="D370" s="3">
        <f t="shared" si="30"/>
        <v>6.2213333333333347</v>
      </c>
      <c r="E370" s="3">
        <f t="shared" si="31"/>
        <v>6.4460000000000006</v>
      </c>
      <c r="F370" s="3" t="str">
        <f t="shared" si="32"/>
        <v>no</v>
      </c>
      <c r="G370" s="3" t="str">
        <f t="shared" si="33"/>
        <v>no</v>
      </c>
      <c r="H370" s="3">
        <f t="shared" si="34"/>
        <v>0</v>
      </c>
    </row>
    <row r="371" spans="1:8" x14ac:dyDescent="0.15">
      <c r="A371" s="3">
        <v>1901.03</v>
      </c>
      <c r="B371" s="3">
        <v>7.51</v>
      </c>
      <c r="C371" s="3" t="str">
        <f t="shared" si="35"/>
        <v>yes</v>
      </c>
      <c r="D371" s="3">
        <f t="shared" si="30"/>
        <v>6.2740000000000009</v>
      </c>
      <c r="E371" s="3">
        <f t="shared" si="31"/>
        <v>6.7359999999999998</v>
      </c>
      <c r="F371" s="3" t="str">
        <f t="shared" si="32"/>
        <v>no</v>
      </c>
      <c r="G371" s="3" t="str">
        <f t="shared" si="33"/>
        <v>no</v>
      </c>
      <c r="H371" s="3">
        <f t="shared" si="34"/>
        <v>0</v>
      </c>
    </row>
    <row r="372" spans="1:8" x14ac:dyDescent="0.15">
      <c r="A372" s="3">
        <v>1901.04</v>
      </c>
      <c r="B372" s="3">
        <v>8.14</v>
      </c>
      <c r="C372" s="3" t="str">
        <f t="shared" si="35"/>
        <v>yes</v>
      </c>
      <c r="D372" s="3">
        <f t="shared" si="30"/>
        <v>6.373333333333334</v>
      </c>
      <c r="E372" s="3">
        <f t="shared" si="31"/>
        <v>7.0359999999999996</v>
      </c>
      <c r="F372" s="3" t="str">
        <f t="shared" si="32"/>
        <v>no</v>
      </c>
      <c r="G372" s="3" t="str">
        <f t="shared" si="33"/>
        <v>no</v>
      </c>
      <c r="H372" s="3">
        <f t="shared" si="34"/>
        <v>0</v>
      </c>
    </row>
    <row r="373" spans="1:8" x14ac:dyDescent="0.15">
      <c r="A373" s="3">
        <v>1901.05</v>
      </c>
      <c r="B373" s="3">
        <v>7.73</v>
      </c>
      <c r="C373" s="3" t="str">
        <f t="shared" si="35"/>
        <v>yes</v>
      </c>
      <c r="D373" s="3">
        <f t="shared" si="30"/>
        <v>6.5093333333333341</v>
      </c>
      <c r="E373" s="3">
        <f t="shared" si="31"/>
        <v>7.3680000000000003</v>
      </c>
      <c r="F373" s="3" t="str">
        <f t="shared" si="32"/>
        <v>no</v>
      </c>
      <c r="G373" s="3" t="str">
        <f t="shared" si="33"/>
        <v>no</v>
      </c>
      <c r="H373" s="3">
        <f t="shared" si="34"/>
        <v>0</v>
      </c>
    </row>
    <row r="374" spans="1:8" x14ac:dyDescent="0.15">
      <c r="A374" s="3">
        <v>1901.06</v>
      </c>
      <c r="B374" s="3">
        <v>8.5</v>
      </c>
      <c r="C374" s="3" t="str">
        <f t="shared" si="35"/>
        <v>yes</v>
      </c>
      <c r="D374" s="3">
        <f t="shared" si="30"/>
        <v>6.610666666666666</v>
      </c>
      <c r="E374" s="3">
        <f t="shared" si="31"/>
        <v>7.5400000000000009</v>
      </c>
      <c r="F374" s="3" t="str">
        <f t="shared" si="32"/>
        <v>no</v>
      </c>
      <c r="G374" s="3" t="str">
        <f t="shared" si="33"/>
        <v>no</v>
      </c>
      <c r="H374" s="3">
        <f t="shared" si="34"/>
        <v>0</v>
      </c>
    </row>
    <row r="375" spans="1:8" x14ac:dyDescent="0.15">
      <c r="A375" s="3">
        <v>1901.07</v>
      </c>
      <c r="B375" s="3">
        <v>7.93</v>
      </c>
      <c r="C375" s="3" t="str">
        <f t="shared" si="35"/>
        <v>yes</v>
      </c>
      <c r="D375" s="3">
        <f t="shared" si="30"/>
        <v>6.7600000000000007</v>
      </c>
      <c r="E375" s="3">
        <f t="shared" si="31"/>
        <v>7.8259999999999987</v>
      </c>
      <c r="F375" s="3" t="str">
        <f t="shared" si="32"/>
        <v>no</v>
      </c>
      <c r="G375" s="3" t="str">
        <f t="shared" si="33"/>
        <v>no</v>
      </c>
      <c r="H375" s="3">
        <f t="shared" si="34"/>
        <v>0</v>
      </c>
    </row>
    <row r="376" spans="1:8" x14ac:dyDescent="0.15">
      <c r="A376" s="3">
        <v>1901.08</v>
      </c>
      <c r="B376" s="3">
        <v>8.0399999999999991</v>
      </c>
      <c r="C376" s="3" t="str">
        <f t="shared" si="35"/>
        <v>yes</v>
      </c>
      <c r="D376" s="3">
        <f t="shared" si="30"/>
        <v>6.8660000000000005</v>
      </c>
      <c r="E376" s="3">
        <f t="shared" si="31"/>
        <v>7.9620000000000006</v>
      </c>
      <c r="F376" s="3" t="str">
        <f t="shared" si="32"/>
        <v>no</v>
      </c>
      <c r="G376" s="3" t="str">
        <f t="shared" si="33"/>
        <v>no</v>
      </c>
      <c r="H376" s="3">
        <f t="shared" si="34"/>
        <v>0</v>
      </c>
    </row>
    <row r="377" spans="1:8" x14ac:dyDescent="0.15">
      <c r="A377" s="3">
        <v>1901.09</v>
      </c>
      <c r="B377" s="3">
        <v>8</v>
      </c>
      <c r="C377" s="3" t="str">
        <f t="shared" si="35"/>
        <v>yes</v>
      </c>
      <c r="D377" s="3">
        <f t="shared" si="30"/>
        <v>6.9993333333333343</v>
      </c>
      <c r="E377" s="3">
        <f t="shared" si="31"/>
        <v>8.0679999999999996</v>
      </c>
      <c r="F377" s="3" t="str">
        <f t="shared" si="32"/>
        <v>no</v>
      </c>
      <c r="G377" s="3" t="str">
        <f t="shared" si="33"/>
        <v>yes</v>
      </c>
      <c r="H377" s="3">
        <f t="shared" si="34"/>
        <v>8</v>
      </c>
    </row>
    <row r="378" spans="1:8" x14ac:dyDescent="0.15">
      <c r="A378" s="3">
        <v>1901.1</v>
      </c>
      <c r="B378" s="3">
        <v>7.91</v>
      </c>
      <c r="C378" s="3" t="str">
        <f t="shared" si="35"/>
        <v>no</v>
      </c>
      <c r="D378" s="3">
        <f t="shared" si="30"/>
        <v>7.1419999999999995</v>
      </c>
      <c r="E378" s="3">
        <f t="shared" si="31"/>
        <v>8.0400000000000009</v>
      </c>
      <c r="F378" s="3" t="str">
        <f t="shared" si="32"/>
        <v>yes</v>
      </c>
      <c r="G378" s="3" t="str">
        <f t="shared" si="33"/>
        <v>no</v>
      </c>
      <c r="H378" s="3">
        <f t="shared" si="34"/>
        <v>-7.91</v>
      </c>
    </row>
    <row r="379" spans="1:8" x14ac:dyDescent="0.15">
      <c r="A379" s="3">
        <v>1901.11</v>
      </c>
      <c r="B379" s="3">
        <v>8.08</v>
      </c>
      <c r="C379" s="3" t="str">
        <f t="shared" si="35"/>
        <v>yes</v>
      </c>
      <c r="D379" s="3">
        <f t="shared" si="30"/>
        <v>7.2786666666666653</v>
      </c>
      <c r="E379" s="3">
        <f t="shared" si="31"/>
        <v>8.0759999999999987</v>
      </c>
      <c r="F379" s="3" t="str">
        <f t="shared" si="32"/>
        <v>no</v>
      </c>
      <c r="G379" s="3" t="str">
        <f t="shared" si="33"/>
        <v>no</v>
      </c>
      <c r="H379" s="3">
        <f t="shared" si="34"/>
        <v>0</v>
      </c>
    </row>
    <row r="380" spans="1:8" x14ac:dyDescent="0.15">
      <c r="A380" s="3">
        <v>1901.12</v>
      </c>
      <c r="B380" s="3">
        <v>7.95</v>
      </c>
      <c r="C380" s="3" t="str">
        <f t="shared" si="35"/>
        <v>yes</v>
      </c>
      <c r="D380" s="3">
        <f t="shared" si="30"/>
        <v>7.4213333333333322</v>
      </c>
      <c r="E380" s="3">
        <f t="shared" si="31"/>
        <v>7.992</v>
      </c>
      <c r="F380" s="3" t="str">
        <f t="shared" si="32"/>
        <v>no</v>
      </c>
      <c r="G380" s="3" t="str">
        <f t="shared" si="33"/>
        <v>yes</v>
      </c>
      <c r="H380" s="3">
        <f t="shared" si="34"/>
        <v>7.95</v>
      </c>
    </row>
    <row r="381" spans="1:8" x14ac:dyDescent="0.15">
      <c r="A381" s="3">
        <v>1902.01</v>
      </c>
      <c r="B381" s="3">
        <v>8.1199999999999992</v>
      </c>
      <c r="C381" s="3" t="str">
        <f t="shared" si="35"/>
        <v>no</v>
      </c>
      <c r="D381" s="3">
        <f t="shared" si="30"/>
        <v>7.5646666666666667</v>
      </c>
      <c r="E381" s="3">
        <f t="shared" si="31"/>
        <v>7.9960000000000004</v>
      </c>
      <c r="F381" s="3" t="str">
        <f t="shared" si="32"/>
        <v>yes</v>
      </c>
      <c r="G381" s="3" t="str">
        <f t="shared" si="33"/>
        <v>no</v>
      </c>
      <c r="H381" s="3">
        <f t="shared" si="34"/>
        <v>-8.1199999999999992</v>
      </c>
    </row>
    <row r="382" spans="1:8" x14ac:dyDescent="0.15">
      <c r="A382" s="3">
        <v>1902.02</v>
      </c>
      <c r="B382" s="3">
        <v>8.19</v>
      </c>
      <c r="C382" s="3" t="str">
        <f t="shared" si="35"/>
        <v>yes</v>
      </c>
      <c r="D382" s="3">
        <f t="shared" si="30"/>
        <v>7.705333333333332</v>
      </c>
      <c r="E382" s="3">
        <f t="shared" si="31"/>
        <v>8.0120000000000005</v>
      </c>
      <c r="F382" s="3" t="str">
        <f t="shared" si="32"/>
        <v>no</v>
      </c>
      <c r="G382" s="3" t="str">
        <f t="shared" si="33"/>
        <v>no</v>
      </c>
      <c r="H382" s="3">
        <f t="shared" si="34"/>
        <v>0</v>
      </c>
    </row>
    <row r="383" spans="1:8" x14ac:dyDescent="0.15">
      <c r="A383" s="3">
        <v>1902.03</v>
      </c>
      <c r="B383" s="3">
        <v>8.1999999999999993</v>
      </c>
      <c r="C383" s="3" t="str">
        <f t="shared" si="35"/>
        <v>yes</v>
      </c>
      <c r="D383" s="3">
        <f t="shared" si="30"/>
        <v>7.8193333333333337</v>
      </c>
      <c r="E383" s="3">
        <f t="shared" si="31"/>
        <v>8.0500000000000007</v>
      </c>
      <c r="F383" s="3" t="str">
        <f t="shared" si="32"/>
        <v>no</v>
      </c>
      <c r="G383" s="3" t="str">
        <f t="shared" si="33"/>
        <v>no</v>
      </c>
      <c r="H383" s="3">
        <f t="shared" si="34"/>
        <v>0</v>
      </c>
    </row>
    <row r="384" spans="1:8" x14ac:dyDescent="0.15">
      <c r="A384" s="3">
        <v>1902.04</v>
      </c>
      <c r="B384" s="3">
        <v>8.48</v>
      </c>
      <c r="C384" s="3" t="str">
        <f t="shared" si="35"/>
        <v>yes</v>
      </c>
      <c r="D384" s="3">
        <f t="shared" si="30"/>
        <v>7.9080000000000004</v>
      </c>
      <c r="E384" s="3">
        <f t="shared" si="31"/>
        <v>8.1079999999999988</v>
      </c>
      <c r="F384" s="3" t="str">
        <f t="shared" si="32"/>
        <v>no</v>
      </c>
      <c r="G384" s="3" t="str">
        <f t="shared" si="33"/>
        <v>no</v>
      </c>
      <c r="H384" s="3">
        <f t="shared" si="34"/>
        <v>0</v>
      </c>
    </row>
    <row r="385" spans="1:8" x14ac:dyDescent="0.15">
      <c r="A385" s="3">
        <v>1902.05</v>
      </c>
      <c r="B385" s="3">
        <v>8.4600000000000009</v>
      </c>
      <c r="C385" s="3" t="str">
        <f t="shared" si="35"/>
        <v>yes</v>
      </c>
      <c r="D385" s="3">
        <f t="shared" si="30"/>
        <v>8.0020000000000007</v>
      </c>
      <c r="E385" s="3">
        <f t="shared" si="31"/>
        <v>8.1879999999999988</v>
      </c>
      <c r="F385" s="3" t="str">
        <f t="shared" si="32"/>
        <v>no</v>
      </c>
      <c r="G385" s="3" t="str">
        <f t="shared" si="33"/>
        <v>no</v>
      </c>
      <c r="H385" s="3">
        <f t="shared" si="34"/>
        <v>0</v>
      </c>
    </row>
    <row r="386" spans="1:8" x14ac:dyDescent="0.15">
      <c r="A386" s="3">
        <v>1902.06</v>
      </c>
      <c r="B386" s="3">
        <v>8.41</v>
      </c>
      <c r="C386" s="3" t="str">
        <f t="shared" si="35"/>
        <v>yes</v>
      </c>
      <c r="D386" s="3">
        <f t="shared" si="30"/>
        <v>8.0826666666666664</v>
      </c>
      <c r="E386" s="3">
        <f t="shared" si="31"/>
        <v>8.2899999999999991</v>
      </c>
      <c r="F386" s="3" t="str">
        <f t="shared" si="32"/>
        <v>no</v>
      </c>
      <c r="G386" s="3" t="str">
        <f t="shared" si="33"/>
        <v>no</v>
      </c>
      <c r="H386" s="3">
        <f t="shared" si="34"/>
        <v>0</v>
      </c>
    </row>
    <row r="387" spans="1:8" x14ac:dyDescent="0.15">
      <c r="A387" s="3">
        <v>1902.07</v>
      </c>
      <c r="B387" s="3">
        <v>8.6</v>
      </c>
      <c r="C387" s="3" t="str">
        <f t="shared" si="35"/>
        <v>yes</v>
      </c>
      <c r="D387" s="3">
        <f t="shared" si="30"/>
        <v>8.1426666666666669</v>
      </c>
      <c r="E387" s="3">
        <f t="shared" si="31"/>
        <v>8.347999999999999</v>
      </c>
      <c r="F387" s="3" t="str">
        <f t="shared" si="32"/>
        <v>no</v>
      </c>
      <c r="G387" s="3" t="str">
        <f t="shared" si="33"/>
        <v>no</v>
      </c>
      <c r="H387" s="3">
        <f t="shared" si="34"/>
        <v>0</v>
      </c>
    </row>
    <row r="388" spans="1:8" x14ac:dyDescent="0.15">
      <c r="A388" s="3">
        <v>1902.08</v>
      </c>
      <c r="B388" s="3">
        <v>8.83</v>
      </c>
      <c r="C388" s="3" t="str">
        <f t="shared" si="35"/>
        <v>yes</v>
      </c>
      <c r="D388" s="3">
        <f t="shared" si="30"/>
        <v>8.1733333333333338</v>
      </c>
      <c r="E388" s="3">
        <f t="shared" si="31"/>
        <v>8.43</v>
      </c>
      <c r="F388" s="3" t="str">
        <f t="shared" si="32"/>
        <v>no</v>
      </c>
      <c r="G388" s="3" t="str">
        <f t="shared" si="33"/>
        <v>no</v>
      </c>
      <c r="H388" s="3">
        <f t="shared" si="34"/>
        <v>0</v>
      </c>
    </row>
    <row r="389" spans="1:8" x14ac:dyDescent="0.15">
      <c r="A389" s="3">
        <v>1902.09</v>
      </c>
      <c r="B389" s="3">
        <v>8.85</v>
      </c>
      <c r="C389" s="3" t="str">
        <f t="shared" si="35"/>
        <v>yes</v>
      </c>
      <c r="D389" s="3">
        <f t="shared" si="30"/>
        <v>8.2466666666666661</v>
      </c>
      <c r="E389" s="3">
        <f t="shared" si="31"/>
        <v>8.5560000000000009</v>
      </c>
      <c r="F389" s="3" t="str">
        <f t="shared" si="32"/>
        <v>no</v>
      </c>
      <c r="G389" s="3" t="str">
        <f t="shared" si="33"/>
        <v>no</v>
      </c>
      <c r="H389" s="3">
        <f t="shared" si="34"/>
        <v>0</v>
      </c>
    </row>
    <row r="390" spans="1:8" x14ac:dyDescent="0.15">
      <c r="A390" s="3">
        <v>1902.1</v>
      </c>
      <c r="B390" s="3">
        <v>8.57</v>
      </c>
      <c r="C390" s="3" t="str">
        <f t="shared" si="35"/>
        <v>yes</v>
      </c>
      <c r="D390" s="3">
        <f t="shared" si="30"/>
        <v>8.27</v>
      </c>
      <c r="E390" s="3">
        <f t="shared" si="31"/>
        <v>8.629999999999999</v>
      </c>
      <c r="F390" s="3" t="str">
        <f t="shared" si="32"/>
        <v>no</v>
      </c>
      <c r="G390" s="3" t="str">
        <f t="shared" si="33"/>
        <v>yes</v>
      </c>
      <c r="H390" s="3">
        <f t="shared" si="34"/>
        <v>8.57</v>
      </c>
    </row>
    <row r="391" spans="1:8" x14ac:dyDescent="0.15">
      <c r="A391" s="3">
        <v>1902.11</v>
      </c>
      <c r="B391" s="3">
        <v>8.24</v>
      </c>
      <c r="C391" s="3" t="str">
        <f t="shared" si="35"/>
        <v>no</v>
      </c>
      <c r="D391" s="3">
        <f t="shared" si="30"/>
        <v>8.3126666666666669</v>
      </c>
      <c r="E391" s="3">
        <f t="shared" si="31"/>
        <v>8.6519999999999992</v>
      </c>
      <c r="F391" s="3" t="str">
        <f t="shared" si="32"/>
        <v>no</v>
      </c>
      <c r="G391" s="3" t="str">
        <f t="shared" si="33"/>
        <v>no</v>
      </c>
      <c r="H391" s="3">
        <f t="shared" si="34"/>
        <v>0</v>
      </c>
    </row>
    <row r="392" spans="1:8" x14ac:dyDescent="0.15">
      <c r="A392" s="3">
        <v>1902.12</v>
      </c>
      <c r="B392" s="3">
        <v>8.0500000000000007</v>
      </c>
      <c r="C392" s="3" t="str">
        <f t="shared" si="35"/>
        <v>no</v>
      </c>
      <c r="D392" s="3">
        <f t="shared" si="30"/>
        <v>8.3260000000000005</v>
      </c>
      <c r="E392" s="3">
        <f t="shared" si="31"/>
        <v>8.6180000000000003</v>
      </c>
      <c r="F392" s="3" t="str">
        <f t="shared" si="32"/>
        <v>no</v>
      </c>
      <c r="G392" s="3" t="str">
        <f t="shared" si="33"/>
        <v>no</v>
      </c>
      <c r="H392" s="3">
        <f t="shared" si="34"/>
        <v>0</v>
      </c>
    </row>
    <row r="393" spans="1:8" x14ac:dyDescent="0.15">
      <c r="A393" s="3">
        <v>1903.01</v>
      </c>
      <c r="B393" s="3">
        <v>8.4600000000000009</v>
      </c>
      <c r="C393" s="3" t="str">
        <f t="shared" si="35"/>
        <v>no</v>
      </c>
      <c r="D393" s="3">
        <f t="shared" si="30"/>
        <v>8.3293333333333326</v>
      </c>
      <c r="E393" s="3">
        <f t="shared" si="31"/>
        <v>8.5080000000000009</v>
      </c>
      <c r="F393" s="3" t="str">
        <f t="shared" si="32"/>
        <v>yes</v>
      </c>
      <c r="G393" s="3" t="str">
        <f t="shared" si="33"/>
        <v>no</v>
      </c>
      <c r="H393" s="3">
        <f t="shared" si="34"/>
        <v>-8.4600000000000009</v>
      </c>
    </row>
    <row r="394" spans="1:8" x14ac:dyDescent="0.15">
      <c r="A394" s="3">
        <v>1903.02</v>
      </c>
      <c r="B394" s="3">
        <v>8.41</v>
      </c>
      <c r="C394" s="3" t="str">
        <f t="shared" si="35"/>
        <v>yes</v>
      </c>
      <c r="D394" s="3">
        <f t="shared" si="30"/>
        <v>8.3659999999999979</v>
      </c>
      <c r="E394" s="3">
        <f t="shared" si="31"/>
        <v>8.4340000000000011</v>
      </c>
      <c r="F394" s="3" t="str">
        <f t="shared" si="32"/>
        <v>no</v>
      </c>
      <c r="G394" s="3" t="str">
        <f t="shared" si="33"/>
        <v>yes</v>
      </c>
      <c r="H394" s="3">
        <f t="shared" si="34"/>
        <v>8.41</v>
      </c>
    </row>
    <row r="395" spans="1:8" x14ac:dyDescent="0.15">
      <c r="A395" s="3">
        <v>1903.03</v>
      </c>
      <c r="B395" s="3">
        <v>8.08</v>
      </c>
      <c r="C395" s="3" t="str">
        <f t="shared" si="35"/>
        <v>no</v>
      </c>
      <c r="D395" s="3">
        <f t="shared" si="30"/>
        <v>8.3879999999999999</v>
      </c>
      <c r="E395" s="3">
        <f t="shared" si="31"/>
        <v>8.3460000000000001</v>
      </c>
      <c r="F395" s="3" t="str">
        <f t="shared" si="32"/>
        <v>no</v>
      </c>
      <c r="G395" s="3" t="str">
        <f t="shared" si="33"/>
        <v>no</v>
      </c>
      <c r="H395" s="3">
        <f t="shared" si="34"/>
        <v>0</v>
      </c>
    </row>
    <row r="396" spans="1:8" x14ac:dyDescent="0.15">
      <c r="A396" s="3">
        <v>1903.04</v>
      </c>
      <c r="B396" s="3">
        <v>7.75</v>
      </c>
      <c r="C396" s="3" t="str">
        <f t="shared" si="35"/>
        <v>no</v>
      </c>
      <c r="D396" s="3">
        <f t="shared" si="30"/>
        <v>8.3966666666666665</v>
      </c>
      <c r="E396" s="3">
        <f t="shared" si="31"/>
        <v>8.2479999999999993</v>
      </c>
      <c r="F396" s="3" t="str">
        <f t="shared" si="32"/>
        <v>no</v>
      </c>
      <c r="G396" s="3" t="str">
        <f t="shared" si="33"/>
        <v>no</v>
      </c>
      <c r="H396" s="3">
        <f t="shared" si="34"/>
        <v>0</v>
      </c>
    </row>
    <row r="397" spans="1:8" x14ac:dyDescent="0.15">
      <c r="A397" s="3">
        <v>1903.05</v>
      </c>
      <c r="B397" s="3">
        <v>7.6</v>
      </c>
      <c r="C397" s="3" t="str">
        <f t="shared" si="35"/>
        <v>no</v>
      </c>
      <c r="D397" s="3">
        <f t="shared" si="30"/>
        <v>8.3719999999999999</v>
      </c>
      <c r="E397" s="3">
        <f t="shared" si="31"/>
        <v>8.15</v>
      </c>
      <c r="F397" s="3" t="str">
        <f t="shared" si="32"/>
        <v>no</v>
      </c>
      <c r="G397" s="3" t="str">
        <f t="shared" si="33"/>
        <v>no</v>
      </c>
      <c r="H397" s="3">
        <f t="shared" si="34"/>
        <v>0</v>
      </c>
    </row>
    <row r="398" spans="1:8" x14ac:dyDescent="0.15">
      <c r="A398" s="3">
        <v>1903.06</v>
      </c>
      <c r="B398" s="3">
        <v>7.18</v>
      </c>
      <c r="C398" s="3" t="str">
        <f t="shared" si="35"/>
        <v>no</v>
      </c>
      <c r="D398" s="3">
        <f t="shared" si="30"/>
        <v>8.3326666666666664</v>
      </c>
      <c r="E398" s="3">
        <f t="shared" si="31"/>
        <v>8.06</v>
      </c>
      <c r="F398" s="3" t="str">
        <f t="shared" si="32"/>
        <v>no</v>
      </c>
      <c r="G398" s="3" t="str">
        <f t="shared" si="33"/>
        <v>no</v>
      </c>
      <c r="H398" s="3">
        <f t="shared" si="34"/>
        <v>0</v>
      </c>
    </row>
    <row r="399" spans="1:8" x14ac:dyDescent="0.15">
      <c r="A399" s="3">
        <v>1903.07</v>
      </c>
      <c r="B399" s="3">
        <v>6.85</v>
      </c>
      <c r="C399" s="3" t="str">
        <f t="shared" si="35"/>
        <v>no</v>
      </c>
      <c r="D399" s="3">
        <f t="shared" si="30"/>
        <v>8.2646666666666651</v>
      </c>
      <c r="E399" s="3">
        <f t="shared" si="31"/>
        <v>7.8040000000000003</v>
      </c>
      <c r="F399" s="3" t="str">
        <f t="shared" si="32"/>
        <v>no</v>
      </c>
      <c r="G399" s="3" t="str">
        <f t="shared" si="33"/>
        <v>no</v>
      </c>
      <c r="H399" s="3">
        <f t="shared" si="34"/>
        <v>0</v>
      </c>
    </row>
    <row r="400" spans="1:8" x14ac:dyDescent="0.15">
      <c r="A400" s="3">
        <v>1903.08</v>
      </c>
      <c r="B400" s="3">
        <v>6.63</v>
      </c>
      <c r="C400" s="3" t="str">
        <f t="shared" si="35"/>
        <v>no</v>
      </c>
      <c r="D400" s="3">
        <f t="shared" si="30"/>
        <v>8.1559999999999988</v>
      </c>
      <c r="E400" s="3">
        <f t="shared" si="31"/>
        <v>7.492</v>
      </c>
      <c r="F400" s="3" t="str">
        <f t="shared" si="32"/>
        <v>no</v>
      </c>
      <c r="G400" s="3" t="str">
        <f t="shared" si="33"/>
        <v>no</v>
      </c>
      <c r="H400" s="3">
        <f t="shared" si="34"/>
        <v>0</v>
      </c>
    </row>
    <row r="401" spans="1:8" x14ac:dyDescent="0.15">
      <c r="A401" s="3">
        <v>1903.09</v>
      </c>
      <c r="B401" s="3">
        <v>6.47</v>
      </c>
      <c r="C401" s="3" t="str">
        <f t="shared" si="35"/>
        <v>no</v>
      </c>
      <c r="D401" s="3">
        <f t="shared" si="30"/>
        <v>8.0339999999999971</v>
      </c>
      <c r="E401" s="3">
        <f t="shared" si="31"/>
        <v>7.2020000000000008</v>
      </c>
      <c r="F401" s="3" t="str">
        <f t="shared" si="32"/>
        <v>no</v>
      </c>
      <c r="G401" s="3" t="str">
        <f t="shared" si="33"/>
        <v>no</v>
      </c>
      <c r="H401" s="3">
        <f t="shared" si="34"/>
        <v>0</v>
      </c>
    </row>
    <row r="402" spans="1:8" x14ac:dyDescent="0.15">
      <c r="A402" s="3">
        <v>1903.1</v>
      </c>
      <c r="B402" s="3">
        <v>6.26</v>
      </c>
      <c r="C402" s="3" t="str">
        <f t="shared" si="35"/>
        <v>no</v>
      </c>
      <c r="D402" s="3">
        <f t="shared" si="30"/>
        <v>7.9046666666666665</v>
      </c>
      <c r="E402" s="3">
        <f t="shared" si="31"/>
        <v>6.9459999999999997</v>
      </c>
      <c r="F402" s="3" t="str">
        <f t="shared" si="32"/>
        <v>no</v>
      </c>
      <c r="G402" s="3" t="str">
        <f t="shared" si="33"/>
        <v>no</v>
      </c>
      <c r="H402" s="3">
        <f t="shared" si="34"/>
        <v>0</v>
      </c>
    </row>
    <row r="403" spans="1:8" x14ac:dyDescent="0.15">
      <c r="A403" s="3">
        <v>1903.11</v>
      </c>
      <c r="B403" s="3">
        <v>6.28</v>
      </c>
      <c r="C403" s="3" t="str">
        <f t="shared" si="35"/>
        <v>no</v>
      </c>
      <c r="D403" s="3">
        <f t="shared" si="30"/>
        <v>7.7486666666666668</v>
      </c>
      <c r="E403" s="3">
        <f t="shared" si="31"/>
        <v>6.6779999999999999</v>
      </c>
      <c r="F403" s="3" t="str">
        <f t="shared" si="32"/>
        <v>no</v>
      </c>
      <c r="G403" s="3" t="str">
        <f t="shared" si="33"/>
        <v>no</v>
      </c>
      <c r="H403" s="3">
        <f t="shared" si="34"/>
        <v>0</v>
      </c>
    </row>
    <row r="404" spans="1:8" x14ac:dyDescent="0.15">
      <c r="A404" s="3">
        <v>1903.12</v>
      </c>
      <c r="B404" s="3">
        <v>6.57</v>
      </c>
      <c r="C404" s="3" t="str">
        <f t="shared" si="35"/>
        <v>no</v>
      </c>
      <c r="D404" s="3">
        <f t="shared" si="30"/>
        <v>7.578666666666666</v>
      </c>
      <c r="E404" s="3">
        <f t="shared" si="31"/>
        <v>6.4980000000000002</v>
      </c>
      <c r="F404" s="3" t="str">
        <f t="shared" si="32"/>
        <v>no</v>
      </c>
      <c r="G404" s="3" t="str">
        <f t="shared" si="33"/>
        <v>no</v>
      </c>
      <c r="H404" s="3">
        <f t="shared" si="34"/>
        <v>0</v>
      </c>
    </row>
    <row r="405" spans="1:8" x14ac:dyDescent="0.15">
      <c r="A405" s="3">
        <v>1904.01</v>
      </c>
      <c r="B405" s="3">
        <v>6.68</v>
      </c>
      <c r="C405" s="3" t="str">
        <f t="shared" si="35"/>
        <v>no</v>
      </c>
      <c r="D405" s="3">
        <f t="shared" si="30"/>
        <v>7.4266666666666667</v>
      </c>
      <c r="E405" s="3">
        <f t="shared" si="31"/>
        <v>6.4420000000000002</v>
      </c>
      <c r="F405" s="3" t="str">
        <f t="shared" si="32"/>
        <v>no</v>
      </c>
      <c r="G405" s="3" t="str">
        <f t="shared" si="33"/>
        <v>no</v>
      </c>
      <c r="H405" s="3">
        <f t="shared" si="34"/>
        <v>0</v>
      </c>
    </row>
    <row r="406" spans="1:8" x14ac:dyDescent="0.15">
      <c r="A406" s="3">
        <v>1904.02</v>
      </c>
      <c r="B406" s="3">
        <v>6.5</v>
      </c>
      <c r="C406" s="3" t="str">
        <f t="shared" si="35"/>
        <v>no</v>
      </c>
      <c r="D406" s="3">
        <f t="shared" si="30"/>
        <v>7.3006666666666664</v>
      </c>
      <c r="E406" s="3">
        <f t="shared" si="31"/>
        <v>6.4520000000000008</v>
      </c>
      <c r="F406" s="3" t="str">
        <f t="shared" si="32"/>
        <v>no</v>
      </c>
      <c r="G406" s="3" t="str">
        <f t="shared" si="33"/>
        <v>no</v>
      </c>
      <c r="H406" s="3">
        <f t="shared" si="34"/>
        <v>0</v>
      </c>
    </row>
    <row r="407" spans="1:8" x14ac:dyDescent="0.15">
      <c r="A407" s="3">
        <v>1904.03</v>
      </c>
      <c r="B407" s="3">
        <v>6.48</v>
      </c>
      <c r="C407" s="3" t="str">
        <f t="shared" si="35"/>
        <v>no</v>
      </c>
      <c r="D407" s="3">
        <f t="shared" si="30"/>
        <v>7.1846666666666676</v>
      </c>
      <c r="E407" s="3">
        <f t="shared" si="31"/>
        <v>6.4580000000000002</v>
      </c>
      <c r="F407" s="3" t="str">
        <f t="shared" si="32"/>
        <v>no</v>
      </c>
      <c r="G407" s="3" t="str">
        <f t="shared" si="33"/>
        <v>no</v>
      </c>
      <c r="H407" s="3">
        <f t="shared" si="34"/>
        <v>0</v>
      </c>
    </row>
    <row r="408" spans="1:8" x14ac:dyDescent="0.15">
      <c r="A408" s="3">
        <v>1904.04</v>
      </c>
      <c r="B408" s="3">
        <v>6.64</v>
      </c>
      <c r="C408" s="3" t="str">
        <f t="shared" si="35"/>
        <v>no</v>
      </c>
      <c r="D408" s="3">
        <f t="shared" si="30"/>
        <v>7.0800000000000018</v>
      </c>
      <c r="E408" s="3">
        <f t="shared" si="31"/>
        <v>6.5020000000000007</v>
      </c>
      <c r="F408" s="3" t="str">
        <f t="shared" si="32"/>
        <v>no</v>
      </c>
      <c r="G408" s="3" t="str">
        <f t="shared" si="33"/>
        <v>no</v>
      </c>
      <c r="H408" s="3">
        <f t="shared" si="34"/>
        <v>0</v>
      </c>
    </row>
    <row r="409" spans="1:8" x14ac:dyDescent="0.15">
      <c r="A409" s="3">
        <v>1904.05</v>
      </c>
      <c r="B409" s="3">
        <v>6.5</v>
      </c>
      <c r="C409" s="3" t="str">
        <f t="shared" si="35"/>
        <v>no</v>
      </c>
      <c r="D409" s="3">
        <f t="shared" ref="D409:D472" si="36">AVERAGE(B394:B408)</f>
        <v>6.9586666666666686</v>
      </c>
      <c r="E409" s="3">
        <f t="shared" ref="E409:E472" si="37">AVERAGE(B404:B408)</f>
        <v>6.5739999999999998</v>
      </c>
      <c r="F409" s="3" t="str">
        <f t="shared" ref="F409:F472" si="38">IF(AND(C409="No",B409&gt;D409),"yes","no")</f>
        <v>no</v>
      </c>
      <c r="G409" s="3" t="str">
        <f t="shared" ref="G409:G472" si="39">IF(AND(C409="Yes",B409&lt;E409),"yes","no")</f>
        <v>no</v>
      </c>
      <c r="H409" s="3">
        <f t="shared" ref="H409:H472" si="40">IF(F409="yes",-B409,IF(G409="yes",B409,0))</f>
        <v>0</v>
      </c>
    </row>
    <row r="410" spans="1:8" x14ac:dyDescent="0.15">
      <c r="A410" s="3">
        <v>1904.06</v>
      </c>
      <c r="B410" s="3">
        <v>6.51</v>
      </c>
      <c r="C410" s="3" t="str">
        <f t="shared" ref="C410:C473" si="41">IF(F409="yes","yes",IF(G409="yes","no",C409))</f>
        <v>no</v>
      </c>
      <c r="D410" s="3">
        <f t="shared" si="36"/>
        <v>6.8313333333333333</v>
      </c>
      <c r="E410" s="3">
        <f t="shared" si="37"/>
        <v>6.56</v>
      </c>
      <c r="F410" s="3" t="str">
        <f t="shared" si="38"/>
        <v>no</v>
      </c>
      <c r="G410" s="3" t="str">
        <f t="shared" si="39"/>
        <v>no</v>
      </c>
      <c r="H410" s="3">
        <f t="shared" si="40"/>
        <v>0</v>
      </c>
    </row>
    <row r="411" spans="1:8" x14ac:dyDescent="0.15">
      <c r="A411" s="3">
        <v>1904.07</v>
      </c>
      <c r="B411" s="3">
        <v>6.78</v>
      </c>
      <c r="C411" s="3" t="str">
        <f t="shared" si="41"/>
        <v>no</v>
      </c>
      <c r="D411" s="3">
        <f t="shared" si="36"/>
        <v>6.7266666666666683</v>
      </c>
      <c r="E411" s="3">
        <f t="shared" si="37"/>
        <v>6.5260000000000007</v>
      </c>
      <c r="F411" s="3" t="str">
        <f t="shared" si="38"/>
        <v>yes</v>
      </c>
      <c r="G411" s="3" t="str">
        <f t="shared" si="39"/>
        <v>no</v>
      </c>
      <c r="H411" s="3">
        <f t="shared" si="40"/>
        <v>-6.78</v>
      </c>
    </row>
    <row r="412" spans="1:8" x14ac:dyDescent="0.15">
      <c r="A412" s="3">
        <v>1904.08</v>
      </c>
      <c r="B412" s="3">
        <v>7.01</v>
      </c>
      <c r="C412" s="3" t="str">
        <f t="shared" si="41"/>
        <v>yes</v>
      </c>
      <c r="D412" s="3">
        <f t="shared" si="36"/>
        <v>6.6620000000000008</v>
      </c>
      <c r="E412" s="3">
        <f t="shared" si="37"/>
        <v>6.5820000000000007</v>
      </c>
      <c r="F412" s="3" t="str">
        <f t="shared" si="38"/>
        <v>no</v>
      </c>
      <c r="G412" s="3" t="str">
        <f t="shared" si="39"/>
        <v>no</v>
      </c>
      <c r="H412" s="3">
        <f t="shared" si="40"/>
        <v>0</v>
      </c>
    </row>
    <row r="413" spans="1:8" x14ac:dyDescent="0.15">
      <c r="A413" s="3">
        <v>1904.09</v>
      </c>
      <c r="B413" s="3">
        <v>7.32</v>
      </c>
      <c r="C413" s="3" t="str">
        <f t="shared" si="41"/>
        <v>yes</v>
      </c>
      <c r="D413" s="3">
        <f t="shared" si="36"/>
        <v>6.6226666666666683</v>
      </c>
      <c r="E413" s="3">
        <f t="shared" si="37"/>
        <v>6.6879999999999997</v>
      </c>
      <c r="F413" s="3" t="str">
        <f t="shared" si="38"/>
        <v>no</v>
      </c>
      <c r="G413" s="3" t="str">
        <f t="shared" si="39"/>
        <v>no</v>
      </c>
      <c r="H413" s="3">
        <f t="shared" si="40"/>
        <v>0</v>
      </c>
    </row>
    <row r="414" spans="1:8" x14ac:dyDescent="0.15">
      <c r="A414" s="3">
        <v>1904.1</v>
      </c>
      <c r="B414" s="3">
        <v>7.75</v>
      </c>
      <c r="C414" s="3" t="str">
        <f t="shared" si="41"/>
        <v>yes</v>
      </c>
      <c r="D414" s="3">
        <f t="shared" si="36"/>
        <v>6.6320000000000014</v>
      </c>
      <c r="E414" s="3">
        <f t="shared" si="37"/>
        <v>6.8239999999999998</v>
      </c>
      <c r="F414" s="3" t="str">
        <f t="shared" si="38"/>
        <v>no</v>
      </c>
      <c r="G414" s="3" t="str">
        <f t="shared" si="39"/>
        <v>no</v>
      </c>
      <c r="H414" s="3">
        <f t="shared" si="40"/>
        <v>0</v>
      </c>
    </row>
    <row r="415" spans="1:8" x14ac:dyDescent="0.15">
      <c r="A415" s="3">
        <v>1904.11</v>
      </c>
      <c r="B415" s="3">
        <v>8.17</v>
      </c>
      <c r="C415" s="3" t="str">
        <f t="shared" si="41"/>
        <v>yes</v>
      </c>
      <c r="D415" s="3">
        <f t="shared" si="36"/>
        <v>6.6920000000000019</v>
      </c>
      <c r="E415" s="3">
        <f t="shared" si="37"/>
        <v>7.0739999999999998</v>
      </c>
      <c r="F415" s="3" t="str">
        <f t="shared" si="38"/>
        <v>no</v>
      </c>
      <c r="G415" s="3" t="str">
        <f t="shared" si="39"/>
        <v>no</v>
      </c>
      <c r="H415" s="3">
        <f t="shared" si="40"/>
        <v>0</v>
      </c>
    </row>
    <row r="416" spans="1:8" x14ac:dyDescent="0.15">
      <c r="A416" s="3">
        <v>1904.12</v>
      </c>
      <c r="B416" s="3">
        <v>8.25</v>
      </c>
      <c r="C416" s="3" t="str">
        <f t="shared" si="41"/>
        <v>yes</v>
      </c>
      <c r="D416" s="3">
        <f t="shared" si="36"/>
        <v>6.7946666666666689</v>
      </c>
      <c r="E416" s="3">
        <f t="shared" si="37"/>
        <v>7.4060000000000006</v>
      </c>
      <c r="F416" s="3" t="str">
        <f t="shared" si="38"/>
        <v>no</v>
      </c>
      <c r="G416" s="3" t="str">
        <f t="shared" si="39"/>
        <v>no</v>
      </c>
      <c r="H416" s="3">
        <f t="shared" si="40"/>
        <v>0</v>
      </c>
    </row>
    <row r="417" spans="1:8" x14ac:dyDescent="0.15">
      <c r="A417" s="3">
        <v>1905.01</v>
      </c>
      <c r="B417" s="3">
        <v>8.43</v>
      </c>
      <c r="C417" s="3" t="str">
        <f t="shared" si="41"/>
        <v>yes</v>
      </c>
      <c r="D417" s="3">
        <f t="shared" si="36"/>
        <v>6.9133333333333331</v>
      </c>
      <c r="E417" s="3">
        <f t="shared" si="37"/>
        <v>7.7</v>
      </c>
      <c r="F417" s="3" t="str">
        <f t="shared" si="38"/>
        <v>no</v>
      </c>
      <c r="G417" s="3" t="str">
        <f t="shared" si="39"/>
        <v>no</v>
      </c>
      <c r="H417" s="3">
        <f t="shared" si="40"/>
        <v>0</v>
      </c>
    </row>
    <row r="418" spans="1:8" x14ac:dyDescent="0.15">
      <c r="A418" s="3">
        <v>1905.02</v>
      </c>
      <c r="B418" s="3">
        <v>8.8000000000000007</v>
      </c>
      <c r="C418" s="3" t="str">
        <f t="shared" si="41"/>
        <v>yes</v>
      </c>
      <c r="D418" s="3">
        <f t="shared" si="36"/>
        <v>7.0580000000000007</v>
      </c>
      <c r="E418" s="3">
        <f t="shared" si="37"/>
        <v>7.984</v>
      </c>
      <c r="F418" s="3" t="str">
        <f t="shared" si="38"/>
        <v>no</v>
      </c>
      <c r="G418" s="3" t="str">
        <f t="shared" si="39"/>
        <v>no</v>
      </c>
      <c r="H418" s="3">
        <f t="shared" si="40"/>
        <v>0</v>
      </c>
    </row>
    <row r="419" spans="1:8" x14ac:dyDescent="0.15">
      <c r="A419" s="3">
        <v>1905.03</v>
      </c>
      <c r="B419" s="3">
        <v>9.0500000000000007</v>
      </c>
      <c r="C419" s="3" t="str">
        <f t="shared" si="41"/>
        <v>yes</v>
      </c>
      <c r="D419" s="3">
        <f t="shared" si="36"/>
        <v>7.226</v>
      </c>
      <c r="E419" s="3">
        <f t="shared" si="37"/>
        <v>8.2800000000000011</v>
      </c>
      <c r="F419" s="3" t="str">
        <f t="shared" si="38"/>
        <v>no</v>
      </c>
      <c r="G419" s="3" t="str">
        <f t="shared" si="39"/>
        <v>no</v>
      </c>
      <c r="H419" s="3">
        <f t="shared" si="40"/>
        <v>0</v>
      </c>
    </row>
    <row r="420" spans="1:8" x14ac:dyDescent="0.15">
      <c r="A420" s="3">
        <v>1905.04</v>
      </c>
      <c r="B420" s="3">
        <v>8.94</v>
      </c>
      <c r="C420" s="3" t="str">
        <f t="shared" si="41"/>
        <v>yes</v>
      </c>
      <c r="D420" s="3">
        <f t="shared" si="36"/>
        <v>7.391333333333332</v>
      </c>
      <c r="E420" s="3">
        <f t="shared" si="37"/>
        <v>8.5400000000000009</v>
      </c>
      <c r="F420" s="3" t="str">
        <f t="shared" si="38"/>
        <v>no</v>
      </c>
      <c r="G420" s="3" t="str">
        <f t="shared" si="39"/>
        <v>no</v>
      </c>
      <c r="H420" s="3">
        <f t="shared" si="40"/>
        <v>0</v>
      </c>
    </row>
    <row r="421" spans="1:8" x14ac:dyDescent="0.15">
      <c r="A421" s="3">
        <v>1905.05</v>
      </c>
      <c r="B421" s="3">
        <v>8.5</v>
      </c>
      <c r="C421" s="3" t="str">
        <f t="shared" si="41"/>
        <v>yes</v>
      </c>
      <c r="D421" s="3">
        <f t="shared" si="36"/>
        <v>7.5419999999999998</v>
      </c>
      <c r="E421" s="3">
        <f t="shared" si="37"/>
        <v>8.6939999999999991</v>
      </c>
      <c r="F421" s="3" t="str">
        <f t="shared" si="38"/>
        <v>no</v>
      </c>
      <c r="G421" s="3" t="str">
        <f t="shared" si="39"/>
        <v>yes</v>
      </c>
      <c r="H421" s="3">
        <f t="shared" si="40"/>
        <v>8.5</v>
      </c>
    </row>
    <row r="422" spans="1:8" x14ac:dyDescent="0.15">
      <c r="A422" s="3">
        <v>1905.06</v>
      </c>
      <c r="B422" s="3">
        <v>8.6</v>
      </c>
      <c r="C422" s="3" t="str">
        <f t="shared" si="41"/>
        <v>no</v>
      </c>
      <c r="D422" s="3">
        <f t="shared" si="36"/>
        <v>7.6753333333333327</v>
      </c>
      <c r="E422" s="3">
        <f t="shared" si="37"/>
        <v>8.7439999999999998</v>
      </c>
      <c r="F422" s="3" t="str">
        <f t="shared" si="38"/>
        <v>yes</v>
      </c>
      <c r="G422" s="3" t="str">
        <f t="shared" si="39"/>
        <v>no</v>
      </c>
      <c r="H422" s="3">
        <f t="shared" si="40"/>
        <v>-8.6</v>
      </c>
    </row>
    <row r="423" spans="1:8" x14ac:dyDescent="0.15">
      <c r="A423" s="3">
        <v>1905.07</v>
      </c>
      <c r="B423" s="3">
        <v>8.8699999999999992</v>
      </c>
      <c r="C423" s="3" t="str">
        <f t="shared" si="41"/>
        <v>yes</v>
      </c>
      <c r="D423" s="3">
        <f t="shared" si="36"/>
        <v>7.8166666666666664</v>
      </c>
      <c r="E423" s="3">
        <f t="shared" si="37"/>
        <v>8.7780000000000005</v>
      </c>
      <c r="F423" s="3" t="str">
        <f t="shared" si="38"/>
        <v>no</v>
      </c>
      <c r="G423" s="3" t="str">
        <f t="shared" si="39"/>
        <v>no</v>
      </c>
      <c r="H423" s="3">
        <f t="shared" si="40"/>
        <v>0</v>
      </c>
    </row>
    <row r="424" spans="1:8" x14ac:dyDescent="0.15">
      <c r="A424" s="3">
        <v>1905.08</v>
      </c>
      <c r="B424" s="3">
        <v>9.1999999999999993</v>
      </c>
      <c r="C424" s="3" t="str">
        <f t="shared" si="41"/>
        <v>yes</v>
      </c>
      <c r="D424" s="3">
        <f t="shared" si="36"/>
        <v>7.9653333333333327</v>
      </c>
      <c r="E424" s="3">
        <f t="shared" si="37"/>
        <v>8.7919999999999998</v>
      </c>
      <c r="F424" s="3" t="str">
        <f t="shared" si="38"/>
        <v>no</v>
      </c>
      <c r="G424" s="3" t="str">
        <f t="shared" si="39"/>
        <v>no</v>
      </c>
      <c r="H424" s="3">
        <f t="shared" si="40"/>
        <v>0</v>
      </c>
    </row>
    <row r="425" spans="1:8" x14ac:dyDescent="0.15">
      <c r="A425" s="3">
        <v>1905.09</v>
      </c>
      <c r="B425" s="3">
        <v>9.23</v>
      </c>
      <c r="C425" s="3" t="str">
        <f t="shared" si="41"/>
        <v>yes</v>
      </c>
      <c r="D425" s="3">
        <f t="shared" si="36"/>
        <v>8.1453333333333333</v>
      </c>
      <c r="E425" s="3">
        <f t="shared" si="37"/>
        <v>8.8219999999999992</v>
      </c>
      <c r="F425" s="3" t="str">
        <f t="shared" si="38"/>
        <v>no</v>
      </c>
      <c r="G425" s="3" t="str">
        <f t="shared" si="39"/>
        <v>no</v>
      </c>
      <c r="H425" s="3">
        <f t="shared" si="40"/>
        <v>0</v>
      </c>
    </row>
    <row r="426" spans="1:8" x14ac:dyDescent="0.15">
      <c r="A426" s="3">
        <v>1905.1</v>
      </c>
      <c r="B426" s="3">
        <v>9.36</v>
      </c>
      <c r="C426" s="3" t="str">
        <f t="shared" si="41"/>
        <v>yes</v>
      </c>
      <c r="D426" s="3">
        <f t="shared" si="36"/>
        <v>8.3266666666666662</v>
      </c>
      <c r="E426" s="3">
        <f t="shared" si="37"/>
        <v>8.8800000000000008</v>
      </c>
      <c r="F426" s="3" t="str">
        <f t="shared" si="38"/>
        <v>no</v>
      </c>
      <c r="G426" s="3" t="str">
        <f t="shared" si="39"/>
        <v>no</v>
      </c>
      <c r="H426" s="3">
        <f t="shared" si="40"/>
        <v>0</v>
      </c>
    </row>
    <row r="427" spans="1:8" x14ac:dyDescent="0.15">
      <c r="A427" s="3">
        <v>1905.11</v>
      </c>
      <c r="B427" s="3">
        <v>9.31</v>
      </c>
      <c r="C427" s="3" t="str">
        <f t="shared" si="41"/>
        <v>yes</v>
      </c>
      <c r="D427" s="3">
        <f t="shared" si="36"/>
        <v>8.4986666666666668</v>
      </c>
      <c r="E427" s="3">
        <f t="shared" si="37"/>
        <v>9.0519999999999996</v>
      </c>
      <c r="F427" s="3" t="str">
        <f t="shared" si="38"/>
        <v>no</v>
      </c>
      <c r="G427" s="3" t="str">
        <f t="shared" si="39"/>
        <v>no</v>
      </c>
      <c r="H427" s="3">
        <f t="shared" si="40"/>
        <v>0</v>
      </c>
    </row>
    <row r="428" spans="1:8" x14ac:dyDescent="0.15">
      <c r="A428" s="3">
        <v>1905.12</v>
      </c>
      <c r="B428" s="3">
        <v>9.5399999999999991</v>
      </c>
      <c r="C428" s="3" t="str">
        <f t="shared" si="41"/>
        <v>yes</v>
      </c>
      <c r="D428" s="3">
        <f t="shared" si="36"/>
        <v>8.6519999999999992</v>
      </c>
      <c r="E428" s="3">
        <f t="shared" si="37"/>
        <v>9.1939999999999991</v>
      </c>
      <c r="F428" s="3" t="str">
        <f t="shared" si="38"/>
        <v>no</v>
      </c>
      <c r="G428" s="3" t="str">
        <f t="shared" si="39"/>
        <v>no</v>
      </c>
      <c r="H428" s="3">
        <f t="shared" si="40"/>
        <v>0</v>
      </c>
    </row>
    <row r="429" spans="1:8" x14ac:dyDescent="0.15">
      <c r="A429" s="3">
        <v>1906.01</v>
      </c>
      <c r="B429" s="3">
        <v>9.8699999999999992</v>
      </c>
      <c r="C429" s="3" t="str">
        <f t="shared" si="41"/>
        <v>yes</v>
      </c>
      <c r="D429" s="3">
        <f t="shared" si="36"/>
        <v>8.8000000000000007</v>
      </c>
      <c r="E429" s="3">
        <f t="shared" si="37"/>
        <v>9.3279999999999994</v>
      </c>
      <c r="F429" s="3" t="str">
        <f t="shared" si="38"/>
        <v>no</v>
      </c>
      <c r="G429" s="3" t="str">
        <f t="shared" si="39"/>
        <v>no</v>
      </c>
      <c r="H429" s="3">
        <f t="shared" si="40"/>
        <v>0</v>
      </c>
    </row>
    <row r="430" spans="1:8" x14ac:dyDescent="0.15">
      <c r="A430" s="3">
        <v>1906.02</v>
      </c>
      <c r="B430" s="3">
        <v>9.8000000000000007</v>
      </c>
      <c r="C430" s="3" t="str">
        <f t="shared" si="41"/>
        <v>yes</v>
      </c>
      <c r="D430" s="3">
        <f t="shared" si="36"/>
        <v>8.9413333333333345</v>
      </c>
      <c r="E430" s="3">
        <f t="shared" si="37"/>
        <v>9.4619999999999997</v>
      </c>
      <c r="F430" s="3" t="str">
        <f t="shared" si="38"/>
        <v>no</v>
      </c>
      <c r="G430" s="3" t="str">
        <f t="shared" si="39"/>
        <v>no</v>
      </c>
      <c r="H430" s="3">
        <f t="shared" si="40"/>
        <v>0</v>
      </c>
    </row>
    <row r="431" spans="1:8" x14ac:dyDescent="0.15">
      <c r="A431" s="3">
        <v>1906.03</v>
      </c>
      <c r="B431" s="3">
        <v>9.56</v>
      </c>
      <c r="C431" s="3" t="str">
        <f t="shared" si="41"/>
        <v>yes</v>
      </c>
      <c r="D431" s="3">
        <f t="shared" si="36"/>
        <v>9.0500000000000025</v>
      </c>
      <c r="E431" s="3">
        <f t="shared" si="37"/>
        <v>9.5759999999999987</v>
      </c>
      <c r="F431" s="3" t="str">
        <f t="shared" si="38"/>
        <v>no</v>
      </c>
      <c r="G431" s="3" t="str">
        <f t="shared" si="39"/>
        <v>yes</v>
      </c>
      <c r="H431" s="3">
        <f t="shared" si="40"/>
        <v>9.56</v>
      </c>
    </row>
    <row r="432" spans="1:8" x14ac:dyDescent="0.15">
      <c r="A432" s="3">
        <v>1906.04</v>
      </c>
      <c r="B432" s="3">
        <v>9.43</v>
      </c>
      <c r="C432" s="3" t="str">
        <f t="shared" si="41"/>
        <v>no</v>
      </c>
      <c r="D432" s="3">
        <f t="shared" si="36"/>
        <v>9.1373333333333342</v>
      </c>
      <c r="E432" s="3">
        <f t="shared" si="37"/>
        <v>9.6159999999999997</v>
      </c>
      <c r="F432" s="3" t="str">
        <f t="shared" si="38"/>
        <v>yes</v>
      </c>
      <c r="G432" s="3" t="str">
        <f t="shared" si="39"/>
        <v>no</v>
      </c>
      <c r="H432" s="3">
        <f t="shared" si="40"/>
        <v>-9.43</v>
      </c>
    </row>
    <row r="433" spans="1:8" x14ac:dyDescent="0.15">
      <c r="A433" s="3">
        <v>1906.05</v>
      </c>
      <c r="B433" s="3">
        <v>9.18</v>
      </c>
      <c r="C433" s="3" t="str">
        <f t="shared" si="41"/>
        <v>yes</v>
      </c>
      <c r="D433" s="3">
        <f t="shared" si="36"/>
        <v>9.2040000000000006</v>
      </c>
      <c r="E433" s="3">
        <f t="shared" si="37"/>
        <v>9.6399999999999988</v>
      </c>
      <c r="F433" s="3" t="str">
        <f t="shared" si="38"/>
        <v>no</v>
      </c>
      <c r="G433" s="3" t="str">
        <f t="shared" si="39"/>
        <v>yes</v>
      </c>
      <c r="H433" s="3">
        <f t="shared" si="40"/>
        <v>9.18</v>
      </c>
    </row>
    <row r="434" spans="1:8" x14ac:dyDescent="0.15">
      <c r="A434" s="3">
        <v>1906.06</v>
      </c>
      <c r="B434" s="3">
        <v>9.3000000000000007</v>
      </c>
      <c r="C434" s="3" t="str">
        <f t="shared" si="41"/>
        <v>no</v>
      </c>
      <c r="D434" s="3">
        <f t="shared" si="36"/>
        <v>9.2293333333333329</v>
      </c>
      <c r="E434" s="3">
        <f t="shared" si="37"/>
        <v>9.5680000000000014</v>
      </c>
      <c r="F434" s="3" t="str">
        <f t="shared" si="38"/>
        <v>yes</v>
      </c>
      <c r="G434" s="3" t="str">
        <f t="shared" si="39"/>
        <v>no</v>
      </c>
      <c r="H434" s="3">
        <f t="shared" si="40"/>
        <v>-9.3000000000000007</v>
      </c>
    </row>
    <row r="435" spans="1:8" x14ac:dyDescent="0.15">
      <c r="A435" s="3">
        <v>1906.07</v>
      </c>
      <c r="B435" s="3">
        <v>9.06</v>
      </c>
      <c r="C435" s="3" t="str">
        <f t="shared" si="41"/>
        <v>yes</v>
      </c>
      <c r="D435" s="3">
        <f t="shared" si="36"/>
        <v>9.2460000000000022</v>
      </c>
      <c r="E435" s="3">
        <f t="shared" si="37"/>
        <v>9.4539999999999988</v>
      </c>
      <c r="F435" s="3" t="str">
        <f t="shared" si="38"/>
        <v>no</v>
      </c>
      <c r="G435" s="3" t="str">
        <f t="shared" si="39"/>
        <v>yes</v>
      </c>
      <c r="H435" s="3">
        <f t="shared" si="40"/>
        <v>9.06</v>
      </c>
    </row>
    <row r="436" spans="1:8" x14ac:dyDescent="0.15">
      <c r="A436" s="3">
        <v>1906.08</v>
      </c>
      <c r="B436" s="3">
        <v>9.73</v>
      </c>
      <c r="C436" s="3" t="str">
        <f t="shared" si="41"/>
        <v>no</v>
      </c>
      <c r="D436" s="3">
        <f t="shared" si="36"/>
        <v>9.2540000000000013</v>
      </c>
      <c r="E436" s="3">
        <f t="shared" si="37"/>
        <v>9.3060000000000009</v>
      </c>
      <c r="F436" s="3" t="str">
        <f t="shared" si="38"/>
        <v>yes</v>
      </c>
      <c r="G436" s="3" t="str">
        <f t="shared" si="39"/>
        <v>no</v>
      </c>
      <c r="H436" s="3">
        <f t="shared" si="40"/>
        <v>-9.73</v>
      </c>
    </row>
    <row r="437" spans="1:8" x14ac:dyDescent="0.15">
      <c r="A437" s="3">
        <v>1906.09</v>
      </c>
      <c r="B437" s="3">
        <v>10.029999999999999</v>
      </c>
      <c r="C437" s="3" t="str">
        <f t="shared" si="41"/>
        <v>yes</v>
      </c>
      <c r="D437" s="3">
        <f t="shared" si="36"/>
        <v>9.3360000000000003</v>
      </c>
      <c r="E437" s="3">
        <f t="shared" si="37"/>
        <v>9.34</v>
      </c>
      <c r="F437" s="3" t="str">
        <f t="shared" si="38"/>
        <v>no</v>
      </c>
      <c r="G437" s="3" t="str">
        <f t="shared" si="39"/>
        <v>no</v>
      </c>
      <c r="H437" s="3">
        <f t="shared" si="40"/>
        <v>0</v>
      </c>
    </row>
    <row r="438" spans="1:8" x14ac:dyDescent="0.15">
      <c r="A438" s="3">
        <v>1906.1</v>
      </c>
      <c r="B438" s="3">
        <v>9.73</v>
      </c>
      <c r="C438" s="3" t="str">
        <f t="shared" si="41"/>
        <v>yes</v>
      </c>
      <c r="D438" s="3">
        <f t="shared" si="36"/>
        <v>9.4313333333333329</v>
      </c>
      <c r="E438" s="3">
        <f t="shared" si="37"/>
        <v>9.4599999999999991</v>
      </c>
      <c r="F438" s="3" t="str">
        <f t="shared" si="38"/>
        <v>no</v>
      </c>
      <c r="G438" s="3" t="str">
        <f t="shared" si="39"/>
        <v>no</v>
      </c>
      <c r="H438" s="3">
        <f t="shared" si="40"/>
        <v>0</v>
      </c>
    </row>
    <row r="439" spans="1:8" x14ac:dyDescent="0.15">
      <c r="A439" s="3">
        <v>1906.11</v>
      </c>
      <c r="B439" s="3">
        <v>9.93</v>
      </c>
      <c r="C439" s="3" t="str">
        <f t="shared" si="41"/>
        <v>yes</v>
      </c>
      <c r="D439" s="3">
        <f t="shared" si="36"/>
        <v>9.488666666666667</v>
      </c>
      <c r="E439" s="3">
        <f t="shared" si="37"/>
        <v>9.5699999999999985</v>
      </c>
      <c r="F439" s="3" t="str">
        <f t="shared" si="38"/>
        <v>no</v>
      </c>
      <c r="G439" s="3" t="str">
        <f t="shared" si="39"/>
        <v>no</v>
      </c>
      <c r="H439" s="3">
        <f t="shared" si="40"/>
        <v>0</v>
      </c>
    </row>
    <row r="440" spans="1:8" x14ac:dyDescent="0.15">
      <c r="A440" s="3">
        <v>1906.12</v>
      </c>
      <c r="B440" s="3">
        <v>9.84</v>
      </c>
      <c r="C440" s="3" t="str">
        <f t="shared" si="41"/>
        <v>yes</v>
      </c>
      <c r="D440" s="3">
        <f t="shared" si="36"/>
        <v>9.5373333333333328</v>
      </c>
      <c r="E440" s="3">
        <f t="shared" si="37"/>
        <v>9.6959999999999997</v>
      </c>
      <c r="F440" s="3" t="str">
        <f t="shared" si="38"/>
        <v>no</v>
      </c>
      <c r="G440" s="3" t="str">
        <f t="shared" si="39"/>
        <v>no</v>
      </c>
      <c r="H440" s="3">
        <f t="shared" si="40"/>
        <v>0</v>
      </c>
    </row>
    <row r="441" spans="1:8" x14ac:dyDescent="0.15">
      <c r="A441" s="3">
        <v>1907.01</v>
      </c>
      <c r="B441" s="3">
        <v>9.56</v>
      </c>
      <c r="C441" s="3" t="str">
        <f t="shared" si="41"/>
        <v>yes</v>
      </c>
      <c r="D441" s="3">
        <f t="shared" si="36"/>
        <v>9.5780000000000012</v>
      </c>
      <c r="E441" s="3">
        <f t="shared" si="37"/>
        <v>9.8520000000000003</v>
      </c>
      <c r="F441" s="3" t="str">
        <f t="shared" si="38"/>
        <v>no</v>
      </c>
      <c r="G441" s="3" t="str">
        <f t="shared" si="39"/>
        <v>yes</v>
      </c>
      <c r="H441" s="3">
        <f t="shared" si="40"/>
        <v>9.56</v>
      </c>
    </row>
    <row r="442" spans="1:8" x14ac:dyDescent="0.15">
      <c r="A442" s="3">
        <v>1907.02</v>
      </c>
      <c r="B442" s="3">
        <v>9.26</v>
      </c>
      <c r="C442" s="3" t="str">
        <f t="shared" si="41"/>
        <v>no</v>
      </c>
      <c r="D442" s="3">
        <f t="shared" si="36"/>
        <v>9.591333333333333</v>
      </c>
      <c r="E442" s="3">
        <f t="shared" si="37"/>
        <v>9.8180000000000014</v>
      </c>
      <c r="F442" s="3" t="str">
        <f t="shared" si="38"/>
        <v>no</v>
      </c>
      <c r="G442" s="3" t="str">
        <f t="shared" si="39"/>
        <v>no</v>
      </c>
      <c r="H442" s="3">
        <f t="shared" si="40"/>
        <v>0</v>
      </c>
    </row>
    <row r="443" spans="1:8" x14ac:dyDescent="0.15">
      <c r="A443" s="3">
        <v>1907.03</v>
      </c>
      <c r="B443" s="3">
        <v>8.35</v>
      </c>
      <c r="C443" s="3" t="str">
        <f t="shared" si="41"/>
        <v>no</v>
      </c>
      <c r="D443" s="3">
        <f t="shared" si="36"/>
        <v>9.5879999999999992</v>
      </c>
      <c r="E443" s="3">
        <f t="shared" si="37"/>
        <v>9.6639999999999997</v>
      </c>
      <c r="F443" s="3" t="str">
        <f t="shared" si="38"/>
        <v>no</v>
      </c>
      <c r="G443" s="3" t="str">
        <f t="shared" si="39"/>
        <v>no</v>
      </c>
      <c r="H443" s="3">
        <f t="shared" si="40"/>
        <v>0</v>
      </c>
    </row>
    <row r="444" spans="1:8" x14ac:dyDescent="0.15">
      <c r="A444" s="3">
        <v>1907.04</v>
      </c>
      <c r="B444" s="3">
        <v>8.39</v>
      </c>
      <c r="C444" s="3" t="str">
        <f t="shared" si="41"/>
        <v>no</v>
      </c>
      <c r="D444" s="3">
        <f t="shared" si="36"/>
        <v>9.5086666666666666</v>
      </c>
      <c r="E444" s="3">
        <f t="shared" si="37"/>
        <v>9.3879999999999999</v>
      </c>
      <c r="F444" s="3" t="str">
        <f t="shared" si="38"/>
        <v>no</v>
      </c>
      <c r="G444" s="3" t="str">
        <f t="shared" si="39"/>
        <v>no</v>
      </c>
      <c r="H444" s="3">
        <f t="shared" si="40"/>
        <v>0</v>
      </c>
    </row>
    <row r="445" spans="1:8" x14ac:dyDescent="0.15">
      <c r="A445" s="3">
        <v>1907.05</v>
      </c>
      <c r="B445" s="3">
        <v>8.1</v>
      </c>
      <c r="C445" s="3" t="str">
        <f t="shared" si="41"/>
        <v>no</v>
      </c>
      <c r="D445" s="3">
        <f t="shared" si="36"/>
        <v>9.4100000000000019</v>
      </c>
      <c r="E445" s="3">
        <f t="shared" si="37"/>
        <v>9.08</v>
      </c>
      <c r="F445" s="3" t="str">
        <f t="shared" si="38"/>
        <v>no</v>
      </c>
      <c r="G445" s="3" t="str">
        <f t="shared" si="39"/>
        <v>no</v>
      </c>
      <c r="H445" s="3">
        <f t="shared" si="40"/>
        <v>0</v>
      </c>
    </row>
    <row r="446" spans="1:8" x14ac:dyDescent="0.15">
      <c r="A446" s="3">
        <v>1907.06</v>
      </c>
      <c r="B446" s="3">
        <v>7.84</v>
      </c>
      <c r="C446" s="3" t="str">
        <f t="shared" si="41"/>
        <v>no</v>
      </c>
      <c r="D446" s="3">
        <f t="shared" si="36"/>
        <v>9.2966666666666686</v>
      </c>
      <c r="E446" s="3">
        <f t="shared" si="37"/>
        <v>8.7320000000000011</v>
      </c>
      <c r="F446" s="3" t="str">
        <f t="shared" si="38"/>
        <v>no</v>
      </c>
      <c r="G446" s="3" t="str">
        <f t="shared" si="39"/>
        <v>no</v>
      </c>
      <c r="H446" s="3">
        <f t="shared" si="40"/>
        <v>0</v>
      </c>
    </row>
    <row r="447" spans="1:8" x14ac:dyDescent="0.15">
      <c r="A447" s="3">
        <v>1907.07</v>
      </c>
      <c r="B447" s="3">
        <v>8.14</v>
      </c>
      <c r="C447" s="3" t="str">
        <f t="shared" si="41"/>
        <v>no</v>
      </c>
      <c r="D447" s="3">
        <f t="shared" si="36"/>
        <v>9.1820000000000004</v>
      </c>
      <c r="E447" s="3">
        <f t="shared" si="37"/>
        <v>8.3879999999999999</v>
      </c>
      <c r="F447" s="3" t="str">
        <f t="shared" si="38"/>
        <v>no</v>
      </c>
      <c r="G447" s="3" t="str">
        <f t="shared" si="39"/>
        <v>no</v>
      </c>
      <c r="H447" s="3">
        <f t="shared" si="40"/>
        <v>0</v>
      </c>
    </row>
    <row r="448" spans="1:8" x14ac:dyDescent="0.15">
      <c r="A448" s="3">
        <v>1907.08</v>
      </c>
      <c r="B448" s="3">
        <v>7.53</v>
      </c>
      <c r="C448" s="3" t="str">
        <f t="shared" si="41"/>
        <v>no</v>
      </c>
      <c r="D448" s="3">
        <f t="shared" si="36"/>
        <v>9.0960000000000001</v>
      </c>
      <c r="E448" s="3">
        <f t="shared" si="37"/>
        <v>8.1640000000000015</v>
      </c>
      <c r="F448" s="3" t="str">
        <f t="shared" si="38"/>
        <v>no</v>
      </c>
      <c r="G448" s="3" t="str">
        <f t="shared" si="39"/>
        <v>no</v>
      </c>
      <c r="H448" s="3">
        <f t="shared" si="40"/>
        <v>0</v>
      </c>
    </row>
    <row r="449" spans="1:8" x14ac:dyDescent="0.15">
      <c r="A449" s="3">
        <v>1907.09</v>
      </c>
      <c r="B449" s="3">
        <v>7.45</v>
      </c>
      <c r="C449" s="3" t="str">
        <f t="shared" si="41"/>
        <v>no</v>
      </c>
      <c r="D449" s="3">
        <f t="shared" si="36"/>
        <v>8.9859999999999989</v>
      </c>
      <c r="E449" s="3">
        <f t="shared" si="37"/>
        <v>8</v>
      </c>
      <c r="F449" s="3" t="str">
        <f t="shared" si="38"/>
        <v>no</v>
      </c>
      <c r="G449" s="3" t="str">
        <f t="shared" si="39"/>
        <v>no</v>
      </c>
      <c r="H449" s="3">
        <f t="shared" si="40"/>
        <v>0</v>
      </c>
    </row>
    <row r="450" spans="1:8" x14ac:dyDescent="0.15">
      <c r="A450" s="3">
        <v>1907.1</v>
      </c>
      <c r="B450" s="3">
        <v>6.64</v>
      </c>
      <c r="C450" s="3" t="str">
        <f t="shared" si="41"/>
        <v>no</v>
      </c>
      <c r="D450" s="3">
        <f t="shared" si="36"/>
        <v>8.8626666666666658</v>
      </c>
      <c r="E450" s="3">
        <f t="shared" si="37"/>
        <v>7.8120000000000003</v>
      </c>
      <c r="F450" s="3" t="str">
        <f t="shared" si="38"/>
        <v>no</v>
      </c>
      <c r="G450" s="3" t="str">
        <f t="shared" si="39"/>
        <v>no</v>
      </c>
      <c r="H450" s="3">
        <f t="shared" si="40"/>
        <v>0</v>
      </c>
    </row>
    <row r="451" spans="1:8" x14ac:dyDescent="0.15">
      <c r="A451" s="3">
        <v>1907.11</v>
      </c>
      <c r="B451" s="3">
        <v>6.25</v>
      </c>
      <c r="C451" s="3" t="str">
        <f t="shared" si="41"/>
        <v>no</v>
      </c>
      <c r="D451" s="3">
        <f t="shared" si="36"/>
        <v>8.7013333333333343</v>
      </c>
      <c r="E451" s="3">
        <f t="shared" si="37"/>
        <v>7.5200000000000005</v>
      </c>
      <c r="F451" s="3" t="str">
        <f t="shared" si="38"/>
        <v>no</v>
      </c>
      <c r="G451" s="3" t="str">
        <f t="shared" si="39"/>
        <v>no</v>
      </c>
      <c r="H451" s="3">
        <f t="shared" si="40"/>
        <v>0</v>
      </c>
    </row>
    <row r="452" spans="1:8" x14ac:dyDescent="0.15">
      <c r="A452" s="3">
        <v>1907.12</v>
      </c>
      <c r="B452" s="3">
        <v>6.57</v>
      </c>
      <c r="C452" s="3" t="str">
        <f t="shared" si="41"/>
        <v>no</v>
      </c>
      <c r="D452" s="3">
        <f t="shared" si="36"/>
        <v>8.4693333333333332</v>
      </c>
      <c r="E452" s="3">
        <f t="shared" si="37"/>
        <v>7.2020000000000008</v>
      </c>
      <c r="F452" s="3" t="str">
        <f t="shared" si="38"/>
        <v>no</v>
      </c>
      <c r="G452" s="3" t="str">
        <f t="shared" si="39"/>
        <v>no</v>
      </c>
      <c r="H452" s="3">
        <f t="shared" si="40"/>
        <v>0</v>
      </c>
    </row>
    <row r="453" spans="1:8" x14ac:dyDescent="0.15">
      <c r="A453" s="3">
        <v>1908.01</v>
      </c>
      <c r="B453" s="3">
        <v>6.85</v>
      </c>
      <c r="C453" s="3" t="str">
        <f t="shared" si="41"/>
        <v>no</v>
      </c>
      <c r="D453" s="3">
        <f t="shared" si="36"/>
        <v>8.238666666666667</v>
      </c>
      <c r="E453" s="3">
        <f t="shared" si="37"/>
        <v>6.8879999999999999</v>
      </c>
      <c r="F453" s="3" t="str">
        <f t="shared" si="38"/>
        <v>no</v>
      </c>
      <c r="G453" s="3" t="str">
        <f t="shared" si="39"/>
        <v>no</v>
      </c>
      <c r="H453" s="3">
        <f t="shared" si="40"/>
        <v>0</v>
      </c>
    </row>
    <row r="454" spans="1:8" x14ac:dyDescent="0.15">
      <c r="A454" s="3">
        <v>1908.02</v>
      </c>
      <c r="B454" s="3">
        <v>6.6</v>
      </c>
      <c r="C454" s="3" t="str">
        <f t="shared" si="41"/>
        <v>no</v>
      </c>
      <c r="D454" s="3">
        <f t="shared" si="36"/>
        <v>8.0466666666666651</v>
      </c>
      <c r="E454" s="3">
        <f t="shared" si="37"/>
        <v>6.7519999999999998</v>
      </c>
      <c r="F454" s="3" t="str">
        <f t="shared" si="38"/>
        <v>no</v>
      </c>
      <c r="G454" s="3" t="str">
        <f t="shared" si="39"/>
        <v>no</v>
      </c>
      <c r="H454" s="3">
        <f t="shared" si="40"/>
        <v>0</v>
      </c>
    </row>
    <row r="455" spans="1:8" x14ac:dyDescent="0.15">
      <c r="A455" s="3">
        <v>1908.03</v>
      </c>
      <c r="B455" s="3">
        <v>6.87</v>
      </c>
      <c r="C455" s="3" t="str">
        <f t="shared" si="41"/>
        <v>no</v>
      </c>
      <c r="D455" s="3">
        <f t="shared" si="36"/>
        <v>7.8246666666666673</v>
      </c>
      <c r="E455" s="3">
        <f t="shared" si="37"/>
        <v>6.5820000000000007</v>
      </c>
      <c r="F455" s="3" t="str">
        <f t="shared" si="38"/>
        <v>no</v>
      </c>
      <c r="G455" s="3" t="str">
        <f t="shared" si="39"/>
        <v>no</v>
      </c>
      <c r="H455" s="3">
        <f t="shared" si="40"/>
        <v>0</v>
      </c>
    </row>
    <row r="456" spans="1:8" x14ac:dyDescent="0.15">
      <c r="A456" s="3">
        <v>1908.04</v>
      </c>
      <c r="B456" s="3">
        <v>7.24</v>
      </c>
      <c r="C456" s="3" t="str">
        <f t="shared" si="41"/>
        <v>no</v>
      </c>
      <c r="D456" s="3">
        <f t="shared" si="36"/>
        <v>7.6266666666666669</v>
      </c>
      <c r="E456" s="3">
        <f t="shared" si="37"/>
        <v>6.6280000000000001</v>
      </c>
      <c r="F456" s="3" t="str">
        <f t="shared" si="38"/>
        <v>no</v>
      </c>
      <c r="G456" s="3" t="str">
        <f t="shared" si="39"/>
        <v>no</v>
      </c>
      <c r="H456" s="3">
        <f t="shared" si="40"/>
        <v>0</v>
      </c>
    </row>
    <row r="457" spans="1:8" x14ac:dyDescent="0.15">
      <c r="A457" s="3">
        <v>1908.05</v>
      </c>
      <c r="B457" s="3">
        <v>7.63</v>
      </c>
      <c r="C457" s="3" t="str">
        <f t="shared" si="41"/>
        <v>no</v>
      </c>
      <c r="D457" s="3">
        <f t="shared" si="36"/>
        <v>7.4719999999999995</v>
      </c>
      <c r="E457" s="3">
        <f t="shared" si="37"/>
        <v>6.8260000000000005</v>
      </c>
      <c r="F457" s="3" t="str">
        <f t="shared" si="38"/>
        <v>yes</v>
      </c>
      <c r="G457" s="3" t="str">
        <f t="shared" si="39"/>
        <v>no</v>
      </c>
      <c r="H457" s="3">
        <f t="shared" si="40"/>
        <v>-7.63</v>
      </c>
    </row>
    <row r="458" spans="1:8" x14ac:dyDescent="0.15">
      <c r="A458" s="3">
        <v>1908.06</v>
      </c>
      <c r="B458" s="3">
        <v>7.64</v>
      </c>
      <c r="C458" s="3" t="str">
        <f t="shared" si="41"/>
        <v>yes</v>
      </c>
      <c r="D458" s="3">
        <f t="shared" si="36"/>
        <v>7.3633333333333333</v>
      </c>
      <c r="E458" s="3">
        <f t="shared" si="37"/>
        <v>7.0380000000000011</v>
      </c>
      <c r="F458" s="3" t="str">
        <f t="shared" si="38"/>
        <v>no</v>
      </c>
      <c r="G458" s="3" t="str">
        <f t="shared" si="39"/>
        <v>no</v>
      </c>
      <c r="H458" s="3">
        <f t="shared" si="40"/>
        <v>0</v>
      </c>
    </row>
    <row r="459" spans="1:8" x14ac:dyDescent="0.15">
      <c r="A459" s="3">
        <v>1908.07</v>
      </c>
      <c r="B459" s="3">
        <v>7.92</v>
      </c>
      <c r="C459" s="3" t="str">
        <f t="shared" si="41"/>
        <v>yes</v>
      </c>
      <c r="D459" s="3">
        <f t="shared" si="36"/>
        <v>7.3159999999999989</v>
      </c>
      <c r="E459" s="3">
        <f t="shared" si="37"/>
        <v>7.1959999999999997</v>
      </c>
      <c r="F459" s="3" t="str">
        <f t="shared" si="38"/>
        <v>no</v>
      </c>
      <c r="G459" s="3" t="str">
        <f t="shared" si="39"/>
        <v>no</v>
      </c>
      <c r="H459" s="3">
        <f t="shared" si="40"/>
        <v>0</v>
      </c>
    </row>
    <row r="460" spans="1:8" x14ac:dyDescent="0.15">
      <c r="A460" s="3">
        <v>1908.08</v>
      </c>
      <c r="B460" s="3">
        <v>8.26</v>
      </c>
      <c r="C460" s="3" t="str">
        <f t="shared" si="41"/>
        <v>yes</v>
      </c>
      <c r="D460" s="3">
        <f t="shared" si="36"/>
        <v>7.2846666666666664</v>
      </c>
      <c r="E460" s="3">
        <f t="shared" si="37"/>
        <v>7.4599999999999991</v>
      </c>
      <c r="F460" s="3" t="str">
        <f t="shared" si="38"/>
        <v>no</v>
      </c>
      <c r="G460" s="3" t="str">
        <f t="shared" si="39"/>
        <v>no</v>
      </c>
      <c r="H460" s="3">
        <f t="shared" si="40"/>
        <v>0</v>
      </c>
    </row>
    <row r="461" spans="1:8" x14ac:dyDescent="0.15">
      <c r="A461" s="3">
        <v>1908.09</v>
      </c>
      <c r="B461" s="3">
        <v>8.17</v>
      </c>
      <c r="C461" s="3" t="str">
        <f t="shared" si="41"/>
        <v>yes</v>
      </c>
      <c r="D461" s="3">
        <f t="shared" si="36"/>
        <v>7.2953333333333337</v>
      </c>
      <c r="E461" s="3">
        <f t="shared" si="37"/>
        <v>7.7379999999999995</v>
      </c>
      <c r="F461" s="3" t="str">
        <f t="shared" si="38"/>
        <v>no</v>
      </c>
      <c r="G461" s="3" t="str">
        <f t="shared" si="39"/>
        <v>no</v>
      </c>
      <c r="H461" s="3">
        <f t="shared" si="40"/>
        <v>0</v>
      </c>
    </row>
    <row r="462" spans="1:8" x14ac:dyDescent="0.15">
      <c r="A462" s="3">
        <v>1908.1</v>
      </c>
      <c r="B462" s="3">
        <v>8.27</v>
      </c>
      <c r="C462" s="3" t="str">
        <f t="shared" si="41"/>
        <v>yes</v>
      </c>
      <c r="D462" s="3">
        <f t="shared" si="36"/>
        <v>7.3173333333333339</v>
      </c>
      <c r="E462" s="3">
        <f t="shared" si="37"/>
        <v>7.9239999999999995</v>
      </c>
      <c r="F462" s="3" t="str">
        <f t="shared" si="38"/>
        <v>no</v>
      </c>
      <c r="G462" s="3" t="str">
        <f t="shared" si="39"/>
        <v>no</v>
      </c>
      <c r="H462" s="3">
        <f t="shared" si="40"/>
        <v>0</v>
      </c>
    </row>
    <row r="463" spans="1:8" x14ac:dyDescent="0.15">
      <c r="A463" s="3">
        <v>1908.11</v>
      </c>
      <c r="B463" s="3">
        <v>8.83</v>
      </c>
      <c r="C463" s="3" t="str">
        <f t="shared" si="41"/>
        <v>yes</v>
      </c>
      <c r="D463" s="3">
        <f t="shared" si="36"/>
        <v>7.3259999999999996</v>
      </c>
      <c r="E463" s="3">
        <f t="shared" si="37"/>
        <v>8.0520000000000014</v>
      </c>
      <c r="F463" s="3" t="str">
        <f t="shared" si="38"/>
        <v>no</v>
      </c>
      <c r="G463" s="3" t="str">
        <f t="shared" si="39"/>
        <v>no</v>
      </c>
      <c r="H463" s="3">
        <f t="shared" si="40"/>
        <v>0</v>
      </c>
    </row>
    <row r="464" spans="1:8" x14ac:dyDescent="0.15">
      <c r="A464" s="3">
        <v>1908.12</v>
      </c>
      <c r="B464" s="3">
        <v>9.0299999999999994</v>
      </c>
      <c r="C464" s="3" t="str">
        <f t="shared" si="41"/>
        <v>yes</v>
      </c>
      <c r="D464" s="3">
        <f t="shared" si="36"/>
        <v>7.4126666666666665</v>
      </c>
      <c r="E464" s="3">
        <f t="shared" si="37"/>
        <v>8.2900000000000009</v>
      </c>
      <c r="F464" s="3" t="str">
        <f t="shared" si="38"/>
        <v>no</v>
      </c>
      <c r="G464" s="3" t="str">
        <f t="shared" si="39"/>
        <v>no</v>
      </c>
      <c r="H464" s="3">
        <f t="shared" si="40"/>
        <v>0</v>
      </c>
    </row>
    <row r="465" spans="1:8" x14ac:dyDescent="0.15">
      <c r="A465" s="3">
        <v>1909.01</v>
      </c>
      <c r="B465" s="3">
        <v>9.06</v>
      </c>
      <c r="C465" s="3" t="str">
        <f t="shared" si="41"/>
        <v>yes</v>
      </c>
      <c r="D465" s="3">
        <f t="shared" si="36"/>
        <v>7.5180000000000007</v>
      </c>
      <c r="E465" s="3">
        <f t="shared" si="37"/>
        <v>8.5120000000000005</v>
      </c>
      <c r="F465" s="3" t="str">
        <f t="shared" si="38"/>
        <v>no</v>
      </c>
      <c r="G465" s="3" t="str">
        <f t="shared" si="39"/>
        <v>no</v>
      </c>
      <c r="H465" s="3">
        <f t="shared" si="40"/>
        <v>0</v>
      </c>
    </row>
    <row r="466" spans="1:8" x14ac:dyDescent="0.15">
      <c r="A466" s="3">
        <v>1909.02</v>
      </c>
      <c r="B466" s="3">
        <v>8.8000000000000007</v>
      </c>
      <c r="C466" s="3" t="str">
        <f t="shared" si="41"/>
        <v>yes</v>
      </c>
      <c r="D466" s="3">
        <f t="shared" si="36"/>
        <v>7.679333333333334</v>
      </c>
      <c r="E466" s="3">
        <f t="shared" si="37"/>
        <v>8.6720000000000006</v>
      </c>
      <c r="F466" s="3" t="str">
        <f t="shared" si="38"/>
        <v>no</v>
      </c>
      <c r="G466" s="3" t="str">
        <f t="shared" si="39"/>
        <v>no</v>
      </c>
      <c r="H466" s="3">
        <f t="shared" si="40"/>
        <v>0</v>
      </c>
    </row>
    <row r="467" spans="1:8" x14ac:dyDescent="0.15">
      <c r="A467" s="3">
        <v>1909.03</v>
      </c>
      <c r="B467" s="3">
        <v>8.92</v>
      </c>
      <c r="C467" s="3" t="str">
        <f t="shared" si="41"/>
        <v>yes</v>
      </c>
      <c r="D467" s="3">
        <f t="shared" si="36"/>
        <v>7.8493333333333339</v>
      </c>
      <c r="E467" s="3">
        <f t="shared" si="37"/>
        <v>8.7980000000000018</v>
      </c>
      <c r="F467" s="3" t="str">
        <f t="shared" si="38"/>
        <v>no</v>
      </c>
      <c r="G467" s="3" t="str">
        <f t="shared" si="39"/>
        <v>no</v>
      </c>
      <c r="H467" s="3">
        <f t="shared" si="40"/>
        <v>0</v>
      </c>
    </row>
    <row r="468" spans="1:8" x14ac:dyDescent="0.15">
      <c r="A468" s="3">
        <v>1909.04</v>
      </c>
      <c r="B468" s="3">
        <v>9.32</v>
      </c>
      <c r="C468" s="3" t="str">
        <f t="shared" si="41"/>
        <v>yes</v>
      </c>
      <c r="D468" s="3">
        <f t="shared" si="36"/>
        <v>8.0060000000000002</v>
      </c>
      <c r="E468" s="3">
        <f t="shared" si="37"/>
        <v>8.9280000000000008</v>
      </c>
      <c r="F468" s="3" t="str">
        <f t="shared" si="38"/>
        <v>no</v>
      </c>
      <c r="G468" s="3" t="str">
        <f t="shared" si="39"/>
        <v>no</v>
      </c>
      <c r="H468" s="3">
        <f t="shared" si="40"/>
        <v>0</v>
      </c>
    </row>
    <row r="469" spans="1:8" x14ac:dyDescent="0.15">
      <c r="A469" s="3">
        <v>1909.05</v>
      </c>
      <c r="B469" s="3">
        <v>9.6300000000000008</v>
      </c>
      <c r="C469" s="3" t="str">
        <f t="shared" si="41"/>
        <v>yes</v>
      </c>
      <c r="D469" s="3">
        <f t="shared" si="36"/>
        <v>8.1706666666666674</v>
      </c>
      <c r="E469" s="3">
        <f t="shared" si="37"/>
        <v>9.0259999999999998</v>
      </c>
      <c r="F469" s="3" t="str">
        <f t="shared" si="38"/>
        <v>no</v>
      </c>
      <c r="G469" s="3" t="str">
        <f t="shared" si="39"/>
        <v>no</v>
      </c>
      <c r="H469" s="3">
        <f t="shared" si="40"/>
        <v>0</v>
      </c>
    </row>
    <row r="470" spans="1:8" x14ac:dyDescent="0.15">
      <c r="A470" s="3">
        <v>1909.06</v>
      </c>
      <c r="B470" s="3">
        <v>9.8000000000000007</v>
      </c>
      <c r="C470" s="3" t="str">
        <f t="shared" si="41"/>
        <v>yes</v>
      </c>
      <c r="D470" s="3">
        <f t="shared" si="36"/>
        <v>8.3726666666666674</v>
      </c>
      <c r="E470" s="3">
        <f t="shared" si="37"/>
        <v>9.1460000000000008</v>
      </c>
      <c r="F470" s="3" t="str">
        <f t="shared" si="38"/>
        <v>no</v>
      </c>
      <c r="G470" s="3" t="str">
        <f t="shared" si="39"/>
        <v>no</v>
      </c>
      <c r="H470" s="3">
        <f t="shared" si="40"/>
        <v>0</v>
      </c>
    </row>
    <row r="471" spans="1:8" x14ac:dyDescent="0.15">
      <c r="A471" s="3">
        <v>1909.07</v>
      </c>
      <c r="B471" s="3">
        <v>9.94</v>
      </c>
      <c r="C471" s="3" t="str">
        <f t="shared" si="41"/>
        <v>yes</v>
      </c>
      <c r="D471" s="3">
        <f t="shared" si="36"/>
        <v>8.5680000000000014</v>
      </c>
      <c r="E471" s="3">
        <f t="shared" si="37"/>
        <v>9.2940000000000005</v>
      </c>
      <c r="F471" s="3" t="str">
        <f t="shared" si="38"/>
        <v>no</v>
      </c>
      <c r="G471" s="3" t="str">
        <f t="shared" si="39"/>
        <v>no</v>
      </c>
      <c r="H471" s="3">
        <f t="shared" si="40"/>
        <v>0</v>
      </c>
    </row>
    <row r="472" spans="1:8" x14ac:dyDescent="0.15">
      <c r="A472" s="3">
        <v>1909.08</v>
      </c>
      <c r="B472" s="3">
        <v>10.18</v>
      </c>
      <c r="C472" s="3" t="str">
        <f t="shared" si="41"/>
        <v>yes</v>
      </c>
      <c r="D472" s="3">
        <f t="shared" si="36"/>
        <v>8.7479999999999993</v>
      </c>
      <c r="E472" s="3">
        <f t="shared" si="37"/>
        <v>9.5220000000000002</v>
      </c>
      <c r="F472" s="3" t="str">
        <f t="shared" si="38"/>
        <v>no</v>
      </c>
      <c r="G472" s="3" t="str">
        <f t="shared" si="39"/>
        <v>no</v>
      </c>
      <c r="H472" s="3">
        <f t="shared" si="40"/>
        <v>0</v>
      </c>
    </row>
    <row r="473" spans="1:8" x14ac:dyDescent="0.15">
      <c r="A473" s="3">
        <v>1909.09</v>
      </c>
      <c r="B473" s="3">
        <v>10.19</v>
      </c>
      <c r="C473" s="3" t="str">
        <f t="shared" si="41"/>
        <v>yes</v>
      </c>
      <c r="D473" s="3">
        <f t="shared" ref="D473:D536" si="42">AVERAGE(B458:B472)</f>
        <v>8.9179999999999993</v>
      </c>
      <c r="E473" s="3">
        <f t="shared" ref="E473:E536" si="43">AVERAGE(B468:B472)</f>
        <v>9.7740000000000009</v>
      </c>
      <c r="F473" s="3" t="str">
        <f t="shared" ref="F473:F536" si="44">IF(AND(C473="No",B473&gt;D473),"yes","no")</f>
        <v>no</v>
      </c>
      <c r="G473" s="3" t="str">
        <f t="shared" ref="G473:G536" si="45">IF(AND(C473="Yes",B473&lt;E473),"yes","no")</f>
        <v>no</v>
      </c>
      <c r="H473" s="3">
        <f t="shared" ref="H473:H536" si="46">IF(F473="yes",-B473,IF(G473="yes",B473,0))</f>
        <v>0</v>
      </c>
    </row>
    <row r="474" spans="1:8" x14ac:dyDescent="0.15">
      <c r="A474" s="3">
        <v>1909.1</v>
      </c>
      <c r="B474" s="3">
        <v>10.23</v>
      </c>
      <c r="C474" s="3" t="str">
        <f t="shared" ref="C474:C537" si="47">IF(F473="yes","yes",IF(G473="yes","no",C473))</f>
        <v>yes</v>
      </c>
      <c r="D474" s="3">
        <f t="shared" si="42"/>
        <v>9.0879999999999992</v>
      </c>
      <c r="E474" s="3">
        <f t="shared" si="43"/>
        <v>9.9479999999999986</v>
      </c>
      <c r="F474" s="3" t="str">
        <f t="shared" si="44"/>
        <v>no</v>
      </c>
      <c r="G474" s="3" t="str">
        <f t="shared" si="45"/>
        <v>no</v>
      </c>
      <c r="H474" s="3">
        <f t="shared" si="46"/>
        <v>0</v>
      </c>
    </row>
    <row r="475" spans="1:8" x14ac:dyDescent="0.15">
      <c r="A475" s="3">
        <v>1909.11</v>
      </c>
      <c r="B475" s="3">
        <v>10.18</v>
      </c>
      <c r="C475" s="3" t="str">
        <f t="shared" si="47"/>
        <v>yes</v>
      </c>
      <c r="D475" s="3">
        <f t="shared" si="42"/>
        <v>9.2419999999999973</v>
      </c>
      <c r="E475" s="3">
        <f t="shared" si="43"/>
        <v>10.068000000000001</v>
      </c>
      <c r="F475" s="3" t="str">
        <f t="shared" si="44"/>
        <v>no</v>
      </c>
      <c r="G475" s="3" t="str">
        <f t="shared" si="45"/>
        <v>no</v>
      </c>
      <c r="H475" s="3">
        <f t="shared" si="46"/>
        <v>0</v>
      </c>
    </row>
    <row r="476" spans="1:8" x14ac:dyDescent="0.15">
      <c r="A476" s="3">
        <v>1909.12</v>
      </c>
      <c r="B476" s="3">
        <v>10.3</v>
      </c>
      <c r="C476" s="3" t="str">
        <f t="shared" si="47"/>
        <v>yes</v>
      </c>
      <c r="D476" s="3">
        <f t="shared" si="42"/>
        <v>9.3699999999999992</v>
      </c>
      <c r="E476" s="3">
        <f t="shared" si="43"/>
        <v>10.143999999999998</v>
      </c>
      <c r="F476" s="3" t="str">
        <f t="shared" si="44"/>
        <v>no</v>
      </c>
      <c r="G476" s="3" t="str">
        <f t="shared" si="45"/>
        <v>no</v>
      </c>
      <c r="H476" s="3">
        <f t="shared" si="46"/>
        <v>0</v>
      </c>
    </row>
    <row r="477" spans="1:8" x14ac:dyDescent="0.15">
      <c r="A477" s="3">
        <v>1910.01</v>
      </c>
      <c r="B477" s="3">
        <v>10.08</v>
      </c>
      <c r="C477" s="3" t="str">
        <f t="shared" si="47"/>
        <v>yes</v>
      </c>
      <c r="D477" s="3">
        <f t="shared" si="42"/>
        <v>9.5120000000000005</v>
      </c>
      <c r="E477" s="3">
        <f t="shared" si="43"/>
        <v>10.215999999999999</v>
      </c>
      <c r="F477" s="3" t="str">
        <f t="shared" si="44"/>
        <v>no</v>
      </c>
      <c r="G477" s="3" t="str">
        <f t="shared" si="45"/>
        <v>yes</v>
      </c>
      <c r="H477" s="3">
        <f t="shared" si="46"/>
        <v>10.08</v>
      </c>
    </row>
    <row r="478" spans="1:8" x14ac:dyDescent="0.15">
      <c r="A478" s="3">
        <v>1910.02</v>
      </c>
      <c r="B478" s="3">
        <v>9.7200000000000006</v>
      </c>
      <c r="C478" s="3" t="str">
        <f t="shared" si="47"/>
        <v>no</v>
      </c>
      <c r="D478" s="3">
        <f t="shared" si="42"/>
        <v>9.6326666666666672</v>
      </c>
      <c r="E478" s="3">
        <f t="shared" si="43"/>
        <v>10.196000000000002</v>
      </c>
      <c r="F478" s="3" t="str">
        <f t="shared" si="44"/>
        <v>yes</v>
      </c>
      <c r="G478" s="3" t="str">
        <f t="shared" si="45"/>
        <v>no</v>
      </c>
      <c r="H478" s="3">
        <f t="shared" si="46"/>
        <v>-9.7200000000000006</v>
      </c>
    </row>
    <row r="479" spans="1:8" x14ac:dyDescent="0.15">
      <c r="A479" s="3">
        <v>1910.03</v>
      </c>
      <c r="B479" s="3">
        <v>9.9600000000000009</v>
      </c>
      <c r="C479" s="3" t="str">
        <f t="shared" si="47"/>
        <v>yes</v>
      </c>
      <c r="D479" s="3">
        <f t="shared" si="42"/>
        <v>9.6920000000000002</v>
      </c>
      <c r="E479" s="3">
        <f t="shared" si="43"/>
        <v>10.102</v>
      </c>
      <c r="F479" s="3" t="str">
        <f t="shared" si="44"/>
        <v>no</v>
      </c>
      <c r="G479" s="3" t="str">
        <f t="shared" si="45"/>
        <v>yes</v>
      </c>
      <c r="H479" s="3">
        <f t="shared" si="46"/>
        <v>9.9600000000000009</v>
      </c>
    </row>
    <row r="480" spans="1:8" x14ac:dyDescent="0.15">
      <c r="A480" s="3">
        <v>1910.04</v>
      </c>
      <c r="B480" s="3">
        <v>9.7200000000000006</v>
      </c>
      <c r="C480" s="3" t="str">
        <f t="shared" si="47"/>
        <v>no</v>
      </c>
      <c r="D480" s="3">
        <f t="shared" si="42"/>
        <v>9.7539999999999996</v>
      </c>
      <c r="E480" s="3">
        <f t="shared" si="43"/>
        <v>10.048</v>
      </c>
      <c r="F480" s="3" t="str">
        <f t="shared" si="44"/>
        <v>no</v>
      </c>
      <c r="G480" s="3" t="str">
        <f t="shared" si="45"/>
        <v>no</v>
      </c>
      <c r="H480" s="3">
        <f t="shared" si="46"/>
        <v>0</v>
      </c>
    </row>
    <row r="481" spans="1:8" x14ac:dyDescent="0.15">
      <c r="A481" s="3">
        <v>1910.05</v>
      </c>
      <c r="B481" s="3">
        <v>9.56</v>
      </c>
      <c r="C481" s="3" t="str">
        <f t="shared" si="47"/>
        <v>no</v>
      </c>
      <c r="D481" s="3">
        <f t="shared" si="42"/>
        <v>9.798</v>
      </c>
      <c r="E481" s="3">
        <f t="shared" si="43"/>
        <v>9.9559999999999995</v>
      </c>
      <c r="F481" s="3" t="str">
        <f t="shared" si="44"/>
        <v>no</v>
      </c>
      <c r="G481" s="3" t="str">
        <f t="shared" si="45"/>
        <v>no</v>
      </c>
      <c r="H481" s="3">
        <f t="shared" si="46"/>
        <v>0</v>
      </c>
    </row>
    <row r="482" spans="1:8" x14ac:dyDescent="0.15">
      <c r="A482" s="3">
        <v>1910.06</v>
      </c>
      <c r="B482" s="3">
        <v>9.1</v>
      </c>
      <c r="C482" s="3" t="str">
        <f t="shared" si="47"/>
        <v>no</v>
      </c>
      <c r="D482" s="3">
        <f t="shared" si="42"/>
        <v>9.8486666666666682</v>
      </c>
      <c r="E482" s="3">
        <f t="shared" si="43"/>
        <v>9.8080000000000016</v>
      </c>
      <c r="F482" s="3" t="str">
        <f t="shared" si="44"/>
        <v>no</v>
      </c>
      <c r="G482" s="3" t="str">
        <f t="shared" si="45"/>
        <v>no</v>
      </c>
      <c r="H482" s="3">
        <f t="shared" si="46"/>
        <v>0</v>
      </c>
    </row>
    <row r="483" spans="1:8" x14ac:dyDescent="0.15">
      <c r="A483" s="3">
        <v>1910.07</v>
      </c>
      <c r="B483" s="3">
        <v>8.64</v>
      </c>
      <c r="C483" s="3" t="str">
        <f t="shared" si="47"/>
        <v>no</v>
      </c>
      <c r="D483" s="3">
        <f t="shared" si="42"/>
        <v>9.8606666666666669</v>
      </c>
      <c r="E483" s="3">
        <f t="shared" si="43"/>
        <v>9.6120000000000001</v>
      </c>
      <c r="F483" s="3" t="str">
        <f t="shared" si="44"/>
        <v>no</v>
      </c>
      <c r="G483" s="3" t="str">
        <f t="shared" si="45"/>
        <v>no</v>
      </c>
      <c r="H483" s="3">
        <f t="shared" si="46"/>
        <v>0</v>
      </c>
    </row>
    <row r="484" spans="1:8" x14ac:dyDescent="0.15">
      <c r="A484" s="3">
        <v>1910.08</v>
      </c>
      <c r="B484" s="3">
        <v>8.85</v>
      </c>
      <c r="C484" s="3" t="str">
        <f t="shared" si="47"/>
        <v>no</v>
      </c>
      <c r="D484" s="3">
        <f t="shared" si="42"/>
        <v>9.815333333333335</v>
      </c>
      <c r="E484" s="3">
        <f t="shared" si="43"/>
        <v>9.3960000000000008</v>
      </c>
      <c r="F484" s="3" t="str">
        <f t="shared" si="44"/>
        <v>no</v>
      </c>
      <c r="G484" s="3" t="str">
        <f t="shared" si="45"/>
        <v>no</v>
      </c>
      <c r="H484" s="3">
        <f t="shared" si="46"/>
        <v>0</v>
      </c>
    </row>
    <row r="485" spans="1:8" x14ac:dyDescent="0.15">
      <c r="A485" s="3">
        <v>1910.09</v>
      </c>
      <c r="B485" s="3">
        <v>8.91</v>
      </c>
      <c r="C485" s="3" t="str">
        <f t="shared" si="47"/>
        <v>no</v>
      </c>
      <c r="D485" s="3">
        <f t="shared" si="42"/>
        <v>9.7633333333333336</v>
      </c>
      <c r="E485" s="3">
        <f t="shared" si="43"/>
        <v>9.1740000000000013</v>
      </c>
      <c r="F485" s="3" t="str">
        <f t="shared" si="44"/>
        <v>no</v>
      </c>
      <c r="G485" s="3" t="str">
        <f t="shared" si="45"/>
        <v>no</v>
      </c>
      <c r="H485" s="3">
        <f t="shared" si="46"/>
        <v>0</v>
      </c>
    </row>
    <row r="486" spans="1:8" x14ac:dyDescent="0.15">
      <c r="A486" s="3">
        <v>1910.1</v>
      </c>
      <c r="B486" s="3">
        <v>9.32</v>
      </c>
      <c r="C486" s="3" t="str">
        <f t="shared" si="47"/>
        <v>no</v>
      </c>
      <c r="D486" s="3">
        <f t="shared" si="42"/>
        <v>9.7040000000000006</v>
      </c>
      <c r="E486" s="3">
        <f t="shared" si="43"/>
        <v>9.0120000000000005</v>
      </c>
      <c r="F486" s="3" t="str">
        <f t="shared" si="44"/>
        <v>no</v>
      </c>
      <c r="G486" s="3" t="str">
        <f t="shared" si="45"/>
        <v>no</v>
      </c>
      <c r="H486" s="3">
        <f t="shared" si="46"/>
        <v>0</v>
      </c>
    </row>
    <row r="487" spans="1:8" x14ac:dyDescent="0.15">
      <c r="A487" s="3">
        <v>1910.11</v>
      </c>
      <c r="B487" s="3">
        <v>9.31</v>
      </c>
      <c r="C487" s="3" t="str">
        <f t="shared" si="47"/>
        <v>no</v>
      </c>
      <c r="D487" s="3">
        <f t="shared" si="42"/>
        <v>9.6626666666666665</v>
      </c>
      <c r="E487" s="3">
        <f t="shared" si="43"/>
        <v>8.9640000000000004</v>
      </c>
      <c r="F487" s="3" t="str">
        <f t="shared" si="44"/>
        <v>no</v>
      </c>
      <c r="G487" s="3" t="str">
        <f t="shared" si="45"/>
        <v>no</v>
      </c>
      <c r="H487" s="3">
        <f t="shared" si="46"/>
        <v>0</v>
      </c>
    </row>
    <row r="488" spans="1:8" x14ac:dyDescent="0.15">
      <c r="A488" s="3">
        <v>1910.12</v>
      </c>
      <c r="B488" s="3">
        <v>9.0500000000000007</v>
      </c>
      <c r="C488" s="3" t="str">
        <f t="shared" si="47"/>
        <v>no</v>
      </c>
      <c r="D488" s="3">
        <f t="shared" si="42"/>
        <v>9.6046666666666667</v>
      </c>
      <c r="E488" s="3">
        <f t="shared" si="43"/>
        <v>9.0060000000000002</v>
      </c>
      <c r="F488" s="3" t="str">
        <f t="shared" si="44"/>
        <v>no</v>
      </c>
      <c r="G488" s="3" t="str">
        <f t="shared" si="45"/>
        <v>no</v>
      </c>
      <c r="H488" s="3">
        <f t="shared" si="46"/>
        <v>0</v>
      </c>
    </row>
    <row r="489" spans="1:8" x14ac:dyDescent="0.15">
      <c r="A489" s="3">
        <v>1911.01</v>
      </c>
      <c r="B489" s="3">
        <v>9.27</v>
      </c>
      <c r="C489" s="3" t="str">
        <f t="shared" si="47"/>
        <v>no</v>
      </c>
      <c r="D489" s="3">
        <f t="shared" si="42"/>
        <v>9.528666666666668</v>
      </c>
      <c r="E489" s="3">
        <f t="shared" si="43"/>
        <v>9.0879999999999992</v>
      </c>
      <c r="F489" s="3" t="str">
        <f t="shared" si="44"/>
        <v>no</v>
      </c>
      <c r="G489" s="3" t="str">
        <f t="shared" si="45"/>
        <v>no</v>
      </c>
      <c r="H489" s="3">
        <f t="shared" si="46"/>
        <v>0</v>
      </c>
    </row>
    <row r="490" spans="1:8" x14ac:dyDescent="0.15">
      <c r="A490" s="3">
        <v>1911.02</v>
      </c>
      <c r="B490" s="3">
        <v>9.43</v>
      </c>
      <c r="C490" s="3" t="str">
        <f t="shared" si="47"/>
        <v>no</v>
      </c>
      <c r="D490" s="3">
        <f t="shared" si="42"/>
        <v>9.4646666666666661</v>
      </c>
      <c r="E490" s="3">
        <f t="shared" si="43"/>
        <v>9.1720000000000006</v>
      </c>
      <c r="F490" s="3" t="str">
        <f t="shared" si="44"/>
        <v>no</v>
      </c>
      <c r="G490" s="3" t="str">
        <f t="shared" si="45"/>
        <v>no</v>
      </c>
      <c r="H490" s="3">
        <f t="shared" si="46"/>
        <v>0</v>
      </c>
    </row>
    <row r="491" spans="1:8" x14ac:dyDescent="0.15">
      <c r="A491" s="3">
        <v>1911.03</v>
      </c>
      <c r="B491" s="3">
        <v>9.32</v>
      </c>
      <c r="C491" s="3" t="str">
        <f t="shared" si="47"/>
        <v>no</v>
      </c>
      <c r="D491" s="3">
        <f t="shared" si="42"/>
        <v>9.4146666666666672</v>
      </c>
      <c r="E491" s="3">
        <f t="shared" si="43"/>
        <v>9.2759999999999998</v>
      </c>
      <c r="F491" s="3" t="str">
        <f t="shared" si="44"/>
        <v>no</v>
      </c>
      <c r="G491" s="3" t="str">
        <f t="shared" si="45"/>
        <v>no</v>
      </c>
      <c r="H491" s="3">
        <f t="shared" si="46"/>
        <v>0</v>
      </c>
    </row>
    <row r="492" spans="1:8" x14ac:dyDescent="0.15">
      <c r="A492" s="3">
        <v>1911.04</v>
      </c>
      <c r="B492" s="3">
        <v>9.2799999999999994</v>
      </c>
      <c r="C492" s="3" t="str">
        <f t="shared" si="47"/>
        <v>no</v>
      </c>
      <c r="D492" s="3">
        <f t="shared" si="42"/>
        <v>9.3493333333333322</v>
      </c>
      <c r="E492" s="3">
        <f t="shared" si="43"/>
        <v>9.2759999999999998</v>
      </c>
      <c r="F492" s="3" t="str">
        <f t="shared" si="44"/>
        <v>no</v>
      </c>
      <c r="G492" s="3" t="str">
        <f t="shared" si="45"/>
        <v>no</v>
      </c>
      <c r="H492" s="3">
        <f t="shared" si="46"/>
        <v>0</v>
      </c>
    </row>
    <row r="493" spans="1:8" x14ac:dyDescent="0.15">
      <c r="A493" s="3">
        <v>1911.05</v>
      </c>
      <c r="B493" s="3">
        <v>9.48</v>
      </c>
      <c r="C493" s="3" t="str">
        <f t="shared" si="47"/>
        <v>no</v>
      </c>
      <c r="D493" s="3">
        <f t="shared" si="42"/>
        <v>9.2959999999999994</v>
      </c>
      <c r="E493" s="3">
        <f t="shared" si="43"/>
        <v>9.27</v>
      </c>
      <c r="F493" s="3" t="str">
        <f t="shared" si="44"/>
        <v>yes</v>
      </c>
      <c r="G493" s="3" t="str">
        <f t="shared" si="45"/>
        <v>no</v>
      </c>
      <c r="H493" s="3">
        <f t="shared" si="46"/>
        <v>-9.48</v>
      </c>
    </row>
    <row r="494" spans="1:8" x14ac:dyDescent="0.15">
      <c r="A494" s="3">
        <v>1911.06</v>
      </c>
      <c r="B494" s="3">
        <v>9.67</v>
      </c>
      <c r="C494" s="3" t="str">
        <f t="shared" si="47"/>
        <v>yes</v>
      </c>
      <c r="D494" s="3">
        <f t="shared" si="42"/>
        <v>9.2799999999999994</v>
      </c>
      <c r="E494" s="3">
        <f t="shared" si="43"/>
        <v>9.3559999999999999</v>
      </c>
      <c r="F494" s="3" t="str">
        <f t="shared" si="44"/>
        <v>no</v>
      </c>
      <c r="G494" s="3" t="str">
        <f t="shared" si="45"/>
        <v>no</v>
      </c>
      <c r="H494" s="3">
        <f t="shared" si="46"/>
        <v>0</v>
      </c>
    </row>
    <row r="495" spans="1:8" x14ac:dyDescent="0.15">
      <c r="A495" s="3">
        <v>1911.07</v>
      </c>
      <c r="B495" s="3">
        <v>9.6300000000000008</v>
      </c>
      <c r="C495" s="3" t="str">
        <f t="shared" si="47"/>
        <v>yes</v>
      </c>
      <c r="D495" s="3">
        <f t="shared" si="42"/>
        <v>9.2606666666666637</v>
      </c>
      <c r="E495" s="3">
        <f t="shared" si="43"/>
        <v>9.4360000000000017</v>
      </c>
      <c r="F495" s="3" t="str">
        <f t="shared" si="44"/>
        <v>no</v>
      </c>
      <c r="G495" s="3" t="str">
        <f t="shared" si="45"/>
        <v>no</v>
      </c>
      <c r="H495" s="3">
        <f t="shared" si="46"/>
        <v>0</v>
      </c>
    </row>
    <row r="496" spans="1:8" x14ac:dyDescent="0.15">
      <c r="A496" s="3">
        <v>1911.08</v>
      </c>
      <c r="B496" s="3">
        <v>9.17</v>
      </c>
      <c r="C496" s="3" t="str">
        <f t="shared" si="47"/>
        <v>yes</v>
      </c>
      <c r="D496" s="3">
        <f t="shared" si="42"/>
        <v>9.254666666666667</v>
      </c>
      <c r="E496" s="3">
        <f t="shared" si="43"/>
        <v>9.4760000000000009</v>
      </c>
      <c r="F496" s="3" t="str">
        <f t="shared" si="44"/>
        <v>no</v>
      </c>
      <c r="G496" s="3" t="str">
        <f t="shared" si="45"/>
        <v>yes</v>
      </c>
      <c r="H496" s="3">
        <f t="shared" si="46"/>
        <v>9.17</v>
      </c>
    </row>
    <row r="497" spans="1:8" x14ac:dyDescent="0.15">
      <c r="A497" s="3">
        <v>1911.09</v>
      </c>
      <c r="B497" s="3">
        <v>8.67</v>
      </c>
      <c r="C497" s="3" t="str">
        <f t="shared" si="47"/>
        <v>no</v>
      </c>
      <c r="D497" s="3">
        <f t="shared" si="42"/>
        <v>9.2286666666666655</v>
      </c>
      <c r="E497" s="3">
        <f t="shared" si="43"/>
        <v>9.4460000000000015</v>
      </c>
      <c r="F497" s="3" t="str">
        <f t="shared" si="44"/>
        <v>no</v>
      </c>
      <c r="G497" s="3" t="str">
        <f t="shared" si="45"/>
        <v>no</v>
      </c>
      <c r="H497" s="3">
        <f t="shared" si="46"/>
        <v>0</v>
      </c>
    </row>
    <row r="498" spans="1:8" x14ac:dyDescent="0.15">
      <c r="A498" s="3">
        <v>1911.1</v>
      </c>
      <c r="B498" s="3">
        <v>8.7200000000000006</v>
      </c>
      <c r="C498" s="3" t="str">
        <f t="shared" si="47"/>
        <v>no</v>
      </c>
      <c r="D498" s="3">
        <f t="shared" si="42"/>
        <v>9.1999999999999975</v>
      </c>
      <c r="E498" s="3">
        <f t="shared" si="43"/>
        <v>9.3240000000000016</v>
      </c>
      <c r="F498" s="3" t="str">
        <f t="shared" si="44"/>
        <v>no</v>
      </c>
      <c r="G498" s="3" t="str">
        <f t="shared" si="45"/>
        <v>no</v>
      </c>
      <c r="H498" s="3">
        <f t="shared" si="46"/>
        <v>0</v>
      </c>
    </row>
    <row r="499" spans="1:8" x14ac:dyDescent="0.15">
      <c r="A499" s="3">
        <v>1911.11</v>
      </c>
      <c r="B499" s="3">
        <v>9.07</v>
      </c>
      <c r="C499" s="3" t="str">
        <f t="shared" si="47"/>
        <v>no</v>
      </c>
      <c r="D499" s="3">
        <f t="shared" si="42"/>
        <v>9.205333333333332</v>
      </c>
      <c r="E499" s="3">
        <f t="shared" si="43"/>
        <v>9.1720000000000006</v>
      </c>
      <c r="F499" s="3" t="str">
        <f t="shared" si="44"/>
        <v>no</v>
      </c>
      <c r="G499" s="3" t="str">
        <f t="shared" si="45"/>
        <v>no</v>
      </c>
      <c r="H499" s="3">
        <f t="shared" si="46"/>
        <v>0</v>
      </c>
    </row>
    <row r="500" spans="1:8" x14ac:dyDescent="0.15">
      <c r="A500" s="3">
        <v>1911.12</v>
      </c>
      <c r="B500" s="3">
        <v>9.11</v>
      </c>
      <c r="C500" s="3" t="str">
        <f t="shared" si="47"/>
        <v>no</v>
      </c>
      <c r="D500" s="3">
        <f t="shared" si="42"/>
        <v>9.2200000000000006</v>
      </c>
      <c r="E500" s="3">
        <f t="shared" si="43"/>
        <v>9.0519999999999996</v>
      </c>
      <c r="F500" s="3" t="str">
        <f t="shared" si="44"/>
        <v>no</v>
      </c>
      <c r="G500" s="3" t="str">
        <f t="shared" si="45"/>
        <v>no</v>
      </c>
      <c r="H500" s="3">
        <f t="shared" si="46"/>
        <v>0</v>
      </c>
    </row>
    <row r="501" spans="1:8" x14ac:dyDescent="0.15">
      <c r="A501" s="3">
        <v>1912.01</v>
      </c>
      <c r="B501" s="3">
        <v>9.1199999999999992</v>
      </c>
      <c r="C501" s="3" t="str">
        <f t="shared" si="47"/>
        <v>no</v>
      </c>
      <c r="D501" s="3">
        <f t="shared" si="42"/>
        <v>9.2333333333333325</v>
      </c>
      <c r="E501" s="3">
        <f t="shared" si="43"/>
        <v>8.9480000000000004</v>
      </c>
      <c r="F501" s="3" t="str">
        <f t="shared" si="44"/>
        <v>no</v>
      </c>
      <c r="G501" s="3" t="str">
        <f t="shared" si="45"/>
        <v>no</v>
      </c>
      <c r="H501" s="3">
        <f t="shared" si="46"/>
        <v>0</v>
      </c>
    </row>
    <row r="502" spans="1:8" x14ac:dyDescent="0.15">
      <c r="A502" s="3">
        <v>1912.02</v>
      </c>
      <c r="B502" s="3">
        <v>9.0399999999999991</v>
      </c>
      <c r="C502" s="3" t="str">
        <f t="shared" si="47"/>
        <v>no</v>
      </c>
      <c r="D502" s="3">
        <f t="shared" si="42"/>
        <v>9.2200000000000006</v>
      </c>
      <c r="E502" s="3">
        <f t="shared" si="43"/>
        <v>8.9379999999999988</v>
      </c>
      <c r="F502" s="3" t="str">
        <f t="shared" si="44"/>
        <v>no</v>
      </c>
      <c r="G502" s="3" t="str">
        <f t="shared" si="45"/>
        <v>no</v>
      </c>
      <c r="H502" s="3">
        <f t="shared" si="46"/>
        <v>0</v>
      </c>
    </row>
    <row r="503" spans="1:8" x14ac:dyDescent="0.15">
      <c r="A503" s="3">
        <v>1912.03</v>
      </c>
      <c r="B503" s="3">
        <v>9.3000000000000007</v>
      </c>
      <c r="C503" s="3" t="str">
        <f t="shared" si="47"/>
        <v>no</v>
      </c>
      <c r="D503" s="3">
        <f t="shared" si="42"/>
        <v>9.2019999999999982</v>
      </c>
      <c r="E503" s="3">
        <f t="shared" si="43"/>
        <v>9.0119999999999987</v>
      </c>
      <c r="F503" s="3" t="str">
        <f t="shared" si="44"/>
        <v>yes</v>
      </c>
      <c r="G503" s="3" t="str">
        <f t="shared" si="45"/>
        <v>no</v>
      </c>
      <c r="H503" s="3">
        <f t="shared" si="46"/>
        <v>-9.3000000000000007</v>
      </c>
    </row>
    <row r="504" spans="1:8" x14ac:dyDescent="0.15">
      <c r="A504" s="3">
        <v>1912.04</v>
      </c>
      <c r="B504" s="3">
        <v>9.59</v>
      </c>
      <c r="C504" s="3" t="str">
        <f t="shared" si="47"/>
        <v>yes</v>
      </c>
      <c r="D504" s="3">
        <f t="shared" si="42"/>
        <v>9.2186666666666692</v>
      </c>
      <c r="E504" s="3">
        <f t="shared" si="43"/>
        <v>9.1280000000000001</v>
      </c>
      <c r="F504" s="3" t="str">
        <f t="shared" si="44"/>
        <v>no</v>
      </c>
      <c r="G504" s="3" t="str">
        <f t="shared" si="45"/>
        <v>no</v>
      </c>
      <c r="H504" s="3">
        <f t="shared" si="46"/>
        <v>0</v>
      </c>
    </row>
    <row r="505" spans="1:8" x14ac:dyDescent="0.15">
      <c r="A505" s="3">
        <v>1912.05</v>
      </c>
      <c r="B505" s="3">
        <v>9.58</v>
      </c>
      <c r="C505" s="3" t="str">
        <f t="shared" si="47"/>
        <v>yes</v>
      </c>
      <c r="D505" s="3">
        <f t="shared" si="42"/>
        <v>9.240000000000002</v>
      </c>
      <c r="E505" s="3">
        <f t="shared" si="43"/>
        <v>9.2319999999999993</v>
      </c>
      <c r="F505" s="3" t="str">
        <f t="shared" si="44"/>
        <v>no</v>
      </c>
      <c r="G505" s="3" t="str">
        <f t="shared" si="45"/>
        <v>no</v>
      </c>
      <c r="H505" s="3">
        <f t="shared" si="46"/>
        <v>0</v>
      </c>
    </row>
    <row r="506" spans="1:8" x14ac:dyDescent="0.15">
      <c r="A506" s="3">
        <v>1912.06</v>
      </c>
      <c r="B506" s="3">
        <v>9.58</v>
      </c>
      <c r="C506" s="3" t="str">
        <f t="shared" si="47"/>
        <v>yes</v>
      </c>
      <c r="D506" s="3">
        <f t="shared" si="42"/>
        <v>9.25</v>
      </c>
      <c r="E506" s="3">
        <f t="shared" si="43"/>
        <v>9.3259999999999987</v>
      </c>
      <c r="F506" s="3" t="str">
        <f t="shared" si="44"/>
        <v>no</v>
      </c>
      <c r="G506" s="3" t="str">
        <f t="shared" si="45"/>
        <v>no</v>
      </c>
      <c r="H506" s="3">
        <f t="shared" si="46"/>
        <v>0</v>
      </c>
    </row>
    <row r="507" spans="1:8" x14ac:dyDescent="0.15">
      <c r="A507" s="3">
        <v>1912.07</v>
      </c>
      <c r="B507" s="3">
        <v>9.59</v>
      </c>
      <c r="C507" s="3" t="str">
        <f t="shared" si="47"/>
        <v>yes</v>
      </c>
      <c r="D507" s="3">
        <f t="shared" si="42"/>
        <v>9.267333333333335</v>
      </c>
      <c r="E507" s="3">
        <f t="shared" si="43"/>
        <v>9.4179999999999993</v>
      </c>
      <c r="F507" s="3" t="str">
        <f t="shared" si="44"/>
        <v>no</v>
      </c>
      <c r="G507" s="3" t="str">
        <f t="shared" si="45"/>
        <v>no</v>
      </c>
      <c r="H507" s="3">
        <f t="shared" si="46"/>
        <v>0</v>
      </c>
    </row>
    <row r="508" spans="1:8" x14ac:dyDescent="0.15">
      <c r="A508" s="3">
        <v>1912.08</v>
      </c>
      <c r="B508" s="3">
        <v>9.81</v>
      </c>
      <c r="C508" s="3" t="str">
        <f t="shared" si="47"/>
        <v>yes</v>
      </c>
      <c r="D508" s="3">
        <f t="shared" si="42"/>
        <v>9.288000000000002</v>
      </c>
      <c r="E508" s="3">
        <f t="shared" si="43"/>
        <v>9.5280000000000005</v>
      </c>
      <c r="F508" s="3" t="str">
        <f t="shared" si="44"/>
        <v>no</v>
      </c>
      <c r="G508" s="3" t="str">
        <f t="shared" si="45"/>
        <v>no</v>
      </c>
      <c r="H508" s="3">
        <f t="shared" si="46"/>
        <v>0</v>
      </c>
    </row>
    <row r="509" spans="1:8" x14ac:dyDescent="0.15">
      <c r="A509" s="3">
        <v>1912.09</v>
      </c>
      <c r="B509" s="3">
        <v>9.86</v>
      </c>
      <c r="C509" s="3" t="str">
        <f t="shared" si="47"/>
        <v>yes</v>
      </c>
      <c r="D509" s="3">
        <f t="shared" si="42"/>
        <v>9.3099999999999987</v>
      </c>
      <c r="E509" s="3">
        <f t="shared" si="43"/>
        <v>9.6300000000000008</v>
      </c>
      <c r="F509" s="3" t="str">
        <f t="shared" si="44"/>
        <v>no</v>
      </c>
      <c r="G509" s="3" t="str">
        <f t="shared" si="45"/>
        <v>no</v>
      </c>
      <c r="H509" s="3">
        <f t="shared" si="46"/>
        <v>0</v>
      </c>
    </row>
    <row r="510" spans="1:8" x14ac:dyDescent="0.15">
      <c r="A510" s="3">
        <v>1912.1</v>
      </c>
      <c r="B510" s="3">
        <v>9.84</v>
      </c>
      <c r="C510" s="3" t="str">
        <f t="shared" si="47"/>
        <v>yes</v>
      </c>
      <c r="D510" s="3">
        <f t="shared" si="42"/>
        <v>9.3226666666666649</v>
      </c>
      <c r="E510" s="3">
        <f t="shared" si="43"/>
        <v>9.6840000000000011</v>
      </c>
      <c r="F510" s="3" t="str">
        <f t="shared" si="44"/>
        <v>no</v>
      </c>
      <c r="G510" s="3" t="str">
        <f t="shared" si="45"/>
        <v>no</v>
      </c>
      <c r="H510" s="3">
        <f t="shared" si="46"/>
        <v>0</v>
      </c>
    </row>
    <row r="511" spans="1:8" x14ac:dyDescent="0.15">
      <c r="A511" s="3">
        <v>1912.11</v>
      </c>
      <c r="B511" s="3">
        <v>9.73</v>
      </c>
      <c r="C511" s="3" t="str">
        <f t="shared" si="47"/>
        <v>yes</v>
      </c>
      <c r="D511" s="3">
        <f t="shared" si="42"/>
        <v>9.3366666666666678</v>
      </c>
      <c r="E511" s="3">
        <f t="shared" si="43"/>
        <v>9.7360000000000007</v>
      </c>
      <c r="F511" s="3" t="str">
        <f t="shared" si="44"/>
        <v>no</v>
      </c>
      <c r="G511" s="3" t="str">
        <f t="shared" si="45"/>
        <v>yes</v>
      </c>
      <c r="H511" s="3">
        <f t="shared" si="46"/>
        <v>9.73</v>
      </c>
    </row>
    <row r="512" spans="1:8" x14ac:dyDescent="0.15">
      <c r="A512" s="3">
        <v>1912.12</v>
      </c>
      <c r="B512" s="3">
        <v>9.3800000000000008</v>
      </c>
      <c r="C512" s="3" t="str">
        <f t="shared" si="47"/>
        <v>no</v>
      </c>
      <c r="D512" s="3">
        <f t="shared" si="42"/>
        <v>9.3739999999999988</v>
      </c>
      <c r="E512" s="3">
        <f t="shared" si="43"/>
        <v>9.766</v>
      </c>
      <c r="F512" s="3" t="str">
        <f t="shared" si="44"/>
        <v>yes</v>
      </c>
      <c r="G512" s="3" t="str">
        <f t="shared" si="45"/>
        <v>no</v>
      </c>
      <c r="H512" s="3">
        <f t="shared" si="46"/>
        <v>-9.3800000000000008</v>
      </c>
    </row>
    <row r="513" spans="1:8" x14ac:dyDescent="0.15">
      <c r="A513" s="3">
        <v>1913.01</v>
      </c>
      <c r="B513" s="3">
        <v>9.3000000000000007</v>
      </c>
      <c r="C513" s="3" t="str">
        <f t="shared" si="47"/>
        <v>yes</v>
      </c>
      <c r="D513" s="3">
        <f t="shared" si="42"/>
        <v>9.4213333333333331</v>
      </c>
      <c r="E513" s="3">
        <f t="shared" si="43"/>
        <v>9.7240000000000002</v>
      </c>
      <c r="F513" s="3" t="str">
        <f t="shared" si="44"/>
        <v>no</v>
      </c>
      <c r="G513" s="3" t="str">
        <f t="shared" si="45"/>
        <v>yes</v>
      </c>
      <c r="H513" s="3">
        <f t="shared" si="46"/>
        <v>9.3000000000000007</v>
      </c>
    </row>
    <row r="514" spans="1:8" x14ac:dyDescent="0.15">
      <c r="A514" s="3">
        <v>1913.02</v>
      </c>
      <c r="B514" s="3">
        <v>8.9700000000000006</v>
      </c>
      <c r="C514" s="3" t="str">
        <f t="shared" si="47"/>
        <v>no</v>
      </c>
      <c r="D514" s="3">
        <f t="shared" si="42"/>
        <v>9.4600000000000026</v>
      </c>
      <c r="E514" s="3">
        <f t="shared" si="43"/>
        <v>9.6219999999999999</v>
      </c>
      <c r="F514" s="3" t="str">
        <f t="shared" si="44"/>
        <v>no</v>
      </c>
      <c r="G514" s="3" t="str">
        <f t="shared" si="45"/>
        <v>no</v>
      </c>
      <c r="H514" s="3">
        <f t="shared" si="46"/>
        <v>0</v>
      </c>
    </row>
    <row r="515" spans="1:8" x14ac:dyDescent="0.15">
      <c r="A515" s="3">
        <v>1913.03</v>
      </c>
      <c r="B515" s="3">
        <v>8.8000000000000007</v>
      </c>
      <c r="C515" s="3" t="str">
        <f t="shared" si="47"/>
        <v>no</v>
      </c>
      <c r="D515" s="3">
        <f t="shared" si="42"/>
        <v>9.4533333333333349</v>
      </c>
      <c r="E515" s="3">
        <f t="shared" si="43"/>
        <v>9.4439999999999991</v>
      </c>
      <c r="F515" s="3" t="str">
        <f t="shared" si="44"/>
        <v>no</v>
      </c>
      <c r="G515" s="3" t="str">
        <f t="shared" si="45"/>
        <v>no</v>
      </c>
      <c r="H515" s="3">
        <f t="shared" si="46"/>
        <v>0</v>
      </c>
    </row>
    <row r="516" spans="1:8" x14ac:dyDescent="0.15">
      <c r="A516" s="3">
        <v>1913.04</v>
      </c>
      <c r="B516" s="3">
        <v>8.7899999999999991</v>
      </c>
      <c r="C516" s="3" t="str">
        <f t="shared" si="47"/>
        <v>no</v>
      </c>
      <c r="D516" s="3">
        <f t="shared" si="42"/>
        <v>9.4326666666666679</v>
      </c>
      <c r="E516" s="3">
        <f t="shared" si="43"/>
        <v>9.2360000000000007</v>
      </c>
      <c r="F516" s="3" t="str">
        <f t="shared" si="44"/>
        <v>no</v>
      </c>
      <c r="G516" s="3" t="str">
        <f t="shared" si="45"/>
        <v>no</v>
      </c>
      <c r="H516" s="3">
        <f t="shared" si="46"/>
        <v>0</v>
      </c>
    </row>
    <row r="517" spans="1:8" x14ac:dyDescent="0.15">
      <c r="A517" s="3">
        <v>1913.05</v>
      </c>
      <c r="B517" s="3">
        <v>8.5500000000000007</v>
      </c>
      <c r="C517" s="3" t="str">
        <f t="shared" si="47"/>
        <v>no</v>
      </c>
      <c r="D517" s="3">
        <f t="shared" si="42"/>
        <v>9.4106666666666658</v>
      </c>
      <c r="E517" s="3">
        <f t="shared" si="43"/>
        <v>9.048</v>
      </c>
      <c r="F517" s="3" t="str">
        <f t="shared" si="44"/>
        <v>no</v>
      </c>
      <c r="G517" s="3" t="str">
        <f t="shared" si="45"/>
        <v>no</v>
      </c>
      <c r="H517" s="3">
        <f t="shared" si="46"/>
        <v>0</v>
      </c>
    </row>
    <row r="518" spans="1:8" x14ac:dyDescent="0.15">
      <c r="A518" s="3">
        <v>1913.06</v>
      </c>
      <c r="B518" s="3">
        <v>8.1199999999999992</v>
      </c>
      <c r="C518" s="3" t="str">
        <f t="shared" si="47"/>
        <v>no</v>
      </c>
      <c r="D518" s="3">
        <f t="shared" si="42"/>
        <v>9.3780000000000019</v>
      </c>
      <c r="E518" s="3">
        <f t="shared" si="43"/>
        <v>8.8819999999999997</v>
      </c>
      <c r="F518" s="3" t="str">
        <f t="shared" si="44"/>
        <v>no</v>
      </c>
      <c r="G518" s="3" t="str">
        <f t="shared" si="45"/>
        <v>no</v>
      </c>
      <c r="H518" s="3">
        <f t="shared" si="46"/>
        <v>0</v>
      </c>
    </row>
    <row r="519" spans="1:8" x14ac:dyDescent="0.15">
      <c r="A519" s="3">
        <v>1913.07</v>
      </c>
      <c r="B519" s="3">
        <v>8.23</v>
      </c>
      <c r="C519" s="3" t="str">
        <f t="shared" si="47"/>
        <v>no</v>
      </c>
      <c r="D519" s="3">
        <f t="shared" si="42"/>
        <v>9.2993333333333332</v>
      </c>
      <c r="E519" s="3">
        <f t="shared" si="43"/>
        <v>8.645999999999999</v>
      </c>
      <c r="F519" s="3" t="str">
        <f t="shared" si="44"/>
        <v>no</v>
      </c>
      <c r="G519" s="3" t="str">
        <f t="shared" si="45"/>
        <v>no</v>
      </c>
      <c r="H519" s="3">
        <f t="shared" si="46"/>
        <v>0</v>
      </c>
    </row>
    <row r="520" spans="1:8" x14ac:dyDescent="0.15">
      <c r="A520" s="3">
        <v>1913.08</v>
      </c>
      <c r="B520" s="3">
        <v>8.4499999999999993</v>
      </c>
      <c r="C520" s="3" t="str">
        <f t="shared" si="47"/>
        <v>no</v>
      </c>
      <c r="D520" s="3">
        <f t="shared" si="42"/>
        <v>9.2086666666666641</v>
      </c>
      <c r="E520" s="3">
        <f t="shared" si="43"/>
        <v>8.4979999999999993</v>
      </c>
      <c r="F520" s="3" t="str">
        <f t="shared" si="44"/>
        <v>no</v>
      </c>
      <c r="G520" s="3" t="str">
        <f t="shared" si="45"/>
        <v>no</v>
      </c>
      <c r="H520" s="3">
        <f t="shared" si="46"/>
        <v>0</v>
      </c>
    </row>
    <row r="521" spans="1:8" x14ac:dyDescent="0.15">
      <c r="A521" s="3">
        <v>1913.09</v>
      </c>
      <c r="B521" s="3">
        <v>8.5299999999999994</v>
      </c>
      <c r="C521" s="3" t="str">
        <f t="shared" si="47"/>
        <v>no</v>
      </c>
      <c r="D521" s="3">
        <f t="shared" si="42"/>
        <v>9.1333333333333329</v>
      </c>
      <c r="E521" s="3">
        <f t="shared" si="43"/>
        <v>8.4280000000000008</v>
      </c>
      <c r="F521" s="3" t="str">
        <f t="shared" si="44"/>
        <v>no</v>
      </c>
      <c r="G521" s="3" t="str">
        <f t="shared" si="45"/>
        <v>no</v>
      </c>
      <c r="H521" s="3">
        <f t="shared" si="46"/>
        <v>0</v>
      </c>
    </row>
    <row r="522" spans="1:8" x14ac:dyDescent="0.15">
      <c r="A522" s="3">
        <v>1913.1</v>
      </c>
      <c r="B522" s="3">
        <v>8.26</v>
      </c>
      <c r="C522" s="3" t="str">
        <f t="shared" si="47"/>
        <v>no</v>
      </c>
      <c r="D522" s="3">
        <f t="shared" si="42"/>
        <v>9.0633333333333326</v>
      </c>
      <c r="E522" s="3">
        <f t="shared" si="43"/>
        <v>8.3760000000000012</v>
      </c>
      <c r="F522" s="3" t="str">
        <f t="shared" si="44"/>
        <v>no</v>
      </c>
      <c r="G522" s="3" t="str">
        <f t="shared" si="45"/>
        <v>no</v>
      </c>
      <c r="H522" s="3">
        <f t="shared" si="46"/>
        <v>0</v>
      </c>
    </row>
    <row r="523" spans="1:8" x14ac:dyDescent="0.15">
      <c r="A523" s="3">
        <v>1913.11</v>
      </c>
      <c r="B523" s="3">
        <v>8.0500000000000007</v>
      </c>
      <c r="C523" s="3" t="str">
        <f t="shared" si="47"/>
        <v>no</v>
      </c>
      <c r="D523" s="3">
        <f t="shared" si="42"/>
        <v>8.9746666666666677</v>
      </c>
      <c r="E523" s="3">
        <f t="shared" si="43"/>
        <v>8.3179999999999996</v>
      </c>
      <c r="F523" s="3" t="str">
        <f t="shared" si="44"/>
        <v>no</v>
      </c>
      <c r="G523" s="3" t="str">
        <f t="shared" si="45"/>
        <v>no</v>
      </c>
      <c r="H523" s="3">
        <f t="shared" si="46"/>
        <v>0</v>
      </c>
    </row>
    <row r="524" spans="1:8" x14ac:dyDescent="0.15">
      <c r="A524" s="3">
        <v>1913.12</v>
      </c>
      <c r="B524" s="3">
        <v>8.0399999999999991</v>
      </c>
      <c r="C524" s="3" t="str">
        <f t="shared" si="47"/>
        <v>no</v>
      </c>
      <c r="D524" s="3">
        <f t="shared" si="42"/>
        <v>8.8573333333333348</v>
      </c>
      <c r="E524" s="3">
        <f t="shared" si="43"/>
        <v>8.3039999999999985</v>
      </c>
      <c r="F524" s="3" t="str">
        <f t="shared" si="44"/>
        <v>no</v>
      </c>
      <c r="G524" s="3" t="str">
        <f t="shared" si="45"/>
        <v>no</v>
      </c>
      <c r="H524" s="3">
        <f t="shared" si="46"/>
        <v>0</v>
      </c>
    </row>
    <row r="525" spans="1:8" x14ac:dyDescent="0.15">
      <c r="A525" s="3">
        <v>1914.01</v>
      </c>
      <c r="B525" s="3">
        <v>8.3699999999999992</v>
      </c>
      <c r="C525" s="3" t="str">
        <f t="shared" si="47"/>
        <v>no</v>
      </c>
      <c r="D525" s="3">
        <f t="shared" si="42"/>
        <v>8.7360000000000007</v>
      </c>
      <c r="E525" s="3">
        <f t="shared" si="43"/>
        <v>8.2659999999999982</v>
      </c>
      <c r="F525" s="3" t="str">
        <f t="shared" si="44"/>
        <v>no</v>
      </c>
      <c r="G525" s="3" t="str">
        <f t="shared" si="45"/>
        <v>no</v>
      </c>
      <c r="H525" s="3">
        <f t="shared" si="46"/>
        <v>0</v>
      </c>
    </row>
    <row r="526" spans="1:8" x14ac:dyDescent="0.15">
      <c r="A526" s="3">
        <v>1914.02</v>
      </c>
      <c r="B526" s="3">
        <v>8.48</v>
      </c>
      <c r="C526" s="3" t="str">
        <f t="shared" si="47"/>
        <v>no</v>
      </c>
      <c r="D526" s="3">
        <f t="shared" si="42"/>
        <v>8.6380000000000017</v>
      </c>
      <c r="E526" s="3">
        <f t="shared" si="43"/>
        <v>8.2499999999999982</v>
      </c>
      <c r="F526" s="3" t="str">
        <f t="shared" si="44"/>
        <v>no</v>
      </c>
      <c r="G526" s="3" t="str">
        <f t="shared" si="45"/>
        <v>no</v>
      </c>
      <c r="H526" s="3">
        <f t="shared" si="46"/>
        <v>0</v>
      </c>
    </row>
    <row r="527" spans="1:8" x14ac:dyDescent="0.15">
      <c r="A527" s="3">
        <v>1914.03</v>
      </c>
      <c r="B527" s="3">
        <v>8.32</v>
      </c>
      <c r="C527" s="3" t="str">
        <f t="shared" si="47"/>
        <v>no</v>
      </c>
      <c r="D527" s="3">
        <f t="shared" si="42"/>
        <v>8.554666666666666</v>
      </c>
      <c r="E527" s="3">
        <f t="shared" si="43"/>
        <v>8.24</v>
      </c>
      <c r="F527" s="3" t="str">
        <f t="shared" si="44"/>
        <v>no</v>
      </c>
      <c r="G527" s="3" t="str">
        <f t="shared" si="45"/>
        <v>no</v>
      </c>
      <c r="H527" s="3">
        <f t="shared" si="46"/>
        <v>0</v>
      </c>
    </row>
    <row r="528" spans="1:8" x14ac:dyDescent="0.15">
      <c r="A528" s="3">
        <v>1914.04</v>
      </c>
      <c r="B528" s="3">
        <v>8.1199999999999992</v>
      </c>
      <c r="C528" s="3" t="str">
        <f t="shared" si="47"/>
        <v>no</v>
      </c>
      <c r="D528" s="3">
        <f t="shared" si="42"/>
        <v>8.4840000000000018</v>
      </c>
      <c r="E528" s="3">
        <f t="shared" si="43"/>
        <v>8.2519999999999989</v>
      </c>
      <c r="F528" s="3" t="str">
        <f t="shared" si="44"/>
        <v>no</v>
      </c>
      <c r="G528" s="3" t="str">
        <f t="shared" si="45"/>
        <v>no</v>
      </c>
      <c r="H528" s="3">
        <f t="shared" si="46"/>
        <v>0</v>
      </c>
    </row>
    <row r="529" spans="1:8" x14ac:dyDescent="0.15">
      <c r="A529" s="3">
        <v>1914.05</v>
      </c>
      <c r="B529" s="3">
        <v>8.17</v>
      </c>
      <c r="C529" s="3" t="str">
        <f t="shared" si="47"/>
        <v>no</v>
      </c>
      <c r="D529" s="3">
        <f t="shared" si="42"/>
        <v>8.4053333333333349</v>
      </c>
      <c r="E529" s="3">
        <f t="shared" si="43"/>
        <v>8.2659999999999982</v>
      </c>
      <c r="F529" s="3" t="str">
        <f t="shared" si="44"/>
        <v>no</v>
      </c>
      <c r="G529" s="3" t="str">
        <f t="shared" si="45"/>
        <v>no</v>
      </c>
      <c r="H529" s="3">
        <f t="shared" si="46"/>
        <v>0</v>
      </c>
    </row>
    <row r="530" spans="1:8" x14ac:dyDescent="0.15">
      <c r="A530" s="3">
        <v>1914.06</v>
      </c>
      <c r="B530" s="3">
        <v>8.1300000000000008</v>
      </c>
      <c r="C530" s="3" t="str">
        <f t="shared" si="47"/>
        <v>no</v>
      </c>
      <c r="D530" s="3">
        <f t="shared" si="42"/>
        <v>8.3520000000000003</v>
      </c>
      <c r="E530" s="3">
        <f t="shared" si="43"/>
        <v>8.2919999999999998</v>
      </c>
      <c r="F530" s="3" t="str">
        <f t="shared" si="44"/>
        <v>no</v>
      </c>
      <c r="G530" s="3" t="str">
        <f t="shared" si="45"/>
        <v>no</v>
      </c>
      <c r="H530" s="3">
        <f t="shared" si="46"/>
        <v>0</v>
      </c>
    </row>
    <row r="531" spans="1:8" x14ac:dyDescent="0.15">
      <c r="A531" s="3">
        <v>1914.07</v>
      </c>
      <c r="B531" s="3">
        <v>7.68</v>
      </c>
      <c r="C531" s="3" t="str">
        <f t="shared" si="47"/>
        <v>no</v>
      </c>
      <c r="D531" s="3">
        <f t="shared" si="42"/>
        <v>8.3073333333333359</v>
      </c>
      <c r="E531" s="3">
        <f t="shared" si="43"/>
        <v>8.2440000000000015</v>
      </c>
      <c r="F531" s="3" t="str">
        <f t="shared" si="44"/>
        <v>no</v>
      </c>
      <c r="G531" s="3" t="str">
        <f t="shared" si="45"/>
        <v>no</v>
      </c>
      <c r="H531" s="3">
        <f t="shared" si="46"/>
        <v>0</v>
      </c>
    </row>
    <row r="532" spans="1:8" x14ac:dyDescent="0.15">
      <c r="A532" s="3">
        <v>1914.08</v>
      </c>
      <c r="B532" s="3">
        <v>7.68</v>
      </c>
      <c r="C532" s="3" t="str">
        <f t="shared" si="47"/>
        <v>no</v>
      </c>
      <c r="D532" s="3">
        <f t="shared" si="42"/>
        <v>8.2333333333333325</v>
      </c>
      <c r="E532" s="3">
        <f t="shared" si="43"/>
        <v>8.0839999999999996</v>
      </c>
      <c r="F532" s="3" t="str">
        <f t="shared" si="44"/>
        <v>no</v>
      </c>
      <c r="G532" s="3" t="str">
        <f t="shared" si="45"/>
        <v>no</v>
      </c>
      <c r="H532" s="3">
        <f t="shared" si="46"/>
        <v>0</v>
      </c>
    </row>
    <row r="533" spans="1:8" x14ac:dyDescent="0.15">
      <c r="A533" s="3">
        <v>1914.09</v>
      </c>
      <c r="B533" s="3">
        <v>7.68</v>
      </c>
      <c r="C533" s="3" t="str">
        <f t="shared" si="47"/>
        <v>no</v>
      </c>
      <c r="D533" s="3">
        <f t="shared" si="42"/>
        <v>8.1753333333333327</v>
      </c>
      <c r="E533" s="3">
        <f t="shared" si="43"/>
        <v>7.9560000000000004</v>
      </c>
      <c r="F533" s="3" t="str">
        <f t="shared" si="44"/>
        <v>no</v>
      </c>
      <c r="G533" s="3" t="str">
        <f t="shared" si="45"/>
        <v>no</v>
      </c>
      <c r="H533" s="3">
        <f t="shared" si="46"/>
        <v>0</v>
      </c>
    </row>
    <row r="534" spans="1:8" x14ac:dyDescent="0.15">
      <c r="A534" s="3">
        <v>1914.1</v>
      </c>
      <c r="B534" s="3">
        <v>7.68</v>
      </c>
      <c r="C534" s="3" t="str">
        <f t="shared" si="47"/>
        <v>no</v>
      </c>
      <c r="D534" s="3">
        <f t="shared" si="42"/>
        <v>8.145999999999999</v>
      </c>
      <c r="E534" s="3">
        <f t="shared" si="43"/>
        <v>7.8680000000000003</v>
      </c>
      <c r="F534" s="3" t="str">
        <f t="shared" si="44"/>
        <v>no</v>
      </c>
      <c r="G534" s="3" t="str">
        <f t="shared" si="45"/>
        <v>no</v>
      </c>
      <c r="H534" s="3">
        <f t="shared" si="46"/>
        <v>0</v>
      </c>
    </row>
    <row r="535" spans="1:8" x14ac:dyDescent="0.15">
      <c r="A535" s="3">
        <v>1914.11</v>
      </c>
      <c r="B535" s="3">
        <v>7.68</v>
      </c>
      <c r="C535" s="3" t="str">
        <f t="shared" si="47"/>
        <v>no</v>
      </c>
      <c r="D535" s="3">
        <f t="shared" si="42"/>
        <v>8.1093333333333337</v>
      </c>
      <c r="E535" s="3">
        <f t="shared" si="43"/>
        <v>7.7700000000000005</v>
      </c>
      <c r="F535" s="3" t="str">
        <f t="shared" si="44"/>
        <v>no</v>
      </c>
      <c r="G535" s="3" t="str">
        <f t="shared" si="45"/>
        <v>no</v>
      </c>
      <c r="H535" s="3">
        <f t="shared" si="46"/>
        <v>0</v>
      </c>
    </row>
    <row r="536" spans="1:8" x14ac:dyDescent="0.15">
      <c r="A536" s="3">
        <v>1914.12</v>
      </c>
      <c r="B536" s="3">
        <v>7.35</v>
      </c>
      <c r="C536" s="3" t="str">
        <f t="shared" si="47"/>
        <v>no</v>
      </c>
      <c r="D536" s="3">
        <f t="shared" si="42"/>
        <v>8.0579999999999998</v>
      </c>
      <c r="E536" s="3">
        <f t="shared" si="43"/>
        <v>7.68</v>
      </c>
      <c r="F536" s="3" t="str">
        <f t="shared" si="44"/>
        <v>no</v>
      </c>
      <c r="G536" s="3" t="str">
        <f t="shared" si="45"/>
        <v>no</v>
      </c>
      <c r="H536" s="3">
        <f t="shared" si="46"/>
        <v>0</v>
      </c>
    </row>
    <row r="537" spans="1:8" x14ac:dyDescent="0.15">
      <c r="A537" s="3">
        <v>1915.01</v>
      </c>
      <c r="B537" s="3">
        <v>7.48</v>
      </c>
      <c r="C537" s="3" t="str">
        <f t="shared" si="47"/>
        <v>no</v>
      </c>
      <c r="D537" s="3">
        <f t="shared" ref="D537:D600" si="48">AVERAGE(B522:B536)</f>
        <v>7.9793333333333347</v>
      </c>
      <c r="E537" s="3">
        <f t="shared" ref="E537:E600" si="49">AVERAGE(B532:B536)</f>
        <v>7.6139999999999999</v>
      </c>
      <c r="F537" s="3" t="str">
        <f t="shared" ref="F537:F600" si="50">IF(AND(C537="No",B537&gt;D537),"yes","no")</f>
        <v>no</v>
      </c>
      <c r="G537" s="3" t="str">
        <f t="shared" ref="G537:G600" si="51">IF(AND(C537="Yes",B537&lt;E537),"yes","no")</f>
        <v>no</v>
      </c>
      <c r="H537" s="3">
        <f t="shared" ref="H537:H600" si="52">IF(F537="yes",-B537,IF(G537="yes",B537,0))</f>
        <v>0</v>
      </c>
    </row>
    <row r="538" spans="1:8" x14ac:dyDescent="0.15">
      <c r="A538" s="3">
        <v>1915.02</v>
      </c>
      <c r="B538" s="3">
        <v>7.38</v>
      </c>
      <c r="C538" s="3" t="str">
        <f t="shared" ref="C538:C601" si="53">IF(F537="yes","yes",IF(G537="yes","no",C537))</f>
        <v>no</v>
      </c>
      <c r="D538" s="3">
        <f t="shared" si="48"/>
        <v>7.9273333333333342</v>
      </c>
      <c r="E538" s="3">
        <f t="shared" si="49"/>
        <v>7.5740000000000007</v>
      </c>
      <c r="F538" s="3" t="str">
        <f t="shared" si="50"/>
        <v>no</v>
      </c>
      <c r="G538" s="3" t="str">
        <f t="shared" si="51"/>
        <v>no</v>
      </c>
      <c r="H538" s="3">
        <f t="shared" si="52"/>
        <v>0</v>
      </c>
    </row>
    <row r="539" spans="1:8" x14ac:dyDescent="0.15">
      <c r="A539" s="3">
        <v>1915.03</v>
      </c>
      <c r="B539" s="3">
        <v>7.57</v>
      </c>
      <c r="C539" s="3" t="str">
        <f t="shared" si="53"/>
        <v>no</v>
      </c>
      <c r="D539" s="3">
        <f t="shared" si="48"/>
        <v>7.882666666666668</v>
      </c>
      <c r="E539" s="3">
        <f t="shared" si="49"/>
        <v>7.5140000000000002</v>
      </c>
      <c r="F539" s="3" t="str">
        <f t="shared" si="50"/>
        <v>no</v>
      </c>
      <c r="G539" s="3" t="str">
        <f t="shared" si="51"/>
        <v>no</v>
      </c>
      <c r="H539" s="3">
        <f t="shared" si="52"/>
        <v>0</v>
      </c>
    </row>
    <row r="540" spans="1:8" x14ac:dyDescent="0.15">
      <c r="A540" s="3">
        <v>1915.04</v>
      </c>
      <c r="B540" s="3">
        <v>8.14</v>
      </c>
      <c r="C540" s="3" t="str">
        <f t="shared" si="53"/>
        <v>no</v>
      </c>
      <c r="D540" s="3">
        <f t="shared" si="48"/>
        <v>7.8513333333333337</v>
      </c>
      <c r="E540" s="3">
        <f t="shared" si="49"/>
        <v>7.4919999999999991</v>
      </c>
      <c r="F540" s="3" t="str">
        <f t="shared" si="50"/>
        <v>yes</v>
      </c>
      <c r="G540" s="3" t="str">
        <f t="shared" si="51"/>
        <v>no</v>
      </c>
      <c r="H540" s="3">
        <f t="shared" si="52"/>
        <v>-8.14</v>
      </c>
    </row>
    <row r="541" spans="1:8" x14ac:dyDescent="0.15">
      <c r="A541" s="3">
        <v>1915.05</v>
      </c>
      <c r="B541" s="3">
        <v>7.95</v>
      </c>
      <c r="C541" s="3" t="str">
        <f t="shared" si="53"/>
        <v>yes</v>
      </c>
      <c r="D541" s="3">
        <f t="shared" si="48"/>
        <v>7.8360000000000003</v>
      </c>
      <c r="E541" s="3">
        <f t="shared" si="49"/>
        <v>7.5840000000000005</v>
      </c>
      <c r="F541" s="3" t="str">
        <f t="shared" si="50"/>
        <v>no</v>
      </c>
      <c r="G541" s="3" t="str">
        <f t="shared" si="51"/>
        <v>no</v>
      </c>
      <c r="H541" s="3">
        <f t="shared" si="52"/>
        <v>0</v>
      </c>
    </row>
    <row r="542" spans="1:8" x14ac:dyDescent="0.15">
      <c r="A542" s="3">
        <v>1915.06</v>
      </c>
      <c r="B542" s="3">
        <v>8.0399999999999991</v>
      </c>
      <c r="C542" s="3" t="str">
        <f t="shared" si="53"/>
        <v>yes</v>
      </c>
      <c r="D542" s="3">
        <f t="shared" si="48"/>
        <v>7.8006666666666664</v>
      </c>
      <c r="E542" s="3">
        <f t="shared" si="49"/>
        <v>7.7040000000000006</v>
      </c>
      <c r="F542" s="3" t="str">
        <f t="shared" si="50"/>
        <v>no</v>
      </c>
      <c r="G542" s="3" t="str">
        <f t="shared" si="51"/>
        <v>no</v>
      </c>
      <c r="H542" s="3">
        <f t="shared" si="52"/>
        <v>0</v>
      </c>
    </row>
    <row r="543" spans="1:8" x14ac:dyDescent="0.15">
      <c r="A543" s="3">
        <v>1915.07</v>
      </c>
      <c r="B543" s="3">
        <v>8.01</v>
      </c>
      <c r="C543" s="3" t="str">
        <f t="shared" si="53"/>
        <v>yes</v>
      </c>
      <c r="D543" s="3">
        <f t="shared" si="48"/>
        <v>7.7819999999999991</v>
      </c>
      <c r="E543" s="3">
        <f t="shared" si="49"/>
        <v>7.8159999999999998</v>
      </c>
      <c r="F543" s="3" t="str">
        <f t="shared" si="50"/>
        <v>no</v>
      </c>
      <c r="G543" s="3" t="str">
        <f t="shared" si="51"/>
        <v>no</v>
      </c>
      <c r="H543" s="3">
        <f t="shared" si="52"/>
        <v>0</v>
      </c>
    </row>
    <row r="544" spans="1:8" x14ac:dyDescent="0.15">
      <c r="A544" s="3">
        <v>1915.08</v>
      </c>
      <c r="B544" s="3">
        <v>8.35</v>
      </c>
      <c r="C544" s="3" t="str">
        <f t="shared" si="53"/>
        <v>yes</v>
      </c>
      <c r="D544" s="3">
        <f t="shared" si="48"/>
        <v>7.7746666666666657</v>
      </c>
      <c r="E544" s="3">
        <f t="shared" si="49"/>
        <v>7.9420000000000002</v>
      </c>
      <c r="F544" s="3" t="str">
        <f t="shared" si="50"/>
        <v>no</v>
      </c>
      <c r="G544" s="3" t="str">
        <f t="shared" si="51"/>
        <v>no</v>
      </c>
      <c r="H544" s="3">
        <f t="shared" si="52"/>
        <v>0</v>
      </c>
    </row>
    <row r="545" spans="1:8" x14ac:dyDescent="0.15">
      <c r="A545" s="3">
        <v>1915.09</v>
      </c>
      <c r="B545" s="3">
        <v>8.66</v>
      </c>
      <c r="C545" s="3" t="str">
        <f t="shared" si="53"/>
        <v>yes</v>
      </c>
      <c r="D545" s="3">
        <f t="shared" si="48"/>
        <v>7.7866666666666662</v>
      </c>
      <c r="E545" s="3">
        <f t="shared" si="49"/>
        <v>8.0980000000000008</v>
      </c>
      <c r="F545" s="3" t="str">
        <f t="shared" si="50"/>
        <v>no</v>
      </c>
      <c r="G545" s="3" t="str">
        <f t="shared" si="51"/>
        <v>no</v>
      </c>
      <c r="H545" s="3">
        <f t="shared" si="52"/>
        <v>0</v>
      </c>
    </row>
    <row r="546" spans="1:8" x14ac:dyDescent="0.15">
      <c r="A546" s="3">
        <v>1915.1</v>
      </c>
      <c r="B546" s="3">
        <v>9.14</v>
      </c>
      <c r="C546" s="3" t="str">
        <f t="shared" si="53"/>
        <v>yes</v>
      </c>
      <c r="D546" s="3">
        <f t="shared" si="48"/>
        <v>7.8220000000000001</v>
      </c>
      <c r="E546" s="3">
        <f t="shared" si="49"/>
        <v>8.2020000000000017</v>
      </c>
      <c r="F546" s="3" t="str">
        <f t="shared" si="50"/>
        <v>no</v>
      </c>
      <c r="G546" s="3" t="str">
        <f t="shared" si="51"/>
        <v>no</v>
      </c>
      <c r="H546" s="3">
        <f t="shared" si="52"/>
        <v>0</v>
      </c>
    </row>
    <row r="547" spans="1:8" x14ac:dyDescent="0.15">
      <c r="A547" s="3">
        <v>1915.11</v>
      </c>
      <c r="B547" s="3">
        <v>9.4600000000000009</v>
      </c>
      <c r="C547" s="3" t="str">
        <f t="shared" si="53"/>
        <v>yes</v>
      </c>
      <c r="D547" s="3">
        <f t="shared" si="48"/>
        <v>7.9193333333333324</v>
      </c>
      <c r="E547" s="3">
        <f t="shared" si="49"/>
        <v>8.4400000000000013</v>
      </c>
      <c r="F547" s="3" t="str">
        <f t="shared" si="50"/>
        <v>no</v>
      </c>
      <c r="G547" s="3" t="str">
        <f t="shared" si="51"/>
        <v>no</v>
      </c>
      <c r="H547" s="3">
        <f t="shared" si="52"/>
        <v>0</v>
      </c>
    </row>
    <row r="548" spans="1:8" x14ac:dyDescent="0.15">
      <c r="A548" s="3">
        <v>1915.12</v>
      </c>
      <c r="B548" s="3">
        <v>9.48</v>
      </c>
      <c r="C548" s="3" t="str">
        <f t="shared" si="53"/>
        <v>yes</v>
      </c>
      <c r="D548" s="3">
        <f t="shared" si="48"/>
        <v>8.038000000000002</v>
      </c>
      <c r="E548" s="3">
        <f t="shared" si="49"/>
        <v>8.7240000000000002</v>
      </c>
      <c r="F548" s="3" t="str">
        <f t="shared" si="50"/>
        <v>no</v>
      </c>
      <c r="G548" s="3" t="str">
        <f t="shared" si="51"/>
        <v>no</v>
      </c>
      <c r="H548" s="3">
        <f t="shared" si="52"/>
        <v>0</v>
      </c>
    </row>
    <row r="549" spans="1:8" x14ac:dyDescent="0.15">
      <c r="A549" s="3">
        <v>1916.01</v>
      </c>
      <c r="B549" s="3">
        <v>9.33</v>
      </c>
      <c r="C549" s="3" t="str">
        <f t="shared" si="53"/>
        <v>yes</v>
      </c>
      <c r="D549" s="3">
        <f t="shared" si="48"/>
        <v>8.1580000000000013</v>
      </c>
      <c r="E549" s="3">
        <f t="shared" si="49"/>
        <v>9.0180000000000007</v>
      </c>
      <c r="F549" s="3" t="str">
        <f t="shared" si="50"/>
        <v>no</v>
      </c>
      <c r="G549" s="3" t="str">
        <f t="shared" si="51"/>
        <v>no</v>
      </c>
      <c r="H549" s="3">
        <f t="shared" si="52"/>
        <v>0</v>
      </c>
    </row>
    <row r="550" spans="1:8" x14ac:dyDescent="0.15">
      <c r="A550" s="3">
        <v>1916.02</v>
      </c>
      <c r="B550" s="3">
        <v>9.1999999999999993</v>
      </c>
      <c r="C550" s="3" t="str">
        <f t="shared" si="53"/>
        <v>yes</v>
      </c>
      <c r="D550" s="3">
        <f t="shared" si="48"/>
        <v>8.2679999999999989</v>
      </c>
      <c r="E550" s="3">
        <f t="shared" si="49"/>
        <v>9.2140000000000004</v>
      </c>
      <c r="F550" s="3" t="str">
        <f t="shared" si="50"/>
        <v>no</v>
      </c>
      <c r="G550" s="3" t="str">
        <f t="shared" si="51"/>
        <v>yes</v>
      </c>
      <c r="H550" s="3">
        <f t="shared" si="52"/>
        <v>9.1999999999999993</v>
      </c>
    </row>
    <row r="551" spans="1:8" x14ac:dyDescent="0.15">
      <c r="A551" s="3">
        <v>1916.03</v>
      </c>
      <c r="B551" s="3">
        <v>9.17</v>
      </c>
      <c r="C551" s="3" t="str">
        <f t="shared" si="53"/>
        <v>no</v>
      </c>
      <c r="D551" s="3">
        <f t="shared" si="48"/>
        <v>8.3693333333333335</v>
      </c>
      <c r="E551" s="3">
        <f t="shared" si="49"/>
        <v>9.3219999999999992</v>
      </c>
      <c r="F551" s="3" t="str">
        <f t="shared" si="50"/>
        <v>yes</v>
      </c>
      <c r="G551" s="3" t="str">
        <f t="shared" si="51"/>
        <v>no</v>
      </c>
      <c r="H551" s="3">
        <f t="shared" si="52"/>
        <v>-9.17</v>
      </c>
    </row>
    <row r="552" spans="1:8" x14ac:dyDescent="0.15">
      <c r="A552" s="3">
        <v>1916.04</v>
      </c>
      <c r="B552" s="3">
        <v>9.07</v>
      </c>
      <c r="C552" s="3" t="str">
        <f t="shared" si="53"/>
        <v>yes</v>
      </c>
      <c r="D552" s="3">
        <f t="shared" si="48"/>
        <v>8.4906666666666677</v>
      </c>
      <c r="E552" s="3">
        <f t="shared" si="49"/>
        <v>9.3279999999999994</v>
      </c>
      <c r="F552" s="3" t="str">
        <f t="shared" si="50"/>
        <v>no</v>
      </c>
      <c r="G552" s="3" t="str">
        <f t="shared" si="51"/>
        <v>yes</v>
      </c>
      <c r="H552" s="3">
        <f t="shared" si="52"/>
        <v>9.07</v>
      </c>
    </row>
    <row r="553" spans="1:8" x14ac:dyDescent="0.15">
      <c r="A553" s="3">
        <v>1916.05</v>
      </c>
      <c r="B553" s="3">
        <v>9.27</v>
      </c>
      <c r="C553" s="3" t="str">
        <f t="shared" si="53"/>
        <v>no</v>
      </c>
      <c r="D553" s="3">
        <f t="shared" si="48"/>
        <v>8.5966666666666658</v>
      </c>
      <c r="E553" s="3">
        <f t="shared" si="49"/>
        <v>9.25</v>
      </c>
      <c r="F553" s="3" t="str">
        <f t="shared" si="50"/>
        <v>yes</v>
      </c>
      <c r="G553" s="3" t="str">
        <f t="shared" si="51"/>
        <v>no</v>
      </c>
      <c r="H553" s="3">
        <f t="shared" si="52"/>
        <v>-9.27</v>
      </c>
    </row>
    <row r="554" spans="1:8" x14ac:dyDescent="0.15">
      <c r="A554" s="3">
        <v>1916.06</v>
      </c>
      <c r="B554" s="3">
        <v>9.36</v>
      </c>
      <c r="C554" s="3" t="str">
        <f t="shared" si="53"/>
        <v>yes</v>
      </c>
      <c r="D554" s="3">
        <f t="shared" si="48"/>
        <v>8.722666666666667</v>
      </c>
      <c r="E554" s="3">
        <f t="shared" si="49"/>
        <v>9.208000000000002</v>
      </c>
      <c r="F554" s="3" t="str">
        <f t="shared" si="50"/>
        <v>no</v>
      </c>
      <c r="G554" s="3" t="str">
        <f t="shared" si="51"/>
        <v>no</v>
      </c>
      <c r="H554" s="3">
        <f t="shared" si="52"/>
        <v>0</v>
      </c>
    </row>
    <row r="555" spans="1:8" x14ac:dyDescent="0.15">
      <c r="A555" s="3">
        <v>1916.07</v>
      </c>
      <c r="B555" s="3">
        <v>9.23</v>
      </c>
      <c r="C555" s="3" t="str">
        <f t="shared" si="53"/>
        <v>yes</v>
      </c>
      <c r="D555" s="3">
        <f t="shared" si="48"/>
        <v>8.8420000000000005</v>
      </c>
      <c r="E555" s="3">
        <f t="shared" si="49"/>
        <v>9.2139999999999986</v>
      </c>
      <c r="F555" s="3" t="str">
        <f t="shared" si="50"/>
        <v>no</v>
      </c>
      <c r="G555" s="3" t="str">
        <f t="shared" si="51"/>
        <v>no</v>
      </c>
      <c r="H555" s="3">
        <f t="shared" si="52"/>
        <v>0</v>
      </c>
    </row>
    <row r="556" spans="1:8" x14ac:dyDescent="0.15">
      <c r="A556" s="3">
        <v>1916.08</v>
      </c>
      <c r="B556" s="3">
        <v>9.3000000000000007</v>
      </c>
      <c r="C556" s="3" t="str">
        <f t="shared" si="53"/>
        <v>yes</v>
      </c>
      <c r="D556" s="3">
        <f t="shared" si="48"/>
        <v>8.9146666666666672</v>
      </c>
      <c r="E556" s="3">
        <f t="shared" si="49"/>
        <v>9.2200000000000024</v>
      </c>
      <c r="F556" s="3" t="str">
        <f t="shared" si="50"/>
        <v>no</v>
      </c>
      <c r="G556" s="3" t="str">
        <f t="shared" si="51"/>
        <v>no</v>
      </c>
      <c r="H556" s="3">
        <f t="shared" si="52"/>
        <v>0</v>
      </c>
    </row>
    <row r="557" spans="1:8" x14ac:dyDescent="0.15">
      <c r="A557" s="3">
        <v>1916.09</v>
      </c>
      <c r="B557" s="3">
        <v>9.68</v>
      </c>
      <c r="C557" s="3" t="str">
        <f t="shared" si="53"/>
        <v>yes</v>
      </c>
      <c r="D557" s="3">
        <f t="shared" si="48"/>
        <v>9.004666666666667</v>
      </c>
      <c r="E557" s="3">
        <f t="shared" si="49"/>
        <v>9.2460000000000004</v>
      </c>
      <c r="F557" s="3" t="str">
        <f t="shared" si="50"/>
        <v>no</v>
      </c>
      <c r="G557" s="3" t="str">
        <f t="shared" si="51"/>
        <v>no</v>
      </c>
      <c r="H557" s="3">
        <f t="shared" si="52"/>
        <v>0</v>
      </c>
    </row>
    <row r="558" spans="1:8" x14ac:dyDescent="0.15">
      <c r="A558" s="3">
        <v>1916.1</v>
      </c>
      <c r="B558" s="3">
        <v>9.98</v>
      </c>
      <c r="C558" s="3" t="str">
        <f t="shared" si="53"/>
        <v>yes</v>
      </c>
      <c r="D558" s="3">
        <f t="shared" si="48"/>
        <v>9.1140000000000008</v>
      </c>
      <c r="E558" s="3">
        <f t="shared" si="49"/>
        <v>9.3679999999999986</v>
      </c>
      <c r="F558" s="3" t="str">
        <f t="shared" si="50"/>
        <v>no</v>
      </c>
      <c r="G558" s="3" t="str">
        <f t="shared" si="51"/>
        <v>no</v>
      </c>
      <c r="H558" s="3">
        <f t="shared" si="52"/>
        <v>0</v>
      </c>
    </row>
    <row r="559" spans="1:8" x14ac:dyDescent="0.15">
      <c r="A559" s="3">
        <v>1916.11</v>
      </c>
      <c r="B559" s="3">
        <v>10.210000000000001</v>
      </c>
      <c r="C559" s="3" t="str">
        <f t="shared" si="53"/>
        <v>yes</v>
      </c>
      <c r="D559" s="3">
        <f t="shared" si="48"/>
        <v>9.245333333333333</v>
      </c>
      <c r="E559" s="3">
        <f t="shared" si="49"/>
        <v>9.51</v>
      </c>
      <c r="F559" s="3" t="str">
        <f t="shared" si="50"/>
        <v>no</v>
      </c>
      <c r="G559" s="3" t="str">
        <f t="shared" si="51"/>
        <v>no</v>
      </c>
      <c r="H559" s="3">
        <f t="shared" si="52"/>
        <v>0</v>
      </c>
    </row>
    <row r="560" spans="1:8" x14ac:dyDescent="0.15">
      <c r="A560" s="3">
        <v>1916.12</v>
      </c>
      <c r="B560" s="3">
        <v>9.8000000000000007</v>
      </c>
      <c r="C560" s="3" t="str">
        <f t="shared" si="53"/>
        <v>yes</v>
      </c>
      <c r="D560" s="3">
        <f t="shared" si="48"/>
        <v>9.3693333333333335</v>
      </c>
      <c r="E560" s="3">
        <f t="shared" si="49"/>
        <v>9.68</v>
      </c>
      <c r="F560" s="3" t="str">
        <f t="shared" si="50"/>
        <v>no</v>
      </c>
      <c r="G560" s="3" t="str">
        <f t="shared" si="51"/>
        <v>no</v>
      </c>
      <c r="H560" s="3">
        <f t="shared" si="52"/>
        <v>0</v>
      </c>
    </row>
    <row r="561" spans="1:8" x14ac:dyDescent="0.15">
      <c r="A561" s="3">
        <v>1917.01</v>
      </c>
      <c r="B561" s="3">
        <v>9.57</v>
      </c>
      <c r="C561" s="3" t="str">
        <f t="shared" si="53"/>
        <v>yes</v>
      </c>
      <c r="D561" s="3">
        <f t="shared" si="48"/>
        <v>9.445333333333334</v>
      </c>
      <c r="E561" s="3">
        <f t="shared" si="49"/>
        <v>9.7940000000000005</v>
      </c>
      <c r="F561" s="3" t="str">
        <f t="shared" si="50"/>
        <v>no</v>
      </c>
      <c r="G561" s="3" t="str">
        <f t="shared" si="51"/>
        <v>yes</v>
      </c>
      <c r="H561" s="3">
        <f t="shared" si="52"/>
        <v>9.57</v>
      </c>
    </row>
    <row r="562" spans="1:8" x14ac:dyDescent="0.15">
      <c r="A562" s="3">
        <v>1917.02</v>
      </c>
      <c r="B562" s="3">
        <v>9.0299999999999994</v>
      </c>
      <c r="C562" s="3" t="str">
        <f t="shared" si="53"/>
        <v>no</v>
      </c>
      <c r="D562" s="3">
        <f t="shared" si="48"/>
        <v>9.4740000000000002</v>
      </c>
      <c r="E562" s="3">
        <f t="shared" si="49"/>
        <v>9.8480000000000008</v>
      </c>
      <c r="F562" s="3" t="str">
        <f t="shared" si="50"/>
        <v>no</v>
      </c>
      <c r="G562" s="3" t="str">
        <f t="shared" si="51"/>
        <v>no</v>
      </c>
      <c r="H562" s="3">
        <f t="shared" si="52"/>
        <v>0</v>
      </c>
    </row>
    <row r="563" spans="1:8" x14ac:dyDescent="0.15">
      <c r="A563" s="3">
        <v>1917.03</v>
      </c>
      <c r="B563" s="3">
        <v>9.31</v>
      </c>
      <c r="C563" s="3" t="str">
        <f t="shared" si="53"/>
        <v>no</v>
      </c>
      <c r="D563" s="3">
        <f t="shared" si="48"/>
        <v>9.445333333333334</v>
      </c>
      <c r="E563" s="3">
        <f t="shared" si="49"/>
        <v>9.718</v>
      </c>
      <c r="F563" s="3" t="str">
        <f t="shared" si="50"/>
        <v>no</v>
      </c>
      <c r="G563" s="3" t="str">
        <f t="shared" si="51"/>
        <v>no</v>
      </c>
      <c r="H563" s="3">
        <f t="shared" si="52"/>
        <v>0</v>
      </c>
    </row>
    <row r="564" spans="1:8" x14ac:dyDescent="0.15">
      <c r="A564" s="3">
        <v>1917.04</v>
      </c>
      <c r="B564" s="3">
        <v>9.17</v>
      </c>
      <c r="C564" s="3" t="str">
        <f t="shared" si="53"/>
        <v>no</v>
      </c>
      <c r="D564" s="3">
        <f t="shared" si="48"/>
        <v>9.4340000000000011</v>
      </c>
      <c r="E564" s="3">
        <f t="shared" si="49"/>
        <v>9.5839999999999996</v>
      </c>
      <c r="F564" s="3" t="str">
        <f t="shared" si="50"/>
        <v>no</v>
      </c>
      <c r="G564" s="3" t="str">
        <f t="shared" si="51"/>
        <v>no</v>
      </c>
      <c r="H564" s="3">
        <f t="shared" si="52"/>
        <v>0</v>
      </c>
    </row>
    <row r="565" spans="1:8" x14ac:dyDescent="0.15">
      <c r="A565" s="3">
        <v>1917.05</v>
      </c>
      <c r="B565" s="3">
        <v>8.86</v>
      </c>
      <c r="C565" s="3" t="str">
        <f t="shared" si="53"/>
        <v>no</v>
      </c>
      <c r="D565" s="3">
        <f t="shared" si="48"/>
        <v>9.4233333333333338</v>
      </c>
      <c r="E565" s="3">
        <f t="shared" si="49"/>
        <v>9.3760000000000012</v>
      </c>
      <c r="F565" s="3" t="str">
        <f t="shared" si="50"/>
        <v>no</v>
      </c>
      <c r="G565" s="3" t="str">
        <f t="shared" si="51"/>
        <v>no</v>
      </c>
      <c r="H565" s="3">
        <f t="shared" si="52"/>
        <v>0</v>
      </c>
    </row>
    <row r="566" spans="1:8" x14ac:dyDescent="0.15">
      <c r="A566" s="3">
        <v>1917.06</v>
      </c>
      <c r="B566" s="3">
        <v>9.0399999999999991</v>
      </c>
      <c r="C566" s="3" t="str">
        <f t="shared" si="53"/>
        <v>no</v>
      </c>
      <c r="D566" s="3">
        <f t="shared" si="48"/>
        <v>9.4006666666666661</v>
      </c>
      <c r="E566" s="3">
        <f t="shared" si="49"/>
        <v>9.1880000000000006</v>
      </c>
      <c r="F566" s="3" t="str">
        <f t="shared" si="50"/>
        <v>no</v>
      </c>
      <c r="G566" s="3" t="str">
        <f t="shared" si="51"/>
        <v>no</v>
      </c>
      <c r="H566" s="3">
        <f t="shared" si="52"/>
        <v>0</v>
      </c>
    </row>
    <row r="567" spans="1:8" x14ac:dyDescent="0.15">
      <c r="A567" s="3">
        <v>1917.07</v>
      </c>
      <c r="B567" s="3">
        <v>8.7899999999999991</v>
      </c>
      <c r="C567" s="3" t="str">
        <f t="shared" si="53"/>
        <v>no</v>
      </c>
      <c r="D567" s="3">
        <f t="shared" si="48"/>
        <v>9.3919999999999995</v>
      </c>
      <c r="E567" s="3">
        <f t="shared" si="49"/>
        <v>9.081999999999999</v>
      </c>
      <c r="F567" s="3" t="str">
        <f t="shared" si="50"/>
        <v>no</v>
      </c>
      <c r="G567" s="3" t="str">
        <f t="shared" si="51"/>
        <v>no</v>
      </c>
      <c r="H567" s="3">
        <f t="shared" si="52"/>
        <v>0</v>
      </c>
    </row>
    <row r="568" spans="1:8" x14ac:dyDescent="0.15">
      <c r="A568" s="3">
        <v>1917.08</v>
      </c>
      <c r="B568" s="3">
        <v>8.5299999999999994</v>
      </c>
      <c r="C568" s="3" t="str">
        <f t="shared" si="53"/>
        <v>no</v>
      </c>
      <c r="D568" s="3">
        <f t="shared" si="48"/>
        <v>9.3733333333333331</v>
      </c>
      <c r="E568" s="3">
        <f t="shared" si="49"/>
        <v>9.0339999999999989</v>
      </c>
      <c r="F568" s="3" t="str">
        <f t="shared" si="50"/>
        <v>no</v>
      </c>
      <c r="G568" s="3" t="str">
        <f t="shared" si="51"/>
        <v>no</v>
      </c>
      <c r="H568" s="3">
        <f t="shared" si="52"/>
        <v>0</v>
      </c>
    </row>
    <row r="569" spans="1:8" x14ac:dyDescent="0.15">
      <c r="A569" s="3">
        <v>1917.09</v>
      </c>
      <c r="B569" s="3">
        <v>8.1199999999999992</v>
      </c>
      <c r="C569" s="3" t="str">
        <f t="shared" si="53"/>
        <v>no</v>
      </c>
      <c r="D569" s="3">
        <f t="shared" si="48"/>
        <v>9.3239999999999998</v>
      </c>
      <c r="E569" s="3">
        <f t="shared" si="49"/>
        <v>8.8780000000000001</v>
      </c>
      <c r="F569" s="3" t="str">
        <f t="shared" si="50"/>
        <v>no</v>
      </c>
      <c r="G569" s="3" t="str">
        <f t="shared" si="51"/>
        <v>no</v>
      </c>
      <c r="H569" s="3">
        <f t="shared" si="52"/>
        <v>0</v>
      </c>
    </row>
    <row r="570" spans="1:8" x14ac:dyDescent="0.15">
      <c r="A570" s="3">
        <v>1917.1</v>
      </c>
      <c r="B570" s="3">
        <v>7.68</v>
      </c>
      <c r="C570" s="3" t="str">
        <f t="shared" si="53"/>
        <v>no</v>
      </c>
      <c r="D570" s="3">
        <f t="shared" si="48"/>
        <v>9.2413333333333334</v>
      </c>
      <c r="E570" s="3">
        <f t="shared" si="49"/>
        <v>8.6679999999999993</v>
      </c>
      <c r="F570" s="3" t="str">
        <f t="shared" si="50"/>
        <v>no</v>
      </c>
      <c r="G570" s="3" t="str">
        <f t="shared" si="51"/>
        <v>no</v>
      </c>
      <c r="H570" s="3">
        <f t="shared" si="52"/>
        <v>0</v>
      </c>
    </row>
    <row r="571" spans="1:8" x14ac:dyDescent="0.15">
      <c r="A571" s="3">
        <v>1917.11</v>
      </c>
      <c r="B571" s="3">
        <v>7.04</v>
      </c>
      <c r="C571" s="3" t="str">
        <f t="shared" si="53"/>
        <v>no</v>
      </c>
      <c r="D571" s="3">
        <f t="shared" si="48"/>
        <v>9.1379999999999999</v>
      </c>
      <c r="E571" s="3">
        <f t="shared" si="49"/>
        <v>8.4319999999999986</v>
      </c>
      <c r="F571" s="3" t="str">
        <f t="shared" si="50"/>
        <v>no</v>
      </c>
      <c r="G571" s="3" t="str">
        <f t="shared" si="51"/>
        <v>no</v>
      </c>
      <c r="H571" s="3">
        <f t="shared" si="52"/>
        <v>0</v>
      </c>
    </row>
    <row r="572" spans="1:8" x14ac:dyDescent="0.15">
      <c r="A572" s="3">
        <v>1917.12</v>
      </c>
      <c r="B572" s="3">
        <v>6.8</v>
      </c>
      <c r="C572" s="3" t="str">
        <f t="shared" si="53"/>
        <v>no</v>
      </c>
      <c r="D572" s="3">
        <f t="shared" si="48"/>
        <v>8.9873333333333338</v>
      </c>
      <c r="E572" s="3">
        <f t="shared" si="49"/>
        <v>8.032</v>
      </c>
      <c r="F572" s="3" t="str">
        <f t="shared" si="50"/>
        <v>no</v>
      </c>
      <c r="G572" s="3" t="str">
        <f t="shared" si="51"/>
        <v>no</v>
      </c>
      <c r="H572" s="3">
        <f t="shared" si="52"/>
        <v>0</v>
      </c>
    </row>
    <row r="573" spans="1:8" x14ac:dyDescent="0.15">
      <c r="A573" s="3">
        <v>1918.01</v>
      </c>
      <c r="B573" s="3">
        <v>7.21</v>
      </c>
      <c r="C573" s="3" t="str">
        <f t="shared" si="53"/>
        <v>no</v>
      </c>
      <c r="D573" s="3">
        <f t="shared" si="48"/>
        <v>8.7953333333333337</v>
      </c>
      <c r="E573" s="3">
        <f t="shared" si="49"/>
        <v>7.6339999999999986</v>
      </c>
      <c r="F573" s="3" t="str">
        <f t="shared" si="50"/>
        <v>no</v>
      </c>
      <c r="G573" s="3" t="str">
        <f t="shared" si="51"/>
        <v>no</v>
      </c>
      <c r="H573" s="3">
        <f t="shared" si="52"/>
        <v>0</v>
      </c>
    </row>
    <row r="574" spans="1:8" x14ac:dyDescent="0.15">
      <c r="A574" s="3">
        <v>1918.02</v>
      </c>
      <c r="B574" s="3">
        <v>7.43</v>
      </c>
      <c r="C574" s="3" t="str">
        <f t="shared" si="53"/>
        <v>no</v>
      </c>
      <c r="D574" s="3">
        <f t="shared" si="48"/>
        <v>8.6106666666666687</v>
      </c>
      <c r="E574" s="3">
        <f t="shared" si="49"/>
        <v>7.37</v>
      </c>
      <c r="F574" s="3" t="str">
        <f t="shared" si="50"/>
        <v>no</v>
      </c>
      <c r="G574" s="3" t="str">
        <f t="shared" si="51"/>
        <v>no</v>
      </c>
      <c r="H574" s="3">
        <f t="shared" si="52"/>
        <v>0</v>
      </c>
    </row>
    <row r="575" spans="1:8" x14ac:dyDescent="0.15">
      <c r="A575" s="3">
        <v>1918.03</v>
      </c>
      <c r="B575" s="3">
        <v>7.28</v>
      </c>
      <c r="C575" s="3" t="str">
        <f t="shared" si="53"/>
        <v>no</v>
      </c>
      <c r="D575" s="3">
        <f t="shared" si="48"/>
        <v>8.4253333333333327</v>
      </c>
      <c r="E575" s="3">
        <f t="shared" si="49"/>
        <v>7.2319999999999993</v>
      </c>
      <c r="F575" s="3" t="str">
        <f t="shared" si="50"/>
        <v>no</v>
      </c>
      <c r="G575" s="3" t="str">
        <f t="shared" si="51"/>
        <v>no</v>
      </c>
      <c r="H575" s="3">
        <f t="shared" si="52"/>
        <v>0</v>
      </c>
    </row>
    <row r="576" spans="1:8" x14ac:dyDescent="0.15">
      <c r="A576" s="3">
        <v>1918.04</v>
      </c>
      <c r="B576" s="3">
        <v>7.21</v>
      </c>
      <c r="C576" s="3" t="str">
        <f t="shared" si="53"/>
        <v>no</v>
      </c>
      <c r="D576" s="3">
        <f t="shared" si="48"/>
        <v>8.2573333333333316</v>
      </c>
      <c r="E576" s="3">
        <f t="shared" si="49"/>
        <v>7.1519999999999992</v>
      </c>
      <c r="F576" s="3" t="str">
        <f t="shared" si="50"/>
        <v>no</v>
      </c>
      <c r="G576" s="3" t="str">
        <f t="shared" si="51"/>
        <v>no</v>
      </c>
      <c r="H576" s="3">
        <f t="shared" si="52"/>
        <v>0</v>
      </c>
    </row>
    <row r="577" spans="1:8" x14ac:dyDescent="0.15">
      <c r="A577" s="3">
        <v>1918.05</v>
      </c>
      <c r="B577" s="3">
        <v>7.44</v>
      </c>
      <c r="C577" s="3" t="str">
        <f t="shared" si="53"/>
        <v>no</v>
      </c>
      <c r="D577" s="3">
        <f t="shared" si="48"/>
        <v>8.1</v>
      </c>
      <c r="E577" s="3">
        <f t="shared" si="49"/>
        <v>7.1859999999999999</v>
      </c>
      <c r="F577" s="3" t="str">
        <f t="shared" si="50"/>
        <v>no</v>
      </c>
      <c r="G577" s="3" t="str">
        <f t="shared" si="51"/>
        <v>no</v>
      </c>
      <c r="H577" s="3">
        <f t="shared" si="52"/>
        <v>0</v>
      </c>
    </row>
    <row r="578" spans="1:8" x14ac:dyDescent="0.15">
      <c r="A578" s="3">
        <v>1918.06</v>
      </c>
      <c r="B578" s="3">
        <v>7.45</v>
      </c>
      <c r="C578" s="3" t="str">
        <f t="shared" si="53"/>
        <v>no</v>
      </c>
      <c r="D578" s="3">
        <f t="shared" si="48"/>
        <v>7.9939999999999989</v>
      </c>
      <c r="E578" s="3">
        <f t="shared" si="49"/>
        <v>7.3140000000000001</v>
      </c>
      <c r="F578" s="3" t="str">
        <f t="shared" si="50"/>
        <v>no</v>
      </c>
      <c r="G578" s="3" t="str">
        <f t="shared" si="51"/>
        <v>no</v>
      </c>
      <c r="H578" s="3">
        <f t="shared" si="52"/>
        <v>0</v>
      </c>
    </row>
    <row r="579" spans="1:8" x14ac:dyDescent="0.15">
      <c r="A579" s="3">
        <v>1918.07</v>
      </c>
      <c r="B579" s="3">
        <v>7.51</v>
      </c>
      <c r="C579" s="3" t="str">
        <f t="shared" si="53"/>
        <v>no</v>
      </c>
      <c r="D579" s="3">
        <f t="shared" si="48"/>
        <v>7.8699999999999992</v>
      </c>
      <c r="E579" s="3">
        <f t="shared" si="49"/>
        <v>7.3620000000000001</v>
      </c>
      <c r="F579" s="3" t="str">
        <f t="shared" si="50"/>
        <v>no</v>
      </c>
      <c r="G579" s="3" t="str">
        <f t="shared" si="51"/>
        <v>no</v>
      </c>
      <c r="H579" s="3">
        <f t="shared" si="52"/>
        <v>0</v>
      </c>
    </row>
    <row r="580" spans="1:8" x14ac:dyDescent="0.15">
      <c r="A580" s="3">
        <v>1918.08</v>
      </c>
      <c r="B580" s="3">
        <v>7.58</v>
      </c>
      <c r="C580" s="3" t="str">
        <f t="shared" si="53"/>
        <v>no</v>
      </c>
      <c r="D580" s="3">
        <f t="shared" si="48"/>
        <v>7.7593333333333332</v>
      </c>
      <c r="E580" s="3">
        <f t="shared" si="49"/>
        <v>7.3780000000000001</v>
      </c>
      <c r="F580" s="3" t="str">
        <f t="shared" si="50"/>
        <v>no</v>
      </c>
      <c r="G580" s="3" t="str">
        <f t="shared" si="51"/>
        <v>no</v>
      </c>
      <c r="H580" s="3">
        <f t="shared" si="52"/>
        <v>0</v>
      </c>
    </row>
    <row r="581" spans="1:8" x14ac:dyDescent="0.15">
      <c r="A581" s="3">
        <v>1918.09</v>
      </c>
      <c r="B581" s="3">
        <v>7.54</v>
      </c>
      <c r="C581" s="3" t="str">
        <f t="shared" si="53"/>
        <v>no</v>
      </c>
      <c r="D581" s="3">
        <f t="shared" si="48"/>
        <v>7.6739999999999986</v>
      </c>
      <c r="E581" s="3">
        <f t="shared" si="49"/>
        <v>7.4379999999999997</v>
      </c>
      <c r="F581" s="3" t="str">
        <f t="shared" si="50"/>
        <v>no</v>
      </c>
      <c r="G581" s="3" t="str">
        <f t="shared" si="51"/>
        <v>no</v>
      </c>
      <c r="H581" s="3">
        <f t="shared" si="52"/>
        <v>0</v>
      </c>
    </row>
    <row r="582" spans="1:8" x14ac:dyDescent="0.15">
      <c r="A582" s="3">
        <v>1918.1</v>
      </c>
      <c r="B582" s="3">
        <v>7.86</v>
      </c>
      <c r="C582" s="3" t="str">
        <f t="shared" si="53"/>
        <v>no</v>
      </c>
      <c r="D582" s="3">
        <f t="shared" si="48"/>
        <v>7.5739999999999998</v>
      </c>
      <c r="E582" s="3">
        <f t="shared" si="49"/>
        <v>7.5039999999999996</v>
      </c>
      <c r="F582" s="3" t="str">
        <f t="shared" si="50"/>
        <v>yes</v>
      </c>
      <c r="G582" s="3" t="str">
        <f t="shared" si="51"/>
        <v>no</v>
      </c>
      <c r="H582" s="3">
        <f t="shared" si="52"/>
        <v>-7.86</v>
      </c>
    </row>
    <row r="583" spans="1:8" x14ac:dyDescent="0.15">
      <c r="A583" s="3">
        <v>1918.11</v>
      </c>
      <c r="B583" s="3">
        <v>8.06</v>
      </c>
      <c r="C583" s="3" t="str">
        <f t="shared" si="53"/>
        <v>yes</v>
      </c>
      <c r="D583" s="3">
        <f t="shared" si="48"/>
        <v>7.5120000000000005</v>
      </c>
      <c r="E583" s="3">
        <f t="shared" si="49"/>
        <v>7.5879999999999992</v>
      </c>
      <c r="F583" s="3" t="str">
        <f t="shared" si="50"/>
        <v>no</v>
      </c>
      <c r="G583" s="3" t="str">
        <f t="shared" si="51"/>
        <v>no</v>
      </c>
      <c r="H583" s="3">
        <f t="shared" si="52"/>
        <v>0</v>
      </c>
    </row>
    <row r="584" spans="1:8" x14ac:dyDescent="0.15">
      <c r="A584" s="3">
        <v>1918.12</v>
      </c>
      <c r="B584" s="3">
        <v>7.9</v>
      </c>
      <c r="C584" s="3" t="str">
        <f t="shared" si="53"/>
        <v>yes</v>
      </c>
      <c r="D584" s="3">
        <f t="shared" si="48"/>
        <v>7.4806666666666679</v>
      </c>
      <c r="E584" s="3">
        <f t="shared" si="49"/>
        <v>7.7099999999999991</v>
      </c>
      <c r="F584" s="3" t="str">
        <f t="shared" si="50"/>
        <v>no</v>
      </c>
      <c r="G584" s="3" t="str">
        <f t="shared" si="51"/>
        <v>no</v>
      </c>
      <c r="H584" s="3">
        <f t="shared" si="52"/>
        <v>0</v>
      </c>
    </row>
    <row r="585" spans="1:8" x14ac:dyDescent="0.15">
      <c r="A585" s="3">
        <v>1919.01</v>
      </c>
      <c r="B585" s="3">
        <v>7.85</v>
      </c>
      <c r="C585" s="3" t="str">
        <f t="shared" si="53"/>
        <v>yes</v>
      </c>
      <c r="D585" s="3">
        <f t="shared" si="48"/>
        <v>7.4660000000000002</v>
      </c>
      <c r="E585" s="3">
        <f t="shared" si="49"/>
        <v>7.7879999999999994</v>
      </c>
      <c r="F585" s="3" t="str">
        <f t="shared" si="50"/>
        <v>no</v>
      </c>
      <c r="G585" s="3" t="str">
        <f t="shared" si="51"/>
        <v>no</v>
      </c>
      <c r="H585" s="3">
        <f t="shared" si="52"/>
        <v>0</v>
      </c>
    </row>
    <row r="586" spans="1:8" x14ac:dyDescent="0.15">
      <c r="A586" s="3">
        <v>1919.02</v>
      </c>
      <c r="B586" s="3">
        <v>7.88</v>
      </c>
      <c r="C586" s="3" t="str">
        <f t="shared" si="53"/>
        <v>yes</v>
      </c>
      <c r="D586" s="3">
        <f t="shared" si="48"/>
        <v>7.4773333333333341</v>
      </c>
      <c r="E586" s="3">
        <f t="shared" si="49"/>
        <v>7.8420000000000005</v>
      </c>
      <c r="F586" s="3" t="str">
        <f t="shared" si="50"/>
        <v>no</v>
      </c>
      <c r="G586" s="3" t="str">
        <f t="shared" si="51"/>
        <v>no</v>
      </c>
      <c r="H586" s="3">
        <f t="shared" si="52"/>
        <v>0</v>
      </c>
    </row>
    <row r="587" spans="1:8" x14ac:dyDescent="0.15">
      <c r="A587" s="3">
        <v>1919.03</v>
      </c>
      <c r="B587" s="3">
        <v>8.1199999999999992</v>
      </c>
      <c r="C587" s="3" t="str">
        <f t="shared" si="53"/>
        <v>yes</v>
      </c>
      <c r="D587" s="3">
        <f t="shared" si="48"/>
        <v>7.5333333333333332</v>
      </c>
      <c r="E587" s="3">
        <f t="shared" si="49"/>
        <v>7.910000000000001</v>
      </c>
      <c r="F587" s="3" t="str">
        <f t="shared" si="50"/>
        <v>no</v>
      </c>
      <c r="G587" s="3" t="str">
        <f t="shared" si="51"/>
        <v>no</v>
      </c>
      <c r="H587" s="3">
        <f t="shared" si="52"/>
        <v>0</v>
      </c>
    </row>
    <row r="588" spans="1:8" x14ac:dyDescent="0.15">
      <c r="A588" s="3">
        <v>1919.04</v>
      </c>
      <c r="B588" s="3">
        <v>8.39</v>
      </c>
      <c r="C588" s="3" t="str">
        <f t="shared" si="53"/>
        <v>yes</v>
      </c>
      <c r="D588" s="3">
        <f t="shared" si="48"/>
        <v>7.6213333333333342</v>
      </c>
      <c r="E588" s="3">
        <f t="shared" si="49"/>
        <v>7.9620000000000006</v>
      </c>
      <c r="F588" s="3" t="str">
        <f t="shared" si="50"/>
        <v>no</v>
      </c>
      <c r="G588" s="3" t="str">
        <f t="shared" si="51"/>
        <v>no</v>
      </c>
      <c r="H588" s="3">
        <f t="shared" si="52"/>
        <v>0</v>
      </c>
    </row>
    <row r="589" spans="1:8" x14ac:dyDescent="0.15">
      <c r="A589" s="3">
        <v>1919.05</v>
      </c>
      <c r="B589" s="3">
        <v>8.9700000000000006</v>
      </c>
      <c r="C589" s="3" t="str">
        <f t="shared" si="53"/>
        <v>yes</v>
      </c>
      <c r="D589" s="3">
        <f t="shared" si="48"/>
        <v>7.7</v>
      </c>
      <c r="E589" s="3">
        <f t="shared" si="49"/>
        <v>8.0280000000000005</v>
      </c>
      <c r="F589" s="3" t="str">
        <f t="shared" si="50"/>
        <v>no</v>
      </c>
      <c r="G589" s="3" t="str">
        <f t="shared" si="51"/>
        <v>no</v>
      </c>
      <c r="H589" s="3">
        <f t="shared" si="52"/>
        <v>0</v>
      </c>
    </row>
    <row r="590" spans="1:8" x14ac:dyDescent="0.15">
      <c r="A590" s="3">
        <v>1919.06</v>
      </c>
      <c r="B590" s="3">
        <v>9.2100000000000009</v>
      </c>
      <c r="C590" s="3" t="str">
        <f t="shared" si="53"/>
        <v>yes</v>
      </c>
      <c r="D590" s="3">
        <f t="shared" si="48"/>
        <v>7.8026666666666662</v>
      </c>
      <c r="E590" s="3">
        <f t="shared" si="49"/>
        <v>8.2420000000000009</v>
      </c>
      <c r="F590" s="3" t="str">
        <f t="shared" si="50"/>
        <v>no</v>
      </c>
      <c r="G590" s="3" t="str">
        <f t="shared" si="51"/>
        <v>no</v>
      </c>
      <c r="H590" s="3">
        <f t="shared" si="52"/>
        <v>0</v>
      </c>
    </row>
    <row r="591" spans="1:8" x14ac:dyDescent="0.15">
      <c r="A591" s="3">
        <v>1919.07</v>
      </c>
      <c r="B591" s="3">
        <v>9.51</v>
      </c>
      <c r="C591" s="3" t="str">
        <f t="shared" si="53"/>
        <v>yes</v>
      </c>
      <c r="D591" s="3">
        <f t="shared" si="48"/>
        <v>7.9313333333333329</v>
      </c>
      <c r="E591" s="3">
        <f t="shared" si="49"/>
        <v>8.5139999999999993</v>
      </c>
      <c r="F591" s="3" t="str">
        <f t="shared" si="50"/>
        <v>no</v>
      </c>
      <c r="G591" s="3" t="str">
        <f t="shared" si="51"/>
        <v>no</v>
      </c>
      <c r="H591" s="3">
        <f t="shared" si="52"/>
        <v>0</v>
      </c>
    </row>
    <row r="592" spans="1:8" x14ac:dyDescent="0.15">
      <c r="A592" s="3">
        <v>1919.08</v>
      </c>
      <c r="B592" s="3">
        <v>8.8699999999999992</v>
      </c>
      <c r="C592" s="3" t="str">
        <f t="shared" si="53"/>
        <v>yes</v>
      </c>
      <c r="D592" s="3">
        <f t="shared" si="48"/>
        <v>8.0846666666666671</v>
      </c>
      <c r="E592" s="3">
        <f t="shared" si="49"/>
        <v>8.84</v>
      </c>
      <c r="F592" s="3" t="str">
        <f t="shared" si="50"/>
        <v>no</v>
      </c>
      <c r="G592" s="3" t="str">
        <f t="shared" si="51"/>
        <v>no</v>
      </c>
      <c r="H592" s="3">
        <f t="shared" si="52"/>
        <v>0</v>
      </c>
    </row>
    <row r="593" spans="1:8" x14ac:dyDescent="0.15">
      <c r="A593" s="3">
        <v>1919.09</v>
      </c>
      <c r="B593" s="3">
        <v>9.01</v>
      </c>
      <c r="C593" s="3" t="str">
        <f t="shared" si="53"/>
        <v>yes</v>
      </c>
      <c r="D593" s="3">
        <f t="shared" si="48"/>
        <v>8.18</v>
      </c>
      <c r="E593" s="3">
        <f t="shared" si="49"/>
        <v>8.9899999999999984</v>
      </c>
      <c r="F593" s="3" t="str">
        <f t="shared" si="50"/>
        <v>no</v>
      </c>
      <c r="G593" s="3" t="str">
        <f t="shared" si="51"/>
        <v>no</v>
      </c>
      <c r="H593" s="3">
        <f t="shared" si="52"/>
        <v>0</v>
      </c>
    </row>
    <row r="594" spans="1:8" x14ac:dyDescent="0.15">
      <c r="A594" s="3">
        <v>1919.1</v>
      </c>
      <c r="B594" s="3">
        <v>9.4700000000000006</v>
      </c>
      <c r="C594" s="3" t="str">
        <f t="shared" si="53"/>
        <v>yes</v>
      </c>
      <c r="D594" s="3">
        <f t="shared" si="48"/>
        <v>8.2840000000000007</v>
      </c>
      <c r="E594" s="3">
        <f t="shared" si="49"/>
        <v>9.113999999999999</v>
      </c>
      <c r="F594" s="3" t="str">
        <f t="shared" si="50"/>
        <v>no</v>
      </c>
      <c r="G594" s="3" t="str">
        <f t="shared" si="51"/>
        <v>no</v>
      </c>
      <c r="H594" s="3">
        <f t="shared" si="52"/>
        <v>0</v>
      </c>
    </row>
    <row r="595" spans="1:8" x14ac:dyDescent="0.15">
      <c r="A595" s="3">
        <v>1919.11</v>
      </c>
      <c r="B595" s="3">
        <v>9.19</v>
      </c>
      <c r="C595" s="3" t="str">
        <f t="shared" si="53"/>
        <v>yes</v>
      </c>
      <c r="D595" s="3">
        <f t="shared" si="48"/>
        <v>8.414666666666669</v>
      </c>
      <c r="E595" s="3">
        <f t="shared" si="49"/>
        <v>9.2139999999999986</v>
      </c>
      <c r="F595" s="3" t="str">
        <f t="shared" si="50"/>
        <v>no</v>
      </c>
      <c r="G595" s="3" t="str">
        <f t="shared" si="51"/>
        <v>yes</v>
      </c>
      <c r="H595" s="3">
        <f t="shared" si="52"/>
        <v>9.19</v>
      </c>
    </row>
    <row r="596" spans="1:8" x14ac:dyDescent="0.15">
      <c r="A596" s="3">
        <v>1919.12</v>
      </c>
      <c r="B596" s="3">
        <v>8.92</v>
      </c>
      <c r="C596" s="3" t="str">
        <f t="shared" si="53"/>
        <v>no</v>
      </c>
      <c r="D596" s="3">
        <f t="shared" si="48"/>
        <v>8.5220000000000002</v>
      </c>
      <c r="E596" s="3">
        <f t="shared" si="49"/>
        <v>9.2099999999999991</v>
      </c>
      <c r="F596" s="3" t="str">
        <f t="shared" si="50"/>
        <v>yes</v>
      </c>
      <c r="G596" s="3" t="str">
        <f t="shared" si="51"/>
        <v>no</v>
      </c>
      <c r="H596" s="3">
        <f t="shared" si="52"/>
        <v>-8.92</v>
      </c>
    </row>
    <row r="597" spans="1:8" x14ac:dyDescent="0.15">
      <c r="A597" s="3">
        <v>1920.01</v>
      </c>
      <c r="B597" s="3">
        <v>8.83</v>
      </c>
      <c r="C597" s="3" t="str">
        <f t="shared" si="53"/>
        <v>yes</v>
      </c>
      <c r="D597" s="3">
        <f t="shared" si="48"/>
        <v>8.6140000000000008</v>
      </c>
      <c r="E597" s="3">
        <f t="shared" si="49"/>
        <v>9.0920000000000005</v>
      </c>
      <c r="F597" s="3" t="str">
        <f t="shared" si="50"/>
        <v>no</v>
      </c>
      <c r="G597" s="3" t="str">
        <f t="shared" si="51"/>
        <v>yes</v>
      </c>
      <c r="H597" s="3">
        <f t="shared" si="52"/>
        <v>8.83</v>
      </c>
    </row>
    <row r="598" spans="1:8" x14ac:dyDescent="0.15">
      <c r="A598" s="3">
        <v>1920.02</v>
      </c>
      <c r="B598" s="3">
        <v>8.1</v>
      </c>
      <c r="C598" s="3" t="str">
        <f t="shared" si="53"/>
        <v>no</v>
      </c>
      <c r="D598" s="3">
        <f t="shared" si="48"/>
        <v>8.6786666666666665</v>
      </c>
      <c r="E598" s="3">
        <f t="shared" si="49"/>
        <v>9.0839999999999996</v>
      </c>
      <c r="F598" s="3" t="str">
        <f t="shared" si="50"/>
        <v>no</v>
      </c>
      <c r="G598" s="3" t="str">
        <f t="shared" si="51"/>
        <v>no</v>
      </c>
      <c r="H598" s="3">
        <f t="shared" si="52"/>
        <v>0</v>
      </c>
    </row>
    <row r="599" spans="1:8" x14ac:dyDescent="0.15">
      <c r="A599" s="3">
        <v>1920.03</v>
      </c>
      <c r="B599" s="3">
        <v>8.67</v>
      </c>
      <c r="C599" s="3" t="str">
        <f t="shared" si="53"/>
        <v>no</v>
      </c>
      <c r="D599" s="3">
        <f t="shared" si="48"/>
        <v>8.6813333333333329</v>
      </c>
      <c r="E599" s="3">
        <f t="shared" si="49"/>
        <v>8.9019999999999992</v>
      </c>
      <c r="F599" s="3" t="str">
        <f t="shared" si="50"/>
        <v>no</v>
      </c>
      <c r="G599" s="3" t="str">
        <f t="shared" si="51"/>
        <v>no</v>
      </c>
      <c r="H599" s="3">
        <f t="shared" si="52"/>
        <v>0</v>
      </c>
    </row>
    <row r="600" spans="1:8" x14ac:dyDescent="0.15">
      <c r="A600" s="3">
        <v>1920.04</v>
      </c>
      <c r="B600" s="3">
        <v>8.6</v>
      </c>
      <c r="C600" s="3" t="str">
        <f t="shared" si="53"/>
        <v>no</v>
      </c>
      <c r="D600" s="3">
        <f t="shared" si="48"/>
        <v>8.732666666666665</v>
      </c>
      <c r="E600" s="3">
        <f t="shared" si="49"/>
        <v>8.7420000000000009</v>
      </c>
      <c r="F600" s="3" t="str">
        <f t="shared" si="50"/>
        <v>no</v>
      </c>
      <c r="G600" s="3" t="str">
        <f t="shared" si="51"/>
        <v>no</v>
      </c>
      <c r="H600" s="3">
        <f t="shared" si="52"/>
        <v>0</v>
      </c>
    </row>
    <row r="601" spans="1:8" x14ac:dyDescent="0.15">
      <c r="A601" s="3">
        <v>1920.05</v>
      </c>
      <c r="B601" s="3">
        <v>8.06</v>
      </c>
      <c r="C601" s="3" t="str">
        <f t="shared" si="53"/>
        <v>no</v>
      </c>
      <c r="D601" s="3">
        <f t="shared" ref="D601:D664" si="54">AVERAGE(B586:B600)</f>
        <v>8.7826666666666657</v>
      </c>
      <c r="E601" s="3">
        <f t="shared" ref="E601:E664" si="55">AVERAGE(B596:B600)</f>
        <v>8.6240000000000006</v>
      </c>
      <c r="F601" s="3" t="str">
        <f t="shared" ref="F601:F664" si="56">IF(AND(C601="No",B601&gt;D601),"yes","no")</f>
        <v>no</v>
      </c>
      <c r="G601" s="3" t="str">
        <f t="shared" ref="G601:G664" si="57">IF(AND(C601="Yes",B601&lt;E601),"yes","no")</f>
        <v>no</v>
      </c>
      <c r="H601" s="3">
        <f t="shared" ref="H601:H664" si="58">IF(F601="yes",-B601,IF(G601="yes",B601,0))</f>
        <v>0</v>
      </c>
    </row>
    <row r="602" spans="1:8" x14ac:dyDescent="0.15">
      <c r="A602" s="3">
        <v>1920.06</v>
      </c>
      <c r="B602" s="3">
        <v>7.92</v>
      </c>
      <c r="C602" s="3" t="str">
        <f t="shared" ref="C602:C665" si="59">IF(F601="yes","yes",IF(G601="yes","no",C601))</f>
        <v>no</v>
      </c>
      <c r="D602" s="3">
        <f t="shared" si="54"/>
        <v>8.7946666666666662</v>
      </c>
      <c r="E602" s="3">
        <f t="shared" si="55"/>
        <v>8.4520000000000017</v>
      </c>
      <c r="F602" s="3" t="str">
        <f t="shared" si="56"/>
        <v>no</v>
      </c>
      <c r="G602" s="3" t="str">
        <f t="shared" si="57"/>
        <v>no</v>
      </c>
      <c r="H602" s="3">
        <f t="shared" si="58"/>
        <v>0</v>
      </c>
    </row>
    <row r="603" spans="1:8" x14ac:dyDescent="0.15">
      <c r="A603" s="3">
        <v>1920.07</v>
      </c>
      <c r="B603" s="3">
        <v>7.91</v>
      </c>
      <c r="C603" s="3" t="str">
        <f t="shared" si="59"/>
        <v>no</v>
      </c>
      <c r="D603" s="3">
        <f t="shared" si="54"/>
        <v>8.7813333333333308</v>
      </c>
      <c r="E603" s="3">
        <f t="shared" si="55"/>
        <v>8.27</v>
      </c>
      <c r="F603" s="3" t="str">
        <f t="shared" si="56"/>
        <v>no</v>
      </c>
      <c r="G603" s="3" t="str">
        <f t="shared" si="57"/>
        <v>no</v>
      </c>
      <c r="H603" s="3">
        <f t="shared" si="58"/>
        <v>0</v>
      </c>
    </row>
    <row r="604" spans="1:8" x14ac:dyDescent="0.15">
      <c r="A604" s="3">
        <v>1920.08</v>
      </c>
      <c r="B604" s="3">
        <v>7.6</v>
      </c>
      <c r="C604" s="3" t="str">
        <f t="shared" si="59"/>
        <v>no</v>
      </c>
      <c r="D604" s="3">
        <f t="shared" si="54"/>
        <v>8.7493333333333325</v>
      </c>
      <c r="E604" s="3">
        <f t="shared" si="55"/>
        <v>8.2319999999999993</v>
      </c>
      <c r="F604" s="3" t="str">
        <f t="shared" si="56"/>
        <v>no</v>
      </c>
      <c r="G604" s="3" t="str">
        <f t="shared" si="57"/>
        <v>no</v>
      </c>
      <c r="H604" s="3">
        <f t="shared" si="58"/>
        <v>0</v>
      </c>
    </row>
    <row r="605" spans="1:8" x14ac:dyDescent="0.15">
      <c r="A605" s="3">
        <v>1920.09</v>
      </c>
      <c r="B605" s="3">
        <v>7.87</v>
      </c>
      <c r="C605" s="3" t="str">
        <f t="shared" si="59"/>
        <v>no</v>
      </c>
      <c r="D605" s="3">
        <f t="shared" si="54"/>
        <v>8.6579999999999977</v>
      </c>
      <c r="E605" s="3">
        <f t="shared" si="55"/>
        <v>8.0179999999999989</v>
      </c>
      <c r="F605" s="3" t="str">
        <f t="shared" si="56"/>
        <v>no</v>
      </c>
      <c r="G605" s="3" t="str">
        <f t="shared" si="57"/>
        <v>no</v>
      </c>
      <c r="H605" s="3">
        <f t="shared" si="58"/>
        <v>0</v>
      </c>
    </row>
    <row r="606" spans="1:8" x14ac:dyDescent="0.15">
      <c r="A606" s="3">
        <v>1920.1</v>
      </c>
      <c r="B606" s="3">
        <v>7.88</v>
      </c>
      <c r="C606" s="3" t="str">
        <f t="shared" si="59"/>
        <v>no</v>
      </c>
      <c r="D606" s="3">
        <f t="shared" si="54"/>
        <v>8.5686666666666653</v>
      </c>
      <c r="E606" s="3">
        <f t="shared" si="55"/>
        <v>7.8719999999999999</v>
      </c>
      <c r="F606" s="3" t="str">
        <f t="shared" si="56"/>
        <v>no</v>
      </c>
      <c r="G606" s="3" t="str">
        <f t="shared" si="57"/>
        <v>no</v>
      </c>
      <c r="H606" s="3">
        <f t="shared" si="58"/>
        <v>0</v>
      </c>
    </row>
    <row r="607" spans="1:8" x14ac:dyDescent="0.15">
      <c r="A607" s="3">
        <v>1920.11</v>
      </c>
      <c r="B607" s="3">
        <v>7.48</v>
      </c>
      <c r="C607" s="3" t="str">
        <f t="shared" si="59"/>
        <v>no</v>
      </c>
      <c r="D607" s="3">
        <f t="shared" si="54"/>
        <v>8.4599999999999991</v>
      </c>
      <c r="E607" s="3">
        <f t="shared" si="55"/>
        <v>7.8360000000000003</v>
      </c>
      <c r="F607" s="3" t="str">
        <f t="shared" si="56"/>
        <v>no</v>
      </c>
      <c r="G607" s="3" t="str">
        <f t="shared" si="57"/>
        <v>no</v>
      </c>
      <c r="H607" s="3">
        <f t="shared" si="58"/>
        <v>0</v>
      </c>
    </row>
    <row r="608" spans="1:8" x14ac:dyDescent="0.15">
      <c r="A608" s="3">
        <v>1920.12</v>
      </c>
      <c r="B608" s="3">
        <v>6.81</v>
      </c>
      <c r="C608" s="3" t="str">
        <f t="shared" si="59"/>
        <v>no</v>
      </c>
      <c r="D608" s="3">
        <f t="shared" si="54"/>
        <v>8.3673333333333328</v>
      </c>
      <c r="E608" s="3">
        <f t="shared" si="55"/>
        <v>7.7479999999999993</v>
      </c>
      <c r="F608" s="3" t="str">
        <f t="shared" si="56"/>
        <v>no</v>
      </c>
      <c r="G608" s="3" t="str">
        <f t="shared" si="57"/>
        <v>no</v>
      </c>
      <c r="H608" s="3">
        <f t="shared" si="58"/>
        <v>0</v>
      </c>
    </row>
    <row r="609" spans="1:8" x14ac:dyDescent="0.15">
      <c r="A609" s="3">
        <v>1921.01</v>
      </c>
      <c r="B609" s="3">
        <v>7.11</v>
      </c>
      <c r="C609" s="3" t="str">
        <f t="shared" si="59"/>
        <v>no</v>
      </c>
      <c r="D609" s="3">
        <f t="shared" si="54"/>
        <v>8.2206666666666663</v>
      </c>
      <c r="E609" s="3">
        <f t="shared" si="55"/>
        <v>7.5280000000000005</v>
      </c>
      <c r="F609" s="3" t="str">
        <f t="shared" si="56"/>
        <v>no</v>
      </c>
      <c r="G609" s="3" t="str">
        <f t="shared" si="57"/>
        <v>no</v>
      </c>
      <c r="H609" s="3">
        <f t="shared" si="58"/>
        <v>0</v>
      </c>
    </row>
    <row r="610" spans="1:8" x14ac:dyDescent="0.15">
      <c r="A610" s="3">
        <v>1921.02</v>
      </c>
      <c r="B610" s="3">
        <v>7.06</v>
      </c>
      <c r="C610" s="3" t="str">
        <f t="shared" si="59"/>
        <v>no</v>
      </c>
      <c r="D610" s="3">
        <f t="shared" si="54"/>
        <v>8.0633333333333344</v>
      </c>
      <c r="E610" s="3">
        <f t="shared" si="55"/>
        <v>7.43</v>
      </c>
      <c r="F610" s="3" t="str">
        <f t="shared" si="56"/>
        <v>no</v>
      </c>
      <c r="G610" s="3" t="str">
        <f t="shared" si="57"/>
        <v>no</v>
      </c>
      <c r="H610" s="3">
        <f t="shared" si="58"/>
        <v>0</v>
      </c>
    </row>
    <row r="611" spans="1:8" x14ac:dyDescent="0.15">
      <c r="A611" s="3">
        <v>1921.03</v>
      </c>
      <c r="B611" s="3">
        <v>6.88</v>
      </c>
      <c r="C611" s="3" t="str">
        <f t="shared" si="59"/>
        <v>no</v>
      </c>
      <c r="D611" s="3">
        <f t="shared" si="54"/>
        <v>7.921333333333334</v>
      </c>
      <c r="E611" s="3">
        <f t="shared" si="55"/>
        <v>7.2679999999999989</v>
      </c>
      <c r="F611" s="3" t="str">
        <f t="shared" si="56"/>
        <v>no</v>
      </c>
      <c r="G611" s="3" t="str">
        <f t="shared" si="57"/>
        <v>no</v>
      </c>
      <c r="H611" s="3">
        <f t="shared" si="58"/>
        <v>0</v>
      </c>
    </row>
    <row r="612" spans="1:8" x14ac:dyDescent="0.15">
      <c r="A612" s="3">
        <v>1921.04</v>
      </c>
      <c r="B612" s="3">
        <v>6.91</v>
      </c>
      <c r="C612" s="3" t="str">
        <f t="shared" si="59"/>
        <v>no</v>
      </c>
      <c r="D612" s="3">
        <f t="shared" si="54"/>
        <v>7.785333333333333</v>
      </c>
      <c r="E612" s="3">
        <f t="shared" si="55"/>
        <v>7.0679999999999996</v>
      </c>
      <c r="F612" s="3" t="str">
        <f t="shared" si="56"/>
        <v>no</v>
      </c>
      <c r="G612" s="3" t="str">
        <f t="shared" si="57"/>
        <v>no</v>
      </c>
      <c r="H612" s="3">
        <f t="shared" si="58"/>
        <v>0</v>
      </c>
    </row>
    <row r="613" spans="1:8" x14ac:dyDescent="0.15">
      <c r="A613" s="3">
        <v>1921.05</v>
      </c>
      <c r="B613" s="3">
        <v>7.12</v>
      </c>
      <c r="C613" s="3" t="str">
        <f t="shared" si="59"/>
        <v>no</v>
      </c>
      <c r="D613" s="3">
        <f t="shared" si="54"/>
        <v>7.6573333333333329</v>
      </c>
      <c r="E613" s="3">
        <f t="shared" si="55"/>
        <v>6.9539999999999988</v>
      </c>
      <c r="F613" s="3" t="str">
        <f t="shared" si="56"/>
        <v>no</v>
      </c>
      <c r="G613" s="3" t="str">
        <f t="shared" si="57"/>
        <v>no</v>
      </c>
      <c r="H613" s="3">
        <f t="shared" si="58"/>
        <v>0</v>
      </c>
    </row>
    <row r="614" spans="1:8" x14ac:dyDescent="0.15">
      <c r="A614" s="3">
        <v>1921.06</v>
      </c>
      <c r="B614" s="3">
        <v>6.55</v>
      </c>
      <c r="C614" s="3" t="str">
        <f t="shared" si="59"/>
        <v>no</v>
      </c>
      <c r="D614" s="3">
        <f t="shared" si="54"/>
        <v>7.5919999999999996</v>
      </c>
      <c r="E614" s="3">
        <f t="shared" si="55"/>
        <v>7.016</v>
      </c>
      <c r="F614" s="3" t="str">
        <f t="shared" si="56"/>
        <v>no</v>
      </c>
      <c r="G614" s="3" t="str">
        <f t="shared" si="57"/>
        <v>no</v>
      </c>
      <c r="H614" s="3">
        <f t="shared" si="58"/>
        <v>0</v>
      </c>
    </row>
    <row r="615" spans="1:8" x14ac:dyDescent="0.15">
      <c r="A615" s="3">
        <v>1921.07</v>
      </c>
      <c r="B615" s="3">
        <v>6.53</v>
      </c>
      <c r="C615" s="3" t="str">
        <f t="shared" si="59"/>
        <v>no</v>
      </c>
      <c r="D615" s="3">
        <f t="shared" si="54"/>
        <v>7.4506666666666659</v>
      </c>
      <c r="E615" s="3">
        <f t="shared" si="55"/>
        <v>6.9040000000000008</v>
      </c>
      <c r="F615" s="3" t="str">
        <f t="shared" si="56"/>
        <v>no</v>
      </c>
      <c r="G615" s="3" t="str">
        <f t="shared" si="57"/>
        <v>no</v>
      </c>
      <c r="H615" s="3">
        <f t="shared" si="58"/>
        <v>0</v>
      </c>
    </row>
    <row r="616" spans="1:8" x14ac:dyDescent="0.15">
      <c r="A616" s="3">
        <v>1921.08</v>
      </c>
      <c r="B616" s="3">
        <v>6.45</v>
      </c>
      <c r="C616" s="3" t="str">
        <f t="shared" si="59"/>
        <v>no</v>
      </c>
      <c r="D616" s="3">
        <f t="shared" si="54"/>
        <v>7.3126666666666669</v>
      </c>
      <c r="E616" s="3">
        <f t="shared" si="55"/>
        <v>6.798</v>
      </c>
      <c r="F616" s="3" t="str">
        <f t="shared" si="56"/>
        <v>no</v>
      </c>
      <c r="G616" s="3" t="str">
        <f t="shared" si="57"/>
        <v>no</v>
      </c>
      <c r="H616" s="3">
        <f t="shared" si="58"/>
        <v>0</v>
      </c>
    </row>
    <row r="617" spans="1:8" x14ac:dyDescent="0.15">
      <c r="A617" s="3">
        <v>1921.09</v>
      </c>
      <c r="B617" s="3">
        <v>6.61</v>
      </c>
      <c r="C617" s="3" t="str">
        <f t="shared" si="59"/>
        <v>no</v>
      </c>
      <c r="D617" s="3">
        <f t="shared" si="54"/>
        <v>7.2053333333333329</v>
      </c>
      <c r="E617" s="3">
        <f t="shared" si="55"/>
        <v>6.7120000000000006</v>
      </c>
      <c r="F617" s="3" t="str">
        <f t="shared" si="56"/>
        <v>no</v>
      </c>
      <c r="G617" s="3" t="str">
        <f t="shared" si="57"/>
        <v>no</v>
      </c>
      <c r="H617" s="3">
        <f t="shared" si="58"/>
        <v>0</v>
      </c>
    </row>
    <row r="618" spans="1:8" x14ac:dyDescent="0.15">
      <c r="A618" s="3">
        <v>1921.1</v>
      </c>
      <c r="B618" s="3">
        <v>6.7</v>
      </c>
      <c r="C618" s="3" t="str">
        <f t="shared" si="59"/>
        <v>no</v>
      </c>
      <c r="D618" s="3">
        <f t="shared" si="54"/>
        <v>7.1179999999999994</v>
      </c>
      <c r="E618" s="3">
        <f t="shared" si="55"/>
        <v>6.6519999999999992</v>
      </c>
      <c r="F618" s="3" t="str">
        <f t="shared" si="56"/>
        <v>no</v>
      </c>
      <c r="G618" s="3" t="str">
        <f t="shared" si="57"/>
        <v>no</v>
      </c>
      <c r="H618" s="3">
        <f t="shared" si="58"/>
        <v>0</v>
      </c>
    </row>
    <row r="619" spans="1:8" x14ac:dyDescent="0.15">
      <c r="A619" s="3">
        <v>1921.11</v>
      </c>
      <c r="B619" s="3">
        <v>7.06</v>
      </c>
      <c r="C619" s="3" t="str">
        <f t="shared" si="59"/>
        <v>no</v>
      </c>
      <c r="D619" s="3">
        <f t="shared" si="54"/>
        <v>7.0373333333333346</v>
      </c>
      <c r="E619" s="3">
        <f t="shared" si="55"/>
        <v>6.5680000000000005</v>
      </c>
      <c r="F619" s="3" t="str">
        <f t="shared" si="56"/>
        <v>yes</v>
      </c>
      <c r="G619" s="3" t="str">
        <f t="shared" si="57"/>
        <v>no</v>
      </c>
      <c r="H619" s="3">
        <f t="shared" si="58"/>
        <v>-7.06</v>
      </c>
    </row>
    <row r="620" spans="1:8" x14ac:dyDescent="0.15">
      <c r="A620" s="3">
        <v>1921.12</v>
      </c>
      <c r="B620" s="3">
        <v>7.31</v>
      </c>
      <c r="C620" s="3" t="str">
        <f t="shared" si="59"/>
        <v>yes</v>
      </c>
      <c r="D620" s="3">
        <f t="shared" si="54"/>
        <v>7.0013333333333341</v>
      </c>
      <c r="E620" s="3">
        <f t="shared" si="55"/>
        <v>6.67</v>
      </c>
      <c r="F620" s="3" t="str">
        <f t="shared" si="56"/>
        <v>no</v>
      </c>
      <c r="G620" s="3" t="str">
        <f t="shared" si="57"/>
        <v>no</v>
      </c>
      <c r="H620" s="3">
        <f t="shared" si="58"/>
        <v>0</v>
      </c>
    </row>
    <row r="621" spans="1:8" x14ac:dyDescent="0.15">
      <c r="A621" s="3">
        <v>1922.01</v>
      </c>
      <c r="B621" s="3">
        <v>7.3</v>
      </c>
      <c r="C621" s="3" t="str">
        <f t="shared" si="59"/>
        <v>yes</v>
      </c>
      <c r="D621" s="3">
        <f t="shared" si="54"/>
        <v>6.9639999999999995</v>
      </c>
      <c r="E621" s="3">
        <f t="shared" si="55"/>
        <v>6.8260000000000005</v>
      </c>
      <c r="F621" s="3" t="str">
        <f t="shared" si="56"/>
        <v>no</v>
      </c>
      <c r="G621" s="3" t="str">
        <f t="shared" si="57"/>
        <v>no</v>
      </c>
      <c r="H621" s="3">
        <f t="shared" si="58"/>
        <v>0</v>
      </c>
    </row>
    <row r="622" spans="1:8" x14ac:dyDescent="0.15">
      <c r="A622" s="3">
        <v>1922.02</v>
      </c>
      <c r="B622" s="3">
        <v>7.46</v>
      </c>
      <c r="C622" s="3" t="str">
        <f t="shared" si="59"/>
        <v>yes</v>
      </c>
      <c r="D622" s="3">
        <f t="shared" si="54"/>
        <v>6.9253333333333327</v>
      </c>
      <c r="E622" s="3">
        <f t="shared" si="55"/>
        <v>6.9959999999999996</v>
      </c>
      <c r="F622" s="3" t="str">
        <f t="shared" si="56"/>
        <v>no</v>
      </c>
      <c r="G622" s="3" t="str">
        <f t="shared" si="57"/>
        <v>no</v>
      </c>
      <c r="H622" s="3">
        <f t="shared" si="58"/>
        <v>0</v>
      </c>
    </row>
    <row r="623" spans="1:8" x14ac:dyDescent="0.15">
      <c r="A623" s="3">
        <v>1922.03</v>
      </c>
      <c r="B623" s="3">
        <v>7.74</v>
      </c>
      <c r="C623" s="3" t="str">
        <f t="shared" si="59"/>
        <v>yes</v>
      </c>
      <c r="D623" s="3">
        <f t="shared" si="54"/>
        <v>6.9240000000000004</v>
      </c>
      <c r="E623" s="3">
        <f t="shared" si="55"/>
        <v>7.1659999999999995</v>
      </c>
      <c r="F623" s="3" t="str">
        <f t="shared" si="56"/>
        <v>no</v>
      </c>
      <c r="G623" s="3" t="str">
        <f t="shared" si="57"/>
        <v>no</v>
      </c>
      <c r="H623" s="3">
        <f t="shared" si="58"/>
        <v>0</v>
      </c>
    </row>
    <row r="624" spans="1:8" x14ac:dyDescent="0.15">
      <c r="A624" s="3">
        <v>1922.04</v>
      </c>
      <c r="B624" s="3">
        <v>8.2100000000000009</v>
      </c>
      <c r="C624" s="3" t="str">
        <f t="shared" si="59"/>
        <v>yes</v>
      </c>
      <c r="D624" s="3">
        <f t="shared" si="54"/>
        <v>6.9859999999999998</v>
      </c>
      <c r="E624" s="3">
        <f t="shared" si="55"/>
        <v>7.3739999999999997</v>
      </c>
      <c r="F624" s="3" t="str">
        <f t="shared" si="56"/>
        <v>no</v>
      </c>
      <c r="G624" s="3" t="str">
        <f t="shared" si="57"/>
        <v>no</v>
      </c>
      <c r="H624" s="3">
        <f t="shared" si="58"/>
        <v>0</v>
      </c>
    </row>
    <row r="625" spans="1:8" x14ac:dyDescent="0.15">
      <c r="A625" s="3">
        <v>1922.05</v>
      </c>
      <c r="B625" s="3">
        <v>8.5299999999999994</v>
      </c>
      <c r="C625" s="3" t="str">
        <f t="shared" si="59"/>
        <v>yes</v>
      </c>
      <c r="D625" s="3">
        <f t="shared" si="54"/>
        <v>7.0593333333333321</v>
      </c>
      <c r="E625" s="3">
        <f t="shared" si="55"/>
        <v>7.604000000000001</v>
      </c>
      <c r="F625" s="3" t="str">
        <f t="shared" si="56"/>
        <v>no</v>
      </c>
      <c r="G625" s="3" t="str">
        <f t="shared" si="57"/>
        <v>no</v>
      </c>
      <c r="H625" s="3">
        <f t="shared" si="58"/>
        <v>0</v>
      </c>
    </row>
    <row r="626" spans="1:8" x14ac:dyDescent="0.15">
      <c r="A626" s="3">
        <v>1922.06</v>
      </c>
      <c r="B626" s="3">
        <v>8.4499999999999993</v>
      </c>
      <c r="C626" s="3" t="str">
        <f t="shared" si="59"/>
        <v>yes</v>
      </c>
      <c r="D626" s="3">
        <f t="shared" si="54"/>
        <v>7.157333333333332</v>
      </c>
      <c r="E626" s="3">
        <f t="shared" si="55"/>
        <v>7.8480000000000008</v>
      </c>
      <c r="F626" s="3" t="str">
        <f t="shared" si="56"/>
        <v>no</v>
      </c>
      <c r="G626" s="3" t="str">
        <f t="shared" si="57"/>
        <v>no</v>
      </c>
      <c r="H626" s="3">
        <f t="shared" si="58"/>
        <v>0</v>
      </c>
    </row>
    <row r="627" spans="1:8" x14ac:dyDescent="0.15">
      <c r="A627" s="3">
        <v>1922.07</v>
      </c>
      <c r="B627" s="3">
        <v>8.51</v>
      </c>
      <c r="C627" s="3" t="str">
        <f t="shared" si="59"/>
        <v>yes</v>
      </c>
      <c r="D627" s="3">
        <f t="shared" si="54"/>
        <v>7.2619999999999996</v>
      </c>
      <c r="E627" s="3">
        <f t="shared" si="55"/>
        <v>8.0779999999999994</v>
      </c>
      <c r="F627" s="3" t="str">
        <f t="shared" si="56"/>
        <v>no</v>
      </c>
      <c r="G627" s="3" t="str">
        <f t="shared" si="57"/>
        <v>no</v>
      </c>
      <c r="H627" s="3">
        <f t="shared" si="58"/>
        <v>0</v>
      </c>
    </row>
    <row r="628" spans="1:8" x14ac:dyDescent="0.15">
      <c r="A628" s="3">
        <v>1922.08</v>
      </c>
      <c r="B628" s="3">
        <v>8.83</v>
      </c>
      <c r="C628" s="3" t="str">
        <f t="shared" si="59"/>
        <v>yes</v>
      </c>
      <c r="D628" s="3">
        <f t="shared" si="54"/>
        <v>7.3686666666666669</v>
      </c>
      <c r="E628" s="3">
        <f t="shared" si="55"/>
        <v>8.2880000000000003</v>
      </c>
      <c r="F628" s="3" t="str">
        <f t="shared" si="56"/>
        <v>no</v>
      </c>
      <c r="G628" s="3" t="str">
        <f t="shared" si="57"/>
        <v>no</v>
      </c>
      <c r="H628" s="3">
        <f t="shared" si="58"/>
        <v>0</v>
      </c>
    </row>
    <row r="629" spans="1:8" x14ac:dyDescent="0.15">
      <c r="A629" s="3">
        <v>1922.09</v>
      </c>
      <c r="B629" s="3">
        <v>9.06</v>
      </c>
      <c r="C629" s="3" t="str">
        <f t="shared" si="59"/>
        <v>yes</v>
      </c>
      <c r="D629" s="3">
        <f t="shared" si="54"/>
        <v>7.4826666666666686</v>
      </c>
      <c r="E629" s="3">
        <f t="shared" si="55"/>
        <v>8.5060000000000002</v>
      </c>
      <c r="F629" s="3" t="str">
        <f t="shared" si="56"/>
        <v>no</v>
      </c>
      <c r="G629" s="3" t="str">
        <f t="shared" si="57"/>
        <v>no</v>
      </c>
      <c r="H629" s="3">
        <f t="shared" si="58"/>
        <v>0</v>
      </c>
    </row>
    <row r="630" spans="1:8" x14ac:dyDescent="0.15">
      <c r="A630" s="3">
        <v>1922.1</v>
      </c>
      <c r="B630" s="3">
        <v>9.26</v>
      </c>
      <c r="C630" s="3" t="str">
        <f t="shared" si="59"/>
        <v>yes</v>
      </c>
      <c r="D630" s="3">
        <f t="shared" si="54"/>
        <v>7.6500000000000012</v>
      </c>
      <c r="E630" s="3">
        <f t="shared" si="55"/>
        <v>8.6759999999999984</v>
      </c>
      <c r="F630" s="3" t="str">
        <f t="shared" si="56"/>
        <v>no</v>
      </c>
      <c r="G630" s="3" t="str">
        <f t="shared" si="57"/>
        <v>no</v>
      </c>
      <c r="H630" s="3">
        <f t="shared" si="58"/>
        <v>0</v>
      </c>
    </row>
    <row r="631" spans="1:8" x14ac:dyDescent="0.15">
      <c r="A631" s="3">
        <v>1922.11</v>
      </c>
      <c r="B631" s="3">
        <v>8.8000000000000007</v>
      </c>
      <c r="C631" s="3" t="str">
        <f t="shared" si="59"/>
        <v>yes</v>
      </c>
      <c r="D631" s="3">
        <f t="shared" si="54"/>
        <v>7.8320000000000016</v>
      </c>
      <c r="E631" s="3">
        <f t="shared" si="55"/>
        <v>8.8219999999999992</v>
      </c>
      <c r="F631" s="3" t="str">
        <f t="shared" si="56"/>
        <v>no</v>
      </c>
      <c r="G631" s="3" t="str">
        <f t="shared" si="57"/>
        <v>yes</v>
      </c>
      <c r="H631" s="3">
        <f t="shared" si="58"/>
        <v>8.8000000000000007</v>
      </c>
    </row>
    <row r="632" spans="1:8" x14ac:dyDescent="0.15">
      <c r="A632" s="3">
        <v>1922.12</v>
      </c>
      <c r="B632" s="3">
        <v>8.7799999999999994</v>
      </c>
      <c r="C632" s="3" t="str">
        <f t="shared" si="59"/>
        <v>no</v>
      </c>
      <c r="D632" s="3">
        <f t="shared" si="54"/>
        <v>7.9886666666666679</v>
      </c>
      <c r="E632" s="3">
        <f t="shared" si="55"/>
        <v>8.8919999999999995</v>
      </c>
      <c r="F632" s="3" t="str">
        <f t="shared" si="56"/>
        <v>yes</v>
      </c>
      <c r="G632" s="3" t="str">
        <f t="shared" si="57"/>
        <v>no</v>
      </c>
      <c r="H632" s="3">
        <f t="shared" si="58"/>
        <v>-8.7799999999999994</v>
      </c>
    </row>
    <row r="633" spans="1:8" x14ac:dyDescent="0.15">
      <c r="A633" s="3">
        <v>1923.01</v>
      </c>
      <c r="B633" s="3">
        <v>8.9</v>
      </c>
      <c r="C633" s="3" t="str">
        <f t="shared" si="59"/>
        <v>yes</v>
      </c>
      <c r="D633" s="3">
        <f t="shared" si="54"/>
        <v>8.1333333333333346</v>
      </c>
      <c r="E633" s="3">
        <f t="shared" si="55"/>
        <v>8.9460000000000015</v>
      </c>
      <c r="F633" s="3" t="str">
        <f t="shared" si="56"/>
        <v>no</v>
      </c>
      <c r="G633" s="3" t="str">
        <f t="shared" si="57"/>
        <v>yes</v>
      </c>
      <c r="H633" s="3">
        <f t="shared" si="58"/>
        <v>8.9</v>
      </c>
    </row>
    <row r="634" spans="1:8" x14ac:dyDescent="0.15">
      <c r="A634" s="3">
        <v>1923.02</v>
      </c>
      <c r="B634" s="3">
        <v>9.2799999999999994</v>
      </c>
      <c r="C634" s="3" t="str">
        <f t="shared" si="59"/>
        <v>no</v>
      </c>
      <c r="D634" s="3">
        <f t="shared" si="54"/>
        <v>8.2800000000000011</v>
      </c>
      <c r="E634" s="3">
        <f t="shared" si="55"/>
        <v>8.9599999999999991</v>
      </c>
      <c r="F634" s="3" t="str">
        <f t="shared" si="56"/>
        <v>yes</v>
      </c>
      <c r="G634" s="3" t="str">
        <f t="shared" si="57"/>
        <v>no</v>
      </c>
      <c r="H634" s="3">
        <f t="shared" si="58"/>
        <v>-9.2799999999999994</v>
      </c>
    </row>
    <row r="635" spans="1:8" x14ac:dyDescent="0.15">
      <c r="A635" s="3">
        <v>1923.03</v>
      </c>
      <c r="B635" s="3">
        <v>9.43</v>
      </c>
      <c r="C635" s="3" t="str">
        <f t="shared" si="59"/>
        <v>yes</v>
      </c>
      <c r="D635" s="3">
        <f t="shared" si="54"/>
        <v>8.4280000000000008</v>
      </c>
      <c r="E635" s="3">
        <f t="shared" si="55"/>
        <v>9.0040000000000013</v>
      </c>
      <c r="F635" s="3" t="str">
        <f t="shared" si="56"/>
        <v>no</v>
      </c>
      <c r="G635" s="3" t="str">
        <f t="shared" si="57"/>
        <v>no</v>
      </c>
      <c r="H635" s="3">
        <f t="shared" si="58"/>
        <v>0</v>
      </c>
    </row>
    <row r="636" spans="1:8" x14ac:dyDescent="0.15">
      <c r="A636" s="3">
        <v>1923.04</v>
      </c>
      <c r="B636" s="3">
        <v>9.1</v>
      </c>
      <c r="C636" s="3" t="str">
        <f t="shared" si="59"/>
        <v>yes</v>
      </c>
      <c r="D636" s="3">
        <f t="shared" si="54"/>
        <v>8.5693333333333346</v>
      </c>
      <c r="E636" s="3">
        <f t="shared" si="55"/>
        <v>9.0380000000000003</v>
      </c>
      <c r="F636" s="3" t="str">
        <f t="shared" si="56"/>
        <v>no</v>
      </c>
      <c r="G636" s="3" t="str">
        <f t="shared" si="57"/>
        <v>no</v>
      </c>
      <c r="H636" s="3">
        <f t="shared" si="58"/>
        <v>0</v>
      </c>
    </row>
    <row r="637" spans="1:8" x14ac:dyDescent="0.15">
      <c r="A637" s="3">
        <v>1923.05</v>
      </c>
      <c r="B637" s="3">
        <v>8.67</v>
      </c>
      <c r="C637" s="3" t="str">
        <f t="shared" si="59"/>
        <v>yes</v>
      </c>
      <c r="D637" s="3">
        <f t="shared" si="54"/>
        <v>8.6893333333333338</v>
      </c>
      <c r="E637" s="3">
        <f t="shared" si="55"/>
        <v>9.0980000000000008</v>
      </c>
      <c r="F637" s="3" t="str">
        <f t="shared" si="56"/>
        <v>no</v>
      </c>
      <c r="G637" s="3" t="str">
        <f t="shared" si="57"/>
        <v>yes</v>
      </c>
      <c r="H637" s="3">
        <f t="shared" si="58"/>
        <v>8.67</v>
      </c>
    </row>
    <row r="638" spans="1:8" x14ac:dyDescent="0.15">
      <c r="A638" s="3">
        <v>1923.06</v>
      </c>
      <c r="B638" s="3">
        <v>8.34</v>
      </c>
      <c r="C638" s="3" t="str">
        <f t="shared" si="59"/>
        <v>no</v>
      </c>
      <c r="D638" s="3">
        <f t="shared" si="54"/>
        <v>8.77</v>
      </c>
      <c r="E638" s="3">
        <f t="shared" si="55"/>
        <v>9.0760000000000005</v>
      </c>
      <c r="F638" s="3" t="str">
        <f t="shared" si="56"/>
        <v>no</v>
      </c>
      <c r="G638" s="3" t="str">
        <f t="shared" si="57"/>
        <v>no</v>
      </c>
      <c r="H638" s="3">
        <f t="shared" si="58"/>
        <v>0</v>
      </c>
    </row>
    <row r="639" spans="1:8" x14ac:dyDescent="0.15">
      <c r="A639" s="3">
        <v>1923.07</v>
      </c>
      <c r="B639" s="3">
        <v>8.06</v>
      </c>
      <c r="C639" s="3" t="str">
        <f t="shared" si="59"/>
        <v>no</v>
      </c>
      <c r="D639" s="3">
        <f t="shared" si="54"/>
        <v>8.81</v>
      </c>
      <c r="E639" s="3">
        <f t="shared" si="55"/>
        <v>8.9640000000000022</v>
      </c>
      <c r="F639" s="3" t="str">
        <f t="shared" si="56"/>
        <v>no</v>
      </c>
      <c r="G639" s="3" t="str">
        <f t="shared" si="57"/>
        <v>no</v>
      </c>
      <c r="H639" s="3">
        <f t="shared" si="58"/>
        <v>0</v>
      </c>
    </row>
    <row r="640" spans="1:8" x14ac:dyDescent="0.15">
      <c r="A640" s="3">
        <v>1923.08</v>
      </c>
      <c r="B640" s="3">
        <v>8.1</v>
      </c>
      <c r="C640" s="3" t="str">
        <f t="shared" si="59"/>
        <v>no</v>
      </c>
      <c r="D640" s="3">
        <f t="shared" si="54"/>
        <v>8.8000000000000007</v>
      </c>
      <c r="E640" s="3">
        <f t="shared" si="55"/>
        <v>8.7200000000000024</v>
      </c>
      <c r="F640" s="3" t="str">
        <f t="shared" si="56"/>
        <v>no</v>
      </c>
      <c r="G640" s="3" t="str">
        <f t="shared" si="57"/>
        <v>no</v>
      </c>
      <c r="H640" s="3">
        <f t="shared" si="58"/>
        <v>0</v>
      </c>
    </row>
    <row r="641" spans="1:8" x14ac:dyDescent="0.15">
      <c r="A641" s="3">
        <v>1923.09</v>
      </c>
      <c r="B641" s="3">
        <v>8.15</v>
      </c>
      <c r="C641" s="3" t="str">
        <f t="shared" si="59"/>
        <v>no</v>
      </c>
      <c r="D641" s="3">
        <f t="shared" si="54"/>
        <v>8.7713333333333345</v>
      </c>
      <c r="E641" s="3">
        <f t="shared" si="55"/>
        <v>8.4540000000000006</v>
      </c>
      <c r="F641" s="3" t="str">
        <f t="shared" si="56"/>
        <v>no</v>
      </c>
      <c r="G641" s="3" t="str">
        <f t="shared" si="57"/>
        <v>no</v>
      </c>
      <c r="H641" s="3">
        <f t="shared" si="58"/>
        <v>0</v>
      </c>
    </row>
    <row r="642" spans="1:8" x14ac:dyDescent="0.15">
      <c r="A642" s="3">
        <v>1923.1</v>
      </c>
      <c r="B642" s="3">
        <v>8.0299999999999994</v>
      </c>
      <c r="C642" s="3" t="str">
        <f t="shared" si="59"/>
        <v>no</v>
      </c>
      <c r="D642" s="3">
        <f t="shared" si="54"/>
        <v>8.7513333333333314</v>
      </c>
      <c r="E642" s="3">
        <f t="shared" si="55"/>
        <v>8.2639999999999993</v>
      </c>
      <c r="F642" s="3" t="str">
        <f t="shared" si="56"/>
        <v>no</v>
      </c>
      <c r="G642" s="3" t="str">
        <f t="shared" si="57"/>
        <v>no</v>
      </c>
      <c r="H642" s="3">
        <f t="shared" si="58"/>
        <v>0</v>
      </c>
    </row>
    <row r="643" spans="1:8" x14ac:dyDescent="0.15">
      <c r="A643" s="3">
        <v>1923.11</v>
      </c>
      <c r="B643" s="3">
        <v>8.27</v>
      </c>
      <c r="C643" s="3" t="str">
        <f t="shared" si="59"/>
        <v>no</v>
      </c>
      <c r="D643" s="3">
        <f t="shared" si="54"/>
        <v>8.7193333333333332</v>
      </c>
      <c r="E643" s="3">
        <f t="shared" si="55"/>
        <v>8.1359999999999992</v>
      </c>
      <c r="F643" s="3" t="str">
        <f t="shared" si="56"/>
        <v>no</v>
      </c>
      <c r="G643" s="3" t="str">
        <f t="shared" si="57"/>
        <v>no</v>
      </c>
      <c r="H643" s="3">
        <f t="shared" si="58"/>
        <v>0</v>
      </c>
    </row>
    <row r="644" spans="1:8" x14ac:dyDescent="0.15">
      <c r="A644" s="3">
        <v>1923.12</v>
      </c>
      <c r="B644" s="3">
        <v>8.5500000000000007</v>
      </c>
      <c r="C644" s="3" t="str">
        <f t="shared" si="59"/>
        <v>no</v>
      </c>
      <c r="D644" s="3">
        <f t="shared" si="54"/>
        <v>8.6820000000000004</v>
      </c>
      <c r="E644" s="3">
        <f t="shared" si="55"/>
        <v>8.1219999999999999</v>
      </c>
      <c r="F644" s="3" t="str">
        <f t="shared" si="56"/>
        <v>no</v>
      </c>
      <c r="G644" s="3" t="str">
        <f t="shared" si="57"/>
        <v>no</v>
      </c>
      <c r="H644" s="3">
        <f t="shared" si="58"/>
        <v>0</v>
      </c>
    </row>
    <row r="645" spans="1:8" x14ac:dyDescent="0.15">
      <c r="A645" s="3">
        <v>1924.01</v>
      </c>
      <c r="B645" s="3">
        <v>8.83</v>
      </c>
      <c r="C645" s="3" t="str">
        <f t="shared" si="59"/>
        <v>no</v>
      </c>
      <c r="D645" s="3">
        <f t="shared" si="54"/>
        <v>8.6479999999999997</v>
      </c>
      <c r="E645" s="3">
        <f t="shared" si="55"/>
        <v>8.2199999999999989</v>
      </c>
      <c r="F645" s="3" t="str">
        <f t="shared" si="56"/>
        <v>yes</v>
      </c>
      <c r="G645" s="3" t="str">
        <f t="shared" si="57"/>
        <v>no</v>
      </c>
      <c r="H645" s="3">
        <f t="shared" si="58"/>
        <v>-8.83</v>
      </c>
    </row>
    <row r="646" spans="1:8" x14ac:dyDescent="0.15">
      <c r="A646" s="3">
        <v>1924.02</v>
      </c>
      <c r="B646" s="3">
        <v>8.8699999999999992</v>
      </c>
      <c r="C646" s="3" t="str">
        <f t="shared" si="59"/>
        <v>yes</v>
      </c>
      <c r="D646" s="3">
        <f t="shared" si="54"/>
        <v>8.6193333333333335</v>
      </c>
      <c r="E646" s="3">
        <f t="shared" si="55"/>
        <v>8.3659999999999997</v>
      </c>
      <c r="F646" s="3" t="str">
        <f t="shared" si="56"/>
        <v>no</v>
      </c>
      <c r="G646" s="3" t="str">
        <f t="shared" si="57"/>
        <v>no</v>
      </c>
      <c r="H646" s="3">
        <f t="shared" si="58"/>
        <v>0</v>
      </c>
    </row>
    <row r="647" spans="1:8" x14ac:dyDescent="0.15">
      <c r="A647" s="3">
        <v>1924.03</v>
      </c>
      <c r="B647" s="3">
        <v>8.6999999999999993</v>
      </c>
      <c r="C647" s="3" t="str">
        <f t="shared" si="59"/>
        <v>yes</v>
      </c>
      <c r="D647" s="3">
        <f t="shared" si="54"/>
        <v>8.6239999999999988</v>
      </c>
      <c r="E647" s="3">
        <f t="shared" si="55"/>
        <v>8.51</v>
      </c>
      <c r="F647" s="3" t="str">
        <f t="shared" si="56"/>
        <v>no</v>
      </c>
      <c r="G647" s="3" t="str">
        <f t="shared" si="57"/>
        <v>no</v>
      </c>
      <c r="H647" s="3">
        <f t="shared" si="58"/>
        <v>0</v>
      </c>
    </row>
    <row r="648" spans="1:8" x14ac:dyDescent="0.15">
      <c r="A648" s="3">
        <v>1924.04</v>
      </c>
      <c r="B648" s="3">
        <v>8.5</v>
      </c>
      <c r="C648" s="3" t="str">
        <f t="shared" si="59"/>
        <v>yes</v>
      </c>
      <c r="D648" s="3">
        <f t="shared" si="54"/>
        <v>8.618666666666666</v>
      </c>
      <c r="E648" s="3">
        <f t="shared" si="55"/>
        <v>8.6440000000000001</v>
      </c>
      <c r="F648" s="3" t="str">
        <f t="shared" si="56"/>
        <v>no</v>
      </c>
      <c r="G648" s="3" t="str">
        <f t="shared" si="57"/>
        <v>yes</v>
      </c>
      <c r="H648" s="3">
        <f t="shared" si="58"/>
        <v>8.5</v>
      </c>
    </row>
    <row r="649" spans="1:8" x14ac:dyDescent="0.15">
      <c r="A649" s="3">
        <v>1924.05</v>
      </c>
      <c r="B649" s="3">
        <v>8.4700000000000006</v>
      </c>
      <c r="C649" s="3" t="str">
        <f t="shared" si="59"/>
        <v>no</v>
      </c>
      <c r="D649" s="3">
        <f t="shared" si="54"/>
        <v>8.5920000000000005</v>
      </c>
      <c r="E649" s="3">
        <f t="shared" si="55"/>
        <v>8.6900000000000013</v>
      </c>
      <c r="F649" s="3" t="str">
        <f t="shared" si="56"/>
        <v>no</v>
      </c>
      <c r="G649" s="3" t="str">
        <f t="shared" si="57"/>
        <v>no</v>
      </c>
      <c r="H649" s="3">
        <f t="shared" si="58"/>
        <v>0</v>
      </c>
    </row>
    <row r="650" spans="1:8" x14ac:dyDescent="0.15">
      <c r="A650" s="3">
        <v>1924.06</v>
      </c>
      <c r="B650" s="3">
        <v>8.6300000000000008</v>
      </c>
      <c r="C650" s="3" t="str">
        <f t="shared" si="59"/>
        <v>no</v>
      </c>
      <c r="D650" s="3">
        <f t="shared" si="54"/>
        <v>8.538000000000002</v>
      </c>
      <c r="E650" s="3">
        <f t="shared" si="55"/>
        <v>8.6739999999999995</v>
      </c>
      <c r="F650" s="3" t="str">
        <f t="shared" si="56"/>
        <v>yes</v>
      </c>
      <c r="G650" s="3" t="str">
        <f t="shared" si="57"/>
        <v>no</v>
      </c>
      <c r="H650" s="3">
        <f t="shared" si="58"/>
        <v>-8.6300000000000008</v>
      </c>
    </row>
    <row r="651" spans="1:8" x14ac:dyDescent="0.15">
      <c r="A651" s="3">
        <v>1924.07</v>
      </c>
      <c r="B651" s="3">
        <v>9.0299999999999994</v>
      </c>
      <c r="C651" s="3" t="str">
        <f t="shared" si="59"/>
        <v>yes</v>
      </c>
      <c r="D651" s="3">
        <f t="shared" si="54"/>
        <v>8.4846666666666657</v>
      </c>
      <c r="E651" s="3">
        <f t="shared" si="55"/>
        <v>8.6340000000000003</v>
      </c>
      <c r="F651" s="3" t="str">
        <f t="shared" si="56"/>
        <v>no</v>
      </c>
      <c r="G651" s="3" t="str">
        <f t="shared" si="57"/>
        <v>no</v>
      </c>
      <c r="H651" s="3">
        <f t="shared" si="58"/>
        <v>0</v>
      </c>
    </row>
    <row r="652" spans="1:8" x14ac:dyDescent="0.15">
      <c r="A652" s="3">
        <v>1924.08</v>
      </c>
      <c r="B652" s="3">
        <v>9.34</v>
      </c>
      <c r="C652" s="3" t="str">
        <f t="shared" si="59"/>
        <v>yes</v>
      </c>
      <c r="D652" s="3">
        <f t="shared" si="54"/>
        <v>8.48</v>
      </c>
      <c r="E652" s="3">
        <f t="shared" si="55"/>
        <v>8.6660000000000004</v>
      </c>
      <c r="F652" s="3" t="str">
        <f t="shared" si="56"/>
        <v>no</v>
      </c>
      <c r="G652" s="3" t="str">
        <f t="shared" si="57"/>
        <v>no</v>
      </c>
      <c r="H652" s="3">
        <f t="shared" si="58"/>
        <v>0</v>
      </c>
    </row>
    <row r="653" spans="1:8" x14ac:dyDescent="0.15">
      <c r="A653" s="3">
        <v>1924.09</v>
      </c>
      <c r="B653" s="3">
        <v>9.25</v>
      </c>
      <c r="C653" s="3" t="str">
        <f t="shared" si="59"/>
        <v>yes</v>
      </c>
      <c r="D653" s="3">
        <f t="shared" si="54"/>
        <v>8.5246666666666666</v>
      </c>
      <c r="E653" s="3">
        <f t="shared" si="55"/>
        <v>8.7940000000000005</v>
      </c>
      <c r="F653" s="3" t="str">
        <f t="shared" si="56"/>
        <v>no</v>
      </c>
      <c r="G653" s="3" t="str">
        <f t="shared" si="57"/>
        <v>no</v>
      </c>
      <c r="H653" s="3">
        <f t="shared" si="58"/>
        <v>0</v>
      </c>
    </row>
    <row r="654" spans="1:8" x14ac:dyDescent="0.15">
      <c r="A654" s="3">
        <v>1924.1</v>
      </c>
      <c r="B654" s="3">
        <v>9.1300000000000008</v>
      </c>
      <c r="C654" s="3" t="str">
        <f t="shared" si="59"/>
        <v>yes</v>
      </c>
      <c r="D654" s="3">
        <f t="shared" si="54"/>
        <v>8.5853333333333328</v>
      </c>
      <c r="E654" s="3">
        <f t="shared" si="55"/>
        <v>8.9439999999999991</v>
      </c>
      <c r="F654" s="3" t="str">
        <f t="shared" si="56"/>
        <v>no</v>
      </c>
      <c r="G654" s="3" t="str">
        <f t="shared" si="57"/>
        <v>no</v>
      </c>
      <c r="H654" s="3">
        <f t="shared" si="58"/>
        <v>0</v>
      </c>
    </row>
    <row r="655" spans="1:8" x14ac:dyDescent="0.15">
      <c r="A655" s="3">
        <v>1924.11</v>
      </c>
      <c r="B655" s="3">
        <v>9.64</v>
      </c>
      <c r="C655" s="3" t="str">
        <f t="shared" si="59"/>
        <v>yes</v>
      </c>
      <c r="D655" s="3">
        <f t="shared" si="54"/>
        <v>8.6566666666666663</v>
      </c>
      <c r="E655" s="3">
        <f t="shared" si="55"/>
        <v>9.0760000000000005</v>
      </c>
      <c r="F655" s="3" t="str">
        <f t="shared" si="56"/>
        <v>no</v>
      </c>
      <c r="G655" s="3" t="str">
        <f t="shared" si="57"/>
        <v>no</v>
      </c>
      <c r="H655" s="3">
        <f t="shared" si="58"/>
        <v>0</v>
      </c>
    </row>
    <row r="656" spans="1:8" x14ac:dyDescent="0.15">
      <c r="A656" s="3">
        <v>1924.12</v>
      </c>
      <c r="B656" s="3">
        <v>10.16</v>
      </c>
      <c r="C656" s="3" t="str">
        <f t="shared" si="59"/>
        <v>yes</v>
      </c>
      <c r="D656" s="3">
        <f t="shared" si="54"/>
        <v>8.7593333333333323</v>
      </c>
      <c r="E656" s="3">
        <f t="shared" si="55"/>
        <v>9.2780000000000005</v>
      </c>
      <c r="F656" s="3" t="str">
        <f t="shared" si="56"/>
        <v>no</v>
      </c>
      <c r="G656" s="3" t="str">
        <f t="shared" si="57"/>
        <v>no</v>
      </c>
      <c r="H656" s="3">
        <f t="shared" si="58"/>
        <v>0</v>
      </c>
    </row>
    <row r="657" spans="1:8" x14ac:dyDescent="0.15">
      <c r="A657" s="3">
        <v>1925.01</v>
      </c>
      <c r="B657" s="3">
        <v>10.58</v>
      </c>
      <c r="C657" s="3" t="str">
        <f t="shared" si="59"/>
        <v>yes</v>
      </c>
      <c r="D657" s="3">
        <f t="shared" si="54"/>
        <v>8.8933333333333344</v>
      </c>
      <c r="E657" s="3">
        <f t="shared" si="55"/>
        <v>9.5039999999999996</v>
      </c>
      <c r="F657" s="3" t="str">
        <f t="shared" si="56"/>
        <v>no</v>
      </c>
      <c r="G657" s="3" t="str">
        <f t="shared" si="57"/>
        <v>no</v>
      </c>
      <c r="H657" s="3">
        <f t="shared" si="58"/>
        <v>0</v>
      </c>
    </row>
    <row r="658" spans="1:8" x14ac:dyDescent="0.15">
      <c r="A658" s="3">
        <v>1925.02</v>
      </c>
      <c r="B658" s="3">
        <v>10.67</v>
      </c>
      <c r="C658" s="3" t="str">
        <f t="shared" si="59"/>
        <v>yes</v>
      </c>
      <c r="D658" s="3">
        <f t="shared" si="54"/>
        <v>9.0633333333333326</v>
      </c>
      <c r="E658" s="3">
        <f t="shared" si="55"/>
        <v>9.7520000000000007</v>
      </c>
      <c r="F658" s="3" t="str">
        <f t="shared" si="56"/>
        <v>no</v>
      </c>
      <c r="G658" s="3" t="str">
        <f t="shared" si="57"/>
        <v>no</v>
      </c>
      <c r="H658" s="3">
        <f t="shared" si="58"/>
        <v>0</v>
      </c>
    </row>
    <row r="659" spans="1:8" x14ac:dyDescent="0.15">
      <c r="A659" s="3">
        <v>1925.03</v>
      </c>
      <c r="B659" s="3">
        <v>10.39</v>
      </c>
      <c r="C659" s="3" t="str">
        <f t="shared" si="59"/>
        <v>yes</v>
      </c>
      <c r="D659" s="3">
        <f t="shared" si="54"/>
        <v>9.2233333333333327</v>
      </c>
      <c r="E659" s="3">
        <f t="shared" si="55"/>
        <v>10.036000000000001</v>
      </c>
      <c r="F659" s="3" t="str">
        <f t="shared" si="56"/>
        <v>no</v>
      </c>
      <c r="G659" s="3" t="str">
        <f t="shared" si="57"/>
        <v>no</v>
      </c>
      <c r="H659" s="3">
        <f t="shared" si="58"/>
        <v>0</v>
      </c>
    </row>
    <row r="660" spans="1:8" x14ac:dyDescent="0.15">
      <c r="A660" s="3">
        <v>1925.04</v>
      </c>
      <c r="B660" s="3">
        <v>10.28</v>
      </c>
      <c r="C660" s="3" t="str">
        <f t="shared" si="59"/>
        <v>yes</v>
      </c>
      <c r="D660" s="3">
        <f t="shared" si="54"/>
        <v>9.3460000000000001</v>
      </c>
      <c r="E660" s="3">
        <f t="shared" si="55"/>
        <v>10.288</v>
      </c>
      <c r="F660" s="3" t="str">
        <f t="shared" si="56"/>
        <v>no</v>
      </c>
      <c r="G660" s="3" t="str">
        <f t="shared" si="57"/>
        <v>yes</v>
      </c>
      <c r="H660" s="3">
        <f t="shared" si="58"/>
        <v>10.28</v>
      </c>
    </row>
    <row r="661" spans="1:8" x14ac:dyDescent="0.15">
      <c r="A661" s="3">
        <v>1925.05</v>
      </c>
      <c r="B661" s="3">
        <v>10.61</v>
      </c>
      <c r="C661" s="3" t="str">
        <f t="shared" si="59"/>
        <v>no</v>
      </c>
      <c r="D661" s="3">
        <f t="shared" si="54"/>
        <v>9.4426666666666677</v>
      </c>
      <c r="E661" s="3">
        <f t="shared" si="55"/>
        <v>10.416</v>
      </c>
      <c r="F661" s="3" t="str">
        <f t="shared" si="56"/>
        <v>yes</v>
      </c>
      <c r="G661" s="3" t="str">
        <f t="shared" si="57"/>
        <v>no</v>
      </c>
      <c r="H661" s="3">
        <f t="shared" si="58"/>
        <v>-10.61</v>
      </c>
    </row>
    <row r="662" spans="1:8" x14ac:dyDescent="0.15">
      <c r="A662" s="3">
        <v>1925.06</v>
      </c>
      <c r="B662" s="3">
        <v>10.8</v>
      </c>
      <c r="C662" s="3" t="str">
        <f t="shared" si="59"/>
        <v>yes</v>
      </c>
      <c r="D662" s="3">
        <f t="shared" si="54"/>
        <v>9.5586666666666655</v>
      </c>
      <c r="E662" s="3">
        <f t="shared" si="55"/>
        <v>10.506</v>
      </c>
      <c r="F662" s="3" t="str">
        <f t="shared" si="56"/>
        <v>no</v>
      </c>
      <c r="G662" s="3" t="str">
        <f t="shared" si="57"/>
        <v>no</v>
      </c>
      <c r="H662" s="3">
        <f t="shared" si="58"/>
        <v>0</v>
      </c>
    </row>
    <row r="663" spans="1:8" x14ac:dyDescent="0.15">
      <c r="A663" s="3">
        <v>1925.07</v>
      </c>
      <c r="B663" s="3">
        <v>11.1</v>
      </c>
      <c r="C663" s="3" t="str">
        <f t="shared" si="59"/>
        <v>yes</v>
      </c>
      <c r="D663" s="3">
        <f t="shared" si="54"/>
        <v>9.6986666666666679</v>
      </c>
      <c r="E663" s="3">
        <f t="shared" si="55"/>
        <v>10.55</v>
      </c>
      <c r="F663" s="3" t="str">
        <f t="shared" si="56"/>
        <v>no</v>
      </c>
      <c r="G663" s="3" t="str">
        <f t="shared" si="57"/>
        <v>no</v>
      </c>
      <c r="H663" s="3">
        <f t="shared" si="58"/>
        <v>0</v>
      </c>
    </row>
    <row r="664" spans="1:8" x14ac:dyDescent="0.15">
      <c r="A664" s="3">
        <v>1925.08</v>
      </c>
      <c r="B664" s="3">
        <v>11.25</v>
      </c>
      <c r="C664" s="3" t="str">
        <f t="shared" si="59"/>
        <v>yes</v>
      </c>
      <c r="D664" s="3">
        <f t="shared" si="54"/>
        <v>9.8720000000000017</v>
      </c>
      <c r="E664" s="3">
        <f t="shared" si="55"/>
        <v>10.635999999999999</v>
      </c>
      <c r="F664" s="3" t="str">
        <f t="shared" si="56"/>
        <v>no</v>
      </c>
      <c r="G664" s="3" t="str">
        <f t="shared" si="57"/>
        <v>no</v>
      </c>
      <c r="H664" s="3">
        <f t="shared" si="58"/>
        <v>0</v>
      </c>
    </row>
    <row r="665" spans="1:8" x14ac:dyDescent="0.15">
      <c r="A665" s="3">
        <v>1925.09</v>
      </c>
      <c r="B665" s="3">
        <v>11.51</v>
      </c>
      <c r="C665" s="3" t="str">
        <f t="shared" si="59"/>
        <v>yes</v>
      </c>
      <c r="D665" s="3">
        <f t="shared" ref="D665:D728" si="60">AVERAGE(B650:B664)</f>
        <v>10.057333333333334</v>
      </c>
      <c r="E665" s="3">
        <f t="shared" ref="E665:E728" si="61">AVERAGE(B660:B664)</f>
        <v>10.808</v>
      </c>
      <c r="F665" s="3" t="str">
        <f t="shared" ref="F665:F728" si="62">IF(AND(C665="No",B665&gt;D665),"yes","no")</f>
        <v>no</v>
      </c>
      <c r="G665" s="3" t="str">
        <f t="shared" ref="G665:G728" si="63">IF(AND(C665="Yes",B665&lt;E665),"yes","no")</f>
        <v>no</v>
      </c>
      <c r="H665" s="3">
        <f t="shared" ref="H665:H728" si="64">IF(F665="yes",-B665,IF(G665="yes",B665,0))</f>
        <v>0</v>
      </c>
    </row>
    <row r="666" spans="1:8" x14ac:dyDescent="0.15">
      <c r="A666" s="3">
        <v>1925.1</v>
      </c>
      <c r="B666" s="3">
        <v>11.89</v>
      </c>
      <c r="C666" s="3" t="str">
        <f t="shared" ref="C666:C729" si="65">IF(F665="yes","yes",IF(G665="yes","no",C665))</f>
        <v>yes</v>
      </c>
      <c r="D666" s="3">
        <f t="shared" si="60"/>
        <v>10.249333333333333</v>
      </c>
      <c r="E666" s="3">
        <f t="shared" si="61"/>
        <v>11.053999999999998</v>
      </c>
      <c r="F666" s="3" t="str">
        <f t="shared" si="62"/>
        <v>no</v>
      </c>
      <c r="G666" s="3" t="str">
        <f t="shared" si="63"/>
        <v>no</v>
      </c>
      <c r="H666" s="3">
        <f t="shared" si="64"/>
        <v>0</v>
      </c>
    </row>
    <row r="667" spans="1:8" x14ac:dyDescent="0.15">
      <c r="A667" s="3">
        <v>1925.11</v>
      </c>
      <c r="B667" s="3">
        <v>12.26</v>
      </c>
      <c r="C667" s="3" t="str">
        <f t="shared" si="65"/>
        <v>yes</v>
      </c>
      <c r="D667" s="3">
        <f t="shared" si="60"/>
        <v>10.439999999999998</v>
      </c>
      <c r="E667" s="3">
        <f t="shared" si="61"/>
        <v>11.309999999999999</v>
      </c>
      <c r="F667" s="3" t="str">
        <f t="shared" si="62"/>
        <v>no</v>
      </c>
      <c r="G667" s="3" t="str">
        <f t="shared" si="63"/>
        <v>no</v>
      </c>
      <c r="H667" s="3">
        <f t="shared" si="64"/>
        <v>0</v>
      </c>
    </row>
    <row r="668" spans="1:8" x14ac:dyDescent="0.15">
      <c r="A668" s="3">
        <v>1925.12</v>
      </c>
      <c r="B668" s="3">
        <v>12.46</v>
      </c>
      <c r="C668" s="3" t="str">
        <f t="shared" si="65"/>
        <v>yes</v>
      </c>
      <c r="D668" s="3">
        <f t="shared" si="60"/>
        <v>10.634666666666666</v>
      </c>
      <c r="E668" s="3">
        <f t="shared" si="61"/>
        <v>11.602</v>
      </c>
      <c r="F668" s="3" t="str">
        <f t="shared" si="62"/>
        <v>no</v>
      </c>
      <c r="G668" s="3" t="str">
        <f t="shared" si="63"/>
        <v>no</v>
      </c>
      <c r="H668" s="3">
        <f t="shared" si="64"/>
        <v>0</v>
      </c>
    </row>
    <row r="669" spans="1:8" x14ac:dyDescent="0.15">
      <c r="A669" s="3">
        <v>1926.01</v>
      </c>
      <c r="B669" s="3">
        <v>12.65</v>
      </c>
      <c r="C669" s="3" t="str">
        <f t="shared" si="65"/>
        <v>yes</v>
      </c>
      <c r="D669" s="3">
        <f t="shared" si="60"/>
        <v>10.848666666666666</v>
      </c>
      <c r="E669" s="3">
        <f t="shared" si="61"/>
        <v>11.873999999999999</v>
      </c>
      <c r="F669" s="3" t="str">
        <f t="shared" si="62"/>
        <v>no</v>
      </c>
      <c r="G669" s="3" t="str">
        <f t="shared" si="63"/>
        <v>no</v>
      </c>
      <c r="H669" s="3">
        <f t="shared" si="64"/>
        <v>0</v>
      </c>
    </row>
    <row r="670" spans="1:8" x14ac:dyDescent="0.15">
      <c r="A670" s="3">
        <v>1926.02</v>
      </c>
      <c r="B670" s="3">
        <v>12.67</v>
      </c>
      <c r="C670" s="3" t="str">
        <f t="shared" si="65"/>
        <v>yes</v>
      </c>
      <c r="D670" s="3">
        <f t="shared" si="60"/>
        <v>11.083333333333334</v>
      </c>
      <c r="E670" s="3">
        <f t="shared" si="61"/>
        <v>12.154</v>
      </c>
      <c r="F670" s="3" t="str">
        <f t="shared" si="62"/>
        <v>no</v>
      </c>
      <c r="G670" s="3" t="str">
        <f t="shared" si="63"/>
        <v>no</v>
      </c>
      <c r="H670" s="3">
        <f t="shared" si="64"/>
        <v>0</v>
      </c>
    </row>
    <row r="671" spans="1:8" x14ac:dyDescent="0.15">
      <c r="A671" s="3">
        <v>1926.03</v>
      </c>
      <c r="B671" s="3">
        <v>11.81</v>
      </c>
      <c r="C671" s="3" t="str">
        <f t="shared" si="65"/>
        <v>yes</v>
      </c>
      <c r="D671" s="3">
        <f t="shared" si="60"/>
        <v>11.285333333333334</v>
      </c>
      <c r="E671" s="3">
        <f t="shared" si="61"/>
        <v>12.385999999999999</v>
      </c>
      <c r="F671" s="3" t="str">
        <f t="shared" si="62"/>
        <v>no</v>
      </c>
      <c r="G671" s="3" t="str">
        <f t="shared" si="63"/>
        <v>yes</v>
      </c>
      <c r="H671" s="3">
        <f t="shared" si="64"/>
        <v>11.81</v>
      </c>
    </row>
    <row r="672" spans="1:8" x14ac:dyDescent="0.15">
      <c r="A672" s="3">
        <v>1926.04</v>
      </c>
      <c r="B672" s="3">
        <v>11.48</v>
      </c>
      <c r="C672" s="3" t="str">
        <f t="shared" si="65"/>
        <v>no</v>
      </c>
      <c r="D672" s="3">
        <f t="shared" si="60"/>
        <v>11.395333333333333</v>
      </c>
      <c r="E672" s="3">
        <f t="shared" si="61"/>
        <v>12.370000000000001</v>
      </c>
      <c r="F672" s="3" t="str">
        <f t="shared" si="62"/>
        <v>yes</v>
      </c>
      <c r="G672" s="3" t="str">
        <f t="shared" si="63"/>
        <v>no</v>
      </c>
      <c r="H672" s="3">
        <f t="shared" si="64"/>
        <v>-11.48</v>
      </c>
    </row>
    <row r="673" spans="1:8" x14ac:dyDescent="0.15">
      <c r="A673" s="3">
        <v>1926.05</v>
      </c>
      <c r="B673" s="3">
        <v>11.56</v>
      </c>
      <c r="C673" s="3" t="str">
        <f t="shared" si="65"/>
        <v>yes</v>
      </c>
      <c r="D673" s="3">
        <f t="shared" si="60"/>
        <v>11.455333333333332</v>
      </c>
      <c r="E673" s="3">
        <f t="shared" si="61"/>
        <v>12.214000000000002</v>
      </c>
      <c r="F673" s="3" t="str">
        <f t="shared" si="62"/>
        <v>no</v>
      </c>
      <c r="G673" s="3" t="str">
        <f t="shared" si="63"/>
        <v>yes</v>
      </c>
      <c r="H673" s="3">
        <f t="shared" si="64"/>
        <v>11.56</v>
      </c>
    </row>
    <row r="674" spans="1:8" x14ac:dyDescent="0.15">
      <c r="A674" s="3">
        <v>1926.06</v>
      </c>
      <c r="B674" s="3">
        <v>12.11</v>
      </c>
      <c r="C674" s="3" t="str">
        <f t="shared" si="65"/>
        <v>no</v>
      </c>
      <c r="D674" s="3">
        <f t="shared" si="60"/>
        <v>11.514666666666667</v>
      </c>
      <c r="E674" s="3">
        <f t="shared" si="61"/>
        <v>12.034000000000001</v>
      </c>
      <c r="F674" s="3" t="str">
        <f t="shared" si="62"/>
        <v>yes</v>
      </c>
      <c r="G674" s="3" t="str">
        <f t="shared" si="63"/>
        <v>no</v>
      </c>
      <c r="H674" s="3">
        <f t="shared" si="64"/>
        <v>-12.11</v>
      </c>
    </row>
    <row r="675" spans="1:8" x14ac:dyDescent="0.15">
      <c r="A675" s="3">
        <v>1926.07</v>
      </c>
      <c r="B675" s="3">
        <v>12.62</v>
      </c>
      <c r="C675" s="3" t="str">
        <f t="shared" si="65"/>
        <v>yes</v>
      </c>
      <c r="D675" s="3">
        <f t="shared" si="60"/>
        <v>11.629333333333333</v>
      </c>
      <c r="E675" s="3">
        <f t="shared" si="61"/>
        <v>11.926</v>
      </c>
      <c r="F675" s="3" t="str">
        <f t="shared" si="62"/>
        <v>no</v>
      </c>
      <c r="G675" s="3" t="str">
        <f t="shared" si="63"/>
        <v>no</v>
      </c>
      <c r="H675" s="3">
        <f t="shared" si="64"/>
        <v>0</v>
      </c>
    </row>
    <row r="676" spans="1:8" x14ac:dyDescent="0.15">
      <c r="A676" s="3">
        <v>1926.08</v>
      </c>
      <c r="B676" s="3">
        <v>13.12</v>
      </c>
      <c r="C676" s="3" t="str">
        <f t="shared" si="65"/>
        <v>yes</v>
      </c>
      <c r="D676" s="3">
        <f t="shared" si="60"/>
        <v>11.785333333333332</v>
      </c>
      <c r="E676" s="3">
        <f t="shared" si="61"/>
        <v>11.916</v>
      </c>
      <c r="F676" s="3" t="str">
        <f t="shared" si="62"/>
        <v>no</v>
      </c>
      <c r="G676" s="3" t="str">
        <f t="shared" si="63"/>
        <v>no</v>
      </c>
      <c r="H676" s="3">
        <f t="shared" si="64"/>
        <v>0</v>
      </c>
    </row>
    <row r="677" spans="1:8" x14ac:dyDescent="0.15">
      <c r="A677" s="3">
        <v>1926.09</v>
      </c>
      <c r="B677" s="3">
        <v>13.32</v>
      </c>
      <c r="C677" s="3" t="str">
        <f t="shared" si="65"/>
        <v>yes</v>
      </c>
      <c r="D677" s="3">
        <f t="shared" si="60"/>
        <v>11.952666666666667</v>
      </c>
      <c r="E677" s="3">
        <f t="shared" si="61"/>
        <v>12.177999999999999</v>
      </c>
      <c r="F677" s="3" t="str">
        <f t="shared" si="62"/>
        <v>no</v>
      </c>
      <c r="G677" s="3" t="str">
        <f t="shared" si="63"/>
        <v>no</v>
      </c>
      <c r="H677" s="3">
        <f t="shared" si="64"/>
        <v>0</v>
      </c>
    </row>
    <row r="678" spans="1:8" x14ac:dyDescent="0.15">
      <c r="A678" s="3">
        <v>1926.1</v>
      </c>
      <c r="B678" s="3">
        <v>13.02</v>
      </c>
      <c r="C678" s="3" t="str">
        <f t="shared" si="65"/>
        <v>yes</v>
      </c>
      <c r="D678" s="3">
        <f t="shared" si="60"/>
        <v>12.120666666666667</v>
      </c>
      <c r="E678" s="3">
        <f t="shared" si="61"/>
        <v>12.545999999999999</v>
      </c>
      <c r="F678" s="3" t="str">
        <f t="shared" si="62"/>
        <v>no</v>
      </c>
      <c r="G678" s="3" t="str">
        <f t="shared" si="63"/>
        <v>no</v>
      </c>
      <c r="H678" s="3">
        <f t="shared" si="64"/>
        <v>0</v>
      </c>
    </row>
    <row r="679" spans="1:8" x14ac:dyDescent="0.15">
      <c r="A679" s="3">
        <v>1926.11</v>
      </c>
      <c r="B679" s="3">
        <v>13.19</v>
      </c>
      <c r="C679" s="3" t="str">
        <f t="shared" si="65"/>
        <v>yes</v>
      </c>
      <c r="D679" s="3">
        <f t="shared" si="60"/>
        <v>12.248666666666669</v>
      </c>
      <c r="E679" s="3">
        <f t="shared" si="61"/>
        <v>12.837999999999999</v>
      </c>
      <c r="F679" s="3" t="str">
        <f t="shared" si="62"/>
        <v>no</v>
      </c>
      <c r="G679" s="3" t="str">
        <f t="shared" si="63"/>
        <v>no</v>
      </c>
      <c r="H679" s="3">
        <f t="shared" si="64"/>
        <v>0</v>
      </c>
    </row>
    <row r="680" spans="1:8" x14ac:dyDescent="0.15">
      <c r="A680" s="3">
        <v>1926.12</v>
      </c>
      <c r="B680" s="3">
        <v>13.49</v>
      </c>
      <c r="C680" s="3" t="str">
        <f t="shared" si="65"/>
        <v>yes</v>
      </c>
      <c r="D680" s="3">
        <f t="shared" si="60"/>
        <v>12.378000000000002</v>
      </c>
      <c r="E680" s="3">
        <f t="shared" si="61"/>
        <v>13.053999999999998</v>
      </c>
      <c r="F680" s="3" t="str">
        <f t="shared" si="62"/>
        <v>no</v>
      </c>
      <c r="G680" s="3" t="str">
        <f t="shared" si="63"/>
        <v>no</v>
      </c>
      <c r="H680" s="3">
        <f t="shared" si="64"/>
        <v>0</v>
      </c>
    </row>
    <row r="681" spans="1:8" x14ac:dyDescent="0.15">
      <c r="A681" s="3">
        <v>1927.01</v>
      </c>
      <c r="B681" s="3">
        <v>13.4</v>
      </c>
      <c r="C681" s="3" t="str">
        <f t="shared" si="65"/>
        <v>yes</v>
      </c>
      <c r="D681" s="3">
        <f t="shared" si="60"/>
        <v>12.51</v>
      </c>
      <c r="E681" s="3">
        <f t="shared" si="61"/>
        <v>13.227999999999998</v>
      </c>
      <c r="F681" s="3" t="str">
        <f t="shared" si="62"/>
        <v>no</v>
      </c>
      <c r="G681" s="3" t="str">
        <f t="shared" si="63"/>
        <v>no</v>
      </c>
      <c r="H681" s="3">
        <f t="shared" si="64"/>
        <v>0</v>
      </c>
    </row>
    <row r="682" spans="1:8" x14ac:dyDescent="0.15">
      <c r="A682" s="3">
        <v>1927.02</v>
      </c>
      <c r="B682" s="3">
        <v>13.66</v>
      </c>
      <c r="C682" s="3" t="str">
        <f t="shared" si="65"/>
        <v>yes</v>
      </c>
      <c r="D682" s="3">
        <f t="shared" si="60"/>
        <v>12.610666666666669</v>
      </c>
      <c r="E682" s="3">
        <f t="shared" si="61"/>
        <v>13.284000000000001</v>
      </c>
      <c r="F682" s="3" t="str">
        <f t="shared" si="62"/>
        <v>no</v>
      </c>
      <c r="G682" s="3" t="str">
        <f t="shared" si="63"/>
        <v>no</v>
      </c>
      <c r="H682" s="3">
        <f t="shared" si="64"/>
        <v>0</v>
      </c>
    </row>
    <row r="683" spans="1:8" x14ac:dyDescent="0.15">
      <c r="A683" s="3">
        <v>1927.03</v>
      </c>
      <c r="B683" s="3">
        <v>13.87</v>
      </c>
      <c r="C683" s="3" t="str">
        <f t="shared" si="65"/>
        <v>yes</v>
      </c>
      <c r="D683" s="3">
        <f t="shared" si="60"/>
        <v>12.704000000000002</v>
      </c>
      <c r="E683" s="3">
        <f t="shared" si="61"/>
        <v>13.352</v>
      </c>
      <c r="F683" s="3" t="str">
        <f t="shared" si="62"/>
        <v>no</v>
      </c>
      <c r="G683" s="3" t="str">
        <f t="shared" si="63"/>
        <v>no</v>
      </c>
      <c r="H683" s="3">
        <f t="shared" si="64"/>
        <v>0</v>
      </c>
    </row>
    <row r="684" spans="1:8" x14ac:dyDescent="0.15">
      <c r="A684" s="3">
        <v>1927.04</v>
      </c>
      <c r="B684" s="3">
        <v>14.21</v>
      </c>
      <c r="C684" s="3" t="str">
        <f t="shared" si="65"/>
        <v>yes</v>
      </c>
      <c r="D684" s="3">
        <f t="shared" si="60"/>
        <v>12.798000000000002</v>
      </c>
      <c r="E684" s="3">
        <f t="shared" si="61"/>
        <v>13.522</v>
      </c>
      <c r="F684" s="3" t="str">
        <f t="shared" si="62"/>
        <v>no</v>
      </c>
      <c r="G684" s="3" t="str">
        <f t="shared" si="63"/>
        <v>no</v>
      </c>
      <c r="H684" s="3">
        <f t="shared" si="64"/>
        <v>0</v>
      </c>
    </row>
    <row r="685" spans="1:8" x14ac:dyDescent="0.15">
      <c r="A685" s="3">
        <v>1927.05</v>
      </c>
      <c r="B685" s="3">
        <v>14.7</v>
      </c>
      <c r="C685" s="3" t="str">
        <f t="shared" si="65"/>
        <v>yes</v>
      </c>
      <c r="D685" s="3">
        <f t="shared" si="60"/>
        <v>12.901999999999999</v>
      </c>
      <c r="E685" s="3">
        <f t="shared" si="61"/>
        <v>13.725999999999999</v>
      </c>
      <c r="F685" s="3" t="str">
        <f t="shared" si="62"/>
        <v>no</v>
      </c>
      <c r="G685" s="3" t="str">
        <f t="shared" si="63"/>
        <v>no</v>
      </c>
      <c r="H685" s="3">
        <f t="shared" si="64"/>
        <v>0</v>
      </c>
    </row>
    <row r="686" spans="1:8" x14ac:dyDescent="0.15">
      <c r="A686" s="3">
        <v>1927.06</v>
      </c>
      <c r="B686" s="3">
        <v>14.89</v>
      </c>
      <c r="C686" s="3" t="str">
        <f t="shared" si="65"/>
        <v>yes</v>
      </c>
      <c r="D686" s="3">
        <f t="shared" si="60"/>
        <v>13.037333333333333</v>
      </c>
      <c r="E686" s="3">
        <f t="shared" si="61"/>
        <v>13.968</v>
      </c>
      <c r="F686" s="3" t="str">
        <f t="shared" si="62"/>
        <v>no</v>
      </c>
      <c r="G686" s="3" t="str">
        <f t="shared" si="63"/>
        <v>no</v>
      </c>
      <c r="H686" s="3">
        <f t="shared" si="64"/>
        <v>0</v>
      </c>
    </row>
    <row r="687" spans="1:8" x14ac:dyDescent="0.15">
      <c r="A687" s="3">
        <v>1927.07</v>
      </c>
      <c r="B687" s="3">
        <v>15.22</v>
      </c>
      <c r="C687" s="3" t="str">
        <f t="shared" si="65"/>
        <v>yes</v>
      </c>
      <c r="D687" s="3">
        <f t="shared" si="60"/>
        <v>13.242666666666667</v>
      </c>
      <c r="E687" s="3">
        <f t="shared" si="61"/>
        <v>14.266</v>
      </c>
      <c r="F687" s="3" t="str">
        <f t="shared" si="62"/>
        <v>no</v>
      </c>
      <c r="G687" s="3" t="str">
        <f t="shared" si="63"/>
        <v>no</v>
      </c>
      <c r="H687" s="3">
        <f t="shared" si="64"/>
        <v>0</v>
      </c>
    </row>
    <row r="688" spans="1:8" x14ac:dyDescent="0.15">
      <c r="A688" s="3">
        <v>1927.08</v>
      </c>
      <c r="B688" s="3">
        <v>16.03</v>
      </c>
      <c r="C688" s="3" t="str">
        <f t="shared" si="65"/>
        <v>yes</v>
      </c>
      <c r="D688" s="3">
        <f t="shared" si="60"/>
        <v>13.492000000000001</v>
      </c>
      <c r="E688" s="3">
        <f t="shared" si="61"/>
        <v>14.577999999999999</v>
      </c>
      <c r="F688" s="3" t="str">
        <f t="shared" si="62"/>
        <v>no</v>
      </c>
      <c r="G688" s="3" t="str">
        <f t="shared" si="63"/>
        <v>no</v>
      </c>
      <c r="H688" s="3">
        <f t="shared" si="64"/>
        <v>0</v>
      </c>
    </row>
    <row r="689" spans="1:8" x14ac:dyDescent="0.15">
      <c r="A689" s="3">
        <v>1927.09</v>
      </c>
      <c r="B689" s="3">
        <v>16.940000000000001</v>
      </c>
      <c r="C689" s="3" t="str">
        <f t="shared" si="65"/>
        <v>yes</v>
      </c>
      <c r="D689" s="3">
        <f t="shared" si="60"/>
        <v>13.789999999999997</v>
      </c>
      <c r="E689" s="3">
        <f t="shared" si="61"/>
        <v>15.01</v>
      </c>
      <c r="F689" s="3" t="str">
        <f t="shared" si="62"/>
        <v>no</v>
      </c>
      <c r="G689" s="3" t="str">
        <f t="shared" si="63"/>
        <v>no</v>
      </c>
      <c r="H689" s="3">
        <f t="shared" si="64"/>
        <v>0</v>
      </c>
    </row>
    <row r="690" spans="1:8" x14ac:dyDescent="0.15">
      <c r="A690" s="3">
        <v>1927.1</v>
      </c>
      <c r="B690" s="3">
        <v>16.68</v>
      </c>
      <c r="C690" s="3" t="str">
        <f t="shared" si="65"/>
        <v>yes</v>
      </c>
      <c r="D690" s="3">
        <f t="shared" si="60"/>
        <v>14.112</v>
      </c>
      <c r="E690" s="3">
        <f t="shared" si="61"/>
        <v>15.556000000000001</v>
      </c>
      <c r="F690" s="3" t="str">
        <f t="shared" si="62"/>
        <v>no</v>
      </c>
      <c r="G690" s="3" t="str">
        <f t="shared" si="63"/>
        <v>no</v>
      </c>
      <c r="H690" s="3">
        <f t="shared" si="64"/>
        <v>0</v>
      </c>
    </row>
    <row r="691" spans="1:8" x14ac:dyDescent="0.15">
      <c r="A691" s="3">
        <v>1927.11</v>
      </c>
      <c r="B691" s="3">
        <v>17.059999999999999</v>
      </c>
      <c r="C691" s="3" t="str">
        <f t="shared" si="65"/>
        <v>yes</v>
      </c>
      <c r="D691" s="3">
        <f t="shared" si="60"/>
        <v>14.382666666666667</v>
      </c>
      <c r="E691" s="3">
        <f t="shared" si="61"/>
        <v>15.951999999999998</v>
      </c>
      <c r="F691" s="3" t="str">
        <f t="shared" si="62"/>
        <v>no</v>
      </c>
      <c r="G691" s="3" t="str">
        <f t="shared" si="63"/>
        <v>no</v>
      </c>
      <c r="H691" s="3">
        <f t="shared" si="64"/>
        <v>0</v>
      </c>
    </row>
    <row r="692" spans="1:8" x14ac:dyDescent="0.15">
      <c r="A692" s="3">
        <v>1927.12</v>
      </c>
      <c r="B692" s="3">
        <v>17.46</v>
      </c>
      <c r="C692" s="3" t="str">
        <f t="shared" si="65"/>
        <v>yes</v>
      </c>
      <c r="D692" s="3">
        <f t="shared" si="60"/>
        <v>14.645333333333333</v>
      </c>
      <c r="E692" s="3">
        <f t="shared" si="61"/>
        <v>16.386000000000003</v>
      </c>
      <c r="F692" s="3" t="str">
        <f t="shared" si="62"/>
        <v>no</v>
      </c>
      <c r="G692" s="3" t="str">
        <f t="shared" si="63"/>
        <v>no</v>
      </c>
      <c r="H692" s="3">
        <f t="shared" si="64"/>
        <v>0</v>
      </c>
    </row>
    <row r="693" spans="1:8" x14ac:dyDescent="0.15">
      <c r="A693" s="3">
        <v>1928.01</v>
      </c>
      <c r="B693" s="3">
        <v>17.53</v>
      </c>
      <c r="C693" s="3" t="str">
        <f t="shared" si="65"/>
        <v>yes</v>
      </c>
      <c r="D693" s="3">
        <f t="shared" si="60"/>
        <v>14.921333333333335</v>
      </c>
      <c r="E693" s="3">
        <f t="shared" si="61"/>
        <v>16.833999999999996</v>
      </c>
      <c r="F693" s="3" t="str">
        <f t="shared" si="62"/>
        <v>no</v>
      </c>
      <c r="G693" s="3" t="str">
        <f t="shared" si="63"/>
        <v>no</v>
      </c>
      <c r="H693" s="3">
        <f t="shared" si="64"/>
        <v>0</v>
      </c>
    </row>
    <row r="694" spans="1:8" x14ac:dyDescent="0.15">
      <c r="A694" s="3">
        <v>1928.02</v>
      </c>
      <c r="B694" s="3">
        <v>17.32</v>
      </c>
      <c r="C694" s="3" t="str">
        <f t="shared" si="65"/>
        <v>yes</v>
      </c>
      <c r="D694" s="3">
        <f t="shared" si="60"/>
        <v>15.222000000000001</v>
      </c>
      <c r="E694" s="3">
        <f t="shared" si="61"/>
        <v>17.134000000000004</v>
      </c>
      <c r="F694" s="3" t="str">
        <f t="shared" si="62"/>
        <v>no</v>
      </c>
      <c r="G694" s="3" t="str">
        <f t="shared" si="63"/>
        <v>no</v>
      </c>
      <c r="H694" s="3">
        <f t="shared" si="64"/>
        <v>0</v>
      </c>
    </row>
    <row r="695" spans="1:8" x14ac:dyDescent="0.15">
      <c r="A695" s="3">
        <v>1928.03</v>
      </c>
      <c r="B695" s="3">
        <v>18.25</v>
      </c>
      <c r="C695" s="3" t="str">
        <f t="shared" si="65"/>
        <v>yes</v>
      </c>
      <c r="D695" s="3">
        <f t="shared" si="60"/>
        <v>15.497333333333334</v>
      </c>
      <c r="E695" s="3">
        <f t="shared" si="61"/>
        <v>17.209999999999997</v>
      </c>
      <c r="F695" s="3" t="str">
        <f t="shared" si="62"/>
        <v>no</v>
      </c>
      <c r="G695" s="3" t="str">
        <f t="shared" si="63"/>
        <v>no</v>
      </c>
      <c r="H695" s="3">
        <f t="shared" si="64"/>
        <v>0</v>
      </c>
    </row>
    <row r="696" spans="1:8" x14ac:dyDescent="0.15">
      <c r="A696" s="3">
        <v>1928.04</v>
      </c>
      <c r="B696" s="3">
        <v>19.399999999999999</v>
      </c>
      <c r="C696" s="3" t="str">
        <f t="shared" si="65"/>
        <v>yes</v>
      </c>
      <c r="D696" s="3">
        <f t="shared" si="60"/>
        <v>15.814666666666669</v>
      </c>
      <c r="E696" s="3">
        <f t="shared" si="61"/>
        <v>17.524000000000001</v>
      </c>
      <c r="F696" s="3" t="str">
        <f t="shared" si="62"/>
        <v>no</v>
      </c>
      <c r="G696" s="3" t="str">
        <f t="shared" si="63"/>
        <v>no</v>
      </c>
      <c r="H696" s="3">
        <f t="shared" si="64"/>
        <v>0</v>
      </c>
    </row>
    <row r="697" spans="1:8" x14ac:dyDescent="0.15">
      <c r="A697" s="3">
        <v>1928.05</v>
      </c>
      <c r="B697" s="3">
        <v>20</v>
      </c>
      <c r="C697" s="3" t="str">
        <f t="shared" si="65"/>
        <v>yes</v>
      </c>
      <c r="D697" s="3">
        <f t="shared" si="60"/>
        <v>16.214666666666666</v>
      </c>
      <c r="E697" s="3">
        <f t="shared" si="61"/>
        <v>17.992000000000001</v>
      </c>
      <c r="F697" s="3" t="str">
        <f t="shared" si="62"/>
        <v>no</v>
      </c>
      <c r="G697" s="3" t="str">
        <f t="shared" si="63"/>
        <v>no</v>
      </c>
      <c r="H697" s="3">
        <f t="shared" si="64"/>
        <v>0</v>
      </c>
    </row>
    <row r="698" spans="1:8" x14ac:dyDescent="0.15">
      <c r="A698" s="3">
        <v>1928.06</v>
      </c>
      <c r="B698" s="3">
        <v>19.02</v>
      </c>
      <c r="C698" s="3" t="str">
        <f t="shared" si="65"/>
        <v>yes</v>
      </c>
      <c r="D698" s="3">
        <f t="shared" si="60"/>
        <v>16.637333333333334</v>
      </c>
      <c r="E698" s="3">
        <f t="shared" si="61"/>
        <v>18.5</v>
      </c>
      <c r="F698" s="3" t="str">
        <f t="shared" si="62"/>
        <v>no</v>
      </c>
      <c r="G698" s="3" t="str">
        <f t="shared" si="63"/>
        <v>no</v>
      </c>
      <c r="H698" s="3">
        <f t="shared" si="64"/>
        <v>0</v>
      </c>
    </row>
    <row r="699" spans="1:8" x14ac:dyDescent="0.15">
      <c r="A699" s="3">
        <v>1928.07</v>
      </c>
      <c r="B699" s="3">
        <v>19.16</v>
      </c>
      <c r="C699" s="3" t="str">
        <f t="shared" si="65"/>
        <v>yes</v>
      </c>
      <c r="D699" s="3">
        <f t="shared" si="60"/>
        <v>16.980666666666668</v>
      </c>
      <c r="E699" s="3">
        <f t="shared" si="61"/>
        <v>18.797999999999998</v>
      </c>
      <c r="F699" s="3" t="str">
        <f t="shared" si="62"/>
        <v>no</v>
      </c>
      <c r="G699" s="3" t="str">
        <f t="shared" si="63"/>
        <v>no</v>
      </c>
      <c r="H699" s="3">
        <f t="shared" si="64"/>
        <v>0</v>
      </c>
    </row>
    <row r="700" spans="1:8" x14ac:dyDescent="0.15">
      <c r="A700" s="3">
        <v>1928.08</v>
      </c>
      <c r="B700" s="3">
        <v>19.78</v>
      </c>
      <c r="C700" s="3" t="str">
        <f t="shared" si="65"/>
        <v>yes</v>
      </c>
      <c r="D700" s="3">
        <f t="shared" si="60"/>
        <v>17.31066666666667</v>
      </c>
      <c r="E700" s="3">
        <f t="shared" si="61"/>
        <v>19.166</v>
      </c>
      <c r="F700" s="3" t="str">
        <f t="shared" si="62"/>
        <v>no</v>
      </c>
      <c r="G700" s="3" t="str">
        <f t="shared" si="63"/>
        <v>no</v>
      </c>
      <c r="H700" s="3">
        <f t="shared" si="64"/>
        <v>0</v>
      </c>
    </row>
    <row r="701" spans="1:8" x14ac:dyDescent="0.15">
      <c r="A701" s="3">
        <v>1928.09</v>
      </c>
      <c r="B701" s="3">
        <v>21.17</v>
      </c>
      <c r="C701" s="3" t="str">
        <f t="shared" si="65"/>
        <v>yes</v>
      </c>
      <c r="D701" s="3">
        <f t="shared" si="60"/>
        <v>17.649333333333335</v>
      </c>
      <c r="E701" s="3">
        <f t="shared" si="61"/>
        <v>19.472000000000001</v>
      </c>
      <c r="F701" s="3" t="str">
        <f t="shared" si="62"/>
        <v>no</v>
      </c>
      <c r="G701" s="3" t="str">
        <f t="shared" si="63"/>
        <v>no</v>
      </c>
      <c r="H701" s="3">
        <f t="shared" si="64"/>
        <v>0</v>
      </c>
    </row>
    <row r="702" spans="1:8" x14ac:dyDescent="0.15">
      <c r="A702" s="3">
        <v>1928.1</v>
      </c>
      <c r="B702" s="3">
        <v>21.6</v>
      </c>
      <c r="C702" s="3" t="str">
        <f t="shared" si="65"/>
        <v>yes</v>
      </c>
      <c r="D702" s="3">
        <f t="shared" si="60"/>
        <v>18.068000000000001</v>
      </c>
      <c r="E702" s="3">
        <f t="shared" si="61"/>
        <v>19.826000000000001</v>
      </c>
      <c r="F702" s="3" t="str">
        <f t="shared" si="62"/>
        <v>no</v>
      </c>
      <c r="G702" s="3" t="str">
        <f t="shared" si="63"/>
        <v>no</v>
      </c>
      <c r="H702" s="3">
        <f t="shared" si="64"/>
        <v>0</v>
      </c>
    </row>
    <row r="703" spans="1:8" x14ac:dyDescent="0.15">
      <c r="A703" s="3">
        <v>1928.11</v>
      </c>
      <c r="B703" s="3">
        <v>23.06</v>
      </c>
      <c r="C703" s="3" t="str">
        <f t="shared" si="65"/>
        <v>yes</v>
      </c>
      <c r="D703" s="3">
        <f t="shared" si="60"/>
        <v>18.493333333333336</v>
      </c>
      <c r="E703" s="3">
        <f t="shared" si="61"/>
        <v>20.145999999999997</v>
      </c>
      <c r="F703" s="3" t="str">
        <f t="shared" si="62"/>
        <v>no</v>
      </c>
      <c r="G703" s="3" t="str">
        <f t="shared" si="63"/>
        <v>no</v>
      </c>
      <c r="H703" s="3">
        <f t="shared" si="64"/>
        <v>0</v>
      </c>
    </row>
    <row r="704" spans="1:8" x14ac:dyDescent="0.15">
      <c r="A704" s="3">
        <v>1928.12</v>
      </c>
      <c r="B704" s="3">
        <v>23.15</v>
      </c>
      <c r="C704" s="3" t="str">
        <f t="shared" si="65"/>
        <v>yes</v>
      </c>
      <c r="D704" s="3">
        <f t="shared" si="60"/>
        <v>18.962000000000003</v>
      </c>
      <c r="E704" s="3">
        <f t="shared" si="61"/>
        <v>20.954000000000001</v>
      </c>
      <c r="F704" s="3" t="str">
        <f t="shared" si="62"/>
        <v>no</v>
      </c>
      <c r="G704" s="3" t="str">
        <f t="shared" si="63"/>
        <v>no</v>
      </c>
      <c r="H704" s="3">
        <f t="shared" si="64"/>
        <v>0</v>
      </c>
    </row>
    <row r="705" spans="1:8" x14ac:dyDescent="0.15">
      <c r="A705" s="3">
        <v>1929.01</v>
      </c>
      <c r="B705" s="3">
        <v>24.86</v>
      </c>
      <c r="C705" s="3" t="str">
        <f t="shared" si="65"/>
        <v>yes</v>
      </c>
      <c r="D705" s="3">
        <f t="shared" si="60"/>
        <v>19.375999999999994</v>
      </c>
      <c r="E705" s="3">
        <f t="shared" si="61"/>
        <v>21.751999999999999</v>
      </c>
      <c r="F705" s="3" t="str">
        <f t="shared" si="62"/>
        <v>no</v>
      </c>
      <c r="G705" s="3" t="str">
        <f t="shared" si="63"/>
        <v>no</v>
      </c>
      <c r="H705" s="3">
        <f t="shared" si="64"/>
        <v>0</v>
      </c>
    </row>
    <row r="706" spans="1:8" x14ac:dyDescent="0.15">
      <c r="A706" s="3">
        <v>1929.02</v>
      </c>
      <c r="B706" s="3">
        <v>24.99</v>
      </c>
      <c r="C706" s="3" t="str">
        <f t="shared" si="65"/>
        <v>yes</v>
      </c>
      <c r="D706" s="3">
        <f t="shared" si="60"/>
        <v>19.921333333333337</v>
      </c>
      <c r="E706" s="3">
        <f t="shared" si="61"/>
        <v>22.767999999999997</v>
      </c>
      <c r="F706" s="3" t="str">
        <f t="shared" si="62"/>
        <v>no</v>
      </c>
      <c r="G706" s="3" t="str">
        <f t="shared" si="63"/>
        <v>no</v>
      </c>
      <c r="H706" s="3">
        <f t="shared" si="64"/>
        <v>0</v>
      </c>
    </row>
    <row r="707" spans="1:8" x14ac:dyDescent="0.15">
      <c r="A707" s="3">
        <v>1929.03</v>
      </c>
      <c r="B707" s="3">
        <v>25.43</v>
      </c>
      <c r="C707" s="3" t="str">
        <f t="shared" si="65"/>
        <v>yes</v>
      </c>
      <c r="D707" s="3">
        <f t="shared" si="60"/>
        <v>20.450000000000003</v>
      </c>
      <c r="E707" s="3">
        <f t="shared" si="61"/>
        <v>23.532</v>
      </c>
      <c r="F707" s="3" t="str">
        <f t="shared" si="62"/>
        <v>no</v>
      </c>
      <c r="G707" s="3" t="str">
        <f t="shared" si="63"/>
        <v>no</v>
      </c>
      <c r="H707" s="3">
        <f t="shared" si="64"/>
        <v>0</v>
      </c>
    </row>
    <row r="708" spans="1:8" x14ac:dyDescent="0.15">
      <c r="A708" s="3">
        <v>1929.04</v>
      </c>
      <c r="B708" s="3">
        <v>25.28</v>
      </c>
      <c r="C708" s="3" t="str">
        <f t="shared" si="65"/>
        <v>yes</v>
      </c>
      <c r="D708" s="3">
        <f t="shared" si="60"/>
        <v>20.981333333333335</v>
      </c>
      <c r="E708" s="3">
        <f t="shared" si="61"/>
        <v>24.297999999999995</v>
      </c>
      <c r="F708" s="3" t="str">
        <f t="shared" si="62"/>
        <v>no</v>
      </c>
      <c r="G708" s="3" t="str">
        <f t="shared" si="63"/>
        <v>no</v>
      </c>
      <c r="H708" s="3">
        <f t="shared" si="64"/>
        <v>0</v>
      </c>
    </row>
    <row r="709" spans="1:8" x14ac:dyDescent="0.15">
      <c r="A709" s="3">
        <v>1929.05</v>
      </c>
      <c r="B709" s="3">
        <v>25.66</v>
      </c>
      <c r="C709" s="3" t="str">
        <f t="shared" si="65"/>
        <v>yes</v>
      </c>
      <c r="D709" s="3">
        <f t="shared" si="60"/>
        <v>21.498000000000001</v>
      </c>
      <c r="E709" s="3">
        <f t="shared" si="61"/>
        <v>24.742000000000001</v>
      </c>
      <c r="F709" s="3" t="str">
        <f t="shared" si="62"/>
        <v>no</v>
      </c>
      <c r="G709" s="3" t="str">
        <f t="shared" si="63"/>
        <v>no</v>
      </c>
      <c r="H709" s="3">
        <f t="shared" si="64"/>
        <v>0</v>
      </c>
    </row>
    <row r="710" spans="1:8" x14ac:dyDescent="0.15">
      <c r="A710" s="3">
        <v>1929.06</v>
      </c>
      <c r="B710" s="3">
        <v>26.15</v>
      </c>
      <c r="C710" s="3" t="str">
        <f t="shared" si="65"/>
        <v>yes</v>
      </c>
      <c r="D710" s="3">
        <f t="shared" si="60"/>
        <v>22.053999999999998</v>
      </c>
      <c r="E710" s="3">
        <f t="shared" si="61"/>
        <v>25.244</v>
      </c>
      <c r="F710" s="3" t="str">
        <f t="shared" si="62"/>
        <v>no</v>
      </c>
      <c r="G710" s="3" t="str">
        <f t="shared" si="63"/>
        <v>no</v>
      </c>
      <c r="H710" s="3">
        <f t="shared" si="64"/>
        <v>0</v>
      </c>
    </row>
    <row r="711" spans="1:8" x14ac:dyDescent="0.15">
      <c r="A711" s="3">
        <v>1929.07</v>
      </c>
      <c r="B711" s="3">
        <v>28.48</v>
      </c>
      <c r="C711" s="3" t="str">
        <f t="shared" si="65"/>
        <v>yes</v>
      </c>
      <c r="D711" s="3">
        <f t="shared" si="60"/>
        <v>22.580666666666666</v>
      </c>
      <c r="E711" s="3">
        <f t="shared" si="61"/>
        <v>25.501999999999999</v>
      </c>
      <c r="F711" s="3" t="str">
        <f t="shared" si="62"/>
        <v>no</v>
      </c>
      <c r="G711" s="3" t="str">
        <f t="shared" si="63"/>
        <v>no</v>
      </c>
      <c r="H711" s="3">
        <f t="shared" si="64"/>
        <v>0</v>
      </c>
    </row>
    <row r="712" spans="1:8" x14ac:dyDescent="0.15">
      <c r="A712" s="3">
        <v>1929.08</v>
      </c>
      <c r="B712" s="3">
        <v>30.1</v>
      </c>
      <c r="C712" s="3" t="str">
        <f t="shared" si="65"/>
        <v>yes</v>
      </c>
      <c r="D712" s="3">
        <f t="shared" si="60"/>
        <v>23.186</v>
      </c>
      <c r="E712" s="3">
        <f t="shared" si="61"/>
        <v>26.2</v>
      </c>
      <c r="F712" s="3" t="str">
        <f t="shared" si="62"/>
        <v>no</v>
      </c>
      <c r="G712" s="3" t="str">
        <f t="shared" si="63"/>
        <v>no</v>
      </c>
      <c r="H712" s="3">
        <f t="shared" si="64"/>
        <v>0</v>
      </c>
    </row>
    <row r="713" spans="1:8" x14ac:dyDescent="0.15">
      <c r="A713" s="3">
        <v>1929.09</v>
      </c>
      <c r="B713" s="3">
        <v>31.3</v>
      </c>
      <c r="C713" s="3" t="str">
        <f t="shared" si="65"/>
        <v>yes</v>
      </c>
      <c r="D713" s="3">
        <f t="shared" si="60"/>
        <v>23.859333333333336</v>
      </c>
      <c r="E713" s="3">
        <f t="shared" si="61"/>
        <v>27.134000000000004</v>
      </c>
      <c r="F713" s="3" t="str">
        <f t="shared" si="62"/>
        <v>no</v>
      </c>
      <c r="G713" s="3" t="str">
        <f t="shared" si="63"/>
        <v>no</v>
      </c>
      <c r="H713" s="3">
        <f t="shared" si="64"/>
        <v>0</v>
      </c>
    </row>
    <row r="714" spans="1:8" x14ac:dyDescent="0.15">
      <c r="A714" s="3">
        <v>1929.1</v>
      </c>
      <c r="B714" s="3">
        <v>27.99</v>
      </c>
      <c r="C714" s="3" t="str">
        <f t="shared" si="65"/>
        <v>yes</v>
      </c>
      <c r="D714" s="3">
        <f t="shared" si="60"/>
        <v>24.678000000000004</v>
      </c>
      <c r="E714" s="3">
        <f t="shared" si="61"/>
        <v>28.338000000000005</v>
      </c>
      <c r="F714" s="3" t="str">
        <f t="shared" si="62"/>
        <v>no</v>
      </c>
      <c r="G714" s="3" t="str">
        <f t="shared" si="63"/>
        <v>yes</v>
      </c>
      <c r="H714" s="3">
        <f t="shared" si="64"/>
        <v>27.99</v>
      </c>
    </row>
    <row r="715" spans="1:8" x14ac:dyDescent="0.15">
      <c r="A715" s="3">
        <v>1929.11</v>
      </c>
      <c r="B715" s="3">
        <v>20.58</v>
      </c>
      <c r="C715" s="3" t="str">
        <f t="shared" si="65"/>
        <v>no</v>
      </c>
      <c r="D715" s="3">
        <f t="shared" si="60"/>
        <v>25.266666666666669</v>
      </c>
      <c r="E715" s="3">
        <f t="shared" si="61"/>
        <v>28.803999999999995</v>
      </c>
      <c r="F715" s="3" t="str">
        <f t="shared" si="62"/>
        <v>no</v>
      </c>
      <c r="G715" s="3" t="str">
        <f t="shared" si="63"/>
        <v>no</v>
      </c>
      <c r="H715" s="3">
        <f t="shared" si="64"/>
        <v>0</v>
      </c>
    </row>
    <row r="716" spans="1:8" x14ac:dyDescent="0.15">
      <c r="A716" s="3">
        <v>1929.12</v>
      </c>
      <c r="B716" s="3">
        <v>21.4</v>
      </c>
      <c r="C716" s="3" t="str">
        <f t="shared" si="65"/>
        <v>no</v>
      </c>
      <c r="D716" s="3">
        <f t="shared" si="60"/>
        <v>25.32</v>
      </c>
      <c r="E716" s="3">
        <f t="shared" si="61"/>
        <v>27.689999999999998</v>
      </c>
      <c r="F716" s="3" t="str">
        <f t="shared" si="62"/>
        <v>no</v>
      </c>
      <c r="G716" s="3" t="str">
        <f t="shared" si="63"/>
        <v>no</v>
      </c>
      <c r="H716" s="3">
        <f t="shared" si="64"/>
        <v>0</v>
      </c>
    </row>
    <row r="717" spans="1:8" x14ac:dyDescent="0.15">
      <c r="A717" s="3">
        <v>1930.01</v>
      </c>
      <c r="B717" s="3">
        <v>21.71</v>
      </c>
      <c r="C717" s="3" t="str">
        <f t="shared" si="65"/>
        <v>no</v>
      </c>
      <c r="D717" s="3">
        <f t="shared" si="60"/>
        <v>25.335333333333331</v>
      </c>
      <c r="E717" s="3">
        <f t="shared" si="61"/>
        <v>26.274000000000001</v>
      </c>
      <c r="F717" s="3" t="str">
        <f t="shared" si="62"/>
        <v>no</v>
      </c>
      <c r="G717" s="3" t="str">
        <f t="shared" si="63"/>
        <v>no</v>
      </c>
      <c r="H717" s="3">
        <f t="shared" si="64"/>
        <v>0</v>
      </c>
    </row>
    <row r="718" spans="1:8" x14ac:dyDescent="0.15">
      <c r="A718" s="3">
        <v>1930.02</v>
      </c>
      <c r="B718" s="3">
        <v>23.07</v>
      </c>
      <c r="C718" s="3" t="str">
        <f t="shared" si="65"/>
        <v>no</v>
      </c>
      <c r="D718" s="3">
        <f t="shared" si="60"/>
        <v>25.342666666666663</v>
      </c>
      <c r="E718" s="3">
        <f t="shared" si="61"/>
        <v>24.596000000000004</v>
      </c>
      <c r="F718" s="3" t="str">
        <f t="shared" si="62"/>
        <v>no</v>
      </c>
      <c r="G718" s="3" t="str">
        <f t="shared" si="63"/>
        <v>no</v>
      </c>
      <c r="H718" s="3">
        <f t="shared" si="64"/>
        <v>0</v>
      </c>
    </row>
    <row r="719" spans="1:8" x14ac:dyDescent="0.15">
      <c r="A719" s="3">
        <v>1930.03</v>
      </c>
      <c r="B719" s="3">
        <v>23.94</v>
      </c>
      <c r="C719" s="3" t="str">
        <f t="shared" si="65"/>
        <v>no</v>
      </c>
      <c r="D719" s="3">
        <f t="shared" si="60"/>
        <v>25.343333333333327</v>
      </c>
      <c r="E719" s="3">
        <f t="shared" si="61"/>
        <v>22.95</v>
      </c>
      <c r="F719" s="3" t="str">
        <f t="shared" si="62"/>
        <v>no</v>
      </c>
      <c r="G719" s="3" t="str">
        <f t="shared" si="63"/>
        <v>no</v>
      </c>
      <c r="H719" s="3">
        <f t="shared" si="64"/>
        <v>0</v>
      </c>
    </row>
    <row r="720" spans="1:8" x14ac:dyDescent="0.15">
      <c r="A720" s="3">
        <v>1930.04</v>
      </c>
      <c r="B720" s="3">
        <v>25.46</v>
      </c>
      <c r="C720" s="3" t="str">
        <f t="shared" si="65"/>
        <v>no</v>
      </c>
      <c r="D720" s="3">
        <f t="shared" si="60"/>
        <v>25.395999999999997</v>
      </c>
      <c r="E720" s="3">
        <f t="shared" si="61"/>
        <v>22.139999999999997</v>
      </c>
      <c r="F720" s="3" t="str">
        <f t="shared" si="62"/>
        <v>yes</v>
      </c>
      <c r="G720" s="3" t="str">
        <f t="shared" si="63"/>
        <v>no</v>
      </c>
      <c r="H720" s="3">
        <f t="shared" si="64"/>
        <v>-25.46</v>
      </c>
    </row>
    <row r="721" spans="1:8" x14ac:dyDescent="0.15">
      <c r="A721" s="3">
        <v>1930.05</v>
      </c>
      <c r="B721" s="3">
        <v>23.94</v>
      </c>
      <c r="C721" s="3" t="str">
        <f t="shared" si="65"/>
        <v>yes</v>
      </c>
      <c r="D721" s="3">
        <f t="shared" si="60"/>
        <v>25.435999999999993</v>
      </c>
      <c r="E721" s="3">
        <f t="shared" si="61"/>
        <v>23.116000000000003</v>
      </c>
      <c r="F721" s="3" t="str">
        <f t="shared" si="62"/>
        <v>no</v>
      </c>
      <c r="G721" s="3" t="str">
        <f t="shared" si="63"/>
        <v>no</v>
      </c>
      <c r="H721" s="3">
        <f t="shared" si="64"/>
        <v>0</v>
      </c>
    </row>
    <row r="722" spans="1:8" x14ac:dyDescent="0.15">
      <c r="A722" s="3">
        <v>1930.06</v>
      </c>
      <c r="B722" s="3">
        <v>21.52</v>
      </c>
      <c r="C722" s="3" t="str">
        <f t="shared" si="65"/>
        <v>yes</v>
      </c>
      <c r="D722" s="3">
        <f t="shared" si="60"/>
        <v>25.365999999999996</v>
      </c>
      <c r="E722" s="3">
        <f t="shared" si="61"/>
        <v>23.624000000000002</v>
      </c>
      <c r="F722" s="3" t="str">
        <f t="shared" si="62"/>
        <v>no</v>
      </c>
      <c r="G722" s="3" t="str">
        <f t="shared" si="63"/>
        <v>yes</v>
      </c>
      <c r="H722" s="3">
        <f t="shared" si="64"/>
        <v>21.52</v>
      </c>
    </row>
    <row r="723" spans="1:8" x14ac:dyDescent="0.15">
      <c r="A723" s="3">
        <v>1930.07</v>
      </c>
      <c r="B723" s="3">
        <v>21.06</v>
      </c>
      <c r="C723" s="3" t="str">
        <f t="shared" si="65"/>
        <v>no</v>
      </c>
      <c r="D723" s="3">
        <f t="shared" si="60"/>
        <v>25.105333333333331</v>
      </c>
      <c r="E723" s="3">
        <f t="shared" si="61"/>
        <v>23.585999999999999</v>
      </c>
      <c r="F723" s="3" t="str">
        <f t="shared" si="62"/>
        <v>no</v>
      </c>
      <c r="G723" s="3" t="str">
        <f t="shared" si="63"/>
        <v>no</v>
      </c>
      <c r="H723" s="3">
        <f t="shared" si="64"/>
        <v>0</v>
      </c>
    </row>
    <row r="724" spans="1:8" x14ac:dyDescent="0.15">
      <c r="A724" s="3">
        <v>1930.08</v>
      </c>
      <c r="B724" s="3">
        <v>20.79</v>
      </c>
      <c r="C724" s="3" t="str">
        <f t="shared" si="65"/>
        <v>no</v>
      </c>
      <c r="D724" s="3">
        <f t="shared" si="60"/>
        <v>24.824000000000002</v>
      </c>
      <c r="E724" s="3">
        <f t="shared" si="61"/>
        <v>23.184000000000001</v>
      </c>
      <c r="F724" s="3" t="str">
        <f t="shared" si="62"/>
        <v>no</v>
      </c>
      <c r="G724" s="3" t="str">
        <f t="shared" si="63"/>
        <v>no</v>
      </c>
      <c r="H724" s="3">
        <f t="shared" si="64"/>
        <v>0</v>
      </c>
    </row>
    <row r="725" spans="1:8" x14ac:dyDescent="0.15">
      <c r="A725" s="3">
        <v>1930.09</v>
      </c>
      <c r="B725" s="3">
        <v>20.78</v>
      </c>
      <c r="C725" s="3" t="str">
        <f t="shared" si="65"/>
        <v>no</v>
      </c>
      <c r="D725" s="3">
        <f t="shared" si="60"/>
        <v>24.499333333333329</v>
      </c>
      <c r="E725" s="3">
        <f t="shared" si="61"/>
        <v>22.554000000000002</v>
      </c>
      <c r="F725" s="3" t="str">
        <f t="shared" si="62"/>
        <v>no</v>
      </c>
      <c r="G725" s="3" t="str">
        <f t="shared" si="63"/>
        <v>no</v>
      </c>
      <c r="H725" s="3">
        <f t="shared" si="64"/>
        <v>0</v>
      </c>
    </row>
    <row r="726" spans="1:8" x14ac:dyDescent="0.15">
      <c r="A726" s="3">
        <v>1930.1</v>
      </c>
      <c r="B726" s="3">
        <v>17.920000000000002</v>
      </c>
      <c r="C726" s="3" t="str">
        <f t="shared" si="65"/>
        <v>no</v>
      </c>
      <c r="D726" s="3">
        <f t="shared" si="60"/>
        <v>24.141333333333332</v>
      </c>
      <c r="E726" s="3">
        <f t="shared" si="61"/>
        <v>21.618000000000002</v>
      </c>
      <c r="F726" s="3" t="str">
        <f t="shared" si="62"/>
        <v>no</v>
      </c>
      <c r="G726" s="3" t="str">
        <f t="shared" si="63"/>
        <v>no</v>
      </c>
      <c r="H726" s="3">
        <f t="shared" si="64"/>
        <v>0</v>
      </c>
    </row>
    <row r="727" spans="1:8" x14ac:dyDescent="0.15">
      <c r="A727" s="3">
        <v>1930.11</v>
      </c>
      <c r="B727" s="3">
        <v>16.62</v>
      </c>
      <c r="C727" s="3" t="str">
        <f t="shared" si="65"/>
        <v>no</v>
      </c>
      <c r="D727" s="3">
        <f t="shared" si="60"/>
        <v>23.437333333333335</v>
      </c>
      <c r="E727" s="3">
        <f t="shared" si="61"/>
        <v>20.414000000000001</v>
      </c>
      <c r="F727" s="3" t="str">
        <f t="shared" si="62"/>
        <v>no</v>
      </c>
      <c r="G727" s="3" t="str">
        <f t="shared" si="63"/>
        <v>no</v>
      </c>
      <c r="H727" s="3">
        <f t="shared" si="64"/>
        <v>0</v>
      </c>
    </row>
    <row r="728" spans="1:8" x14ac:dyDescent="0.15">
      <c r="A728" s="3">
        <v>1930.12</v>
      </c>
      <c r="B728" s="3">
        <v>15.51</v>
      </c>
      <c r="C728" s="3" t="str">
        <f t="shared" si="65"/>
        <v>no</v>
      </c>
      <c r="D728" s="3">
        <f t="shared" si="60"/>
        <v>22.538666666666675</v>
      </c>
      <c r="E728" s="3">
        <f t="shared" si="61"/>
        <v>19.434000000000001</v>
      </c>
      <c r="F728" s="3" t="str">
        <f t="shared" si="62"/>
        <v>no</v>
      </c>
      <c r="G728" s="3" t="str">
        <f t="shared" si="63"/>
        <v>no</v>
      </c>
      <c r="H728" s="3">
        <f t="shared" si="64"/>
        <v>0</v>
      </c>
    </row>
    <row r="729" spans="1:8" x14ac:dyDescent="0.15">
      <c r="A729" s="3">
        <v>1931.01</v>
      </c>
      <c r="B729" s="3">
        <v>15.98</v>
      </c>
      <c r="C729" s="3" t="str">
        <f t="shared" si="65"/>
        <v>no</v>
      </c>
      <c r="D729" s="3">
        <f t="shared" ref="D729:D792" si="66">AVERAGE(B714:B728)</f>
        <v>21.486000000000001</v>
      </c>
      <c r="E729" s="3">
        <f t="shared" ref="E729:E792" si="67">AVERAGE(B724:B728)</f>
        <v>18.324000000000002</v>
      </c>
      <c r="F729" s="3" t="str">
        <f t="shared" ref="F729:F792" si="68">IF(AND(C729="No",B729&gt;D729),"yes","no")</f>
        <v>no</v>
      </c>
      <c r="G729" s="3" t="str">
        <f t="shared" ref="G729:G792" si="69">IF(AND(C729="Yes",B729&lt;E729),"yes","no")</f>
        <v>no</v>
      </c>
      <c r="H729" s="3">
        <f t="shared" ref="H729:H792" si="70">IF(F729="yes",-B729,IF(G729="yes",B729,0))</f>
        <v>0</v>
      </c>
    </row>
    <row r="730" spans="1:8" x14ac:dyDescent="0.15">
      <c r="A730" s="3">
        <v>1931.02</v>
      </c>
      <c r="B730" s="3">
        <v>17.2</v>
      </c>
      <c r="C730" s="3" t="str">
        <f t="shared" ref="C730:C793" si="71">IF(F729="yes","yes",IF(G729="yes","no",C729))</f>
        <v>no</v>
      </c>
      <c r="D730" s="3">
        <f t="shared" si="66"/>
        <v>20.685333333333336</v>
      </c>
      <c r="E730" s="3">
        <f t="shared" si="67"/>
        <v>17.362000000000002</v>
      </c>
      <c r="F730" s="3" t="str">
        <f t="shared" si="68"/>
        <v>no</v>
      </c>
      <c r="G730" s="3" t="str">
        <f t="shared" si="69"/>
        <v>no</v>
      </c>
      <c r="H730" s="3">
        <f t="shared" si="70"/>
        <v>0</v>
      </c>
    </row>
    <row r="731" spans="1:8" x14ac:dyDescent="0.15">
      <c r="A731" s="3">
        <v>1931.03</v>
      </c>
      <c r="B731" s="3">
        <v>17.53</v>
      </c>
      <c r="C731" s="3" t="str">
        <f t="shared" si="71"/>
        <v>no</v>
      </c>
      <c r="D731" s="3">
        <f t="shared" si="66"/>
        <v>20.46</v>
      </c>
      <c r="E731" s="3">
        <f t="shared" si="67"/>
        <v>16.646000000000001</v>
      </c>
      <c r="F731" s="3" t="str">
        <f t="shared" si="68"/>
        <v>no</v>
      </c>
      <c r="G731" s="3" t="str">
        <f t="shared" si="69"/>
        <v>no</v>
      </c>
      <c r="H731" s="3">
        <f t="shared" si="70"/>
        <v>0</v>
      </c>
    </row>
    <row r="732" spans="1:8" x14ac:dyDescent="0.15">
      <c r="A732" s="3">
        <v>1931.04</v>
      </c>
      <c r="B732" s="3">
        <v>15.86</v>
      </c>
      <c r="C732" s="3" t="str">
        <f t="shared" si="71"/>
        <v>no</v>
      </c>
      <c r="D732" s="3">
        <f t="shared" si="66"/>
        <v>20.201999999999998</v>
      </c>
      <c r="E732" s="3">
        <f t="shared" si="67"/>
        <v>16.568000000000001</v>
      </c>
      <c r="F732" s="3" t="str">
        <f t="shared" si="68"/>
        <v>no</v>
      </c>
      <c r="G732" s="3" t="str">
        <f t="shared" si="69"/>
        <v>no</v>
      </c>
      <c r="H732" s="3">
        <f t="shared" si="70"/>
        <v>0</v>
      </c>
    </row>
    <row r="733" spans="1:8" x14ac:dyDescent="0.15">
      <c r="A733" s="3">
        <v>1931.05</v>
      </c>
      <c r="B733" s="3">
        <v>14.33</v>
      </c>
      <c r="C733" s="3" t="str">
        <f t="shared" si="71"/>
        <v>no</v>
      </c>
      <c r="D733" s="3">
        <f t="shared" si="66"/>
        <v>19.811999999999998</v>
      </c>
      <c r="E733" s="3">
        <f t="shared" si="67"/>
        <v>16.416</v>
      </c>
      <c r="F733" s="3" t="str">
        <f t="shared" si="68"/>
        <v>no</v>
      </c>
      <c r="G733" s="3" t="str">
        <f t="shared" si="69"/>
        <v>no</v>
      </c>
      <c r="H733" s="3">
        <f t="shared" si="70"/>
        <v>0</v>
      </c>
    </row>
    <row r="734" spans="1:8" x14ac:dyDescent="0.15">
      <c r="A734" s="3">
        <v>1931.06</v>
      </c>
      <c r="B734" s="3">
        <v>13.87</v>
      </c>
      <c r="C734" s="3" t="str">
        <f t="shared" si="71"/>
        <v>no</v>
      </c>
      <c r="D734" s="3">
        <f t="shared" si="66"/>
        <v>19.229333333333333</v>
      </c>
      <c r="E734" s="3">
        <f t="shared" si="67"/>
        <v>16.18</v>
      </c>
      <c r="F734" s="3" t="str">
        <f t="shared" si="68"/>
        <v>no</v>
      </c>
      <c r="G734" s="3" t="str">
        <f t="shared" si="69"/>
        <v>no</v>
      </c>
      <c r="H734" s="3">
        <f t="shared" si="70"/>
        <v>0</v>
      </c>
    </row>
    <row r="735" spans="1:8" x14ac:dyDescent="0.15">
      <c r="A735" s="3">
        <v>1931.07</v>
      </c>
      <c r="B735" s="3">
        <v>14.33</v>
      </c>
      <c r="C735" s="3" t="str">
        <f t="shared" si="71"/>
        <v>no</v>
      </c>
      <c r="D735" s="3">
        <f t="shared" si="66"/>
        <v>18.558</v>
      </c>
      <c r="E735" s="3">
        <f t="shared" si="67"/>
        <v>15.758000000000001</v>
      </c>
      <c r="F735" s="3" t="str">
        <f t="shared" si="68"/>
        <v>no</v>
      </c>
      <c r="G735" s="3" t="str">
        <f t="shared" si="69"/>
        <v>no</v>
      </c>
      <c r="H735" s="3">
        <f t="shared" si="70"/>
        <v>0</v>
      </c>
    </row>
    <row r="736" spans="1:8" x14ac:dyDescent="0.15">
      <c r="A736" s="3">
        <v>1931.08</v>
      </c>
      <c r="B736" s="3">
        <v>13.9</v>
      </c>
      <c r="C736" s="3" t="str">
        <f t="shared" si="71"/>
        <v>no</v>
      </c>
      <c r="D736" s="3">
        <f t="shared" si="66"/>
        <v>17.815999999999999</v>
      </c>
      <c r="E736" s="3">
        <f t="shared" si="67"/>
        <v>15.184000000000001</v>
      </c>
      <c r="F736" s="3" t="str">
        <f t="shared" si="68"/>
        <v>no</v>
      </c>
      <c r="G736" s="3" t="str">
        <f t="shared" si="69"/>
        <v>no</v>
      </c>
      <c r="H736" s="3">
        <f t="shared" si="70"/>
        <v>0</v>
      </c>
    </row>
    <row r="737" spans="1:8" x14ac:dyDescent="0.15">
      <c r="A737" s="3">
        <v>1931.09</v>
      </c>
      <c r="B737" s="3">
        <v>11.83</v>
      </c>
      <c r="C737" s="3" t="str">
        <f t="shared" si="71"/>
        <v>no</v>
      </c>
      <c r="D737" s="3">
        <f t="shared" si="66"/>
        <v>17.146666666666665</v>
      </c>
      <c r="E737" s="3">
        <f t="shared" si="67"/>
        <v>14.457999999999998</v>
      </c>
      <c r="F737" s="3" t="str">
        <f t="shared" si="68"/>
        <v>no</v>
      </c>
      <c r="G737" s="3" t="str">
        <f t="shared" si="69"/>
        <v>no</v>
      </c>
      <c r="H737" s="3">
        <f t="shared" si="70"/>
        <v>0</v>
      </c>
    </row>
    <row r="738" spans="1:8" x14ac:dyDescent="0.15">
      <c r="A738" s="3">
        <v>1931.1</v>
      </c>
      <c r="B738" s="3">
        <v>10.25</v>
      </c>
      <c r="C738" s="3" t="str">
        <f t="shared" si="71"/>
        <v>no</v>
      </c>
      <c r="D738" s="3">
        <f t="shared" si="66"/>
        <v>16.500666666666671</v>
      </c>
      <c r="E738" s="3">
        <f t="shared" si="67"/>
        <v>13.652000000000001</v>
      </c>
      <c r="F738" s="3" t="str">
        <f t="shared" si="68"/>
        <v>no</v>
      </c>
      <c r="G738" s="3" t="str">
        <f t="shared" si="69"/>
        <v>no</v>
      </c>
      <c r="H738" s="3">
        <f t="shared" si="70"/>
        <v>0</v>
      </c>
    </row>
    <row r="739" spans="1:8" x14ac:dyDescent="0.15">
      <c r="A739" s="3">
        <v>1931.11</v>
      </c>
      <c r="B739" s="3">
        <v>10.39</v>
      </c>
      <c r="C739" s="3" t="str">
        <f t="shared" si="71"/>
        <v>no</v>
      </c>
      <c r="D739" s="3">
        <f t="shared" si="66"/>
        <v>15.780000000000003</v>
      </c>
      <c r="E739" s="3">
        <f t="shared" si="67"/>
        <v>12.836000000000002</v>
      </c>
      <c r="F739" s="3" t="str">
        <f t="shared" si="68"/>
        <v>no</v>
      </c>
      <c r="G739" s="3" t="str">
        <f t="shared" si="69"/>
        <v>no</v>
      </c>
      <c r="H739" s="3">
        <f t="shared" si="70"/>
        <v>0</v>
      </c>
    </row>
    <row r="740" spans="1:8" x14ac:dyDescent="0.15">
      <c r="A740" s="3">
        <v>1931.12</v>
      </c>
      <c r="B740" s="3">
        <v>8.44</v>
      </c>
      <c r="C740" s="3" t="str">
        <f t="shared" si="71"/>
        <v>no</v>
      </c>
      <c r="D740" s="3">
        <f t="shared" si="66"/>
        <v>15.086666666666671</v>
      </c>
      <c r="E740" s="3">
        <f t="shared" si="67"/>
        <v>12.14</v>
      </c>
      <c r="F740" s="3" t="str">
        <f t="shared" si="68"/>
        <v>no</v>
      </c>
      <c r="G740" s="3" t="str">
        <f t="shared" si="69"/>
        <v>no</v>
      </c>
      <c r="H740" s="3">
        <f t="shared" si="70"/>
        <v>0</v>
      </c>
    </row>
    <row r="741" spans="1:8" x14ac:dyDescent="0.15">
      <c r="A741" s="3">
        <v>1932.01</v>
      </c>
      <c r="B741" s="3">
        <v>8.3000000000000007</v>
      </c>
      <c r="C741" s="3" t="str">
        <f t="shared" si="71"/>
        <v>no</v>
      </c>
      <c r="D741" s="3">
        <f t="shared" si="66"/>
        <v>14.264000000000003</v>
      </c>
      <c r="E741" s="3">
        <f t="shared" si="67"/>
        <v>10.962</v>
      </c>
      <c r="F741" s="3" t="str">
        <f t="shared" si="68"/>
        <v>no</v>
      </c>
      <c r="G741" s="3" t="str">
        <f t="shared" si="69"/>
        <v>no</v>
      </c>
      <c r="H741" s="3">
        <f t="shared" si="70"/>
        <v>0</v>
      </c>
    </row>
    <row r="742" spans="1:8" x14ac:dyDescent="0.15">
      <c r="A742" s="3">
        <v>1932.02</v>
      </c>
      <c r="B742" s="3">
        <v>8.23</v>
      </c>
      <c r="C742" s="3" t="str">
        <f t="shared" si="71"/>
        <v>no</v>
      </c>
      <c r="D742" s="3">
        <f t="shared" si="66"/>
        <v>13.622666666666669</v>
      </c>
      <c r="E742" s="3">
        <f t="shared" si="67"/>
        <v>9.8419999999999987</v>
      </c>
      <c r="F742" s="3" t="str">
        <f t="shared" si="68"/>
        <v>no</v>
      </c>
      <c r="G742" s="3" t="str">
        <f t="shared" si="69"/>
        <v>no</v>
      </c>
      <c r="H742" s="3">
        <f t="shared" si="70"/>
        <v>0</v>
      </c>
    </row>
    <row r="743" spans="1:8" x14ac:dyDescent="0.15">
      <c r="A743" s="3">
        <v>1932.03</v>
      </c>
      <c r="B743" s="3">
        <v>8.26</v>
      </c>
      <c r="C743" s="3" t="str">
        <f t="shared" si="71"/>
        <v>no</v>
      </c>
      <c r="D743" s="3">
        <f t="shared" si="66"/>
        <v>13.063333333333334</v>
      </c>
      <c r="E743" s="3">
        <f t="shared" si="67"/>
        <v>9.1219999999999999</v>
      </c>
      <c r="F743" s="3" t="str">
        <f t="shared" si="68"/>
        <v>no</v>
      </c>
      <c r="G743" s="3" t="str">
        <f t="shared" si="69"/>
        <v>no</v>
      </c>
      <c r="H743" s="3">
        <f t="shared" si="70"/>
        <v>0</v>
      </c>
    </row>
    <row r="744" spans="1:8" x14ac:dyDescent="0.15">
      <c r="A744" s="3">
        <v>1932.04</v>
      </c>
      <c r="B744" s="3">
        <v>6.28</v>
      </c>
      <c r="C744" s="3" t="str">
        <f t="shared" si="71"/>
        <v>no</v>
      </c>
      <c r="D744" s="3">
        <f t="shared" si="66"/>
        <v>12.580000000000002</v>
      </c>
      <c r="E744" s="3">
        <f t="shared" si="67"/>
        <v>8.7240000000000002</v>
      </c>
      <c r="F744" s="3" t="str">
        <f t="shared" si="68"/>
        <v>no</v>
      </c>
      <c r="G744" s="3" t="str">
        <f t="shared" si="69"/>
        <v>no</v>
      </c>
      <c r="H744" s="3">
        <f t="shared" si="70"/>
        <v>0</v>
      </c>
    </row>
    <row r="745" spans="1:8" x14ac:dyDescent="0.15">
      <c r="A745" s="3">
        <v>1932.05</v>
      </c>
      <c r="B745" s="3">
        <v>5.51</v>
      </c>
      <c r="C745" s="3" t="str">
        <f t="shared" si="71"/>
        <v>no</v>
      </c>
      <c r="D745" s="3">
        <f t="shared" si="66"/>
        <v>11.933333333333334</v>
      </c>
      <c r="E745" s="3">
        <f t="shared" si="67"/>
        <v>7.902000000000001</v>
      </c>
      <c r="F745" s="3" t="str">
        <f t="shared" si="68"/>
        <v>no</v>
      </c>
      <c r="G745" s="3" t="str">
        <f t="shared" si="69"/>
        <v>no</v>
      </c>
      <c r="H745" s="3">
        <f t="shared" si="70"/>
        <v>0</v>
      </c>
    </row>
    <row r="746" spans="1:8" x14ac:dyDescent="0.15">
      <c r="A746" s="3">
        <v>1932.06</v>
      </c>
      <c r="B746" s="3">
        <v>4.7699999999999996</v>
      </c>
      <c r="C746" s="3" t="str">
        <f t="shared" si="71"/>
        <v>no</v>
      </c>
      <c r="D746" s="3">
        <f t="shared" si="66"/>
        <v>11.154</v>
      </c>
      <c r="E746" s="3">
        <f t="shared" si="67"/>
        <v>7.3159999999999998</v>
      </c>
      <c r="F746" s="3" t="str">
        <f t="shared" si="68"/>
        <v>no</v>
      </c>
      <c r="G746" s="3" t="str">
        <f t="shared" si="69"/>
        <v>no</v>
      </c>
      <c r="H746" s="3">
        <f t="shared" si="70"/>
        <v>0</v>
      </c>
    </row>
    <row r="747" spans="1:8" x14ac:dyDescent="0.15">
      <c r="A747" s="3">
        <v>1932.07</v>
      </c>
      <c r="B747" s="3">
        <v>5.01</v>
      </c>
      <c r="C747" s="3" t="str">
        <f t="shared" si="71"/>
        <v>no</v>
      </c>
      <c r="D747" s="3">
        <f t="shared" si="66"/>
        <v>10.303333333333333</v>
      </c>
      <c r="E747" s="3">
        <f t="shared" si="67"/>
        <v>6.6099999999999994</v>
      </c>
      <c r="F747" s="3" t="str">
        <f t="shared" si="68"/>
        <v>no</v>
      </c>
      <c r="G747" s="3" t="str">
        <f t="shared" si="69"/>
        <v>no</v>
      </c>
      <c r="H747" s="3">
        <f t="shared" si="70"/>
        <v>0</v>
      </c>
    </row>
    <row r="748" spans="1:8" x14ac:dyDescent="0.15">
      <c r="A748" s="3">
        <v>1932.08</v>
      </c>
      <c r="B748" s="3">
        <v>7.53</v>
      </c>
      <c r="C748" s="3" t="str">
        <f t="shared" si="71"/>
        <v>no</v>
      </c>
      <c r="D748" s="3">
        <f t="shared" si="66"/>
        <v>9.58</v>
      </c>
      <c r="E748" s="3">
        <f t="shared" si="67"/>
        <v>5.9659999999999993</v>
      </c>
      <c r="F748" s="3" t="str">
        <f t="shared" si="68"/>
        <v>no</v>
      </c>
      <c r="G748" s="3" t="str">
        <f t="shared" si="69"/>
        <v>no</v>
      </c>
      <c r="H748" s="3">
        <f t="shared" si="70"/>
        <v>0</v>
      </c>
    </row>
    <row r="749" spans="1:8" x14ac:dyDescent="0.15">
      <c r="A749" s="3">
        <v>1932.09</v>
      </c>
      <c r="B749" s="3">
        <v>8.26</v>
      </c>
      <c r="C749" s="3" t="str">
        <f t="shared" si="71"/>
        <v>no</v>
      </c>
      <c r="D749" s="3">
        <f t="shared" si="66"/>
        <v>9.1266666666666669</v>
      </c>
      <c r="E749" s="3">
        <f t="shared" si="67"/>
        <v>5.82</v>
      </c>
      <c r="F749" s="3" t="str">
        <f t="shared" si="68"/>
        <v>no</v>
      </c>
      <c r="G749" s="3" t="str">
        <f t="shared" si="69"/>
        <v>no</v>
      </c>
      <c r="H749" s="3">
        <f t="shared" si="70"/>
        <v>0</v>
      </c>
    </row>
    <row r="750" spans="1:8" x14ac:dyDescent="0.15">
      <c r="A750" s="3">
        <v>1932.1</v>
      </c>
      <c r="B750" s="3">
        <v>7.12</v>
      </c>
      <c r="C750" s="3" t="str">
        <f t="shared" si="71"/>
        <v>no</v>
      </c>
      <c r="D750" s="3">
        <f t="shared" si="66"/>
        <v>8.7526666666666681</v>
      </c>
      <c r="E750" s="3">
        <f t="shared" si="67"/>
        <v>6.2159999999999993</v>
      </c>
      <c r="F750" s="3" t="str">
        <f t="shared" si="68"/>
        <v>no</v>
      </c>
      <c r="G750" s="3" t="str">
        <f t="shared" si="69"/>
        <v>no</v>
      </c>
      <c r="H750" s="3">
        <f t="shared" si="70"/>
        <v>0</v>
      </c>
    </row>
    <row r="751" spans="1:8" x14ac:dyDescent="0.15">
      <c r="A751" s="3">
        <v>1932.11</v>
      </c>
      <c r="B751" s="3">
        <v>7.05</v>
      </c>
      <c r="C751" s="3" t="str">
        <f t="shared" si="71"/>
        <v>no</v>
      </c>
      <c r="D751" s="3">
        <f t="shared" si="66"/>
        <v>8.272000000000002</v>
      </c>
      <c r="E751" s="3">
        <f t="shared" si="67"/>
        <v>6.5379999999999994</v>
      </c>
      <c r="F751" s="3" t="str">
        <f t="shared" si="68"/>
        <v>no</v>
      </c>
      <c r="G751" s="3" t="str">
        <f t="shared" si="69"/>
        <v>no</v>
      </c>
      <c r="H751" s="3">
        <f t="shared" si="70"/>
        <v>0</v>
      </c>
    </row>
    <row r="752" spans="1:8" x14ac:dyDescent="0.15">
      <c r="A752" s="3">
        <v>1932.12</v>
      </c>
      <c r="B752" s="3">
        <v>6.82</v>
      </c>
      <c r="C752" s="3" t="str">
        <f t="shared" si="71"/>
        <v>no</v>
      </c>
      <c r="D752" s="3">
        <f t="shared" si="66"/>
        <v>7.8153333333333341</v>
      </c>
      <c r="E752" s="3">
        <f t="shared" si="67"/>
        <v>6.9939999999999998</v>
      </c>
      <c r="F752" s="3" t="str">
        <f t="shared" si="68"/>
        <v>no</v>
      </c>
      <c r="G752" s="3" t="str">
        <f t="shared" si="69"/>
        <v>no</v>
      </c>
      <c r="H752" s="3">
        <f t="shared" si="70"/>
        <v>0</v>
      </c>
    </row>
    <row r="753" spans="1:8" x14ac:dyDescent="0.15">
      <c r="A753" s="3">
        <v>1933.01</v>
      </c>
      <c r="B753" s="3">
        <v>7.09</v>
      </c>
      <c r="C753" s="3" t="str">
        <f t="shared" si="71"/>
        <v>no</v>
      </c>
      <c r="D753" s="3">
        <f t="shared" si="66"/>
        <v>7.4813333333333336</v>
      </c>
      <c r="E753" s="3">
        <f t="shared" si="67"/>
        <v>7.3559999999999999</v>
      </c>
      <c r="F753" s="3" t="str">
        <f t="shared" si="68"/>
        <v>no</v>
      </c>
      <c r="G753" s="3" t="str">
        <f t="shared" si="69"/>
        <v>no</v>
      </c>
      <c r="H753" s="3">
        <f t="shared" si="70"/>
        <v>0</v>
      </c>
    </row>
    <row r="754" spans="1:8" x14ac:dyDescent="0.15">
      <c r="A754" s="3">
        <v>1933.02</v>
      </c>
      <c r="B754" s="3">
        <v>6.25</v>
      </c>
      <c r="C754" s="3" t="str">
        <f t="shared" si="71"/>
        <v>no</v>
      </c>
      <c r="D754" s="3">
        <f t="shared" si="66"/>
        <v>7.2706666666666671</v>
      </c>
      <c r="E754" s="3">
        <f t="shared" si="67"/>
        <v>7.2680000000000007</v>
      </c>
      <c r="F754" s="3" t="str">
        <f t="shared" si="68"/>
        <v>no</v>
      </c>
      <c r="G754" s="3" t="str">
        <f t="shared" si="69"/>
        <v>no</v>
      </c>
      <c r="H754" s="3">
        <f t="shared" si="70"/>
        <v>0</v>
      </c>
    </row>
    <row r="755" spans="1:8" x14ac:dyDescent="0.15">
      <c r="A755" s="3">
        <v>1933.03</v>
      </c>
      <c r="B755" s="3">
        <v>6.23</v>
      </c>
      <c r="C755" s="3" t="str">
        <f t="shared" si="71"/>
        <v>no</v>
      </c>
      <c r="D755" s="3">
        <f t="shared" si="66"/>
        <v>6.9946666666666681</v>
      </c>
      <c r="E755" s="3">
        <f t="shared" si="67"/>
        <v>6.8659999999999997</v>
      </c>
      <c r="F755" s="3" t="str">
        <f t="shared" si="68"/>
        <v>no</v>
      </c>
      <c r="G755" s="3" t="str">
        <f t="shared" si="69"/>
        <v>no</v>
      </c>
      <c r="H755" s="3">
        <f t="shared" si="70"/>
        <v>0</v>
      </c>
    </row>
    <row r="756" spans="1:8" x14ac:dyDescent="0.15">
      <c r="A756" s="3">
        <v>1933.04</v>
      </c>
      <c r="B756" s="3">
        <v>6.89</v>
      </c>
      <c r="C756" s="3" t="str">
        <f t="shared" si="71"/>
        <v>no</v>
      </c>
      <c r="D756" s="3">
        <f t="shared" si="66"/>
        <v>6.8473333333333333</v>
      </c>
      <c r="E756" s="3">
        <f t="shared" si="67"/>
        <v>6.6879999999999997</v>
      </c>
      <c r="F756" s="3" t="str">
        <f t="shared" si="68"/>
        <v>yes</v>
      </c>
      <c r="G756" s="3" t="str">
        <f t="shared" si="69"/>
        <v>no</v>
      </c>
      <c r="H756" s="3">
        <f t="shared" si="70"/>
        <v>-6.89</v>
      </c>
    </row>
    <row r="757" spans="1:8" x14ac:dyDescent="0.15">
      <c r="A757" s="3">
        <v>1933.05</v>
      </c>
      <c r="B757" s="3">
        <v>8.8699999999999992</v>
      </c>
      <c r="C757" s="3" t="str">
        <f t="shared" si="71"/>
        <v>yes</v>
      </c>
      <c r="D757" s="3">
        <f t="shared" si="66"/>
        <v>6.7533333333333339</v>
      </c>
      <c r="E757" s="3">
        <f t="shared" si="67"/>
        <v>6.6560000000000006</v>
      </c>
      <c r="F757" s="3" t="str">
        <f t="shared" si="68"/>
        <v>no</v>
      </c>
      <c r="G757" s="3" t="str">
        <f t="shared" si="69"/>
        <v>no</v>
      </c>
      <c r="H757" s="3">
        <f t="shared" si="70"/>
        <v>0</v>
      </c>
    </row>
    <row r="758" spans="1:8" x14ac:dyDescent="0.15">
      <c r="A758" s="3">
        <v>1933.06</v>
      </c>
      <c r="B758" s="3">
        <v>10.39</v>
      </c>
      <c r="C758" s="3" t="str">
        <f t="shared" si="71"/>
        <v>yes</v>
      </c>
      <c r="D758" s="3">
        <f t="shared" si="66"/>
        <v>6.7960000000000003</v>
      </c>
      <c r="E758" s="3">
        <f t="shared" si="67"/>
        <v>7.0659999999999998</v>
      </c>
      <c r="F758" s="3" t="str">
        <f t="shared" si="68"/>
        <v>no</v>
      </c>
      <c r="G758" s="3" t="str">
        <f t="shared" si="69"/>
        <v>no</v>
      </c>
      <c r="H758" s="3">
        <f t="shared" si="70"/>
        <v>0</v>
      </c>
    </row>
    <row r="759" spans="1:8" x14ac:dyDescent="0.15">
      <c r="A759" s="3">
        <v>1933.07</v>
      </c>
      <c r="B759" s="3">
        <v>11.23</v>
      </c>
      <c r="C759" s="3" t="str">
        <f t="shared" si="71"/>
        <v>yes</v>
      </c>
      <c r="D759" s="3">
        <f t="shared" si="66"/>
        <v>6.9380000000000006</v>
      </c>
      <c r="E759" s="3">
        <f t="shared" si="67"/>
        <v>7.7260000000000009</v>
      </c>
      <c r="F759" s="3" t="str">
        <f t="shared" si="68"/>
        <v>no</v>
      </c>
      <c r="G759" s="3" t="str">
        <f t="shared" si="69"/>
        <v>no</v>
      </c>
      <c r="H759" s="3">
        <f t="shared" si="70"/>
        <v>0</v>
      </c>
    </row>
    <row r="760" spans="1:8" x14ac:dyDescent="0.15">
      <c r="A760" s="3">
        <v>1933.08</v>
      </c>
      <c r="B760" s="3">
        <v>10.67</v>
      </c>
      <c r="C760" s="3" t="str">
        <f t="shared" si="71"/>
        <v>yes</v>
      </c>
      <c r="D760" s="3">
        <f t="shared" si="66"/>
        <v>7.2680000000000007</v>
      </c>
      <c r="E760" s="3">
        <f t="shared" si="67"/>
        <v>8.7219999999999995</v>
      </c>
      <c r="F760" s="3" t="str">
        <f t="shared" si="68"/>
        <v>no</v>
      </c>
      <c r="G760" s="3" t="str">
        <f t="shared" si="69"/>
        <v>no</v>
      </c>
      <c r="H760" s="3">
        <f t="shared" si="70"/>
        <v>0</v>
      </c>
    </row>
    <row r="761" spans="1:8" x14ac:dyDescent="0.15">
      <c r="A761" s="3">
        <v>1933.09</v>
      </c>
      <c r="B761" s="3">
        <v>10.58</v>
      </c>
      <c r="C761" s="3" t="str">
        <f t="shared" si="71"/>
        <v>yes</v>
      </c>
      <c r="D761" s="3">
        <f t="shared" si="66"/>
        <v>7.6120000000000001</v>
      </c>
      <c r="E761" s="3">
        <f t="shared" si="67"/>
        <v>9.61</v>
      </c>
      <c r="F761" s="3" t="str">
        <f t="shared" si="68"/>
        <v>no</v>
      </c>
      <c r="G761" s="3" t="str">
        <f t="shared" si="69"/>
        <v>no</v>
      </c>
      <c r="H761" s="3">
        <f t="shared" si="70"/>
        <v>0</v>
      </c>
    </row>
    <row r="762" spans="1:8" x14ac:dyDescent="0.15">
      <c r="A762" s="3">
        <v>1933.1</v>
      </c>
      <c r="B762" s="3">
        <v>9.5500000000000007</v>
      </c>
      <c r="C762" s="3" t="str">
        <f t="shared" si="71"/>
        <v>yes</v>
      </c>
      <c r="D762" s="3">
        <f t="shared" si="66"/>
        <v>7.9993333333333343</v>
      </c>
      <c r="E762" s="3">
        <f t="shared" si="67"/>
        <v>10.347999999999999</v>
      </c>
      <c r="F762" s="3" t="str">
        <f t="shared" si="68"/>
        <v>no</v>
      </c>
      <c r="G762" s="3" t="str">
        <f t="shared" si="69"/>
        <v>yes</v>
      </c>
      <c r="H762" s="3">
        <f t="shared" si="70"/>
        <v>9.5500000000000007</v>
      </c>
    </row>
    <row r="763" spans="1:8" x14ac:dyDescent="0.15">
      <c r="A763" s="3">
        <v>1933.11</v>
      </c>
      <c r="B763" s="3">
        <v>9.7799999999999994</v>
      </c>
      <c r="C763" s="3" t="str">
        <f t="shared" si="71"/>
        <v>no</v>
      </c>
      <c r="D763" s="3">
        <f t="shared" si="66"/>
        <v>8.3020000000000014</v>
      </c>
      <c r="E763" s="3">
        <f t="shared" si="67"/>
        <v>10.484</v>
      </c>
      <c r="F763" s="3" t="str">
        <f t="shared" si="68"/>
        <v>yes</v>
      </c>
      <c r="G763" s="3" t="str">
        <f t="shared" si="69"/>
        <v>no</v>
      </c>
      <c r="H763" s="3">
        <f t="shared" si="70"/>
        <v>-9.7799999999999994</v>
      </c>
    </row>
    <row r="764" spans="1:8" x14ac:dyDescent="0.15">
      <c r="A764" s="3">
        <v>1933.12</v>
      </c>
      <c r="B764" s="3">
        <v>9.9700000000000006</v>
      </c>
      <c r="C764" s="3" t="str">
        <f t="shared" si="71"/>
        <v>yes</v>
      </c>
      <c r="D764" s="3">
        <f t="shared" si="66"/>
        <v>8.4520000000000017</v>
      </c>
      <c r="E764" s="3">
        <f t="shared" si="67"/>
        <v>10.362</v>
      </c>
      <c r="F764" s="3" t="str">
        <f t="shared" si="68"/>
        <v>no</v>
      </c>
      <c r="G764" s="3" t="str">
        <f t="shared" si="69"/>
        <v>yes</v>
      </c>
      <c r="H764" s="3">
        <f t="shared" si="70"/>
        <v>9.9700000000000006</v>
      </c>
    </row>
    <row r="765" spans="1:8" x14ac:dyDescent="0.15">
      <c r="A765" s="3">
        <v>1934.01</v>
      </c>
      <c r="B765" s="3">
        <v>10.54</v>
      </c>
      <c r="C765" s="3" t="str">
        <f t="shared" si="71"/>
        <v>no</v>
      </c>
      <c r="D765" s="3">
        <f t="shared" si="66"/>
        <v>8.5660000000000007</v>
      </c>
      <c r="E765" s="3">
        <f t="shared" si="67"/>
        <v>10.11</v>
      </c>
      <c r="F765" s="3" t="str">
        <f t="shared" si="68"/>
        <v>yes</v>
      </c>
      <c r="G765" s="3" t="str">
        <f t="shared" si="69"/>
        <v>no</v>
      </c>
      <c r="H765" s="3">
        <f t="shared" si="70"/>
        <v>-10.54</v>
      </c>
    </row>
    <row r="766" spans="1:8" x14ac:dyDescent="0.15">
      <c r="A766" s="3">
        <v>1934.02</v>
      </c>
      <c r="B766" s="3">
        <v>11.32</v>
      </c>
      <c r="C766" s="3" t="str">
        <f t="shared" si="71"/>
        <v>yes</v>
      </c>
      <c r="D766" s="3">
        <f t="shared" si="66"/>
        <v>8.7940000000000005</v>
      </c>
      <c r="E766" s="3">
        <f t="shared" si="67"/>
        <v>10.084</v>
      </c>
      <c r="F766" s="3" t="str">
        <f t="shared" si="68"/>
        <v>no</v>
      </c>
      <c r="G766" s="3" t="str">
        <f t="shared" si="69"/>
        <v>no</v>
      </c>
      <c r="H766" s="3">
        <f t="shared" si="70"/>
        <v>0</v>
      </c>
    </row>
    <row r="767" spans="1:8" x14ac:dyDescent="0.15">
      <c r="A767" s="3">
        <v>1934.03</v>
      </c>
      <c r="B767" s="3">
        <v>10.74</v>
      </c>
      <c r="C767" s="3" t="str">
        <f t="shared" si="71"/>
        <v>yes</v>
      </c>
      <c r="D767" s="3">
        <f t="shared" si="66"/>
        <v>9.0786666666666651</v>
      </c>
      <c r="E767" s="3">
        <f t="shared" si="67"/>
        <v>10.231999999999999</v>
      </c>
      <c r="F767" s="3" t="str">
        <f t="shared" si="68"/>
        <v>no</v>
      </c>
      <c r="G767" s="3" t="str">
        <f t="shared" si="69"/>
        <v>no</v>
      </c>
      <c r="H767" s="3">
        <f t="shared" si="70"/>
        <v>0</v>
      </c>
    </row>
    <row r="768" spans="1:8" x14ac:dyDescent="0.15">
      <c r="A768" s="3">
        <v>1934.04</v>
      </c>
      <c r="B768" s="3">
        <v>10.92</v>
      </c>
      <c r="C768" s="3" t="str">
        <f t="shared" si="71"/>
        <v>yes</v>
      </c>
      <c r="D768" s="3">
        <f t="shared" si="66"/>
        <v>9.34</v>
      </c>
      <c r="E768" s="3">
        <f t="shared" si="67"/>
        <v>10.47</v>
      </c>
      <c r="F768" s="3" t="str">
        <f t="shared" si="68"/>
        <v>no</v>
      </c>
      <c r="G768" s="3" t="str">
        <f t="shared" si="69"/>
        <v>no</v>
      </c>
      <c r="H768" s="3">
        <f t="shared" si="70"/>
        <v>0</v>
      </c>
    </row>
    <row r="769" spans="1:8" x14ac:dyDescent="0.15">
      <c r="A769" s="3">
        <v>1934.05</v>
      </c>
      <c r="B769" s="3">
        <v>9.81</v>
      </c>
      <c r="C769" s="3" t="str">
        <f t="shared" si="71"/>
        <v>yes</v>
      </c>
      <c r="D769" s="3">
        <f t="shared" si="66"/>
        <v>9.5953333333333326</v>
      </c>
      <c r="E769" s="3">
        <f t="shared" si="67"/>
        <v>10.698</v>
      </c>
      <c r="F769" s="3" t="str">
        <f t="shared" si="68"/>
        <v>no</v>
      </c>
      <c r="G769" s="3" t="str">
        <f t="shared" si="69"/>
        <v>yes</v>
      </c>
      <c r="H769" s="3">
        <f t="shared" si="70"/>
        <v>9.81</v>
      </c>
    </row>
    <row r="770" spans="1:8" x14ac:dyDescent="0.15">
      <c r="A770" s="3">
        <v>1934.06</v>
      </c>
      <c r="B770" s="3">
        <v>9.94</v>
      </c>
      <c r="C770" s="3" t="str">
        <f t="shared" si="71"/>
        <v>no</v>
      </c>
      <c r="D770" s="3">
        <f t="shared" si="66"/>
        <v>9.8326666666666647</v>
      </c>
      <c r="E770" s="3">
        <f t="shared" si="67"/>
        <v>10.666</v>
      </c>
      <c r="F770" s="3" t="str">
        <f t="shared" si="68"/>
        <v>yes</v>
      </c>
      <c r="G770" s="3" t="str">
        <f t="shared" si="69"/>
        <v>no</v>
      </c>
      <c r="H770" s="3">
        <f t="shared" si="70"/>
        <v>-9.94</v>
      </c>
    </row>
    <row r="771" spans="1:8" x14ac:dyDescent="0.15">
      <c r="A771" s="3">
        <v>1934.07</v>
      </c>
      <c r="B771" s="3">
        <v>9.4700000000000006</v>
      </c>
      <c r="C771" s="3" t="str">
        <f t="shared" si="71"/>
        <v>yes</v>
      </c>
      <c r="D771" s="3">
        <f t="shared" si="66"/>
        <v>10.08</v>
      </c>
      <c r="E771" s="3">
        <f t="shared" si="67"/>
        <v>10.546000000000001</v>
      </c>
      <c r="F771" s="3" t="str">
        <f t="shared" si="68"/>
        <v>no</v>
      </c>
      <c r="G771" s="3" t="str">
        <f t="shared" si="69"/>
        <v>yes</v>
      </c>
      <c r="H771" s="3">
        <f t="shared" si="70"/>
        <v>9.4700000000000006</v>
      </c>
    </row>
    <row r="772" spans="1:8" x14ac:dyDescent="0.15">
      <c r="A772" s="3">
        <v>1934.08</v>
      </c>
      <c r="B772" s="3">
        <v>9.1</v>
      </c>
      <c r="C772" s="3" t="str">
        <f t="shared" si="71"/>
        <v>no</v>
      </c>
      <c r="D772" s="3">
        <f t="shared" si="66"/>
        <v>10.251999999999999</v>
      </c>
      <c r="E772" s="3">
        <f t="shared" si="67"/>
        <v>10.175999999999998</v>
      </c>
      <c r="F772" s="3" t="str">
        <f t="shared" si="68"/>
        <v>no</v>
      </c>
      <c r="G772" s="3" t="str">
        <f t="shared" si="69"/>
        <v>no</v>
      </c>
      <c r="H772" s="3">
        <f t="shared" si="70"/>
        <v>0</v>
      </c>
    </row>
    <row r="773" spans="1:8" x14ac:dyDescent="0.15">
      <c r="A773" s="3">
        <v>1934.09</v>
      </c>
      <c r="B773" s="3">
        <v>8.8800000000000008</v>
      </c>
      <c r="C773" s="3" t="str">
        <f t="shared" si="71"/>
        <v>no</v>
      </c>
      <c r="D773" s="3">
        <f t="shared" si="66"/>
        <v>10.267333333333333</v>
      </c>
      <c r="E773" s="3">
        <f t="shared" si="67"/>
        <v>9.8480000000000008</v>
      </c>
      <c r="F773" s="3" t="str">
        <f t="shared" si="68"/>
        <v>no</v>
      </c>
      <c r="G773" s="3" t="str">
        <f t="shared" si="69"/>
        <v>no</v>
      </c>
      <c r="H773" s="3">
        <f t="shared" si="70"/>
        <v>0</v>
      </c>
    </row>
    <row r="774" spans="1:8" x14ac:dyDescent="0.15">
      <c r="A774" s="3">
        <v>1934.1</v>
      </c>
      <c r="B774" s="3">
        <v>8.9499999999999993</v>
      </c>
      <c r="C774" s="3" t="str">
        <f t="shared" si="71"/>
        <v>no</v>
      </c>
      <c r="D774" s="3">
        <f t="shared" si="66"/>
        <v>10.166666666666664</v>
      </c>
      <c r="E774" s="3">
        <f t="shared" si="67"/>
        <v>9.4400000000000013</v>
      </c>
      <c r="F774" s="3" t="str">
        <f t="shared" si="68"/>
        <v>no</v>
      </c>
      <c r="G774" s="3" t="str">
        <f t="shared" si="69"/>
        <v>no</v>
      </c>
      <c r="H774" s="3">
        <f t="shared" si="70"/>
        <v>0</v>
      </c>
    </row>
    <row r="775" spans="1:8" x14ac:dyDescent="0.15">
      <c r="A775" s="3">
        <v>1934.11</v>
      </c>
      <c r="B775" s="3">
        <v>9.1999999999999993</v>
      </c>
      <c r="C775" s="3" t="str">
        <f t="shared" si="71"/>
        <v>no</v>
      </c>
      <c r="D775" s="3">
        <f t="shared" si="66"/>
        <v>10.014666666666665</v>
      </c>
      <c r="E775" s="3">
        <f t="shared" si="67"/>
        <v>9.2680000000000007</v>
      </c>
      <c r="F775" s="3" t="str">
        <f t="shared" si="68"/>
        <v>no</v>
      </c>
      <c r="G775" s="3" t="str">
        <f t="shared" si="69"/>
        <v>no</v>
      </c>
      <c r="H775" s="3">
        <f t="shared" si="70"/>
        <v>0</v>
      </c>
    </row>
    <row r="776" spans="1:8" x14ac:dyDescent="0.15">
      <c r="A776" s="3">
        <v>1934.12</v>
      </c>
      <c r="B776" s="3">
        <v>9.26</v>
      </c>
      <c r="C776" s="3" t="str">
        <f t="shared" si="71"/>
        <v>no</v>
      </c>
      <c r="D776" s="3">
        <f t="shared" si="66"/>
        <v>9.9166666666666643</v>
      </c>
      <c r="E776" s="3">
        <f t="shared" si="67"/>
        <v>9.120000000000001</v>
      </c>
      <c r="F776" s="3" t="str">
        <f t="shared" si="68"/>
        <v>no</v>
      </c>
      <c r="G776" s="3" t="str">
        <f t="shared" si="69"/>
        <v>no</v>
      </c>
      <c r="H776" s="3">
        <f t="shared" si="70"/>
        <v>0</v>
      </c>
    </row>
    <row r="777" spans="1:8" x14ac:dyDescent="0.15">
      <c r="A777" s="3">
        <v>1935.01</v>
      </c>
      <c r="B777" s="3">
        <v>9.26</v>
      </c>
      <c r="C777" s="3" t="str">
        <f t="shared" si="71"/>
        <v>no</v>
      </c>
      <c r="D777" s="3">
        <f t="shared" si="66"/>
        <v>9.8286666666666633</v>
      </c>
      <c r="E777" s="3">
        <f t="shared" si="67"/>
        <v>9.0779999999999994</v>
      </c>
      <c r="F777" s="3" t="str">
        <f t="shared" si="68"/>
        <v>no</v>
      </c>
      <c r="G777" s="3" t="str">
        <f t="shared" si="69"/>
        <v>no</v>
      </c>
      <c r="H777" s="3">
        <f t="shared" si="70"/>
        <v>0</v>
      </c>
    </row>
    <row r="778" spans="1:8" x14ac:dyDescent="0.15">
      <c r="A778" s="3">
        <v>1935.02</v>
      </c>
      <c r="B778" s="3">
        <v>8.98</v>
      </c>
      <c r="C778" s="3" t="str">
        <f t="shared" si="71"/>
        <v>no</v>
      </c>
      <c r="D778" s="3">
        <f t="shared" si="66"/>
        <v>9.8093333333333312</v>
      </c>
      <c r="E778" s="3">
        <f t="shared" si="67"/>
        <v>9.11</v>
      </c>
      <c r="F778" s="3" t="str">
        <f t="shared" si="68"/>
        <v>no</v>
      </c>
      <c r="G778" s="3" t="str">
        <f t="shared" si="69"/>
        <v>no</v>
      </c>
      <c r="H778" s="3">
        <f t="shared" si="70"/>
        <v>0</v>
      </c>
    </row>
    <row r="779" spans="1:8" x14ac:dyDescent="0.15">
      <c r="A779" s="3">
        <v>1935.03</v>
      </c>
      <c r="B779" s="3">
        <v>8.41</v>
      </c>
      <c r="C779" s="3" t="str">
        <f t="shared" si="71"/>
        <v>no</v>
      </c>
      <c r="D779" s="3">
        <f t="shared" si="66"/>
        <v>9.7559999999999985</v>
      </c>
      <c r="E779" s="3">
        <f t="shared" si="67"/>
        <v>9.129999999999999</v>
      </c>
      <c r="F779" s="3" t="str">
        <f t="shared" si="68"/>
        <v>no</v>
      </c>
      <c r="G779" s="3" t="str">
        <f t="shared" si="69"/>
        <v>no</v>
      </c>
      <c r="H779" s="3">
        <f t="shared" si="70"/>
        <v>0</v>
      </c>
    </row>
    <row r="780" spans="1:8" x14ac:dyDescent="0.15">
      <c r="A780" s="3">
        <v>1935.04</v>
      </c>
      <c r="B780" s="3">
        <v>9.0399999999999991</v>
      </c>
      <c r="C780" s="3" t="str">
        <f t="shared" si="71"/>
        <v>no</v>
      </c>
      <c r="D780" s="3">
        <f t="shared" si="66"/>
        <v>9.6519999999999992</v>
      </c>
      <c r="E780" s="3">
        <f t="shared" si="67"/>
        <v>9.0220000000000002</v>
      </c>
      <c r="F780" s="3" t="str">
        <f t="shared" si="68"/>
        <v>no</v>
      </c>
      <c r="G780" s="3" t="str">
        <f t="shared" si="69"/>
        <v>no</v>
      </c>
      <c r="H780" s="3">
        <f t="shared" si="70"/>
        <v>0</v>
      </c>
    </row>
    <row r="781" spans="1:8" x14ac:dyDescent="0.15">
      <c r="A781" s="3">
        <v>1935.05</v>
      </c>
      <c r="B781" s="3">
        <v>9.75</v>
      </c>
      <c r="C781" s="3" t="str">
        <f t="shared" si="71"/>
        <v>no</v>
      </c>
      <c r="D781" s="3">
        <f t="shared" si="66"/>
        <v>9.5519999999999996</v>
      </c>
      <c r="E781" s="3">
        <f t="shared" si="67"/>
        <v>8.9899999999999984</v>
      </c>
      <c r="F781" s="3" t="str">
        <f t="shared" si="68"/>
        <v>yes</v>
      </c>
      <c r="G781" s="3" t="str">
        <f t="shared" si="69"/>
        <v>no</v>
      </c>
      <c r="H781" s="3">
        <f t="shared" si="70"/>
        <v>-9.75</v>
      </c>
    </row>
    <row r="782" spans="1:8" x14ac:dyDescent="0.15">
      <c r="A782" s="3">
        <v>1935.06</v>
      </c>
      <c r="B782" s="3">
        <v>10.119999999999999</v>
      </c>
      <c r="C782" s="3" t="str">
        <f t="shared" si="71"/>
        <v>yes</v>
      </c>
      <c r="D782" s="3">
        <f t="shared" si="66"/>
        <v>9.4473333333333347</v>
      </c>
      <c r="E782" s="3">
        <f t="shared" si="67"/>
        <v>9.0879999999999992</v>
      </c>
      <c r="F782" s="3" t="str">
        <f t="shared" si="68"/>
        <v>no</v>
      </c>
      <c r="G782" s="3" t="str">
        <f t="shared" si="69"/>
        <v>no</v>
      </c>
      <c r="H782" s="3">
        <f t="shared" si="70"/>
        <v>0</v>
      </c>
    </row>
    <row r="783" spans="1:8" x14ac:dyDescent="0.15">
      <c r="A783" s="3">
        <v>1935.07</v>
      </c>
      <c r="B783" s="3">
        <v>10.65</v>
      </c>
      <c r="C783" s="3" t="str">
        <f t="shared" si="71"/>
        <v>yes</v>
      </c>
      <c r="D783" s="3">
        <f t="shared" si="66"/>
        <v>9.4060000000000024</v>
      </c>
      <c r="E783" s="3">
        <f t="shared" si="67"/>
        <v>9.26</v>
      </c>
      <c r="F783" s="3" t="str">
        <f t="shared" si="68"/>
        <v>no</v>
      </c>
      <c r="G783" s="3" t="str">
        <f t="shared" si="69"/>
        <v>no</v>
      </c>
      <c r="H783" s="3">
        <f t="shared" si="70"/>
        <v>0</v>
      </c>
    </row>
    <row r="784" spans="1:8" x14ac:dyDescent="0.15">
      <c r="A784" s="3">
        <v>1935.08</v>
      </c>
      <c r="B784" s="3">
        <v>11.37</v>
      </c>
      <c r="C784" s="3" t="str">
        <f t="shared" si="71"/>
        <v>yes</v>
      </c>
      <c r="D784" s="3">
        <f t="shared" si="66"/>
        <v>9.3880000000000017</v>
      </c>
      <c r="E784" s="3">
        <f t="shared" si="67"/>
        <v>9.5939999999999994</v>
      </c>
      <c r="F784" s="3" t="str">
        <f t="shared" si="68"/>
        <v>no</v>
      </c>
      <c r="G784" s="3" t="str">
        <f t="shared" si="69"/>
        <v>no</v>
      </c>
      <c r="H784" s="3">
        <f t="shared" si="70"/>
        <v>0</v>
      </c>
    </row>
    <row r="785" spans="1:8" x14ac:dyDescent="0.15">
      <c r="A785" s="3">
        <v>1935.09</v>
      </c>
      <c r="B785" s="3">
        <v>11.61</v>
      </c>
      <c r="C785" s="3" t="str">
        <f t="shared" si="71"/>
        <v>yes</v>
      </c>
      <c r="D785" s="3">
        <f t="shared" si="66"/>
        <v>9.4920000000000009</v>
      </c>
      <c r="E785" s="3">
        <f t="shared" si="67"/>
        <v>10.185999999999998</v>
      </c>
      <c r="F785" s="3" t="str">
        <f t="shared" si="68"/>
        <v>no</v>
      </c>
      <c r="G785" s="3" t="str">
        <f t="shared" si="69"/>
        <v>no</v>
      </c>
      <c r="H785" s="3">
        <f t="shared" si="70"/>
        <v>0</v>
      </c>
    </row>
    <row r="786" spans="1:8" x14ac:dyDescent="0.15">
      <c r="A786" s="3">
        <v>1935.1</v>
      </c>
      <c r="B786" s="3">
        <v>11.92</v>
      </c>
      <c r="C786" s="3" t="str">
        <f t="shared" si="71"/>
        <v>yes</v>
      </c>
      <c r="D786" s="3">
        <f t="shared" si="66"/>
        <v>9.6033333333333335</v>
      </c>
      <c r="E786" s="3">
        <f t="shared" si="67"/>
        <v>10.7</v>
      </c>
      <c r="F786" s="3" t="str">
        <f t="shared" si="68"/>
        <v>no</v>
      </c>
      <c r="G786" s="3" t="str">
        <f t="shared" si="69"/>
        <v>no</v>
      </c>
      <c r="H786" s="3">
        <f t="shared" si="70"/>
        <v>0</v>
      </c>
    </row>
    <row r="787" spans="1:8" x14ac:dyDescent="0.15">
      <c r="A787" s="3">
        <v>1935.11</v>
      </c>
      <c r="B787" s="3">
        <v>13.04</v>
      </c>
      <c r="C787" s="3" t="str">
        <f t="shared" si="71"/>
        <v>yes</v>
      </c>
      <c r="D787" s="3">
        <f t="shared" si="66"/>
        <v>9.7666666666666639</v>
      </c>
      <c r="E787" s="3">
        <f t="shared" si="67"/>
        <v>11.134</v>
      </c>
      <c r="F787" s="3" t="str">
        <f t="shared" si="68"/>
        <v>no</v>
      </c>
      <c r="G787" s="3" t="str">
        <f t="shared" si="69"/>
        <v>no</v>
      </c>
      <c r="H787" s="3">
        <f t="shared" si="70"/>
        <v>0</v>
      </c>
    </row>
    <row r="788" spans="1:8" x14ac:dyDescent="0.15">
      <c r="A788" s="3">
        <v>1935.12</v>
      </c>
      <c r="B788" s="3">
        <v>13.04</v>
      </c>
      <c r="C788" s="3" t="str">
        <f t="shared" si="71"/>
        <v>yes</v>
      </c>
      <c r="D788" s="3">
        <f t="shared" si="66"/>
        <v>10.029333333333334</v>
      </c>
      <c r="E788" s="3">
        <f t="shared" si="67"/>
        <v>11.718</v>
      </c>
      <c r="F788" s="3" t="str">
        <f t="shared" si="68"/>
        <v>no</v>
      </c>
      <c r="G788" s="3" t="str">
        <f t="shared" si="69"/>
        <v>no</v>
      </c>
      <c r="H788" s="3">
        <f t="shared" si="70"/>
        <v>0</v>
      </c>
    </row>
    <row r="789" spans="1:8" x14ac:dyDescent="0.15">
      <c r="A789" s="3">
        <v>1936.01</v>
      </c>
      <c r="B789" s="3">
        <v>13.76</v>
      </c>
      <c r="C789" s="3" t="str">
        <f t="shared" si="71"/>
        <v>yes</v>
      </c>
      <c r="D789" s="3">
        <f t="shared" si="66"/>
        <v>10.306666666666667</v>
      </c>
      <c r="E789" s="3">
        <f t="shared" si="67"/>
        <v>12.196</v>
      </c>
      <c r="F789" s="3" t="str">
        <f t="shared" si="68"/>
        <v>no</v>
      </c>
      <c r="G789" s="3" t="str">
        <f t="shared" si="69"/>
        <v>no</v>
      </c>
      <c r="H789" s="3">
        <f t="shared" si="70"/>
        <v>0</v>
      </c>
    </row>
    <row r="790" spans="1:8" x14ac:dyDescent="0.15">
      <c r="A790" s="3">
        <v>1936.02</v>
      </c>
      <c r="B790" s="3">
        <v>14.55</v>
      </c>
      <c r="C790" s="3" t="str">
        <f t="shared" si="71"/>
        <v>yes</v>
      </c>
      <c r="D790" s="3">
        <f t="shared" si="66"/>
        <v>10.627333333333333</v>
      </c>
      <c r="E790" s="3">
        <f t="shared" si="67"/>
        <v>12.673999999999999</v>
      </c>
      <c r="F790" s="3" t="str">
        <f t="shared" si="68"/>
        <v>no</v>
      </c>
      <c r="G790" s="3" t="str">
        <f t="shared" si="69"/>
        <v>no</v>
      </c>
      <c r="H790" s="3">
        <f t="shared" si="70"/>
        <v>0</v>
      </c>
    </row>
    <row r="791" spans="1:8" x14ac:dyDescent="0.15">
      <c r="A791" s="3">
        <v>1936.03</v>
      </c>
      <c r="B791" s="3">
        <v>14.86</v>
      </c>
      <c r="C791" s="3" t="str">
        <f t="shared" si="71"/>
        <v>yes</v>
      </c>
      <c r="D791" s="3">
        <f t="shared" si="66"/>
        <v>10.984</v>
      </c>
      <c r="E791" s="3">
        <f t="shared" si="67"/>
        <v>13.262</v>
      </c>
      <c r="F791" s="3" t="str">
        <f t="shared" si="68"/>
        <v>no</v>
      </c>
      <c r="G791" s="3" t="str">
        <f t="shared" si="69"/>
        <v>no</v>
      </c>
      <c r="H791" s="3">
        <f t="shared" si="70"/>
        <v>0</v>
      </c>
    </row>
    <row r="792" spans="1:8" x14ac:dyDescent="0.15">
      <c r="A792" s="3">
        <v>1936.04</v>
      </c>
      <c r="B792" s="3">
        <v>14.88</v>
      </c>
      <c r="C792" s="3" t="str">
        <f t="shared" si="71"/>
        <v>yes</v>
      </c>
      <c r="D792" s="3">
        <f t="shared" si="66"/>
        <v>11.357333333333335</v>
      </c>
      <c r="E792" s="3">
        <f t="shared" si="67"/>
        <v>13.85</v>
      </c>
      <c r="F792" s="3" t="str">
        <f t="shared" si="68"/>
        <v>no</v>
      </c>
      <c r="G792" s="3" t="str">
        <f t="shared" si="69"/>
        <v>no</v>
      </c>
      <c r="H792" s="3">
        <f t="shared" si="70"/>
        <v>0</v>
      </c>
    </row>
    <row r="793" spans="1:8" x14ac:dyDescent="0.15">
      <c r="A793" s="3">
        <v>1936.05</v>
      </c>
      <c r="B793" s="3">
        <v>14.09</v>
      </c>
      <c r="C793" s="3" t="str">
        <f t="shared" si="71"/>
        <v>yes</v>
      </c>
      <c r="D793" s="3">
        <f t="shared" ref="D793:D856" si="72">AVERAGE(B778:B792)</f>
        <v>11.731999999999998</v>
      </c>
      <c r="E793" s="3">
        <f t="shared" ref="E793:E856" si="73">AVERAGE(B788:B792)</f>
        <v>14.217999999999998</v>
      </c>
      <c r="F793" s="3" t="str">
        <f t="shared" ref="F793:F856" si="74">IF(AND(C793="No",B793&gt;D793),"yes","no")</f>
        <v>no</v>
      </c>
      <c r="G793" s="3" t="str">
        <f t="shared" ref="G793:G856" si="75">IF(AND(C793="Yes",B793&lt;E793),"yes","no")</f>
        <v>yes</v>
      </c>
      <c r="H793" s="3">
        <f t="shared" ref="H793:H856" si="76">IF(F793="yes",-B793,IF(G793="yes",B793,0))</f>
        <v>14.09</v>
      </c>
    </row>
    <row r="794" spans="1:8" x14ac:dyDescent="0.15">
      <c r="A794" s="3">
        <v>1936.06</v>
      </c>
      <c r="B794" s="3">
        <v>14.69</v>
      </c>
      <c r="C794" s="3" t="str">
        <f t="shared" ref="C794:C857" si="77">IF(F793="yes","yes",IF(G793="yes","no",C793))</f>
        <v>no</v>
      </c>
      <c r="D794" s="3">
        <f t="shared" si="72"/>
        <v>12.072666666666667</v>
      </c>
      <c r="E794" s="3">
        <f t="shared" si="73"/>
        <v>14.428000000000001</v>
      </c>
      <c r="F794" s="3" t="str">
        <f t="shared" si="74"/>
        <v>yes</v>
      </c>
      <c r="G794" s="3" t="str">
        <f t="shared" si="75"/>
        <v>no</v>
      </c>
      <c r="H794" s="3">
        <f t="shared" si="76"/>
        <v>-14.69</v>
      </c>
    </row>
    <row r="795" spans="1:8" x14ac:dyDescent="0.15">
      <c r="A795" s="3">
        <v>1936.07</v>
      </c>
      <c r="B795" s="3">
        <v>15.56</v>
      </c>
      <c r="C795" s="3" t="str">
        <f t="shared" si="77"/>
        <v>yes</v>
      </c>
      <c r="D795" s="3">
        <f t="shared" si="72"/>
        <v>12.491333333333332</v>
      </c>
      <c r="E795" s="3">
        <f t="shared" si="73"/>
        <v>14.613999999999999</v>
      </c>
      <c r="F795" s="3" t="str">
        <f t="shared" si="74"/>
        <v>no</v>
      </c>
      <c r="G795" s="3" t="str">
        <f t="shared" si="75"/>
        <v>no</v>
      </c>
      <c r="H795" s="3">
        <f t="shared" si="76"/>
        <v>0</v>
      </c>
    </row>
    <row r="796" spans="1:8" x14ac:dyDescent="0.15">
      <c r="A796" s="3">
        <v>1936.08</v>
      </c>
      <c r="B796" s="3">
        <v>15.87</v>
      </c>
      <c r="C796" s="3" t="str">
        <f t="shared" si="77"/>
        <v>yes</v>
      </c>
      <c r="D796" s="3">
        <f t="shared" si="72"/>
        <v>12.925999999999997</v>
      </c>
      <c r="E796" s="3">
        <f t="shared" si="73"/>
        <v>14.815999999999999</v>
      </c>
      <c r="F796" s="3" t="str">
        <f t="shared" si="74"/>
        <v>no</v>
      </c>
      <c r="G796" s="3" t="str">
        <f t="shared" si="75"/>
        <v>no</v>
      </c>
      <c r="H796" s="3">
        <f t="shared" si="76"/>
        <v>0</v>
      </c>
    </row>
    <row r="797" spans="1:8" x14ac:dyDescent="0.15">
      <c r="A797" s="3">
        <v>1936.09</v>
      </c>
      <c r="B797" s="3">
        <v>16.05</v>
      </c>
      <c r="C797" s="3" t="str">
        <f t="shared" si="77"/>
        <v>yes</v>
      </c>
      <c r="D797" s="3">
        <f t="shared" si="72"/>
        <v>13.334000000000001</v>
      </c>
      <c r="E797" s="3">
        <f t="shared" si="73"/>
        <v>15.018000000000001</v>
      </c>
      <c r="F797" s="3" t="str">
        <f t="shared" si="74"/>
        <v>no</v>
      </c>
      <c r="G797" s="3" t="str">
        <f t="shared" si="75"/>
        <v>no</v>
      </c>
      <c r="H797" s="3">
        <f t="shared" si="76"/>
        <v>0</v>
      </c>
    </row>
    <row r="798" spans="1:8" x14ac:dyDescent="0.15">
      <c r="A798" s="3">
        <v>1936.1</v>
      </c>
      <c r="B798" s="3">
        <v>16.89</v>
      </c>
      <c r="C798" s="3" t="str">
        <f t="shared" si="77"/>
        <v>yes</v>
      </c>
      <c r="D798" s="3">
        <f t="shared" si="72"/>
        <v>13.729333333333335</v>
      </c>
      <c r="E798" s="3">
        <f t="shared" si="73"/>
        <v>15.252000000000001</v>
      </c>
      <c r="F798" s="3" t="str">
        <f t="shared" si="74"/>
        <v>no</v>
      </c>
      <c r="G798" s="3" t="str">
        <f t="shared" si="75"/>
        <v>no</v>
      </c>
      <c r="H798" s="3">
        <f t="shared" si="76"/>
        <v>0</v>
      </c>
    </row>
    <row r="799" spans="1:8" x14ac:dyDescent="0.15">
      <c r="A799" s="3">
        <v>1936.11</v>
      </c>
      <c r="B799" s="3">
        <v>17.36</v>
      </c>
      <c r="C799" s="3" t="str">
        <f t="shared" si="77"/>
        <v>yes</v>
      </c>
      <c r="D799" s="3">
        <f t="shared" si="72"/>
        <v>14.145333333333333</v>
      </c>
      <c r="E799" s="3">
        <f t="shared" si="73"/>
        <v>15.812000000000001</v>
      </c>
      <c r="F799" s="3" t="str">
        <f t="shared" si="74"/>
        <v>no</v>
      </c>
      <c r="G799" s="3" t="str">
        <f t="shared" si="75"/>
        <v>no</v>
      </c>
      <c r="H799" s="3">
        <f t="shared" si="76"/>
        <v>0</v>
      </c>
    </row>
    <row r="800" spans="1:8" x14ac:dyDescent="0.15">
      <c r="A800" s="3">
        <v>1936.12</v>
      </c>
      <c r="B800" s="3">
        <v>17.059999999999999</v>
      </c>
      <c r="C800" s="3" t="str">
        <f t="shared" si="77"/>
        <v>yes</v>
      </c>
      <c r="D800" s="3">
        <f t="shared" si="72"/>
        <v>14.544666666666668</v>
      </c>
      <c r="E800" s="3">
        <f t="shared" si="73"/>
        <v>16.346</v>
      </c>
      <c r="F800" s="3" t="str">
        <f t="shared" si="74"/>
        <v>no</v>
      </c>
      <c r="G800" s="3" t="str">
        <f t="shared" si="75"/>
        <v>no</v>
      </c>
      <c r="H800" s="3">
        <f t="shared" si="76"/>
        <v>0</v>
      </c>
    </row>
    <row r="801" spans="1:8" x14ac:dyDescent="0.15">
      <c r="A801" s="3">
        <v>1937.01</v>
      </c>
      <c r="B801" s="3">
        <v>17.59</v>
      </c>
      <c r="C801" s="3" t="str">
        <f t="shared" si="77"/>
        <v>yes</v>
      </c>
      <c r="D801" s="3">
        <f t="shared" si="72"/>
        <v>14.907999999999999</v>
      </c>
      <c r="E801" s="3">
        <f t="shared" si="73"/>
        <v>16.646000000000001</v>
      </c>
      <c r="F801" s="3" t="str">
        <f t="shared" si="74"/>
        <v>no</v>
      </c>
      <c r="G801" s="3" t="str">
        <f t="shared" si="75"/>
        <v>no</v>
      </c>
      <c r="H801" s="3">
        <f t="shared" si="76"/>
        <v>0</v>
      </c>
    </row>
    <row r="802" spans="1:8" x14ac:dyDescent="0.15">
      <c r="A802" s="3">
        <v>1937.02</v>
      </c>
      <c r="B802" s="3">
        <v>18.11</v>
      </c>
      <c r="C802" s="3" t="str">
        <f t="shared" si="77"/>
        <v>yes</v>
      </c>
      <c r="D802" s="3">
        <f t="shared" si="72"/>
        <v>15.286000000000003</v>
      </c>
      <c r="E802" s="3">
        <f t="shared" si="73"/>
        <v>16.990000000000002</v>
      </c>
      <c r="F802" s="3" t="str">
        <f t="shared" si="74"/>
        <v>no</v>
      </c>
      <c r="G802" s="3" t="str">
        <f t="shared" si="75"/>
        <v>no</v>
      </c>
      <c r="H802" s="3">
        <f t="shared" si="76"/>
        <v>0</v>
      </c>
    </row>
    <row r="803" spans="1:8" x14ac:dyDescent="0.15">
      <c r="A803" s="3">
        <v>1937.03</v>
      </c>
      <c r="B803" s="3">
        <v>18.09</v>
      </c>
      <c r="C803" s="3" t="str">
        <f t="shared" si="77"/>
        <v>yes</v>
      </c>
      <c r="D803" s="3">
        <f t="shared" si="72"/>
        <v>15.624000000000001</v>
      </c>
      <c r="E803" s="3">
        <f t="shared" si="73"/>
        <v>17.402000000000001</v>
      </c>
      <c r="F803" s="3" t="str">
        <f t="shared" si="74"/>
        <v>no</v>
      </c>
      <c r="G803" s="3" t="str">
        <f t="shared" si="75"/>
        <v>no</v>
      </c>
      <c r="H803" s="3">
        <f t="shared" si="76"/>
        <v>0</v>
      </c>
    </row>
    <row r="804" spans="1:8" x14ac:dyDescent="0.15">
      <c r="A804" s="3">
        <v>1937.04</v>
      </c>
      <c r="B804" s="3">
        <v>17.010000000000002</v>
      </c>
      <c r="C804" s="3" t="str">
        <f t="shared" si="77"/>
        <v>yes</v>
      </c>
      <c r="D804" s="3">
        <f t="shared" si="72"/>
        <v>15.960666666666667</v>
      </c>
      <c r="E804" s="3">
        <f t="shared" si="73"/>
        <v>17.642000000000003</v>
      </c>
      <c r="F804" s="3" t="str">
        <f t="shared" si="74"/>
        <v>no</v>
      </c>
      <c r="G804" s="3" t="str">
        <f t="shared" si="75"/>
        <v>yes</v>
      </c>
      <c r="H804" s="3">
        <f t="shared" si="76"/>
        <v>17.010000000000002</v>
      </c>
    </row>
    <row r="805" spans="1:8" x14ac:dyDescent="0.15">
      <c r="A805" s="3">
        <v>1937.05</v>
      </c>
      <c r="B805" s="3">
        <v>16.25</v>
      </c>
      <c r="C805" s="3" t="str">
        <f t="shared" si="77"/>
        <v>no</v>
      </c>
      <c r="D805" s="3">
        <f t="shared" si="72"/>
        <v>16.177333333333333</v>
      </c>
      <c r="E805" s="3">
        <f t="shared" si="73"/>
        <v>17.571999999999999</v>
      </c>
      <c r="F805" s="3" t="str">
        <f t="shared" si="74"/>
        <v>yes</v>
      </c>
      <c r="G805" s="3" t="str">
        <f t="shared" si="75"/>
        <v>no</v>
      </c>
      <c r="H805" s="3">
        <f t="shared" si="76"/>
        <v>-16.25</v>
      </c>
    </row>
    <row r="806" spans="1:8" x14ac:dyDescent="0.15">
      <c r="A806" s="3">
        <v>1937.06</v>
      </c>
      <c r="B806" s="3">
        <v>15.64</v>
      </c>
      <c r="C806" s="3" t="str">
        <f t="shared" si="77"/>
        <v>yes</v>
      </c>
      <c r="D806" s="3">
        <f t="shared" si="72"/>
        <v>16.290666666666667</v>
      </c>
      <c r="E806" s="3">
        <f t="shared" si="73"/>
        <v>17.410000000000004</v>
      </c>
      <c r="F806" s="3" t="str">
        <f t="shared" si="74"/>
        <v>no</v>
      </c>
      <c r="G806" s="3" t="str">
        <f t="shared" si="75"/>
        <v>yes</v>
      </c>
      <c r="H806" s="3">
        <f t="shared" si="76"/>
        <v>15.64</v>
      </c>
    </row>
    <row r="807" spans="1:8" x14ac:dyDescent="0.15">
      <c r="A807" s="3">
        <v>1937.07</v>
      </c>
      <c r="B807" s="3">
        <v>16.57</v>
      </c>
      <c r="C807" s="3" t="str">
        <f t="shared" si="77"/>
        <v>no</v>
      </c>
      <c r="D807" s="3">
        <f t="shared" si="72"/>
        <v>16.342666666666666</v>
      </c>
      <c r="E807" s="3">
        <f t="shared" si="73"/>
        <v>17.020000000000003</v>
      </c>
      <c r="F807" s="3" t="str">
        <f t="shared" si="74"/>
        <v>yes</v>
      </c>
      <c r="G807" s="3" t="str">
        <f t="shared" si="75"/>
        <v>no</v>
      </c>
      <c r="H807" s="3">
        <f t="shared" si="76"/>
        <v>-16.57</v>
      </c>
    </row>
    <row r="808" spans="1:8" x14ac:dyDescent="0.15">
      <c r="A808" s="3">
        <v>1937.08</v>
      </c>
      <c r="B808" s="3">
        <v>16.739999999999998</v>
      </c>
      <c r="C808" s="3" t="str">
        <f t="shared" si="77"/>
        <v>yes</v>
      </c>
      <c r="D808" s="3">
        <f t="shared" si="72"/>
        <v>16.455333333333332</v>
      </c>
      <c r="E808" s="3">
        <f t="shared" si="73"/>
        <v>16.712</v>
      </c>
      <c r="F808" s="3" t="str">
        <f t="shared" si="74"/>
        <v>no</v>
      </c>
      <c r="G808" s="3" t="str">
        <f t="shared" si="75"/>
        <v>no</v>
      </c>
      <c r="H808" s="3">
        <f t="shared" si="76"/>
        <v>0</v>
      </c>
    </row>
    <row r="809" spans="1:8" x14ac:dyDescent="0.15">
      <c r="A809" s="3">
        <v>1937.09</v>
      </c>
      <c r="B809" s="3">
        <v>14.37</v>
      </c>
      <c r="C809" s="3" t="str">
        <f t="shared" si="77"/>
        <v>yes</v>
      </c>
      <c r="D809" s="3">
        <f t="shared" si="72"/>
        <v>16.632000000000001</v>
      </c>
      <c r="E809" s="3">
        <f t="shared" si="73"/>
        <v>16.442</v>
      </c>
      <c r="F809" s="3" t="str">
        <f t="shared" si="74"/>
        <v>no</v>
      </c>
      <c r="G809" s="3" t="str">
        <f t="shared" si="75"/>
        <v>yes</v>
      </c>
      <c r="H809" s="3">
        <f t="shared" si="76"/>
        <v>14.37</v>
      </c>
    </row>
    <row r="810" spans="1:8" x14ac:dyDescent="0.15">
      <c r="A810" s="3">
        <v>1937.1</v>
      </c>
      <c r="B810" s="3">
        <v>12.28</v>
      </c>
      <c r="C810" s="3" t="str">
        <f t="shared" si="77"/>
        <v>no</v>
      </c>
      <c r="D810" s="3">
        <f t="shared" si="72"/>
        <v>16.610666666666667</v>
      </c>
      <c r="E810" s="3">
        <f t="shared" si="73"/>
        <v>15.914000000000001</v>
      </c>
      <c r="F810" s="3" t="str">
        <f t="shared" si="74"/>
        <v>no</v>
      </c>
      <c r="G810" s="3" t="str">
        <f t="shared" si="75"/>
        <v>no</v>
      </c>
      <c r="H810" s="3">
        <f t="shared" si="76"/>
        <v>0</v>
      </c>
    </row>
    <row r="811" spans="1:8" x14ac:dyDescent="0.15">
      <c r="A811" s="3">
        <v>1937.11</v>
      </c>
      <c r="B811" s="3">
        <v>11.2</v>
      </c>
      <c r="C811" s="3" t="str">
        <f t="shared" si="77"/>
        <v>no</v>
      </c>
      <c r="D811" s="3">
        <f t="shared" si="72"/>
        <v>16.392000000000003</v>
      </c>
      <c r="E811" s="3">
        <f t="shared" si="73"/>
        <v>15.12</v>
      </c>
      <c r="F811" s="3" t="str">
        <f t="shared" si="74"/>
        <v>no</v>
      </c>
      <c r="G811" s="3" t="str">
        <f t="shared" si="75"/>
        <v>no</v>
      </c>
      <c r="H811" s="3">
        <f t="shared" si="76"/>
        <v>0</v>
      </c>
    </row>
    <row r="812" spans="1:8" x14ac:dyDescent="0.15">
      <c r="A812" s="3">
        <v>1937.12</v>
      </c>
      <c r="B812" s="3">
        <v>11.02</v>
      </c>
      <c r="C812" s="3" t="str">
        <f t="shared" si="77"/>
        <v>no</v>
      </c>
      <c r="D812" s="3">
        <f t="shared" si="72"/>
        <v>16.080666666666666</v>
      </c>
      <c r="E812" s="3">
        <f t="shared" si="73"/>
        <v>14.231999999999999</v>
      </c>
      <c r="F812" s="3" t="str">
        <f t="shared" si="74"/>
        <v>no</v>
      </c>
      <c r="G812" s="3" t="str">
        <f t="shared" si="75"/>
        <v>no</v>
      </c>
      <c r="H812" s="3">
        <f t="shared" si="76"/>
        <v>0</v>
      </c>
    </row>
    <row r="813" spans="1:8" x14ac:dyDescent="0.15">
      <c r="A813" s="3">
        <v>1938.01</v>
      </c>
      <c r="B813" s="3">
        <v>11.31</v>
      </c>
      <c r="C813" s="3" t="str">
        <f t="shared" si="77"/>
        <v>no</v>
      </c>
      <c r="D813" s="3">
        <f t="shared" si="72"/>
        <v>15.745333333333333</v>
      </c>
      <c r="E813" s="3">
        <f t="shared" si="73"/>
        <v>13.122</v>
      </c>
      <c r="F813" s="3" t="str">
        <f t="shared" si="74"/>
        <v>no</v>
      </c>
      <c r="G813" s="3" t="str">
        <f t="shared" si="75"/>
        <v>no</v>
      </c>
      <c r="H813" s="3">
        <f t="shared" si="76"/>
        <v>0</v>
      </c>
    </row>
    <row r="814" spans="1:8" x14ac:dyDescent="0.15">
      <c r="A814" s="3">
        <v>1938.02</v>
      </c>
      <c r="B814" s="3">
        <v>11.04</v>
      </c>
      <c r="C814" s="3" t="str">
        <f t="shared" si="77"/>
        <v>no</v>
      </c>
      <c r="D814" s="3">
        <f t="shared" si="72"/>
        <v>15.373333333333335</v>
      </c>
      <c r="E814" s="3">
        <f t="shared" si="73"/>
        <v>12.035999999999998</v>
      </c>
      <c r="F814" s="3" t="str">
        <f t="shared" si="74"/>
        <v>no</v>
      </c>
      <c r="G814" s="3" t="str">
        <f t="shared" si="75"/>
        <v>no</v>
      </c>
      <c r="H814" s="3">
        <f t="shared" si="76"/>
        <v>0</v>
      </c>
    </row>
    <row r="815" spans="1:8" x14ac:dyDescent="0.15">
      <c r="A815" s="3">
        <v>1938.03</v>
      </c>
      <c r="B815" s="3">
        <v>10.31</v>
      </c>
      <c r="C815" s="3" t="str">
        <f t="shared" si="77"/>
        <v>no</v>
      </c>
      <c r="D815" s="3">
        <f t="shared" si="72"/>
        <v>14.952</v>
      </c>
      <c r="E815" s="3">
        <f t="shared" si="73"/>
        <v>11.370000000000001</v>
      </c>
      <c r="F815" s="3" t="str">
        <f t="shared" si="74"/>
        <v>no</v>
      </c>
      <c r="G815" s="3" t="str">
        <f t="shared" si="75"/>
        <v>no</v>
      </c>
      <c r="H815" s="3">
        <f t="shared" si="76"/>
        <v>0</v>
      </c>
    </row>
    <row r="816" spans="1:8" x14ac:dyDescent="0.15">
      <c r="A816" s="3">
        <v>1938.04</v>
      </c>
      <c r="B816" s="3">
        <v>9.89</v>
      </c>
      <c r="C816" s="3" t="str">
        <f t="shared" si="77"/>
        <v>no</v>
      </c>
      <c r="D816" s="3">
        <f t="shared" si="72"/>
        <v>14.502000000000002</v>
      </c>
      <c r="E816" s="3">
        <f t="shared" si="73"/>
        <v>10.976000000000001</v>
      </c>
      <c r="F816" s="3" t="str">
        <f t="shared" si="74"/>
        <v>no</v>
      </c>
      <c r="G816" s="3" t="str">
        <f t="shared" si="75"/>
        <v>no</v>
      </c>
      <c r="H816" s="3">
        <f t="shared" si="76"/>
        <v>0</v>
      </c>
    </row>
    <row r="817" spans="1:8" x14ac:dyDescent="0.15">
      <c r="A817" s="3">
        <v>1938.05</v>
      </c>
      <c r="B817" s="3">
        <v>9.98</v>
      </c>
      <c r="C817" s="3" t="str">
        <f t="shared" si="77"/>
        <v>no</v>
      </c>
      <c r="D817" s="3">
        <f t="shared" si="72"/>
        <v>13.988666666666665</v>
      </c>
      <c r="E817" s="3">
        <f t="shared" si="73"/>
        <v>10.714</v>
      </c>
      <c r="F817" s="3" t="str">
        <f t="shared" si="74"/>
        <v>no</v>
      </c>
      <c r="G817" s="3" t="str">
        <f t="shared" si="75"/>
        <v>no</v>
      </c>
      <c r="H817" s="3">
        <f t="shared" si="76"/>
        <v>0</v>
      </c>
    </row>
    <row r="818" spans="1:8" x14ac:dyDescent="0.15">
      <c r="A818" s="3">
        <v>1938.06</v>
      </c>
      <c r="B818" s="3">
        <v>10.210000000000001</v>
      </c>
      <c r="C818" s="3" t="str">
        <f t="shared" si="77"/>
        <v>no</v>
      </c>
      <c r="D818" s="3">
        <f t="shared" si="72"/>
        <v>13.446666666666667</v>
      </c>
      <c r="E818" s="3">
        <f t="shared" si="73"/>
        <v>10.506</v>
      </c>
      <c r="F818" s="3" t="str">
        <f t="shared" si="74"/>
        <v>no</v>
      </c>
      <c r="G818" s="3" t="str">
        <f t="shared" si="75"/>
        <v>no</v>
      </c>
      <c r="H818" s="3">
        <f t="shared" si="76"/>
        <v>0</v>
      </c>
    </row>
    <row r="819" spans="1:8" x14ac:dyDescent="0.15">
      <c r="A819" s="3">
        <v>1938.07</v>
      </c>
      <c r="B819" s="3">
        <v>12.24</v>
      </c>
      <c r="C819" s="3" t="str">
        <f t="shared" si="77"/>
        <v>no</v>
      </c>
      <c r="D819" s="3">
        <f t="shared" si="72"/>
        <v>12.921333333333333</v>
      </c>
      <c r="E819" s="3">
        <f t="shared" si="73"/>
        <v>10.286</v>
      </c>
      <c r="F819" s="3" t="str">
        <f t="shared" si="74"/>
        <v>no</v>
      </c>
      <c r="G819" s="3" t="str">
        <f t="shared" si="75"/>
        <v>no</v>
      </c>
      <c r="H819" s="3">
        <f t="shared" si="76"/>
        <v>0</v>
      </c>
    </row>
    <row r="820" spans="1:8" x14ac:dyDescent="0.15">
      <c r="A820" s="3">
        <v>1938.08</v>
      </c>
      <c r="B820" s="3">
        <v>12.31</v>
      </c>
      <c r="C820" s="3" t="str">
        <f t="shared" si="77"/>
        <v>no</v>
      </c>
      <c r="D820" s="3">
        <f t="shared" si="72"/>
        <v>12.603333333333333</v>
      </c>
      <c r="E820" s="3">
        <f t="shared" si="73"/>
        <v>10.526</v>
      </c>
      <c r="F820" s="3" t="str">
        <f t="shared" si="74"/>
        <v>no</v>
      </c>
      <c r="G820" s="3" t="str">
        <f t="shared" si="75"/>
        <v>no</v>
      </c>
      <c r="H820" s="3">
        <f t="shared" si="76"/>
        <v>0</v>
      </c>
    </row>
    <row r="821" spans="1:8" x14ac:dyDescent="0.15">
      <c r="A821" s="3">
        <v>1938.09</v>
      </c>
      <c r="B821" s="3">
        <v>11.75</v>
      </c>
      <c r="C821" s="3" t="str">
        <f t="shared" si="77"/>
        <v>no</v>
      </c>
      <c r="D821" s="3">
        <f t="shared" si="72"/>
        <v>12.340666666666667</v>
      </c>
      <c r="E821" s="3">
        <f t="shared" si="73"/>
        <v>10.926</v>
      </c>
      <c r="F821" s="3" t="str">
        <f t="shared" si="74"/>
        <v>no</v>
      </c>
      <c r="G821" s="3" t="str">
        <f t="shared" si="75"/>
        <v>no</v>
      </c>
      <c r="H821" s="3">
        <f t="shared" si="76"/>
        <v>0</v>
      </c>
    </row>
    <row r="822" spans="1:8" x14ac:dyDescent="0.15">
      <c r="A822" s="3">
        <v>1938.1</v>
      </c>
      <c r="B822" s="3">
        <v>13.06</v>
      </c>
      <c r="C822" s="3" t="str">
        <f t="shared" si="77"/>
        <v>no</v>
      </c>
      <c r="D822" s="3">
        <f t="shared" si="72"/>
        <v>12.081333333333335</v>
      </c>
      <c r="E822" s="3">
        <f t="shared" si="73"/>
        <v>11.298</v>
      </c>
      <c r="F822" s="3" t="str">
        <f t="shared" si="74"/>
        <v>yes</v>
      </c>
      <c r="G822" s="3" t="str">
        <f t="shared" si="75"/>
        <v>no</v>
      </c>
      <c r="H822" s="3">
        <f t="shared" si="76"/>
        <v>-13.06</v>
      </c>
    </row>
    <row r="823" spans="1:8" x14ac:dyDescent="0.15">
      <c r="A823" s="3">
        <v>1938.11</v>
      </c>
      <c r="B823" s="3">
        <v>13.07</v>
      </c>
      <c r="C823" s="3" t="str">
        <f t="shared" si="77"/>
        <v>yes</v>
      </c>
      <c r="D823" s="3">
        <f t="shared" si="72"/>
        <v>11.847333333333335</v>
      </c>
      <c r="E823" s="3">
        <f t="shared" si="73"/>
        <v>11.914000000000001</v>
      </c>
      <c r="F823" s="3" t="str">
        <f t="shared" si="74"/>
        <v>no</v>
      </c>
      <c r="G823" s="3" t="str">
        <f t="shared" si="75"/>
        <v>no</v>
      </c>
      <c r="H823" s="3">
        <f t="shared" si="76"/>
        <v>0</v>
      </c>
    </row>
    <row r="824" spans="1:8" x14ac:dyDescent="0.15">
      <c r="A824" s="3">
        <v>1938.12</v>
      </c>
      <c r="B824" s="3">
        <v>12.69</v>
      </c>
      <c r="C824" s="3" t="str">
        <f t="shared" si="77"/>
        <v>yes</v>
      </c>
      <c r="D824" s="3">
        <f t="shared" si="72"/>
        <v>11.602666666666666</v>
      </c>
      <c r="E824" s="3">
        <f t="shared" si="73"/>
        <v>12.486000000000001</v>
      </c>
      <c r="F824" s="3" t="str">
        <f t="shared" si="74"/>
        <v>no</v>
      </c>
      <c r="G824" s="3" t="str">
        <f t="shared" si="75"/>
        <v>no</v>
      </c>
      <c r="H824" s="3">
        <f t="shared" si="76"/>
        <v>0</v>
      </c>
    </row>
    <row r="825" spans="1:8" x14ac:dyDescent="0.15">
      <c r="A825" s="3">
        <v>1939.01</v>
      </c>
      <c r="B825" s="3">
        <v>12.5</v>
      </c>
      <c r="C825" s="3" t="str">
        <f t="shared" si="77"/>
        <v>yes</v>
      </c>
      <c r="D825" s="3">
        <f t="shared" si="72"/>
        <v>11.490666666666668</v>
      </c>
      <c r="E825" s="3">
        <f t="shared" si="73"/>
        <v>12.576000000000001</v>
      </c>
      <c r="F825" s="3" t="str">
        <f t="shared" si="74"/>
        <v>no</v>
      </c>
      <c r="G825" s="3" t="str">
        <f t="shared" si="75"/>
        <v>yes</v>
      </c>
      <c r="H825" s="3">
        <f t="shared" si="76"/>
        <v>12.5</v>
      </c>
    </row>
    <row r="826" spans="1:8" x14ac:dyDescent="0.15">
      <c r="A826" s="3">
        <v>1939.02</v>
      </c>
      <c r="B826" s="3">
        <v>12.4</v>
      </c>
      <c r="C826" s="3" t="str">
        <f t="shared" si="77"/>
        <v>no</v>
      </c>
      <c r="D826" s="3">
        <f t="shared" si="72"/>
        <v>11.505333333333333</v>
      </c>
      <c r="E826" s="3">
        <f t="shared" si="73"/>
        <v>12.614000000000001</v>
      </c>
      <c r="F826" s="3" t="str">
        <f t="shared" si="74"/>
        <v>yes</v>
      </c>
      <c r="G826" s="3" t="str">
        <f t="shared" si="75"/>
        <v>no</v>
      </c>
      <c r="H826" s="3">
        <f t="shared" si="76"/>
        <v>-12.4</v>
      </c>
    </row>
    <row r="827" spans="1:8" x14ac:dyDescent="0.15">
      <c r="A827" s="3">
        <v>1939.03</v>
      </c>
      <c r="B827" s="3">
        <v>12.39</v>
      </c>
      <c r="C827" s="3" t="str">
        <f t="shared" si="77"/>
        <v>yes</v>
      </c>
      <c r="D827" s="3">
        <f t="shared" si="72"/>
        <v>11.585333333333333</v>
      </c>
      <c r="E827" s="3">
        <f t="shared" si="73"/>
        <v>12.744</v>
      </c>
      <c r="F827" s="3" t="str">
        <f t="shared" si="74"/>
        <v>no</v>
      </c>
      <c r="G827" s="3" t="str">
        <f t="shared" si="75"/>
        <v>yes</v>
      </c>
      <c r="H827" s="3">
        <f t="shared" si="76"/>
        <v>12.39</v>
      </c>
    </row>
    <row r="828" spans="1:8" x14ac:dyDescent="0.15">
      <c r="A828" s="3">
        <v>1939.04</v>
      </c>
      <c r="B828" s="3">
        <v>10.83</v>
      </c>
      <c r="C828" s="3" t="str">
        <f t="shared" si="77"/>
        <v>no</v>
      </c>
      <c r="D828" s="3">
        <f t="shared" si="72"/>
        <v>11.676666666666669</v>
      </c>
      <c r="E828" s="3">
        <f t="shared" si="73"/>
        <v>12.61</v>
      </c>
      <c r="F828" s="3" t="str">
        <f t="shared" si="74"/>
        <v>no</v>
      </c>
      <c r="G828" s="3" t="str">
        <f t="shared" si="75"/>
        <v>no</v>
      </c>
      <c r="H828" s="3">
        <f t="shared" si="76"/>
        <v>0</v>
      </c>
    </row>
    <row r="829" spans="1:8" x14ac:dyDescent="0.15">
      <c r="A829" s="3">
        <v>1939.05</v>
      </c>
      <c r="B829" s="3">
        <v>11.23</v>
      </c>
      <c r="C829" s="3" t="str">
        <f t="shared" si="77"/>
        <v>no</v>
      </c>
      <c r="D829" s="3">
        <f t="shared" si="72"/>
        <v>11.644666666666669</v>
      </c>
      <c r="E829" s="3">
        <f t="shared" si="73"/>
        <v>12.161999999999999</v>
      </c>
      <c r="F829" s="3" t="str">
        <f t="shared" si="74"/>
        <v>no</v>
      </c>
      <c r="G829" s="3" t="str">
        <f t="shared" si="75"/>
        <v>no</v>
      </c>
      <c r="H829" s="3">
        <f t="shared" si="76"/>
        <v>0</v>
      </c>
    </row>
    <row r="830" spans="1:8" x14ac:dyDescent="0.15">
      <c r="A830" s="3">
        <v>1939.06</v>
      </c>
      <c r="B830" s="3">
        <v>11.43</v>
      </c>
      <c r="C830" s="3" t="str">
        <f t="shared" si="77"/>
        <v>no</v>
      </c>
      <c r="D830" s="3">
        <f t="shared" si="72"/>
        <v>11.657333333333334</v>
      </c>
      <c r="E830" s="3">
        <f t="shared" si="73"/>
        <v>11.87</v>
      </c>
      <c r="F830" s="3" t="str">
        <f t="shared" si="74"/>
        <v>no</v>
      </c>
      <c r="G830" s="3" t="str">
        <f t="shared" si="75"/>
        <v>no</v>
      </c>
      <c r="H830" s="3">
        <f t="shared" si="76"/>
        <v>0</v>
      </c>
    </row>
    <row r="831" spans="1:8" x14ac:dyDescent="0.15">
      <c r="A831" s="3">
        <v>1939.07</v>
      </c>
      <c r="B831" s="3">
        <v>11.71</v>
      </c>
      <c r="C831" s="3" t="str">
        <f t="shared" si="77"/>
        <v>no</v>
      </c>
      <c r="D831" s="3">
        <f t="shared" si="72"/>
        <v>11.732000000000001</v>
      </c>
      <c r="E831" s="3">
        <f t="shared" si="73"/>
        <v>11.655999999999999</v>
      </c>
      <c r="F831" s="3" t="str">
        <f t="shared" si="74"/>
        <v>no</v>
      </c>
      <c r="G831" s="3" t="str">
        <f t="shared" si="75"/>
        <v>no</v>
      </c>
      <c r="H831" s="3">
        <f t="shared" si="76"/>
        <v>0</v>
      </c>
    </row>
    <row r="832" spans="1:8" x14ac:dyDescent="0.15">
      <c r="A832" s="3">
        <v>1939.08</v>
      </c>
      <c r="B832" s="3">
        <v>11.54</v>
      </c>
      <c r="C832" s="3" t="str">
        <f t="shared" si="77"/>
        <v>no</v>
      </c>
      <c r="D832" s="3">
        <f t="shared" si="72"/>
        <v>11.853333333333335</v>
      </c>
      <c r="E832" s="3">
        <f t="shared" si="73"/>
        <v>11.518000000000001</v>
      </c>
      <c r="F832" s="3" t="str">
        <f t="shared" si="74"/>
        <v>no</v>
      </c>
      <c r="G832" s="3" t="str">
        <f t="shared" si="75"/>
        <v>no</v>
      </c>
      <c r="H832" s="3">
        <f t="shared" si="76"/>
        <v>0</v>
      </c>
    </row>
    <row r="833" spans="1:8" x14ac:dyDescent="0.15">
      <c r="A833" s="3">
        <v>1939.09</v>
      </c>
      <c r="B833" s="3">
        <v>12.77</v>
      </c>
      <c r="C833" s="3" t="str">
        <f t="shared" si="77"/>
        <v>no</v>
      </c>
      <c r="D833" s="3">
        <f t="shared" si="72"/>
        <v>11.957333333333334</v>
      </c>
      <c r="E833" s="3">
        <f t="shared" si="73"/>
        <v>11.348000000000001</v>
      </c>
      <c r="F833" s="3" t="str">
        <f t="shared" si="74"/>
        <v>yes</v>
      </c>
      <c r="G833" s="3" t="str">
        <f t="shared" si="75"/>
        <v>no</v>
      </c>
      <c r="H833" s="3">
        <f t="shared" si="76"/>
        <v>-12.77</v>
      </c>
    </row>
    <row r="834" spans="1:8" x14ac:dyDescent="0.15">
      <c r="A834" s="3">
        <v>1939.1</v>
      </c>
      <c r="B834" s="3">
        <v>12.9</v>
      </c>
      <c r="C834" s="3" t="str">
        <f t="shared" si="77"/>
        <v>yes</v>
      </c>
      <c r="D834" s="3">
        <f t="shared" si="72"/>
        <v>12.128000000000002</v>
      </c>
      <c r="E834" s="3">
        <f t="shared" si="73"/>
        <v>11.736000000000001</v>
      </c>
      <c r="F834" s="3" t="str">
        <f t="shared" si="74"/>
        <v>no</v>
      </c>
      <c r="G834" s="3" t="str">
        <f t="shared" si="75"/>
        <v>no</v>
      </c>
      <c r="H834" s="3">
        <f t="shared" si="76"/>
        <v>0</v>
      </c>
    </row>
    <row r="835" spans="1:8" x14ac:dyDescent="0.15">
      <c r="A835" s="3">
        <v>1939.11</v>
      </c>
      <c r="B835" s="3">
        <v>12.67</v>
      </c>
      <c r="C835" s="3" t="str">
        <f t="shared" si="77"/>
        <v>yes</v>
      </c>
      <c r="D835" s="3">
        <f t="shared" si="72"/>
        <v>12.172000000000001</v>
      </c>
      <c r="E835" s="3">
        <f t="shared" si="73"/>
        <v>12.07</v>
      </c>
      <c r="F835" s="3" t="str">
        <f t="shared" si="74"/>
        <v>no</v>
      </c>
      <c r="G835" s="3" t="str">
        <f t="shared" si="75"/>
        <v>no</v>
      </c>
      <c r="H835" s="3">
        <f t="shared" si="76"/>
        <v>0</v>
      </c>
    </row>
    <row r="836" spans="1:8" x14ac:dyDescent="0.15">
      <c r="A836" s="3">
        <v>1939.12</v>
      </c>
      <c r="B836" s="3">
        <v>12.37</v>
      </c>
      <c r="C836" s="3" t="str">
        <f t="shared" si="77"/>
        <v>yes</v>
      </c>
      <c r="D836" s="3">
        <f t="shared" si="72"/>
        <v>12.196</v>
      </c>
      <c r="E836" s="3">
        <f t="shared" si="73"/>
        <v>12.318</v>
      </c>
      <c r="F836" s="3" t="str">
        <f t="shared" si="74"/>
        <v>no</v>
      </c>
      <c r="G836" s="3" t="str">
        <f t="shared" si="75"/>
        <v>no</v>
      </c>
      <c r="H836" s="3">
        <f t="shared" si="76"/>
        <v>0</v>
      </c>
    </row>
    <row r="837" spans="1:8" x14ac:dyDescent="0.15">
      <c r="A837" s="3">
        <v>1940.01</v>
      </c>
      <c r="B837" s="3">
        <v>12.3</v>
      </c>
      <c r="C837" s="3" t="str">
        <f t="shared" si="77"/>
        <v>yes</v>
      </c>
      <c r="D837" s="3">
        <f t="shared" si="72"/>
        <v>12.237333333333334</v>
      </c>
      <c r="E837" s="3">
        <f t="shared" si="73"/>
        <v>12.45</v>
      </c>
      <c r="F837" s="3" t="str">
        <f t="shared" si="74"/>
        <v>no</v>
      </c>
      <c r="G837" s="3" t="str">
        <f t="shared" si="75"/>
        <v>yes</v>
      </c>
      <c r="H837" s="3">
        <f t="shared" si="76"/>
        <v>12.3</v>
      </c>
    </row>
    <row r="838" spans="1:8" x14ac:dyDescent="0.15">
      <c r="A838" s="3">
        <v>1940.02</v>
      </c>
      <c r="B838" s="3">
        <v>12.22</v>
      </c>
      <c r="C838" s="3" t="str">
        <f t="shared" si="77"/>
        <v>no</v>
      </c>
      <c r="D838" s="3">
        <f t="shared" si="72"/>
        <v>12.186666666666667</v>
      </c>
      <c r="E838" s="3">
        <f t="shared" si="73"/>
        <v>12.602</v>
      </c>
      <c r="F838" s="3" t="str">
        <f t="shared" si="74"/>
        <v>yes</v>
      </c>
      <c r="G838" s="3" t="str">
        <f t="shared" si="75"/>
        <v>no</v>
      </c>
      <c r="H838" s="3">
        <f t="shared" si="76"/>
        <v>-12.22</v>
      </c>
    </row>
    <row r="839" spans="1:8" x14ac:dyDescent="0.15">
      <c r="A839" s="3">
        <v>1940.03</v>
      </c>
      <c r="B839" s="3">
        <v>12.15</v>
      </c>
      <c r="C839" s="3" t="str">
        <f t="shared" si="77"/>
        <v>yes</v>
      </c>
      <c r="D839" s="3">
        <f t="shared" si="72"/>
        <v>12.129999999999999</v>
      </c>
      <c r="E839" s="3">
        <f t="shared" si="73"/>
        <v>12.491999999999999</v>
      </c>
      <c r="F839" s="3" t="str">
        <f t="shared" si="74"/>
        <v>no</v>
      </c>
      <c r="G839" s="3" t="str">
        <f t="shared" si="75"/>
        <v>yes</v>
      </c>
      <c r="H839" s="3">
        <f t="shared" si="76"/>
        <v>12.15</v>
      </c>
    </row>
    <row r="840" spans="1:8" x14ac:dyDescent="0.15">
      <c r="A840" s="3">
        <v>1940.04</v>
      </c>
      <c r="B840" s="3">
        <v>12.27</v>
      </c>
      <c r="C840" s="3" t="str">
        <f t="shared" si="77"/>
        <v>no</v>
      </c>
      <c r="D840" s="3">
        <f t="shared" si="72"/>
        <v>12.094000000000001</v>
      </c>
      <c r="E840" s="3">
        <f t="shared" si="73"/>
        <v>12.342000000000001</v>
      </c>
      <c r="F840" s="3" t="str">
        <f t="shared" si="74"/>
        <v>yes</v>
      </c>
      <c r="G840" s="3" t="str">
        <f t="shared" si="75"/>
        <v>no</v>
      </c>
      <c r="H840" s="3">
        <f t="shared" si="76"/>
        <v>-12.27</v>
      </c>
    </row>
    <row r="841" spans="1:8" x14ac:dyDescent="0.15">
      <c r="A841" s="3">
        <v>1940.05</v>
      </c>
      <c r="B841" s="3">
        <v>10.58</v>
      </c>
      <c r="C841" s="3" t="str">
        <f t="shared" si="77"/>
        <v>yes</v>
      </c>
      <c r="D841" s="3">
        <f t="shared" si="72"/>
        <v>12.078666666666669</v>
      </c>
      <c r="E841" s="3">
        <f t="shared" si="73"/>
        <v>12.262</v>
      </c>
      <c r="F841" s="3" t="str">
        <f t="shared" si="74"/>
        <v>no</v>
      </c>
      <c r="G841" s="3" t="str">
        <f t="shared" si="75"/>
        <v>yes</v>
      </c>
      <c r="H841" s="3">
        <f t="shared" si="76"/>
        <v>10.58</v>
      </c>
    </row>
    <row r="842" spans="1:8" x14ac:dyDescent="0.15">
      <c r="A842" s="3">
        <v>1940.06</v>
      </c>
      <c r="B842" s="3">
        <v>9.67</v>
      </c>
      <c r="C842" s="3" t="str">
        <f t="shared" si="77"/>
        <v>no</v>
      </c>
      <c r="D842" s="3">
        <f t="shared" si="72"/>
        <v>11.957333333333336</v>
      </c>
      <c r="E842" s="3">
        <f t="shared" si="73"/>
        <v>11.904</v>
      </c>
      <c r="F842" s="3" t="str">
        <f t="shared" si="74"/>
        <v>no</v>
      </c>
      <c r="G842" s="3" t="str">
        <f t="shared" si="75"/>
        <v>no</v>
      </c>
      <c r="H842" s="3">
        <f t="shared" si="76"/>
        <v>0</v>
      </c>
    </row>
    <row r="843" spans="1:8" x14ac:dyDescent="0.15">
      <c r="A843" s="3">
        <v>1940.07</v>
      </c>
      <c r="B843" s="3">
        <v>9.99</v>
      </c>
      <c r="C843" s="3" t="str">
        <f t="shared" si="77"/>
        <v>no</v>
      </c>
      <c r="D843" s="3">
        <f t="shared" si="72"/>
        <v>11.776000000000003</v>
      </c>
      <c r="E843" s="3">
        <f t="shared" si="73"/>
        <v>11.378</v>
      </c>
      <c r="F843" s="3" t="str">
        <f t="shared" si="74"/>
        <v>no</v>
      </c>
      <c r="G843" s="3" t="str">
        <f t="shared" si="75"/>
        <v>no</v>
      </c>
      <c r="H843" s="3">
        <f t="shared" si="76"/>
        <v>0</v>
      </c>
    </row>
    <row r="844" spans="1:8" x14ac:dyDescent="0.15">
      <c r="A844" s="3">
        <v>1940.08</v>
      </c>
      <c r="B844" s="3">
        <v>10.199999999999999</v>
      </c>
      <c r="C844" s="3" t="str">
        <f t="shared" si="77"/>
        <v>no</v>
      </c>
      <c r="D844" s="3">
        <f t="shared" si="72"/>
        <v>11.720000000000002</v>
      </c>
      <c r="E844" s="3">
        <f t="shared" si="73"/>
        <v>10.932</v>
      </c>
      <c r="F844" s="3" t="str">
        <f t="shared" si="74"/>
        <v>no</v>
      </c>
      <c r="G844" s="3" t="str">
        <f t="shared" si="75"/>
        <v>no</v>
      </c>
      <c r="H844" s="3">
        <f t="shared" si="76"/>
        <v>0</v>
      </c>
    </row>
    <row r="845" spans="1:8" x14ac:dyDescent="0.15">
      <c r="A845" s="3">
        <v>1940.09</v>
      </c>
      <c r="B845" s="3">
        <v>10.63</v>
      </c>
      <c r="C845" s="3" t="str">
        <f t="shared" si="77"/>
        <v>no</v>
      </c>
      <c r="D845" s="3">
        <f t="shared" si="72"/>
        <v>11.651333333333334</v>
      </c>
      <c r="E845" s="3">
        <f t="shared" si="73"/>
        <v>10.542000000000002</v>
      </c>
      <c r="F845" s="3" t="str">
        <f t="shared" si="74"/>
        <v>no</v>
      </c>
      <c r="G845" s="3" t="str">
        <f t="shared" si="75"/>
        <v>no</v>
      </c>
      <c r="H845" s="3">
        <f t="shared" si="76"/>
        <v>0</v>
      </c>
    </row>
    <row r="846" spans="1:8" x14ac:dyDescent="0.15">
      <c r="A846" s="3">
        <v>1940.1</v>
      </c>
      <c r="B846" s="3">
        <v>10.73</v>
      </c>
      <c r="C846" s="3" t="str">
        <f t="shared" si="77"/>
        <v>no</v>
      </c>
      <c r="D846" s="3">
        <f t="shared" si="72"/>
        <v>11.597999999999997</v>
      </c>
      <c r="E846" s="3">
        <f t="shared" si="73"/>
        <v>10.214</v>
      </c>
      <c r="F846" s="3" t="str">
        <f t="shared" si="74"/>
        <v>no</v>
      </c>
      <c r="G846" s="3" t="str">
        <f t="shared" si="75"/>
        <v>no</v>
      </c>
      <c r="H846" s="3">
        <f t="shared" si="76"/>
        <v>0</v>
      </c>
    </row>
    <row r="847" spans="1:8" x14ac:dyDescent="0.15">
      <c r="A847" s="3">
        <v>1940.11</v>
      </c>
      <c r="B847" s="3">
        <v>10.98</v>
      </c>
      <c r="C847" s="3" t="str">
        <f t="shared" si="77"/>
        <v>no</v>
      </c>
      <c r="D847" s="3">
        <f t="shared" si="72"/>
        <v>11.532666666666666</v>
      </c>
      <c r="E847" s="3">
        <f t="shared" si="73"/>
        <v>10.244</v>
      </c>
      <c r="F847" s="3" t="str">
        <f t="shared" si="74"/>
        <v>no</v>
      </c>
      <c r="G847" s="3" t="str">
        <f t="shared" si="75"/>
        <v>no</v>
      </c>
      <c r="H847" s="3">
        <f t="shared" si="76"/>
        <v>0</v>
      </c>
    </row>
    <row r="848" spans="1:8" x14ac:dyDescent="0.15">
      <c r="A848" s="3">
        <v>1940.12</v>
      </c>
      <c r="B848" s="3">
        <v>10.53</v>
      </c>
      <c r="C848" s="3" t="str">
        <f t="shared" si="77"/>
        <v>no</v>
      </c>
      <c r="D848" s="3">
        <f t="shared" si="72"/>
        <v>11.495333333333331</v>
      </c>
      <c r="E848" s="3">
        <f t="shared" si="73"/>
        <v>10.506</v>
      </c>
      <c r="F848" s="3" t="str">
        <f t="shared" si="74"/>
        <v>no</v>
      </c>
      <c r="G848" s="3" t="str">
        <f t="shared" si="75"/>
        <v>no</v>
      </c>
      <c r="H848" s="3">
        <f t="shared" si="76"/>
        <v>0</v>
      </c>
    </row>
    <row r="849" spans="1:8" x14ac:dyDescent="0.15">
      <c r="A849" s="3">
        <v>1941.01</v>
      </c>
      <c r="B849" s="3">
        <v>10.55</v>
      </c>
      <c r="C849" s="3" t="str">
        <f t="shared" si="77"/>
        <v>no</v>
      </c>
      <c r="D849" s="3">
        <f t="shared" si="72"/>
        <v>11.345999999999998</v>
      </c>
      <c r="E849" s="3">
        <f t="shared" si="73"/>
        <v>10.614000000000001</v>
      </c>
      <c r="F849" s="3" t="str">
        <f t="shared" si="74"/>
        <v>no</v>
      </c>
      <c r="G849" s="3" t="str">
        <f t="shared" si="75"/>
        <v>no</v>
      </c>
      <c r="H849" s="3">
        <f t="shared" si="76"/>
        <v>0</v>
      </c>
    </row>
    <row r="850" spans="1:8" x14ac:dyDescent="0.15">
      <c r="A850" s="3">
        <v>1941.02</v>
      </c>
      <c r="B850" s="3">
        <v>9.89</v>
      </c>
      <c r="C850" s="3" t="str">
        <f t="shared" si="77"/>
        <v>no</v>
      </c>
      <c r="D850" s="3">
        <f t="shared" si="72"/>
        <v>11.189333333333334</v>
      </c>
      <c r="E850" s="3">
        <f t="shared" si="73"/>
        <v>10.684000000000001</v>
      </c>
      <c r="F850" s="3" t="str">
        <f t="shared" si="74"/>
        <v>no</v>
      </c>
      <c r="G850" s="3" t="str">
        <f t="shared" si="75"/>
        <v>no</v>
      </c>
      <c r="H850" s="3">
        <f t="shared" si="76"/>
        <v>0</v>
      </c>
    </row>
    <row r="851" spans="1:8" x14ac:dyDescent="0.15">
      <c r="A851" s="3">
        <v>1941.03</v>
      </c>
      <c r="B851" s="3">
        <v>9.9499999999999993</v>
      </c>
      <c r="C851" s="3" t="str">
        <f t="shared" si="77"/>
        <v>no</v>
      </c>
      <c r="D851" s="3">
        <f t="shared" si="72"/>
        <v>11.004</v>
      </c>
      <c r="E851" s="3">
        <f t="shared" si="73"/>
        <v>10.536000000000001</v>
      </c>
      <c r="F851" s="3" t="str">
        <f t="shared" si="74"/>
        <v>no</v>
      </c>
      <c r="G851" s="3" t="str">
        <f t="shared" si="75"/>
        <v>no</v>
      </c>
      <c r="H851" s="3">
        <f t="shared" si="76"/>
        <v>0</v>
      </c>
    </row>
    <row r="852" spans="1:8" x14ac:dyDescent="0.15">
      <c r="A852" s="3">
        <v>1941.04</v>
      </c>
      <c r="B852" s="3">
        <v>9.64</v>
      </c>
      <c r="C852" s="3" t="str">
        <f t="shared" si="77"/>
        <v>no</v>
      </c>
      <c r="D852" s="3">
        <f t="shared" si="72"/>
        <v>10.842666666666666</v>
      </c>
      <c r="E852" s="3">
        <f t="shared" si="73"/>
        <v>10.38</v>
      </c>
      <c r="F852" s="3" t="str">
        <f t="shared" si="74"/>
        <v>no</v>
      </c>
      <c r="G852" s="3" t="str">
        <f t="shared" si="75"/>
        <v>no</v>
      </c>
      <c r="H852" s="3">
        <f t="shared" si="76"/>
        <v>0</v>
      </c>
    </row>
    <row r="853" spans="1:8" x14ac:dyDescent="0.15">
      <c r="A853" s="3">
        <v>1941.05</v>
      </c>
      <c r="B853" s="3">
        <v>9.43</v>
      </c>
      <c r="C853" s="3" t="str">
        <f t="shared" si="77"/>
        <v>no</v>
      </c>
      <c r="D853" s="3">
        <f t="shared" si="72"/>
        <v>10.665333333333331</v>
      </c>
      <c r="E853" s="3">
        <f t="shared" si="73"/>
        <v>10.112</v>
      </c>
      <c r="F853" s="3" t="str">
        <f t="shared" si="74"/>
        <v>no</v>
      </c>
      <c r="G853" s="3" t="str">
        <f t="shared" si="75"/>
        <v>no</v>
      </c>
      <c r="H853" s="3">
        <f t="shared" si="76"/>
        <v>0</v>
      </c>
    </row>
    <row r="854" spans="1:8" x14ac:dyDescent="0.15">
      <c r="A854" s="3">
        <v>1941.06</v>
      </c>
      <c r="B854" s="3">
        <v>9.76</v>
      </c>
      <c r="C854" s="3" t="str">
        <f t="shared" si="77"/>
        <v>no</v>
      </c>
      <c r="D854" s="3">
        <f t="shared" si="72"/>
        <v>10.479333333333333</v>
      </c>
      <c r="E854" s="3">
        <f t="shared" si="73"/>
        <v>9.8919999999999995</v>
      </c>
      <c r="F854" s="3" t="str">
        <f t="shared" si="74"/>
        <v>no</v>
      </c>
      <c r="G854" s="3" t="str">
        <f t="shared" si="75"/>
        <v>no</v>
      </c>
      <c r="H854" s="3">
        <f t="shared" si="76"/>
        <v>0</v>
      </c>
    </row>
    <row r="855" spans="1:8" x14ac:dyDescent="0.15">
      <c r="A855" s="3">
        <v>1941.07</v>
      </c>
      <c r="B855" s="3">
        <v>10.26</v>
      </c>
      <c r="C855" s="3" t="str">
        <f t="shared" si="77"/>
        <v>no</v>
      </c>
      <c r="D855" s="3">
        <f t="shared" si="72"/>
        <v>10.32</v>
      </c>
      <c r="E855" s="3">
        <f t="shared" si="73"/>
        <v>9.7339999999999982</v>
      </c>
      <c r="F855" s="3" t="str">
        <f t="shared" si="74"/>
        <v>no</v>
      </c>
      <c r="G855" s="3" t="str">
        <f t="shared" si="75"/>
        <v>no</v>
      </c>
      <c r="H855" s="3">
        <f t="shared" si="76"/>
        <v>0</v>
      </c>
    </row>
    <row r="856" spans="1:8" x14ac:dyDescent="0.15">
      <c r="A856" s="3">
        <v>1941.08</v>
      </c>
      <c r="B856" s="3">
        <v>10.210000000000001</v>
      </c>
      <c r="C856" s="3" t="str">
        <f t="shared" si="77"/>
        <v>no</v>
      </c>
      <c r="D856" s="3">
        <f t="shared" si="72"/>
        <v>10.186</v>
      </c>
      <c r="E856" s="3">
        <f t="shared" si="73"/>
        <v>9.8079999999999998</v>
      </c>
      <c r="F856" s="3" t="str">
        <f t="shared" si="74"/>
        <v>yes</v>
      </c>
      <c r="G856" s="3" t="str">
        <f t="shared" si="75"/>
        <v>no</v>
      </c>
      <c r="H856" s="3">
        <f t="shared" si="76"/>
        <v>-10.210000000000001</v>
      </c>
    </row>
    <row r="857" spans="1:8" x14ac:dyDescent="0.15">
      <c r="A857" s="3">
        <v>1941.09</v>
      </c>
      <c r="B857" s="3">
        <v>10.24</v>
      </c>
      <c r="C857" s="3" t="str">
        <f t="shared" si="77"/>
        <v>yes</v>
      </c>
      <c r="D857" s="3">
        <f t="shared" ref="D857:D920" si="78">AVERAGE(B842:B856)</f>
        <v>10.161333333333333</v>
      </c>
      <c r="E857" s="3">
        <f t="shared" ref="E857:E920" si="79">AVERAGE(B852:B856)</f>
        <v>9.86</v>
      </c>
      <c r="F857" s="3" t="str">
        <f t="shared" ref="F857:F920" si="80">IF(AND(C857="No",B857&gt;D857),"yes","no")</f>
        <v>no</v>
      </c>
      <c r="G857" s="3" t="str">
        <f t="shared" ref="G857:G920" si="81">IF(AND(C857="Yes",B857&lt;E857),"yes","no")</f>
        <v>no</v>
      </c>
      <c r="H857" s="3">
        <f t="shared" ref="H857:H920" si="82">IF(F857="yes",-B857,IF(G857="yes",B857,0))</f>
        <v>0</v>
      </c>
    </row>
    <row r="858" spans="1:8" x14ac:dyDescent="0.15">
      <c r="A858" s="3">
        <v>1941.1</v>
      </c>
      <c r="B858" s="3">
        <v>9.83</v>
      </c>
      <c r="C858" s="3" t="str">
        <f t="shared" ref="C858:C921" si="83">IF(F857="yes","yes",IF(G857="yes","no",C857))</f>
        <v>yes</v>
      </c>
      <c r="D858" s="3">
        <f t="shared" si="78"/>
        <v>10.199333333333335</v>
      </c>
      <c r="E858" s="3">
        <f t="shared" si="79"/>
        <v>9.98</v>
      </c>
      <c r="F858" s="3" t="str">
        <f t="shared" si="80"/>
        <v>no</v>
      </c>
      <c r="G858" s="3" t="str">
        <f t="shared" si="81"/>
        <v>yes</v>
      </c>
      <c r="H858" s="3">
        <f t="shared" si="82"/>
        <v>9.83</v>
      </c>
    </row>
    <row r="859" spans="1:8" x14ac:dyDescent="0.15">
      <c r="A859" s="3">
        <v>1941.11</v>
      </c>
      <c r="B859" s="3">
        <v>9.3699999999999992</v>
      </c>
      <c r="C859" s="3" t="str">
        <f t="shared" si="83"/>
        <v>no</v>
      </c>
      <c r="D859" s="3">
        <f t="shared" si="78"/>
        <v>10.18866666666667</v>
      </c>
      <c r="E859" s="3">
        <f t="shared" si="79"/>
        <v>10.059999999999999</v>
      </c>
      <c r="F859" s="3" t="str">
        <f t="shared" si="80"/>
        <v>no</v>
      </c>
      <c r="G859" s="3" t="str">
        <f t="shared" si="81"/>
        <v>no</v>
      </c>
      <c r="H859" s="3">
        <f t="shared" si="82"/>
        <v>0</v>
      </c>
    </row>
    <row r="860" spans="1:8" x14ac:dyDescent="0.15">
      <c r="A860" s="3">
        <v>1941.12</v>
      </c>
      <c r="B860" s="3">
        <v>8.76</v>
      </c>
      <c r="C860" s="3" t="str">
        <f t="shared" si="83"/>
        <v>no</v>
      </c>
      <c r="D860" s="3">
        <f t="shared" si="78"/>
        <v>10.133333333333336</v>
      </c>
      <c r="E860" s="3">
        <f t="shared" si="79"/>
        <v>9.9819999999999993</v>
      </c>
      <c r="F860" s="3" t="str">
        <f t="shared" si="80"/>
        <v>no</v>
      </c>
      <c r="G860" s="3" t="str">
        <f t="shared" si="81"/>
        <v>no</v>
      </c>
      <c r="H860" s="3">
        <f t="shared" si="82"/>
        <v>0</v>
      </c>
    </row>
    <row r="861" spans="1:8" x14ac:dyDescent="0.15">
      <c r="A861" s="3">
        <v>1942.01</v>
      </c>
      <c r="B861" s="3">
        <v>8.93</v>
      </c>
      <c r="C861" s="3" t="str">
        <f t="shared" si="83"/>
        <v>no</v>
      </c>
      <c r="D861" s="3">
        <f t="shared" si="78"/>
        <v>10.008666666666668</v>
      </c>
      <c r="E861" s="3">
        <f t="shared" si="79"/>
        <v>9.6819999999999986</v>
      </c>
      <c r="F861" s="3" t="str">
        <f t="shared" si="80"/>
        <v>no</v>
      </c>
      <c r="G861" s="3" t="str">
        <f t="shared" si="81"/>
        <v>no</v>
      </c>
      <c r="H861" s="3">
        <f t="shared" si="82"/>
        <v>0</v>
      </c>
    </row>
    <row r="862" spans="1:8" x14ac:dyDescent="0.15">
      <c r="A862" s="3">
        <v>1942.02</v>
      </c>
      <c r="B862" s="3">
        <v>8.65</v>
      </c>
      <c r="C862" s="3" t="str">
        <f t="shared" si="83"/>
        <v>no</v>
      </c>
      <c r="D862" s="3">
        <f t="shared" si="78"/>
        <v>9.8886666666666674</v>
      </c>
      <c r="E862" s="3">
        <f t="shared" si="79"/>
        <v>9.4259999999999984</v>
      </c>
      <c r="F862" s="3" t="str">
        <f t="shared" si="80"/>
        <v>no</v>
      </c>
      <c r="G862" s="3" t="str">
        <f t="shared" si="81"/>
        <v>no</v>
      </c>
      <c r="H862" s="3">
        <f t="shared" si="82"/>
        <v>0</v>
      </c>
    </row>
    <row r="863" spans="1:8" x14ac:dyDescent="0.15">
      <c r="A863" s="3">
        <v>1942.03</v>
      </c>
      <c r="B863" s="3">
        <v>8.18</v>
      </c>
      <c r="C863" s="3" t="str">
        <f t="shared" si="83"/>
        <v>no</v>
      </c>
      <c r="D863" s="3">
        <f t="shared" si="78"/>
        <v>9.7333333333333325</v>
      </c>
      <c r="E863" s="3">
        <f t="shared" si="79"/>
        <v>9.1080000000000005</v>
      </c>
      <c r="F863" s="3" t="str">
        <f t="shared" si="80"/>
        <v>no</v>
      </c>
      <c r="G863" s="3" t="str">
        <f t="shared" si="81"/>
        <v>no</v>
      </c>
      <c r="H863" s="3">
        <f t="shared" si="82"/>
        <v>0</v>
      </c>
    </row>
    <row r="864" spans="1:8" x14ac:dyDescent="0.15">
      <c r="A864" s="3">
        <v>1942.04</v>
      </c>
      <c r="B864" s="3">
        <v>7.84</v>
      </c>
      <c r="C864" s="3" t="str">
        <f t="shared" si="83"/>
        <v>no</v>
      </c>
      <c r="D864" s="3">
        <f t="shared" si="78"/>
        <v>9.5766666666666662</v>
      </c>
      <c r="E864" s="3">
        <f t="shared" si="79"/>
        <v>8.7780000000000005</v>
      </c>
      <c r="F864" s="3" t="str">
        <f t="shared" si="80"/>
        <v>no</v>
      </c>
      <c r="G864" s="3" t="str">
        <f t="shared" si="81"/>
        <v>no</v>
      </c>
      <c r="H864" s="3">
        <f t="shared" si="82"/>
        <v>0</v>
      </c>
    </row>
    <row r="865" spans="1:8" x14ac:dyDescent="0.15">
      <c r="A865" s="3">
        <v>1942.05</v>
      </c>
      <c r="B865" s="3">
        <v>7.93</v>
      </c>
      <c r="C865" s="3" t="str">
        <f t="shared" si="83"/>
        <v>no</v>
      </c>
      <c r="D865" s="3">
        <f t="shared" si="78"/>
        <v>9.395999999999999</v>
      </c>
      <c r="E865" s="3">
        <f t="shared" si="79"/>
        <v>8.4719999999999995</v>
      </c>
      <c r="F865" s="3" t="str">
        <f t="shared" si="80"/>
        <v>no</v>
      </c>
      <c r="G865" s="3" t="str">
        <f t="shared" si="81"/>
        <v>no</v>
      </c>
      <c r="H865" s="3">
        <f t="shared" si="82"/>
        <v>0</v>
      </c>
    </row>
    <row r="866" spans="1:8" x14ac:dyDescent="0.15">
      <c r="A866" s="3">
        <v>1942.06</v>
      </c>
      <c r="B866" s="3">
        <v>8.33</v>
      </c>
      <c r="C866" s="3" t="str">
        <f t="shared" si="83"/>
        <v>no</v>
      </c>
      <c r="D866" s="3">
        <f t="shared" si="78"/>
        <v>9.2653333333333343</v>
      </c>
      <c r="E866" s="3">
        <f t="shared" si="79"/>
        <v>8.3059999999999992</v>
      </c>
      <c r="F866" s="3" t="str">
        <f t="shared" si="80"/>
        <v>no</v>
      </c>
      <c r="G866" s="3" t="str">
        <f t="shared" si="81"/>
        <v>no</v>
      </c>
      <c r="H866" s="3">
        <f t="shared" si="82"/>
        <v>0</v>
      </c>
    </row>
    <row r="867" spans="1:8" x14ac:dyDescent="0.15">
      <c r="A867" s="3">
        <v>1942.07</v>
      </c>
      <c r="B867" s="3">
        <v>8.64</v>
      </c>
      <c r="C867" s="3" t="str">
        <f t="shared" si="83"/>
        <v>no</v>
      </c>
      <c r="D867" s="3">
        <f t="shared" si="78"/>
        <v>9.1573333333333355</v>
      </c>
      <c r="E867" s="3">
        <f t="shared" si="79"/>
        <v>8.1859999999999982</v>
      </c>
      <c r="F867" s="3" t="str">
        <f t="shared" si="80"/>
        <v>no</v>
      </c>
      <c r="G867" s="3" t="str">
        <f t="shared" si="81"/>
        <v>no</v>
      </c>
      <c r="H867" s="3">
        <f t="shared" si="82"/>
        <v>0</v>
      </c>
    </row>
    <row r="868" spans="1:8" x14ac:dyDescent="0.15">
      <c r="A868" s="3">
        <v>1942.08</v>
      </c>
      <c r="B868" s="3">
        <v>8.59</v>
      </c>
      <c r="C868" s="3" t="str">
        <f t="shared" si="83"/>
        <v>no</v>
      </c>
      <c r="D868" s="3">
        <f t="shared" si="78"/>
        <v>9.0906666666666673</v>
      </c>
      <c r="E868" s="3">
        <f t="shared" si="79"/>
        <v>8.1840000000000011</v>
      </c>
      <c r="F868" s="3" t="str">
        <f t="shared" si="80"/>
        <v>no</v>
      </c>
      <c r="G868" s="3" t="str">
        <f t="shared" si="81"/>
        <v>no</v>
      </c>
      <c r="H868" s="3">
        <f t="shared" si="82"/>
        <v>0</v>
      </c>
    </row>
    <row r="869" spans="1:8" x14ac:dyDescent="0.15">
      <c r="A869" s="3">
        <v>1942.09</v>
      </c>
      <c r="B869" s="3">
        <v>8.68</v>
      </c>
      <c r="C869" s="3" t="str">
        <f t="shared" si="83"/>
        <v>no</v>
      </c>
      <c r="D869" s="3">
        <f t="shared" si="78"/>
        <v>9.0346666666666682</v>
      </c>
      <c r="E869" s="3">
        <f t="shared" si="79"/>
        <v>8.266</v>
      </c>
      <c r="F869" s="3" t="str">
        <f t="shared" si="80"/>
        <v>no</v>
      </c>
      <c r="G869" s="3" t="str">
        <f t="shared" si="81"/>
        <v>no</v>
      </c>
      <c r="H869" s="3">
        <f t="shared" si="82"/>
        <v>0</v>
      </c>
    </row>
    <row r="870" spans="1:8" x14ac:dyDescent="0.15">
      <c r="A870" s="3">
        <v>1942.1</v>
      </c>
      <c r="B870" s="3">
        <v>9.32</v>
      </c>
      <c r="C870" s="3" t="str">
        <f t="shared" si="83"/>
        <v>no</v>
      </c>
      <c r="D870" s="3">
        <f t="shared" si="78"/>
        <v>8.962666666666669</v>
      </c>
      <c r="E870" s="3">
        <f t="shared" si="79"/>
        <v>8.4339999999999993</v>
      </c>
      <c r="F870" s="3" t="str">
        <f t="shared" si="80"/>
        <v>yes</v>
      </c>
      <c r="G870" s="3" t="str">
        <f t="shared" si="81"/>
        <v>no</v>
      </c>
      <c r="H870" s="3">
        <f t="shared" si="82"/>
        <v>-9.32</v>
      </c>
    </row>
    <row r="871" spans="1:8" x14ac:dyDescent="0.15">
      <c r="A871" s="3">
        <v>1942.11</v>
      </c>
      <c r="B871" s="3">
        <v>9.4700000000000006</v>
      </c>
      <c r="C871" s="3" t="str">
        <f t="shared" si="83"/>
        <v>yes</v>
      </c>
      <c r="D871" s="3">
        <f t="shared" si="78"/>
        <v>8.9</v>
      </c>
      <c r="E871" s="3">
        <f t="shared" si="79"/>
        <v>8.7119999999999997</v>
      </c>
      <c r="F871" s="3" t="str">
        <f t="shared" si="80"/>
        <v>no</v>
      </c>
      <c r="G871" s="3" t="str">
        <f t="shared" si="81"/>
        <v>no</v>
      </c>
      <c r="H871" s="3">
        <f t="shared" si="82"/>
        <v>0</v>
      </c>
    </row>
    <row r="872" spans="1:8" x14ac:dyDescent="0.15">
      <c r="A872" s="3">
        <v>1942.12</v>
      </c>
      <c r="B872" s="3">
        <v>9.52</v>
      </c>
      <c r="C872" s="3" t="str">
        <f t="shared" si="83"/>
        <v>yes</v>
      </c>
      <c r="D872" s="3">
        <f t="shared" si="78"/>
        <v>8.8506666666666653</v>
      </c>
      <c r="E872" s="3">
        <f t="shared" si="79"/>
        <v>8.9400000000000013</v>
      </c>
      <c r="F872" s="3" t="str">
        <f t="shared" si="80"/>
        <v>no</v>
      </c>
      <c r="G872" s="3" t="str">
        <f t="shared" si="81"/>
        <v>no</v>
      </c>
      <c r="H872" s="3">
        <f t="shared" si="82"/>
        <v>0</v>
      </c>
    </row>
    <row r="873" spans="1:8" x14ac:dyDescent="0.15">
      <c r="A873" s="3">
        <v>1943.01</v>
      </c>
      <c r="B873" s="3">
        <v>10.09</v>
      </c>
      <c r="C873" s="3" t="str">
        <f t="shared" si="83"/>
        <v>yes</v>
      </c>
      <c r="D873" s="3">
        <f t="shared" si="78"/>
        <v>8.8026666666666689</v>
      </c>
      <c r="E873" s="3">
        <f t="shared" si="79"/>
        <v>9.1159999999999997</v>
      </c>
      <c r="F873" s="3" t="str">
        <f t="shared" si="80"/>
        <v>no</v>
      </c>
      <c r="G873" s="3" t="str">
        <f t="shared" si="81"/>
        <v>no</v>
      </c>
      <c r="H873" s="3">
        <f t="shared" si="82"/>
        <v>0</v>
      </c>
    </row>
    <row r="874" spans="1:8" x14ac:dyDescent="0.15">
      <c r="A874" s="3">
        <v>1943.02</v>
      </c>
      <c r="B874" s="3">
        <v>10.69</v>
      </c>
      <c r="C874" s="3" t="str">
        <f t="shared" si="83"/>
        <v>yes</v>
      </c>
      <c r="D874" s="3">
        <f t="shared" si="78"/>
        <v>8.8199999999999985</v>
      </c>
      <c r="E874" s="3">
        <f t="shared" si="79"/>
        <v>9.4160000000000004</v>
      </c>
      <c r="F874" s="3" t="str">
        <f t="shared" si="80"/>
        <v>no</v>
      </c>
      <c r="G874" s="3" t="str">
        <f t="shared" si="81"/>
        <v>no</v>
      </c>
      <c r="H874" s="3">
        <f t="shared" si="82"/>
        <v>0</v>
      </c>
    </row>
    <row r="875" spans="1:8" x14ac:dyDescent="0.15">
      <c r="A875" s="3">
        <v>1943.03</v>
      </c>
      <c r="B875" s="3">
        <v>11.07</v>
      </c>
      <c r="C875" s="3" t="str">
        <f t="shared" si="83"/>
        <v>yes</v>
      </c>
      <c r="D875" s="3">
        <f t="shared" si="78"/>
        <v>8.9079999999999995</v>
      </c>
      <c r="E875" s="3">
        <f t="shared" si="79"/>
        <v>9.8179999999999996</v>
      </c>
      <c r="F875" s="3" t="str">
        <f t="shared" si="80"/>
        <v>no</v>
      </c>
      <c r="G875" s="3" t="str">
        <f t="shared" si="81"/>
        <v>no</v>
      </c>
      <c r="H875" s="3">
        <f t="shared" si="82"/>
        <v>0</v>
      </c>
    </row>
    <row r="876" spans="1:8" x14ac:dyDescent="0.15">
      <c r="A876" s="3">
        <v>1943.04</v>
      </c>
      <c r="B876" s="3">
        <v>11.44</v>
      </c>
      <c r="C876" s="3" t="str">
        <f t="shared" si="83"/>
        <v>yes</v>
      </c>
      <c r="D876" s="3">
        <f t="shared" si="78"/>
        <v>9.0619999999999994</v>
      </c>
      <c r="E876" s="3">
        <f t="shared" si="79"/>
        <v>10.168000000000001</v>
      </c>
      <c r="F876" s="3" t="str">
        <f t="shared" si="80"/>
        <v>no</v>
      </c>
      <c r="G876" s="3" t="str">
        <f t="shared" si="81"/>
        <v>no</v>
      </c>
      <c r="H876" s="3">
        <f t="shared" si="82"/>
        <v>0</v>
      </c>
    </row>
    <row r="877" spans="1:8" x14ac:dyDescent="0.15">
      <c r="A877" s="3">
        <v>1943.05</v>
      </c>
      <c r="B877" s="3">
        <v>11.89</v>
      </c>
      <c r="C877" s="3" t="str">
        <f t="shared" si="83"/>
        <v>yes</v>
      </c>
      <c r="D877" s="3">
        <f t="shared" si="78"/>
        <v>9.2293333333333329</v>
      </c>
      <c r="E877" s="3">
        <f t="shared" si="79"/>
        <v>10.561999999999999</v>
      </c>
      <c r="F877" s="3" t="str">
        <f t="shared" si="80"/>
        <v>no</v>
      </c>
      <c r="G877" s="3" t="str">
        <f t="shared" si="81"/>
        <v>no</v>
      </c>
      <c r="H877" s="3">
        <f t="shared" si="82"/>
        <v>0</v>
      </c>
    </row>
    <row r="878" spans="1:8" x14ac:dyDescent="0.15">
      <c r="A878" s="3">
        <v>1943.06</v>
      </c>
      <c r="B878" s="3">
        <v>12.1</v>
      </c>
      <c r="C878" s="3" t="str">
        <f t="shared" si="83"/>
        <v>yes</v>
      </c>
      <c r="D878" s="3">
        <f t="shared" si="78"/>
        <v>9.445333333333334</v>
      </c>
      <c r="E878" s="3">
        <f t="shared" si="79"/>
        <v>11.036</v>
      </c>
      <c r="F878" s="3" t="str">
        <f t="shared" si="80"/>
        <v>no</v>
      </c>
      <c r="G878" s="3" t="str">
        <f t="shared" si="81"/>
        <v>no</v>
      </c>
      <c r="H878" s="3">
        <f t="shared" si="82"/>
        <v>0</v>
      </c>
    </row>
    <row r="879" spans="1:8" x14ac:dyDescent="0.15">
      <c r="A879" s="3">
        <v>1943.07</v>
      </c>
      <c r="B879" s="3">
        <v>12.35</v>
      </c>
      <c r="C879" s="3" t="str">
        <f t="shared" si="83"/>
        <v>yes</v>
      </c>
      <c r="D879" s="3">
        <f t="shared" si="78"/>
        <v>9.706666666666667</v>
      </c>
      <c r="E879" s="3">
        <f t="shared" si="79"/>
        <v>11.437999999999999</v>
      </c>
      <c r="F879" s="3" t="str">
        <f t="shared" si="80"/>
        <v>no</v>
      </c>
      <c r="G879" s="3" t="str">
        <f t="shared" si="81"/>
        <v>no</v>
      </c>
      <c r="H879" s="3">
        <f t="shared" si="82"/>
        <v>0</v>
      </c>
    </row>
    <row r="880" spans="1:8" x14ac:dyDescent="0.15">
      <c r="A880" s="3">
        <v>1943.08</v>
      </c>
      <c r="B880" s="3">
        <v>11.74</v>
      </c>
      <c r="C880" s="3" t="str">
        <f t="shared" si="83"/>
        <v>yes</v>
      </c>
      <c r="D880" s="3">
        <f t="shared" si="78"/>
        <v>10.007333333333332</v>
      </c>
      <c r="E880" s="3">
        <f t="shared" si="79"/>
        <v>11.77</v>
      </c>
      <c r="F880" s="3" t="str">
        <f t="shared" si="80"/>
        <v>no</v>
      </c>
      <c r="G880" s="3" t="str">
        <f t="shared" si="81"/>
        <v>yes</v>
      </c>
      <c r="H880" s="3">
        <f t="shared" si="82"/>
        <v>11.74</v>
      </c>
    </row>
    <row r="881" spans="1:8" x14ac:dyDescent="0.15">
      <c r="A881" s="3">
        <v>1943.09</v>
      </c>
      <c r="B881" s="3">
        <v>11.99</v>
      </c>
      <c r="C881" s="3" t="str">
        <f t="shared" si="83"/>
        <v>no</v>
      </c>
      <c r="D881" s="3">
        <f t="shared" si="78"/>
        <v>10.261333333333335</v>
      </c>
      <c r="E881" s="3">
        <f t="shared" si="79"/>
        <v>11.904</v>
      </c>
      <c r="F881" s="3" t="str">
        <f t="shared" si="80"/>
        <v>yes</v>
      </c>
      <c r="G881" s="3" t="str">
        <f t="shared" si="81"/>
        <v>no</v>
      </c>
      <c r="H881" s="3">
        <f t="shared" si="82"/>
        <v>-11.99</v>
      </c>
    </row>
    <row r="882" spans="1:8" x14ac:dyDescent="0.15">
      <c r="A882" s="3">
        <v>1943.1</v>
      </c>
      <c r="B882" s="3">
        <v>11.88</v>
      </c>
      <c r="C882" s="3" t="str">
        <f t="shared" si="83"/>
        <v>yes</v>
      </c>
      <c r="D882" s="3">
        <f t="shared" si="78"/>
        <v>10.505333333333335</v>
      </c>
      <c r="E882" s="3">
        <f t="shared" si="79"/>
        <v>12.014000000000001</v>
      </c>
      <c r="F882" s="3" t="str">
        <f t="shared" si="80"/>
        <v>no</v>
      </c>
      <c r="G882" s="3" t="str">
        <f t="shared" si="81"/>
        <v>yes</v>
      </c>
      <c r="H882" s="3">
        <f t="shared" si="82"/>
        <v>11.88</v>
      </c>
    </row>
    <row r="883" spans="1:8" x14ac:dyDescent="0.15">
      <c r="A883" s="3">
        <v>1943.11</v>
      </c>
      <c r="B883" s="3">
        <v>11.33</v>
      </c>
      <c r="C883" s="3" t="str">
        <f t="shared" si="83"/>
        <v>no</v>
      </c>
      <c r="D883" s="3">
        <f t="shared" si="78"/>
        <v>10.721333333333332</v>
      </c>
      <c r="E883" s="3">
        <f t="shared" si="79"/>
        <v>12.012</v>
      </c>
      <c r="F883" s="3" t="str">
        <f t="shared" si="80"/>
        <v>yes</v>
      </c>
      <c r="G883" s="3" t="str">
        <f t="shared" si="81"/>
        <v>no</v>
      </c>
      <c r="H883" s="3">
        <f t="shared" si="82"/>
        <v>-11.33</v>
      </c>
    </row>
    <row r="884" spans="1:8" x14ac:dyDescent="0.15">
      <c r="A884" s="3">
        <v>1943.12</v>
      </c>
      <c r="B884" s="3">
        <v>11.48</v>
      </c>
      <c r="C884" s="3" t="str">
        <f t="shared" si="83"/>
        <v>yes</v>
      </c>
      <c r="D884" s="3">
        <f t="shared" si="78"/>
        <v>10.904</v>
      </c>
      <c r="E884" s="3">
        <f t="shared" si="79"/>
        <v>11.858000000000001</v>
      </c>
      <c r="F884" s="3" t="str">
        <f t="shared" si="80"/>
        <v>no</v>
      </c>
      <c r="G884" s="3" t="str">
        <f t="shared" si="81"/>
        <v>yes</v>
      </c>
      <c r="H884" s="3">
        <f t="shared" si="82"/>
        <v>11.48</v>
      </c>
    </row>
    <row r="885" spans="1:8" x14ac:dyDescent="0.15">
      <c r="A885" s="3">
        <v>1944.01</v>
      </c>
      <c r="B885" s="3">
        <v>11.85</v>
      </c>
      <c r="C885" s="3" t="str">
        <f t="shared" si="83"/>
        <v>no</v>
      </c>
      <c r="D885" s="3">
        <f t="shared" si="78"/>
        <v>11.090666666666666</v>
      </c>
      <c r="E885" s="3">
        <f t="shared" si="79"/>
        <v>11.684000000000001</v>
      </c>
      <c r="F885" s="3" t="str">
        <f t="shared" si="80"/>
        <v>yes</v>
      </c>
      <c r="G885" s="3" t="str">
        <f t="shared" si="81"/>
        <v>no</v>
      </c>
      <c r="H885" s="3">
        <f t="shared" si="82"/>
        <v>-11.85</v>
      </c>
    </row>
    <row r="886" spans="1:8" x14ac:dyDescent="0.15">
      <c r="A886" s="3">
        <v>1944.02</v>
      </c>
      <c r="B886" s="3">
        <v>11.77</v>
      </c>
      <c r="C886" s="3" t="str">
        <f t="shared" si="83"/>
        <v>yes</v>
      </c>
      <c r="D886" s="3">
        <f t="shared" si="78"/>
        <v>11.259333333333332</v>
      </c>
      <c r="E886" s="3">
        <f t="shared" si="79"/>
        <v>11.706000000000001</v>
      </c>
      <c r="F886" s="3" t="str">
        <f t="shared" si="80"/>
        <v>no</v>
      </c>
      <c r="G886" s="3" t="str">
        <f t="shared" si="81"/>
        <v>no</v>
      </c>
      <c r="H886" s="3">
        <f t="shared" si="82"/>
        <v>0</v>
      </c>
    </row>
    <row r="887" spans="1:8" x14ac:dyDescent="0.15">
      <c r="A887" s="3">
        <v>1944.03</v>
      </c>
      <c r="B887" s="3">
        <v>12.1</v>
      </c>
      <c r="C887" s="3" t="str">
        <f t="shared" si="83"/>
        <v>yes</v>
      </c>
      <c r="D887" s="3">
        <f t="shared" si="78"/>
        <v>11.412666666666665</v>
      </c>
      <c r="E887" s="3">
        <f t="shared" si="79"/>
        <v>11.662000000000001</v>
      </c>
      <c r="F887" s="3" t="str">
        <f t="shared" si="80"/>
        <v>no</v>
      </c>
      <c r="G887" s="3" t="str">
        <f t="shared" si="81"/>
        <v>no</v>
      </c>
      <c r="H887" s="3">
        <f t="shared" si="82"/>
        <v>0</v>
      </c>
    </row>
    <row r="888" spans="1:8" x14ac:dyDescent="0.15">
      <c r="A888" s="3">
        <v>1944.04</v>
      </c>
      <c r="B888" s="3">
        <v>11.89</v>
      </c>
      <c r="C888" s="3" t="str">
        <f t="shared" si="83"/>
        <v>yes</v>
      </c>
      <c r="D888" s="3">
        <f t="shared" si="78"/>
        <v>11.584666666666665</v>
      </c>
      <c r="E888" s="3">
        <f t="shared" si="79"/>
        <v>11.706000000000001</v>
      </c>
      <c r="F888" s="3" t="str">
        <f t="shared" si="80"/>
        <v>no</v>
      </c>
      <c r="G888" s="3" t="str">
        <f t="shared" si="81"/>
        <v>no</v>
      </c>
      <c r="H888" s="3">
        <f t="shared" si="82"/>
        <v>0</v>
      </c>
    </row>
    <row r="889" spans="1:8" x14ac:dyDescent="0.15">
      <c r="A889" s="3">
        <v>1944.05</v>
      </c>
      <c r="B889" s="3">
        <v>12.1</v>
      </c>
      <c r="C889" s="3" t="str">
        <f t="shared" si="83"/>
        <v>yes</v>
      </c>
      <c r="D889" s="3">
        <f t="shared" si="78"/>
        <v>11.704666666666666</v>
      </c>
      <c r="E889" s="3">
        <f t="shared" si="79"/>
        <v>11.818</v>
      </c>
      <c r="F889" s="3" t="str">
        <f t="shared" si="80"/>
        <v>no</v>
      </c>
      <c r="G889" s="3" t="str">
        <f t="shared" si="81"/>
        <v>no</v>
      </c>
      <c r="H889" s="3">
        <f t="shared" si="82"/>
        <v>0</v>
      </c>
    </row>
    <row r="890" spans="1:8" x14ac:dyDescent="0.15">
      <c r="A890" s="3">
        <v>1944.06</v>
      </c>
      <c r="B890" s="3">
        <v>12.67</v>
      </c>
      <c r="C890" s="3" t="str">
        <f t="shared" si="83"/>
        <v>yes</v>
      </c>
      <c r="D890" s="3">
        <f t="shared" si="78"/>
        <v>11.798666666666666</v>
      </c>
      <c r="E890" s="3">
        <f t="shared" si="79"/>
        <v>11.942</v>
      </c>
      <c r="F890" s="3" t="str">
        <f t="shared" si="80"/>
        <v>no</v>
      </c>
      <c r="G890" s="3" t="str">
        <f t="shared" si="81"/>
        <v>no</v>
      </c>
      <c r="H890" s="3">
        <f t="shared" si="82"/>
        <v>0</v>
      </c>
    </row>
    <row r="891" spans="1:8" x14ac:dyDescent="0.15">
      <c r="A891" s="3">
        <v>1944.07</v>
      </c>
      <c r="B891" s="3">
        <v>13</v>
      </c>
      <c r="C891" s="3" t="str">
        <f t="shared" si="83"/>
        <v>yes</v>
      </c>
      <c r="D891" s="3">
        <f t="shared" si="78"/>
        <v>11.905333333333333</v>
      </c>
      <c r="E891" s="3">
        <f t="shared" si="79"/>
        <v>12.106</v>
      </c>
      <c r="F891" s="3" t="str">
        <f t="shared" si="80"/>
        <v>no</v>
      </c>
      <c r="G891" s="3" t="str">
        <f t="shared" si="81"/>
        <v>no</v>
      </c>
      <c r="H891" s="3">
        <f t="shared" si="82"/>
        <v>0</v>
      </c>
    </row>
    <row r="892" spans="1:8" x14ac:dyDescent="0.15">
      <c r="A892" s="3">
        <v>1944.08</v>
      </c>
      <c r="B892" s="3">
        <v>12.81</v>
      </c>
      <c r="C892" s="3" t="str">
        <f t="shared" si="83"/>
        <v>yes</v>
      </c>
      <c r="D892" s="3">
        <f t="shared" si="78"/>
        <v>12.009333333333332</v>
      </c>
      <c r="E892" s="3">
        <f t="shared" si="79"/>
        <v>12.352</v>
      </c>
      <c r="F892" s="3" t="str">
        <f t="shared" si="80"/>
        <v>no</v>
      </c>
      <c r="G892" s="3" t="str">
        <f t="shared" si="81"/>
        <v>no</v>
      </c>
      <c r="H892" s="3">
        <f t="shared" si="82"/>
        <v>0</v>
      </c>
    </row>
    <row r="893" spans="1:8" x14ac:dyDescent="0.15">
      <c r="A893" s="3">
        <v>1944.09</v>
      </c>
      <c r="B893" s="3">
        <v>12.6</v>
      </c>
      <c r="C893" s="3" t="str">
        <f t="shared" si="83"/>
        <v>yes</v>
      </c>
      <c r="D893" s="3">
        <f t="shared" si="78"/>
        <v>12.070666666666664</v>
      </c>
      <c r="E893" s="3">
        <f t="shared" si="79"/>
        <v>12.494000000000002</v>
      </c>
      <c r="F893" s="3" t="str">
        <f t="shared" si="80"/>
        <v>no</v>
      </c>
      <c r="G893" s="3" t="str">
        <f t="shared" si="81"/>
        <v>no</v>
      </c>
      <c r="H893" s="3">
        <f t="shared" si="82"/>
        <v>0</v>
      </c>
    </row>
    <row r="894" spans="1:8" x14ac:dyDescent="0.15">
      <c r="A894" s="3">
        <v>1944.1</v>
      </c>
      <c r="B894" s="3">
        <v>12.91</v>
      </c>
      <c r="C894" s="3" t="str">
        <f t="shared" si="83"/>
        <v>yes</v>
      </c>
      <c r="D894" s="3">
        <f t="shared" si="78"/>
        <v>12.103999999999997</v>
      </c>
      <c r="E894" s="3">
        <f t="shared" si="79"/>
        <v>12.635999999999999</v>
      </c>
      <c r="F894" s="3" t="str">
        <f t="shared" si="80"/>
        <v>no</v>
      </c>
      <c r="G894" s="3" t="str">
        <f t="shared" si="81"/>
        <v>no</v>
      </c>
      <c r="H894" s="3">
        <f t="shared" si="82"/>
        <v>0</v>
      </c>
    </row>
    <row r="895" spans="1:8" x14ac:dyDescent="0.15">
      <c r="A895" s="3">
        <v>1944.11</v>
      </c>
      <c r="B895" s="3">
        <v>12.82</v>
      </c>
      <c r="C895" s="3" t="str">
        <f t="shared" si="83"/>
        <v>yes</v>
      </c>
      <c r="D895" s="3">
        <f t="shared" si="78"/>
        <v>12.141333333333332</v>
      </c>
      <c r="E895" s="3">
        <f t="shared" si="79"/>
        <v>12.798000000000002</v>
      </c>
      <c r="F895" s="3" t="str">
        <f t="shared" si="80"/>
        <v>no</v>
      </c>
      <c r="G895" s="3" t="str">
        <f t="shared" si="81"/>
        <v>no</v>
      </c>
      <c r="H895" s="3">
        <f t="shared" si="82"/>
        <v>0</v>
      </c>
    </row>
    <row r="896" spans="1:8" x14ac:dyDescent="0.15">
      <c r="A896" s="3">
        <v>1944.12</v>
      </c>
      <c r="B896" s="3">
        <v>13.1</v>
      </c>
      <c r="C896" s="3" t="str">
        <f t="shared" si="83"/>
        <v>yes</v>
      </c>
      <c r="D896" s="3">
        <f t="shared" si="78"/>
        <v>12.213333333333333</v>
      </c>
      <c r="E896" s="3">
        <f t="shared" si="79"/>
        <v>12.828000000000003</v>
      </c>
      <c r="F896" s="3" t="str">
        <f t="shared" si="80"/>
        <v>no</v>
      </c>
      <c r="G896" s="3" t="str">
        <f t="shared" si="81"/>
        <v>no</v>
      </c>
      <c r="H896" s="3">
        <f t="shared" si="82"/>
        <v>0</v>
      </c>
    </row>
    <row r="897" spans="1:8" x14ac:dyDescent="0.15">
      <c r="A897" s="3">
        <v>1945.01</v>
      </c>
      <c r="B897" s="3">
        <v>13.49</v>
      </c>
      <c r="C897" s="3" t="str">
        <f t="shared" si="83"/>
        <v>yes</v>
      </c>
      <c r="D897" s="3">
        <f t="shared" si="78"/>
        <v>12.287333333333331</v>
      </c>
      <c r="E897" s="3">
        <f t="shared" si="79"/>
        <v>12.847999999999999</v>
      </c>
      <c r="F897" s="3" t="str">
        <f t="shared" si="80"/>
        <v>no</v>
      </c>
      <c r="G897" s="3" t="str">
        <f t="shared" si="81"/>
        <v>no</v>
      </c>
      <c r="H897" s="3">
        <f t="shared" si="82"/>
        <v>0</v>
      </c>
    </row>
    <row r="898" spans="1:8" x14ac:dyDescent="0.15">
      <c r="A898" s="3">
        <v>1945.02</v>
      </c>
      <c r="B898" s="3">
        <v>13.94</v>
      </c>
      <c r="C898" s="3" t="str">
        <f t="shared" si="83"/>
        <v>yes</v>
      </c>
      <c r="D898" s="3">
        <f t="shared" si="78"/>
        <v>12.394666666666668</v>
      </c>
      <c r="E898" s="3">
        <f t="shared" si="79"/>
        <v>12.984</v>
      </c>
      <c r="F898" s="3" t="str">
        <f t="shared" si="80"/>
        <v>no</v>
      </c>
      <c r="G898" s="3" t="str">
        <f t="shared" si="81"/>
        <v>no</v>
      </c>
      <c r="H898" s="3">
        <f t="shared" si="82"/>
        <v>0</v>
      </c>
    </row>
    <row r="899" spans="1:8" x14ac:dyDescent="0.15">
      <c r="A899" s="3">
        <v>1945.03</v>
      </c>
      <c r="B899" s="3">
        <v>13.93</v>
      </c>
      <c r="C899" s="3" t="str">
        <f t="shared" si="83"/>
        <v>yes</v>
      </c>
      <c r="D899" s="3">
        <f t="shared" si="78"/>
        <v>12.568666666666667</v>
      </c>
      <c r="E899" s="3">
        <f t="shared" si="79"/>
        <v>13.252000000000001</v>
      </c>
      <c r="F899" s="3" t="str">
        <f t="shared" si="80"/>
        <v>no</v>
      </c>
      <c r="G899" s="3" t="str">
        <f t="shared" si="81"/>
        <v>no</v>
      </c>
      <c r="H899" s="3">
        <f t="shared" si="82"/>
        <v>0</v>
      </c>
    </row>
    <row r="900" spans="1:8" x14ac:dyDescent="0.15">
      <c r="A900" s="3">
        <v>1945.04</v>
      </c>
      <c r="B900" s="3">
        <v>14.28</v>
      </c>
      <c r="C900" s="3" t="str">
        <f t="shared" si="83"/>
        <v>yes</v>
      </c>
      <c r="D900" s="3">
        <f t="shared" si="78"/>
        <v>12.731999999999999</v>
      </c>
      <c r="E900" s="3">
        <f t="shared" si="79"/>
        <v>13.456</v>
      </c>
      <c r="F900" s="3" t="str">
        <f t="shared" si="80"/>
        <v>no</v>
      </c>
      <c r="G900" s="3" t="str">
        <f t="shared" si="81"/>
        <v>no</v>
      </c>
      <c r="H900" s="3">
        <f t="shared" si="82"/>
        <v>0</v>
      </c>
    </row>
    <row r="901" spans="1:8" x14ac:dyDescent="0.15">
      <c r="A901" s="3">
        <v>1945.05</v>
      </c>
      <c r="B901" s="3">
        <v>14.82</v>
      </c>
      <c r="C901" s="3" t="str">
        <f t="shared" si="83"/>
        <v>yes</v>
      </c>
      <c r="D901" s="3">
        <f t="shared" si="78"/>
        <v>12.894</v>
      </c>
      <c r="E901" s="3">
        <f t="shared" si="79"/>
        <v>13.747999999999999</v>
      </c>
      <c r="F901" s="3" t="str">
        <f t="shared" si="80"/>
        <v>no</v>
      </c>
      <c r="G901" s="3" t="str">
        <f t="shared" si="81"/>
        <v>no</v>
      </c>
      <c r="H901" s="3">
        <f t="shared" si="82"/>
        <v>0</v>
      </c>
    </row>
    <row r="902" spans="1:8" x14ac:dyDescent="0.15">
      <c r="A902" s="3">
        <v>1945.06</v>
      </c>
      <c r="B902" s="3">
        <v>15.09</v>
      </c>
      <c r="C902" s="3" t="str">
        <f t="shared" si="83"/>
        <v>yes</v>
      </c>
      <c r="D902" s="3">
        <f t="shared" si="78"/>
        <v>13.097333333333333</v>
      </c>
      <c r="E902" s="3">
        <f t="shared" si="79"/>
        <v>14.092000000000002</v>
      </c>
      <c r="F902" s="3" t="str">
        <f t="shared" si="80"/>
        <v>no</v>
      </c>
      <c r="G902" s="3" t="str">
        <f t="shared" si="81"/>
        <v>no</v>
      </c>
      <c r="H902" s="3">
        <f t="shared" si="82"/>
        <v>0</v>
      </c>
    </row>
    <row r="903" spans="1:8" x14ac:dyDescent="0.15">
      <c r="A903" s="3">
        <v>1945.07</v>
      </c>
      <c r="B903" s="3">
        <v>14.78</v>
      </c>
      <c r="C903" s="3" t="str">
        <f t="shared" si="83"/>
        <v>yes</v>
      </c>
      <c r="D903" s="3">
        <f t="shared" si="78"/>
        <v>13.296666666666669</v>
      </c>
      <c r="E903" s="3">
        <f t="shared" si="79"/>
        <v>14.412000000000001</v>
      </c>
      <c r="F903" s="3" t="str">
        <f t="shared" si="80"/>
        <v>no</v>
      </c>
      <c r="G903" s="3" t="str">
        <f t="shared" si="81"/>
        <v>no</v>
      </c>
      <c r="H903" s="3">
        <f t="shared" si="82"/>
        <v>0</v>
      </c>
    </row>
    <row r="904" spans="1:8" x14ac:dyDescent="0.15">
      <c r="A904" s="3">
        <v>1945.08</v>
      </c>
      <c r="B904" s="3">
        <v>14.83</v>
      </c>
      <c r="C904" s="3" t="str">
        <f t="shared" si="83"/>
        <v>yes</v>
      </c>
      <c r="D904" s="3">
        <f t="shared" si="78"/>
        <v>13.489333333333333</v>
      </c>
      <c r="E904" s="3">
        <f t="shared" si="79"/>
        <v>14.580000000000002</v>
      </c>
      <c r="F904" s="3" t="str">
        <f t="shared" si="80"/>
        <v>no</v>
      </c>
      <c r="G904" s="3" t="str">
        <f t="shared" si="81"/>
        <v>no</v>
      </c>
      <c r="H904" s="3">
        <f t="shared" si="82"/>
        <v>0</v>
      </c>
    </row>
    <row r="905" spans="1:8" x14ac:dyDescent="0.15">
      <c r="A905" s="3">
        <v>1945.09</v>
      </c>
      <c r="B905" s="3">
        <v>15.84</v>
      </c>
      <c r="C905" s="3" t="str">
        <f t="shared" si="83"/>
        <v>yes</v>
      </c>
      <c r="D905" s="3">
        <f t="shared" si="78"/>
        <v>13.671333333333333</v>
      </c>
      <c r="E905" s="3">
        <f t="shared" si="79"/>
        <v>14.76</v>
      </c>
      <c r="F905" s="3" t="str">
        <f t="shared" si="80"/>
        <v>no</v>
      </c>
      <c r="G905" s="3" t="str">
        <f t="shared" si="81"/>
        <v>no</v>
      </c>
      <c r="H905" s="3">
        <f t="shared" si="82"/>
        <v>0</v>
      </c>
    </row>
    <row r="906" spans="1:8" x14ac:dyDescent="0.15">
      <c r="A906" s="3">
        <v>1945.1</v>
      </c>
      <c r="B906" s="3">
        <v>16.5</v>
      </c>
      <c r="C906" s="3" t="str">
        <f t="shared" si="83"/>
        <v>yes</v>
      </c>
      <c r="D906" s="3">
        <f t="shared" si="78"/>
        <v>13.882666666666667</v>
      </c>
      <c r="E906" s="3">
        <f t="shared" si="79"/>
        <v>15.071999999999999</v>
      </c>
      <c r="F906" s="3" t="str">
        <f t="shared" si="80"/>
        <v>no</v>
      </c>
      <c r="G906" s="3" t="str">
        <f t="shared" si="81"/>
        <v>no</v>
      </c>
      <c r="H906" s="3">
        <f t="shared" si="82"/>
        <v>0</v>
      </c>
    </row>
    <row r="907" spans="1:8" x14ac:dyDescent="0.15">
      <c r="A907" s="3">
        <v>1945.11</v>
      </c>
      <c r="B907" s="3">
        <v>17.04</v>
      </c>
      <c r="C907" s="3" t="str">
        <f t="shared" si="83"/>
        <v>yes</v>
      </c>
      <c r="D907" s="3">
        <f t="shared" si="78"/>
        <v>14.116000000000001</v>
      </c>
      <c r="E907" s="3">
        <f t="shared" si="79"/>
        <v>15.407999999999998</v>
      </c>
      <c r="F907" s="3" t="str">
        <f t="shared" si="80"/>
        <v>no</v>
      </c>
      <c r="G907" s="3" t="str">
        <f t="shared" si="81"/>
        <v>no</v>
      </c>
      <c r="H907" s="3">
        <f t="shared" si="82"/>
        <v>0</v>
      </c>
    </row>
    <row r="908" spans="1:8" x14ac:dyDescent="0.15">
      <c r="A908" s="3">
        <v>1945.12</v>
      </c>
      <c r="B908" s="3">
        <v>17.329999999999998</v>
      </c>
      <c r="C908" s="3" t="str">
        <f t="shared" si="83"/>
        <v>yes</v>
      </c>
      <c r="D908" s="3">
        <f t="shared" si="78"/>
        <v>14.398</v>
      </c>
      <c r="E908" s="3">
        <f t="shared" si="79"/>
        <v>15.798000000000002</v>
      </c>
      <c r="F908" s="3" t="str">
        <f t="shared" si="80"/>
        <v>no</v>
      </c>
      <c r="G908" s="3" t="str">
        <f t="shared" si="81"/>
        <v>no</v>
      </c>
      <c r="H908" s="3">
        <f t="shared" si="82"/>
        <v>0</v>
      </c>
    </row>
    <row r="909" spans="1:8" x14ac:dyDescent="0.15">
      <c r="A909" s="3">
        <v>1946.01</v>
      </c>
      <c r="B909" s="3">
        <v>18.02</v>
      </c>
      <c r="C909" s="3" t="str">
        <f t="shared" si="83"/>
        <v>yes</v>
      </c>
      <c r="D909" s="3">
        <f t="shared" si="78"/>
        <v>14.713333333333333</v>
      </c>
      <c r="E909" s="3">
        <f t="shared" si="79"/>
        <v>16.308</v>
      </c>
      <c r="F909" s="3" t="str">
        <f t="shared" si="80"/>
        <v>no</v>
      </c>
      <c r="G909" s="3" t="str">
        <f t="shared" si="81"/>
        <v>no</v>
      </c>
      <c r="H909" s="3">
        <f t="shared" si="82"/>
        <v>0</v>
      </c>
    </row>
    <row r="910" spans="1:8" x14ac:dyDescent="0.15">
      <c r="A910" s="3">
        <v>1946.02</v>
      </c>
      <c r="B910" s="3">
        <v>18.07</v>
      </c>
      <c r="C910" s="3" t="str">
        <f t="shared" si="83"/>
        <v>yes</v>
      </c>
      <c r="D910" s="3">
        <f t="shared" si="78"/>
        <v>15.054000000000002</v>
      </c>
      <c r="E910" s="3">
        <f t="shared" si="79"/>
        <v>16.946000000000002</v>
      </c>
      <c r="F910" s="3" t="str">
        <f t="shared" si="80"/>
        <v>no</v>
      </c>
      <c r="G910" s="3" t="str">
        <f t="shared" si="81"/>
        <v>no</v>
      </c>
      <c r="H910" s="3">
        <f t="shared" si="82"/>
        <v>0</v>
      </c>
    </row>
    <row r="911" spans="1:8" x14ac:dyDescent="0.15">
      <c r="A911" s="3">
        <v>1946.03</v>
      </c>
      <c r="B911" s="3">
        <v>17.53</v>
      </c>
      <c r="C911" s="3" t="str">
        <f t="shared" si="83"/>
        <v>yes</v>
      </c>
      <c r="D911" s="3">
        <f t="shared" si="78"/>
        <v>15.404000000000002</v>
      </c>
      <c r="E911" s="3">
        <f t="shared" si="79"/>
        <v>17.392000000000003</v>
      </c>
      <c r="F911" s="3" t="str">
        <f t="shared" si="80"/>
        <v>no</v>
      </c>
      <c r="G911" s="3" t="str">
        <f t="shared" si="81"/>
        <v>no</v>
      </c>
      <c r="H911" s="3">
        <f t="shared" si="82"/>
        <v>0</v>
      </c>
    </row>
    <row r="912" spans="1:8" x14ac:dyDescent="0.15">
      <c r="A912" s="3">
        <v>1946.04</v>
      </c>
      <c r="B912" s="3">
        <v>18.66</v>
      </c>
      <c r="C912" s="3" t="str">
        <f t="shared" si="83"/>
        <v>yes</v>
      </c>
      <c r="D912" s="3">
        <f t="shared" si="78"/>
        <v>15.699333333333334</v>
      </c>
      <c r="E912" s="3">
        <f t="shared" si="79"/>
        <v>17.598000000000003</v>
      </c>
      <c r="F912" s="3" t="str">
        <f t="shared" si="80"/>
        <v>no</v>
      </c>
      <c r="G912" s="3" t="str">
        <f t="shared" si="81"/>
        <v>no</v>
      </c>
      <c r="H912" s="3">
        <f t="shared" si="82"/>
        <v>0</v>
      </c>
    </row>
    <row r="913" spans="1:8" x14ac:dyDescent="0.15">
      <c r="A913" s="3">
        <v>1946.05</v>
      </c>
      <c r="B913" s="3">
        <v>18.7</v>
      </c>
      <c r="C913" s="3" t="str">
        <f t="shared" si="83"/>
        <v>yes</v>
      </c>
      <c r="D913" s="3">
        <f t="shared" si="78"/>
        <v>16.044</v>
      </c>
      <c r="E913" s="3">
        <f t="shared" si="79"/>
        <v>17.921999999999997</v>
      </c>
      <c r="F913" s="3" t="str">
        <f t="shared" si="80"/>
        <v>no</v>
      </c>
      <c r="G913" s="3" t="str">
        <f t="shared" si="81"/>
        <v>no</v>
      </c>
      <c r="H913" s="3">
        <f t="shared" si="82"/>
        <v>0</v>
      </c>
    </row>
    <row r="914" spans="1:8" x14ac:dyDescent="0.15">
      <c r="A914" s="3">
        <v>1946.06</v>
      </c>
      <c r="B914" s="3">
        <v>18.579999999999998</v>
      </c>
      <c r="C914" s="3" t="str">
        <f t="shared" si="83"/>
        <v>yes</v>
      </c>
      <c r="D914" s="3">
        <f t="shared" si="78"/>
        <v>16.361333333333331</v>
      </c>
      <c r="E914" s="3">
        <f t="shared" si="79"/>
        <v>18.196000000000002</v>
      </c>
      <c r="F914" s="3" t="str">
        <f t="shared" si="80"/>
        <v>no</v>
      </c>
      <c r="G914" s="3" t="str">
        <f t="shared" si="81"/>
        <v>no</v>
      </c>
      <c r="H914" s="3">
        <f t="shared" si="82"/>
        <v>0</v>
      </c>
    </row>
    <row r="915" spans="1:8" x14ac:dyDescent="0.15">
      <c r="A915" s="3">
        <v>1946.07</v>
      </c>
      <c r="B915" s="3">
        <v>18.05</v>
      </c>
      <c r="C915" s="3" t="str">
        <f t="shared" si="83"/>
        <v>yes</v>
      </c>
      <c r="D915" s="3">
        <f t="shared" si="78"/>
        <v>16.671333333333333</v>
      </c>
      <c r="E915" s="3">
        <f t="shared" si="79"/>
        <v>18.308</v>
      </c>
      <c r="F915" s="3" t="str">
        <f t="shared" si="80"/>
        <v>no</v>
      </c>
      <c r="G915" s="3" t="str">
        <f t="shared" si="81"/>
        <v>yes</v>
      </c>
      <c r="H915" s="3">
        <f t="shared" si="82"/>
        <v>18.05</v>
      </c>
    </row>
    <row r="916" spans="1:8" x14ac:dyDescent="0.15">
      <c r="A916" s="3">
        <v>1946.08</v>
      </c>
      <c r="B916" s="3">
        <v>17.7</v>
      </c>
      <c r="C916" s="3" t="str">
        <f t="shared" si="83"/>
        <v>no</v>
      </c>
      <c r="D916" s="3">
        <f t="shared" si="78"/>
        <v>16.922666666666665</v>
      </c>
      <c r="E916" s="3">
        <f t="shared" si="79"/>
        <v>18.303999999999998</v>
      </c>
      <c r="F916" s="3" t="str">
        <f t="shared" si="80"/>
        <v>yes</v>
      </c>
      <c r="G916" s="3" t="str">
        <f t="shared" si="81"/>
        <v>no</v>
      </c>
      <c r="H916" s="3">
        <f t="shared" si="82"/>
        <v>-17.7</v>
      </c>
    </row>
    <row r="917" spans="1:8" x14ac:dyDescent="0.15">
      <c r="A917" s="3">
        <v>1946.09</v>
      </c>
      <c r="B917" s="3">
        <v>15.09</v>
      </c>
      <c r="C917" s="3" t="str">
        <f t="shared" si="83"/>
        <v>yes</v>
      </c>
      <c r="D917" s="3">
        <f t="shared" si="78"/>
        <v>17.114666666666665</v>
      </c>
      <c r="E917" s="3">
        <f t="shared" si="79"/>
        <v>18.338000000000001</v>
      </c>
      <c r="F917" s="3" t="str">
        <f t="shared" si="80"/>
        <v>no</v>
      </c>
      <c r="G917" s="3" t="str">
        <f t="shared" si="81"/>
        <v>yes</v>
      </c>
      <c r="H917" s="3">
        <f t="shared" si="82"/>
        <v>15.09</v>
      </c>
    </row>
    <row r="918" spans="1:8" x14ac:dyDescent="0.15">
      <c r="A918" s="3">
        <v>1946.1</v>
      </c>
      <c r="B918" s="3">
        <v>14.75</v>
      </c>
      <c r="C918" s="3" t="str">
        <f t="shared" si="83"/>
        <v>no</v>
      </c>
      <c r="D918" s="3">
        <f t="shared" si="78"/>
        <v>17.114666666666665</v>
      </c>
      <c r="E918" s="3">
        <f t="shared" si="79"/>
        <v>17.624000000000002</v>
      </c>
      <c r="F918" s="3" t="str">
        <f t="shared" si="80"/>
        <v>no</v>
      </c>
      <c r="G918" s="3" t="str">
        <f t="shared" si="81"/>
        <v>no</v>
      </c>
      <c r="H918" s="3">
        <f t="shared" si="82"/>
        <v>0</v>
      </c>
    </row>
    <row r="919" spans="1:8" x14ac:dyDescent="0.15">
      <c r="A919" s="3">
        <v>1946.11</v>
      </c>
      <c r="B919" s="3">
        <v>14.69</v>
      </c>
      <c r="C919" s="3" t="str">
        <f t="shared" si="83"/>
        <v>no</v>
      </c>
      <c r="D919" s="3">
        <f t="shared" si="78"/>
        <v>17.112666666666662</v>
      </c>
      <c r="E919" s="3">
        <f t="shared" si="79"/>
        <v>16.834</v>
      </c>
      <c r="F919" s="3" t="str">
        <f t="shared" si="80"/>
        <v>no</v>
      </c>
      <c r="G919" s="3" t="str">
        <f t="shared" si="81"/>
        <v>no</v>
      </c>
      <c r="H919" s="3">
        <f t="shared" si="82"/>
        <v>0</v>
      </c>
    </row>
    <row r="920" spans="1:8" x14ac:dyDescent="0.15">
      <c r="A920" s="3">
        <v>1946.12</v>
      </c>
      <c r="B920" s="3">
        <v>15.13</v>
      </c>
      <c r="C920" s="3" t="str">
        <f t="shared" si="83"/>
        <v>no</v>
      </c>
      <c r="D920" s="3">
        <f t="shared" si="78"/>
        <v>17.103333333333335</v>
      </c>
      <c r="E920" s="3">
        <f t="shared" si="79"/>
        <v>16.056000000000001</v>
      </c>
      <c r="F920" s="3" t="str">
        <f t="shared" si="80"/>
        <v>no</v>
      </c>
      <c r="G920" s="3" t="str">
        <f t="shared" si="81"/>
        <v>no</v>
      </c>
      <c r="H920" s="3">
        <f t="shared" si="82"/>
        <v>0</v>
      </c>
    </row>
    <row r="921" spans="1:8" x14ac:dyDescent="0.15">
      <c r="A921" s="3">
        <v>1947.01</v>
      </c>
      <c r="B921" s="3">
        <v>15.21</v>
      </c>
      <c r="C921" s="3" t="str">
        <f t="shared" si="83"/>
        <v>no</v>
      </c>
      <c r="D921" s="3">
        <f t="shared" ref="D921:D984" si="84">AVERAGE(B906:B920)</f>
        <v>17.056000000000001</v>
      </c>
      <c r="E921" s="3">
        <f t="shared" ref="E921:E984" si="85">AVERAGE(B916:B920)</f>
        <v>15.472</v>
      </c>
      <c r="F921" s="3" t="str">
        <f t="shared" ref="F921:F984" si="86">IF(AND(C921="No",B921&gt;D921),"yes","no")</f>
        <v>no</v>
      </c>
      <c r="G921" s="3" t="str">
        <f t="shared" ref="G921:G984" si="87">IF(AND(C921="Yes",B921&lt;E921),"yes","no")</f>
        <v>no</v>
      </c>
      <c r="H921" s="3">
        <f t="shared" ref="H921:H984" si="88">IF(F921="yes",-B921,IF(G921="yes",B921,0))</f>
        <v>0</v>
      </c>
    </row>
    <row r="922" spans="1:8" x14ac:dyDescent="0.15">
      <c r="A922" s="3">
        <v>1947.02</v>
      </c>
      <c r="B922" s="3">
        <v>15.8</v>
      </c>
      <c r="C922" s="3" t="str">
        <f t="shared" ref="C922:C985" si="89">IF(F921="yes","yes",IF(G921="yes","no",C921))</f>
        <v>no</v>
      </c>
      <c r="D922" s="3">
        <f t="shared" si="84"/>
        <v>16.970000000000002</v>
      </c>
      <c r="E922" s="3">
        <f t="shared" si="85"/>
        <v>14.974</v>
      </c>
      <c r="F922" s="3" t="str">
        <f t="shared" si="86"/>
        <v>no</v>
      </c>
      <c r="G922" s="3" t="str">
        <f t="shared" si="87"/>
        <v>no</v>
      </c>
      <c r="H922" s="3">
        <f t="shared" si="88"/>
        <v>0</v>
      </c>
    </row>
    <row r="923" spans="1:8" x14ac:dyDescent="0.15">
      <c r="A923" s="3">
        <v>1947.03</v>
      </c>
      <c r="B923" s="3">
        <v>15.16</v>
      </c>
      <c r="C923" s="3" t="str">
        <f t="shared" si="89"/>
        <v>no</v>
      </c>
      <c r="D923" s="3">
        <f t="shared" si="84"/>
        <v>16.887333333333334</v>
      </c>
      <c r="E923" s="3">
        <f t="shared" si="85"/>
        <v>15.116</v>
      </c>
      <c r="F923" s="3" t="str">
        <f t="shared" si="86"/>
        <v>no</v>
      </c>
      <c r="G923" s="3" t="str">
        <f t="shared" si="87"/>
        <v>no</v>
      </c>
      <c r="H923" s="3">
        <f t="shared" si="88"/>
        <v>0</v>
      </c>
    </row>
    <row r="924" spans="1:8" x14ac:dyDescent="0.15">
      <c r="A924" s="3">
        <v>1947.04</v>
      </c>
      <c r="B924" s="3">
        <v>14.6</v>
      </c>
      <c r="C924" s="3" t="str">
        <f t="shared" si="89"/>
        <v>no</v>
      </c>
      <c r="D924" s="3">
        <f t="shared" si="84"/>
        <v>16.742666666666668</v>
      </c>
      <c r="E924" s="3">
        <f t="shared" si="85"/>
        <v>15.197999999999999</v>
      </c>
      <c r="F924" s="3" t="str">
        <f t="shared" si="86"/>
        <v>no</v>
      </c>
      <c r="G924" s="3" t="str">
        <f t="shared" si="87"/>
        <v>no</v>
      </c>
      <c r="H924" s="3">
        <f t="shared" si="88"/>
        <v>0</v>
      </c>
    </row>
    <row r="925" spans="1:8" x14ac:dyDescent="0.15">
      <c r="A925" s="3">
        <v>1947.05</v>
      </c>
      <c r="B925" s="3">
        <v>14.34</v>
      </c>
      <c r="C925" s="3" t="str">
        <f t="shared" si="89"/>
        <v>no</v>
      </c>
      <c r="D925" s="3">
        <f t="shared" si="84"/>
        <v>16.514666666666667</v>
      </c>
      <c r="E925" s="3">
        <f t="shared" si="85"/>
        <v>15.179999999999998</v>
      </c>
      <c r="F925" s="3" t="str">
        <f t="shared" si="86"/>
        <v>no</v>
      </c>
      <c r="G925" s="3" t="str">
        <f t="shared" si="87"/>
        <v>no</v>
      </c>
      <c r="H925" s="3">
        <f t="shared" si="88"/>
        <v>0</v>
      </c>
    </row>
    <row r="926" spans="1:8" x14ac:dyDescent="0.15">
      <c r="A926" s="3">
        <v>1947.06</v>
      </c>
      <c r="B926" s="3">
        <v>14.84</v>
      </c>
      <c r="C926" s="3" t="str">
        <f t="shared" si="89"/>
        <v>no</v>
      </c>
      <c r="D926" s="3">
        <f t="shared" si="84"/>
        <v>16.266000000000002</v>
      </c>
      <c r="E926" s="3">
        <f t="shared" si="85"/>
        <v>15.022</v>
      </c>
      <c r="F926" s="3" t="str">
        <f t="shared" si="86"/>
        <v>no</v>
      </c>
      <c r="G926" s="3" t="str">
        <f t="shared" si="87"/>
        <v>no</v>
      </c>
      <c r="H926" s="3">
        <f t="shared" si="88"/>
        <v>0</v>
      </c>
    </row>
    <row r="927" spans="1:8" x14ac:dyDescent="0.15">
      <c r="A927" s="3">
        <v>1947.07</v>
      </c>
      <c r="B927" s="3">
        <v>15.77</v>
      </c>
      <c r="C927" s="3" t="str">
        <f t="shared" si="89"/>
        <v>no</v>
      </c>
      <c r="D927" s="3">
        <f t="shared" si="84"/>
        <v>16.086666666666666</v>
      </c>
      <c r="E927" s="3">
        <f t="shared" si="85"/>
        <v>14.948000000000002</v>
      </c>
      <c r="F927" s="3" t="str">
        <f t="shared" si="86"/>
        <v>no</v>
      </c>
      <c r="G927" s="3" t="str">
        <f t="shared" si="87"/>
        <v>no</v>
      </c>
      <c r="H927" s="3">
        <f t="shared" si="88"/>
        <v>0</v>
      </c>
    </row>
    <row r="928" spans="1:8" x14ac:dyDescent="0.15">
      <c r="A928" s="3">
        <v>1947.08</v>
      </c>
      <c r="B928" s="3">
        <v>15.46</v>
      </c>
      <c r="C928" s="3" t="str">
        <f t="shared" si="89"/>
        <v>no</v>
      </c>
      <c r="D928" s="3">
        <f t="shared" si="84"/>
        <v>15.894000000000002</v>
      </c>
      <c r="E928" s="3">
        <f t="shared" si="85"/>
        <v>14.941999999999998</v>
      </c>
      <c r="F928" s="3" t="str">
        <f t="shared" si="86"/>
        <v>no</v>
      </c>
      <c r="G928" s="3" t="str">
        <f t="shared" si="87"/>
        <v>no</v>
      </c>
      <c r="H928" s="3">
        <f t="shared" si="88"/>
        <v>0</v>
      </c>
    </row>
    <row r="929" spans="1:8" x14ac:dyDescent="0.15">
      <c r="A929" s="3">
        <v>1947.09</v>
      </c>
      <c r="B929" s="3">
        <v>15.06</v>
      </c>
      <c r="C929" s="3" t="str">
        <f t="shared" si="89"/>
        <v>no</v>
      </c>
      <c r="D929" s="3">
        <f t="shared" si="84"/>
        <v>15.678000000000001</v>
      </c>
      <c r="E929" s="3">
        <f t="shared" si="85"/>
        <v>15.001999999999999</v>
      </c>
      <c r="F929" s="3" t="str">
        <f t="shared" si="86"/>
        <v>no</v>
      </c>
      <c r="G929" s="3" t="str">
        <f t="shared" si="87"/>
        <v>no</v>
      </c>
      <c r="H929" s="3">
        <f t="shared" si="88"/>
        <v>0</v>
      </c>
    </row>
    <row r="930" spans="1:8" x14ac:dyDescent="0.15">
      <c r="A930" s="3">
        <v>1947.1</v>
      </c>
      <c r="B930" s="3">
        <v>15.45</v>
      </c>
      <c r="C930" s="3" t="str">
        <f t="shared" si="89"/>
        <v>no</v>
      </c>
      <c r="D930" s="3">
        <f t="shared" si="84"/>
        <v>15.443333333333335</v>
      </c>
      <c r="E930" s="3">
        <f t="shared" si="85"/>
        <v>15.093999999999999</v>
      </c>
      <c r="F930" s="3" t="str">
        <f t="shared" si="86"/>
        <v>yes</v>
      </c>
      <c r="G930" s="3" t="str">
        <f t="shared" si="87"/>
        <v>no</v>
      </c>
      <c r="H930" s="3">
        <f t="shared" si="88"/>
        <v>-15.45</v>
      </c>
    </row>
    <row r="931" spans="1:8" x14ac:dyDescent="0.15">
      <c r="A931" s="3">
        <v>1947.11</v>
      </c>
      <c r="B931" s="3">
        <v>15.27</v>
      </c>
      <c r="C931" s="3" t="str">
        <f t="shared" si="89"/>
        <v>yes</v>
      </c>
      <c r="D931" s="3">
        <f t="shared" si="84"/>
        <v>15.270000000000001</v>
      </c>
      <c r="E931" s="3">
        <f t="shared" si="85"/>
        <v>15.315999999999999</v>
      </c>
      <c r="F931" s="3" t="str">
        <f t="shared" si="86"/>
        <v>no</v>
      </c>
      <c r="G931" s="3" t="str">
        <f t="shared" si="87"/>
        <v>yes</v>
      </c>
      <c r="H931" s="3">
        <f t="shared" si="88"/>
        <v>15.27</v>
      </c>
    </row>
    <row r="932" spans="1:8" x14ac:dyDescent="0.15">
      <c r="A932" s="3">
        <v>1947.12</v>
      </c>
      <c r="B932" s="3">
        <v>15.03</v>
      </c>
      <c r="C932" s="3" t="str">
        <f t="shared" si="89"/>
        <v>no</v>
      </c>
      <c r="D932" s="3">
        <f t="shared" si="84"/>
        <v>15.108000000000001</v>
      </c>
      <c r="E932" s="3">
        <f t="shared" si="85"/>
        <v>15.401999999999997</v>
      </c>
      <c r="F932" s="3" t="str">
        <f t="shared" si="86"/>
        <v>no</v>
      </c>
      <c r="G932" s="3" t="str">
        <f t="shared" si="87"/>
        <v>no</v>
      </c>
      <c r="H932" s="3">
        <f t="shared" si="88"/>
        <v>0</v>
      </c>
    </row>
    <row r="933" spans="1:8" x14ac:dyDescent="0.15">
      <c r="A933" s="3">
        <v>1948.01</v>
      </c>
      <c r="B933" s="3">
        <v>14.83</v>
      </c>
      <c r="C933" s="3" t="str">
        <f t="shared" si="89"/>
        <v>no</v>
      </c>
      <c r="D933" s="3">
        <f t="shared" si="84"/>
        <v>15.104000000000001</v>
      </c>
      <c r="E933" s="3">
        <f t="shared" si="85"/>
        <v>15.254</v>
      </c>
      <c r="F933" s="3" t="str">
        <f t="shared" si="86"/>
        <v>no</v>
      </c>
      <c r="G933" s="3" t="str">
        <f t="shared" si="87"/>
        <v>no</v>
      </c>
      <c r="H933" s="3">
        <f t="shared" si="88"/>
        <v>0</v>
      </c>
    </row>
    <row r="934" spans="1:8" x14ac:dyDescent="0.15">
      <c r="A934" s="3">
        <v>1948.02</v>
      </c>
      <c r="B934" s="3">
        <v>14.1</v>
      </c>
      <c r="C934" s="3" t="str">
        <f t="shared" si="89"/>
        <v>no</v>
      </c>
      <c r="D934" s="3">
        <f t="shared" si="84"/>
        <v>15.109333333333334</v>
      </c>
      <c r="E934" s="3">
        <f t="shared" si="85"/>
        <v>15.128</v>
      </c>
      <c r="F934" s="3" t="str">
        <f t="shared" si="86"/>
        <v>no</v>
      </c>
      <c r="G934" s="3" t="str">
        <f t="shared" si="87"/>
        <v>no</v>
      </c>
      <c r="H934" s="3">
        <f t="shared" si="88"/>
        <v>0</v>
      </c>
    </row>
    <row r="935" spans="1:8" x14ac:dyDescent="0.15">
      <c r="A935" s="3">
        <v>1948.03</v>
      </c>
      <c r="B935" s="3">
        <v>14.3</v>
      </c>
      <c r="C935" s="3" t="str">
        <f t="shared" si="89"/>
        <v>no</v>
      </c>
      <c r="D935" s="3">
        <f t="shared" si="84"/>
        <v>15.07</v>
      </c>
      <c r="E935" s="3">
        <f t="shared" si="85"/>
        <v>14.935999999999998</v>
      </c>
      <c r="F935" s="3" t="str">
        <f t="shared" si="86"/>
        <v>no</v>
      </c>
      <c r="G935" s="3" t="str">
        <f t="shared" si="87"/>
        <v>no</v>
      </c>
      <c r="H935" s="3">
        <f t="shared" si="88"/>
        <v>0</v>
      </c>
    </row>
    <row r="936" spans="1:8" x14ac:dyDescent="0.15">
      <c r="A936" s="3">
        <v>1948.04</v>
      </c>
      <c r="B936" s="3">
        <v>15.4</v>
      </c>
      <c r="C936" s="3" t="str">
        <f t="shared" si="89"/>
        <v>no</v>
      </c>
      <c r="D936" s="3">
        <f t="shared" si="84"/>
        <v>15.014666666666669</v>
      </c>
      <c r="E936" s="3">
        <f t="shared" si="85"/>
        <v>14.706</v>
      </c>
      <c r="F936" s="3" t="str">
        <f t="shared" si="86"/>
        <v>yes</v>
      </c>
      <c r="G936" s="3" t="str">
        <f t="shared" si="87"/>
        <v>no</v>
      </c>
      <c r="H936" s="3">
        <f t="shared" si="88"/>
        <v>-15.4</v>
      </c>
    </row>
    <row r="937" spans="1:8" x14ac:dyDescent="0.15">
      <c r="A937" s="3">
        <v>1948.05</v>
      </c>
      <c r="B937" s="3">
        <v>16.149999999999999</v>
      </c>
      <c r="C937" s="3" t="str">
        <f t="shared" si="89"/>
        <v>yes</v>
      </c>
      <c r="D937" s="3">
        <f t="shared" si="84"/>
        <v>15.027333333333335</v>
      </c>
      <c r="E937" s="3">
        <f t="shared" si="85"/>
        <v>14.732000000000003</v>
      </c>
      <c r="F937" s="3" t="str">
        <f t="shared" si="86"/>
        <v>no</v>
      </c>
      <c r="G937" s="3" t="str">
        <f t="shared" si="87"/>
        <v>no</v>
      </c>
      <c r="H937" s="3">
        <f t="shared" si="88"/>
        <v>0</v>
      </c>
    </row>
    <row r="938" spans="1:8" x14ac:dyDescent="0.15">
      <c r="A938" s="3">
        <v>1948.06</v>
      </c>
      <c r="B938" s="3">
        <v>16.82</v>
      </c>
      <c r="C938" s="3" t="str">
        <f t="shared" si="89"/>
        <v>yes</v>
      </c>
      <c r="D938" s="3">
        <f t="shared" si="84"/>
        <v>15.050666666666668</v>
      </c>
      <c r="E938" s="3">
        <f t="shared" si="85"/>
        <v>14.956</v>
      </c>
      <c r="F938" s="3" t="str">
        <f t="shared" si="86"/>
        <v>no</v>
      </c>
      <c r="G938" s="3" t="str">
        <f t="shared" si="87"/>
        <v>no</v>
      </c>
      <c r="H938" s="3">
        <f t="shared" si="88"/>
        <v>0</v>
      </c>
    </row>
    <row r="939" spans="1:8" x14ac:dyDescent="0.15">
      <c r="A939" s="3">
        <v>1948.07</v>
      </c>
      <c r="B939" s="3">
        <v>16.420000000000002</v>
      </c>
      <c r="C939" s="3" t="str">
        <f t="shared" si="89"/>
        <v>yes</v>
      </c>
      <c r="D939" s="3">
        <f t="shared" si="84"/>
        <v>15.161333333333335</v>
      </c>
      <c r="E939" s="3">
        <f t="shared" si="85"/>
        <v>15.353999999999999</v>
      </c>
      <c r="F939" s="3" t="str">
        <f t="shared" si="86"/>
        <v>no</v>
      </c>
      <c r="G939" s="3" t="str">
        <f t="shared" si="87"/>
        <v>no</v>
      </c>
      <c r="H939" s="3">
        <f t="shared" si="88"/>
        <v>0</v>
      </c>
    </row>
    <row r="940" spans="1:8" x14ac:dyDescent="0.15">
      <c r="A940" s="3">
        <v>1948.08</v>
      </c>
      <c r="B940" s="3">
        <v>15.94</v>
      </c>
      <c r="C940" s="3" t="str">
        <f t="shared" si="89"/>
        <v>yes</v>
      </c>
      <c r="D940" s="3">
        <f t="shared" si="84"/>
        <v>15.282666666666668</v>
      </c>
      <c r="E940" s="3">
        <f t="shared" si="85"/>
        <v>15.818000000000001</v>
      </c>
      <c r="F940" s="3" t="str">
        <f t="shared" si="86"/>
        <v>no</v>
      </c>
      <c r="G940" s="3" t="str">
        <f t="shared" si="87"/>
        <v>no</v>
      </c>
      <c r="H940" s="3">
        <f t="shared" si="88"/>
        <v>0</v>
      </c>
    </row>
    <row r="941" spans="1:8" x14ac:dyDescent="0.15">
      <c r="A941" s="3">
        <v>1948.09</v>
      </c>
      <c r="B941" s="3">
        <v>15.76</v>
      </c>
      <c r="C941" s="3" t="str">
        <f t="shared" si="89"/>
        <v>yes</v>
      </c>
      <c r="D941" s="3">
        <f t="shared" si="84"/>
        <v>15.389333333333335</v>
      </c>
      <c r="E941" s="3">
        <f t="shared" si="85"/>
        <v>16.145999999999997</v>
      </c>
      <c r="F941" s="3" t="str">
        <f t="shared" si="86"/>
        <v>no</v>
      </c>
      <c r="G941" s="3" t="str">
        <f t="shared" si="87"/>
        <v>yes</v>
      </c>
      <c r="H941" s="3">
        <f t="shared" si="88"/>
        <v>15.76</v>
      </c>
    </row>
    <row r="942" spans="1:8" x14ac:dyDescent="0.15">
      <c r="A942" s="3">
        <v>1948.1</v>
      </c>
      <c r="B942" s="3">
        <v>16.190000000000001</v>
      </c>
      <c r="C942" s="3" t="str">
        <f t="shared" si="89"/>
        <v>no</v>
      </c>
      <c r="D942" s="3">
        <f t="shared" si="84"/>
        <v>15.450666666666667</v>
      </c>
      <c r="E942" s="3">
        <f t="shared" si="85"/>
        <v>16.218</v>
      </c>
      <c r="F942" s="3" t="str">
        <f t="shared" si="86"/>
        <v>yes</v>
      </c>
      <c r="G942" s="3" t="str">
        <f t="shared" si="87"/>
        <v>no</v>
      </c>
      <c r="H942" s="3">
        <f t="shared" si="88"/>
        <v>-16.190000000000001</v>
      </c>
    </row>
    <row r="943" spans="1:8" x14ac:dyDescent="0.15">
      <c r="A943" s="3">
        <v>1948.11</v>
      </c>
      <c r="B943" s="3">
        <v>15.29</v>
      </c>
      <c r="C943" s="3" t="str">
        <f t="shared" si="89"/>
        <v>yes</v>
      </c>
      <c r="D943" s="3">
        <f t="shared" si="84"/>
        <v>15.478666666666664</v>
      </c>
      <c r="E943" s="3">
        <f t="shared" si="85"/>
        <v>16.225999999999999</v>
      </c>
      <c r="F943" s="3" t="str">
        <f t="shared" si="86"/>
        <v>no</v>
      </c>
      <c r="G943" s="3" t="str">
        <f t="shared" si="87"/>
        <v>yes</v>
      </c>
      <c r="H943" s="3">
        <f t="shared" si="88"/>
        <v>15.29</v>
      </c>
    </row>
    <row r="944" spans="1:8" x14ac:dyDescent="0.15">
      <c r="A944" s="3">
        <v>1948.12</v>
      </c>
      <c r="B944" s="3">
        <v>15.19</v>
      </c>
      <c r="C944" s="3" t="str">
        <f t="shared" si="89"/>
        <v>no</v>
      </c>
      <c r="D944" s="3">
        <f t="shared" si="84"/>
        <v>15.467333333333331</v>
      </c>
      <c r="E944" s="3">
        <f t="shared" si="85"/>
        <v>15.919999999999998</v>
      </c>
      <c r="F944" s="3" t="str">
        <f t="shared" si="86"/>
        <v>no</v>
      </c>
      <c r="G944" s="3" t="str">
        <f t="shared" si="87"/>
        <v>no</v>
      </c>
      <c r="H944" s="3">
        <f t="shared" si="88"/>
        <v>0</v>
      </c>
    </row>
    <row r="945" spans="1:8" x14ac:dyDescent="0.15">
      <c r="A945" s="3">
        <v>1949.01</v>
      </c>
      <c r="B945" s="3">
        <v>15.36</v>
      </c>
      <c r="C945" s="3" t="str">
        <f t="shared" si="89"/>
        <v>no</v>
      </c>
      <c r="D945" s="3">
        <f t="shared" si="84"/>
        <v>15.475999999999997</v>
      </c>
      <c r="E945" s="3">
        <f t="shared" si="85"/>
        <v>15.674000000000001</v>
      </c>
      <c r="F945" s="3" t="str">
        <f t="shared" si="86"/>
        <v>no</v>
      </c>
      <c r="G945" s="3" t="str">
        <f t="shared" si="87"/>
        <v>no</v>
      </c>
      <c r="H945" s="3">
        <f t="shared" si="88"/>
        <v>0</v>
      </c>
    </row>
    <row r="946" spans="1:8" x14ac:dyDescent="0.15">
      <c r="A946" s="3">
        <v>1949.02</v>
      </c>
      <c r="B946" s="3">
        <v>14.77</v>
      </c>
      <c r="C946" s="3" t="str">
        <f t="shared" si="89"/>
        <v>no</v>
      </c>
      <c r="D946" s="3">
        <f t="shared" si="84"/>
        <v>15.469999999999997</v>
      </c>
      <c r="E946" s="3">
        <f t="shared" si="85"/>
        <v>15.557999999999998</v>
      </c>
      <c r="F946" s="3" t="str">
        <f t="shared" si="86"/>
        <v>no</v>
      </c>
      <c r="G946" s="3" t="str">
        <f t="shared" si="87"/>
        <v>no</v>
      </c>
      <c r="H946" s="3">
        <f t="shared" si="88"/>
        <v>0</v>
      </c>
    </row>
    <row r="947" spans="1:8" x14ac:dyDescent="0.15">
      <c r="A947" s="3">
        <v>1949.03</v>
      </c>
      <c r="B947" s="3">
        <v>14.91</v>
      </c>
      <c r="C947" s="3" t="str">
        <f t="shared" si="89"/>
        <v>no</v>
      </c>
      <c r="D947" s="3">
        <f t="shared" si="84"/>
        <v>15.436666666666666</v>
      </c>
      <c r="E947" s="3">
        <f t="shared" si="85"/>
        <v>15.36</v>
      </c>
      <c r="F947" s="3" t="str">
        <f t="shared" si="86"/>
        <v>no</v>
      </c>
      <c r="G947" s="3" t="str">
        <f t="shared" si="87"/>
        <v>no</v>
      </c>
      <c r="H947" s="3">
        <f t="shared" si="88"/>
        <v>0</v>
      </c>
    </row>
    <row r="948" spans="1:8" x14ac:dyDescent="0.15">
      <c r="A948" s="3">
        <v>1949.04</v>
      </c>
      <c r="B948" s="3">
        <v>14.89</v>
      </c>
      <c r="C948" s="3" t="str">
        <f t="shared" si="89"/>
        <v>no</v>
      </c>
      <c r="D948" s="3">
        <f t="shared" si="84"/>
        <v>15.428666666666667</v>
      </c>
      <c r="E948" s="3">
        <f t="shared" si="85"/>
        <v>15.103999999999999</v>
      </c>
      <c r="F948" s="3" t="str">
        <f t="shared" si="86"/>
        <v>no</v>
      </c>
      <c r="G948" s="3" t="str">
        <f t="shared" si="87"/>
        <v>no</v>
      </c>
      <c r="H948" s="3">
        <f t="shared" si="88"/>
        <v>0</v>
      </c>
    </row>
    <row r="949" spans="1:8" x14ac:dyDescent="0.15">
      <c r="A949" s="3">
        <v>1949.05</v>
      </c>
      <c r="B949" s="3">
        <v>14.78</v>
      </c>
      <c r="C949" s="3" t="str">
        <f t="shared" si="89"/>
        <v>no</v>
      </c>
      <c r="D949" s="3">
        <f t="shared" si="84"/>
        <v>15.432666666666668</v>
      </c>
      <c r="E949" s="3">
        <f t="shared" si="85"/>
        <v>15.023999999999997</v>
      </c>
      <c r="F949" s="3" t="str">
        <f t="shared" si="86"/>
        <v>no</v>
      </c>
      <c r="G949" s="3" t="str">
        <f t="shared" si="87"/>
        <v>no</v>
      </c>
      <c r="H949" s="3">
        <f t="shared" si="88"/>
        <v>0</v>
      </c>
    </row>
    <row r="950" spans="1:8" x14ac:dyDescent="0.15">
      <c r="A950" s="3">
        <v>1949.06</v>
      </c>
      <c r="B950" s="3">
        <v>13.97</v>
      </c>
      <c r="C950" s="3" t="str">
        <f t="shared" si="89"/>
        <v>no</v>
      </c>
      <c r="D950" s="3">
        <f t="shared" si="84"/>
        <v>15.478</v>
      </c>
      <c r="E950" s="3">
        <f t="shared" si="85"/>
        <v>14.941999999999998</v>
      </c>
      <c r="F950" s="3" t="str">
        <f t="shared" si="86"/>
        <v>no</v>
      </c>
      <c r="G950" s="3" t="str">
        <f t="shared" si="87"/>
        <v>no</v>
      </c>
      <c r="H950" s="3">
        <f t="shared" si="88"/>
        <v>0</v>
      </c>
    </row>
    <row r="951" spans="1:8" x14ac:dyDescent="0.15">
      <c r="A951" s="3">
        <v>1949.07</v>
      </c>
      <c r="B951" s="3">
        <v>14.76</v>
      </c>
      <c r="C951" s="3" t="str">
        <f t="shared" si="89"/>
        <v>no</v>
      </c>
      <c r="D951" s="3">
        <f t="shared" si="84"/>
        <v>15.455999999999998</v>
      </c>
      <c r="E951" s="3">
        <f t="shared" si="85"/>
        <v>14.664000000000001</v>
      </c>
      <c r="F951" s="3" t="str">
        <f t="shared" si="86"/>
        <v>no</v>
      </c>
      <c r="G951" s="3" t="str">
        <f t="shared" si="87"/>
        <v>no</v>
      </c>
      <c r="H951" s="3">
        <f t="shared" si="88"/>
        <v>0</v>
      </c>
    </row>
    <row r="952" spans="1:8" x14ac:dyDescent="0.15">
      <c r="A952" s="3">
        <v>1949.08</v>
      </c>
      <c r="B952" s="3">
        <v>15.29</v>
      </c>
      <c r="C952" s="3" t="str">
        <f t="shared" si="89"/>
        <v>no</v>
      </c>
      <c r="D952" s="3">
        <f t="shared" si="84"/>
        <v>15.413333333333332</v>
      </c>
      <c r="E952" s="3">
        <f t="shared" si="85"/>
        <v>14.662000000000001</v>
      </c>
      <c r="F952" s="3" t="str">
        <f t="shared" si="86"/>
        <v>no</v>
      </c>
      <c r="G952" s="3" t="str">
        <f t="shared" si="87"/>
        <v>no</v>
      </c>
      <c r="H952" s="3">
        <f t="shared" si="88"/>
        <v>0</v>
      </c>
    </row>
    <row r="953" spans="1:8" x14ac:dyDescent="0.15">
      <c r="A953" s="3">
        <v>1949.09</v>
      </c>
      <c r="B953" s="3">
        <v>15.49</v>
      </c>
      <c r="C953" s="3" t="str">
        <f t="shared" si="89"/>
        <v>no</v>
      </c>
      <c r="D953" s="3">
        <f t="shared" si="84"/>
        <v>15.355999999999996</v>
      </c>
      <c r="E953" s="3">
        <f t="shared" si="85"/>
        <v>14.738</v>
      </c>
      <c r="F953" s="3" t="str">
        <f t="shared" si="86"/>
        <v>yes</v>
      </c>
      <c r="G953" s="3" t="str">
        <f t="shared" si="87"/>
        <v>no</v>
      </c>
      <c r="H953" s="3">
        <f t="shared" si="88"/>
        <v>-15.49</v>
      </c>
    </row>
    <row r="954" spans="1:8" x14ac:dyDescent="0.15">
      <c r="A954" s="3">
        <v>1949.1</v>
      </c>
      <c r="B954" s="3">
        <v>15.89</v>
      </c>
      <c r="C954" s="3" t="str">
        <f t="shared" si="89"/>
        <v>yes</v>
      </c>
      <c r="D954" s="3">
        <f t="shared" si="84"/>
        <v>15.267333333333331</v>
      </c>
      <c r="E954" s="3">
        <f t="shared" si="85"/>
        <v>14.857999999999999</v>
      </c>
      <c r="F954" s="3" t="str">
        <f t="shared" si="86"/>
        <v>no</v>
      </c>
      <c r="G954" s="3" t="str">
        <f t="shared" si="87"/>
        <v>no</v>
      </c>
      <c r="H954" s="3">
        <f t="shared" si="88"/>
        <v>0</v>
      </c>
    </row>
    <row r="955" spans="1:8" x14ac:dyDescent="0.15">
      <c r="A955" s="3">
        <v>1949.11</v>
      </c>
      <c r="B955" s="3">
        <v>16.11</v>
      </c>
      <c r="C955" s="3" t="str">
        <f t="shared" si="89"/>
        <v>yes</v>
      </c>
      <c r="D955" s="3">
        <f t="shared" si="84"/>
        <v>15.232000000000001</v>
      </c>
      <c r="E955" s="3">
        <f t="shared" si="85"/>
        <v>15.080000000000002</v>
      </c>
      <c r="F955" s="3" t="str">
        <f t="shared" si="86"/>
        <v>no</v>
      </c>
      <c r="G955" s="3" t="str">
        <f t="shared" si="87"/>
        <v>no</v>
      </c>
      <c r="H955" s="3">
        <f t="shared" si="88"/>
        <v>0</v>
      </c>
    </row>
    <row r="956" spans="1:8" x14ac:dyDescent="0.15">
      <c r="A956" s="3">
        <v>1949.12</v>
      </c>
      <c r="B956" s="3">
        <v>16.54</v>
      </c>
      <c r="C956" s="3" t="str">
        <f t="shared" si="89"/>
        <v>yes</v>
      </c>
      <c r="D956" s="3">
        <f t="shared" si="84"/>
        <v>15.243333333333332</v>
      </c>
      <c r="E956" s="3">
        <f t="shared" si="85"/>
        <v>15.507999999999999</v>
      </c>
      <c r="F956" s="3" t="str">
        <f t="shared" si="86"/>
        <v>no</v>
      </c>
      <c r="G956" s="3" t="str">
        <f t="shared" si="87"/>
        <v>no</v>
      </c>
      <c r="H956" s="3">
        <f t="shared" si="88"/>
        <v>0</v>
      </c>
    </row>
    <row r="957" spans="1:8" x14ac:dyDescent="0.15">
      <c r="A957" s="3">
        <v>1950.01</v>
      </c>
      <c r="B957" s="3">
        <v>16.88</v>
      </c>
      <c r="C957" s="3" t="str">
        <f t="shared" si="89"/>
        <v>yes</v>
      </c>
      <c r="D957" s="3">
        <f t="shared" si="84"/>
        <v>15.295333333333332</v>
      </c>
      <c r="E957" s="3">
        <f t="shared" si="85"/>
        <v>15.863999999999999</v>
      </c>
      <c r="F957" s="3" t="str">
        <f t="shared" si="86"/>
        <v>no</v>
      </c>
      <c r="G957" s="3" t="str">
        <f t="shared" si="87"/>
        <v>no</v>
      </c>
      <c r="H957" s="3">
        <f t="shared" si="88"/>
        <v>0</v>
      </c>
    </row>
    <row r="958" spans="1:8" x14ac:dyDescent="0.15">
      <c r="A958" s="3">
        <v>1950.02</v>
      </c>
      <c r="B958" s="3">
        <v>17.21</v>
      </c>
      <c r="C958" s="3" t="str">
        <f t="shared" si="89"/>
        <v>yes</v>
      </c>
      <c r="D958" s="3">
        <f t="shared" si="84"/>
        <v>15.341333333333331</v>
      </c>
      <c r="E958" s="3">
        <f t="shared" si="85"/>
        <v>16.181999999999999</v>
      </c>
      <c r="F958" s="3" t="str">
        <f t="shared" si="86"/>
        <v>no</v>
      </c>
      <c r="G958" s="3" t="str">
        <f t="shared" si="87"/>
        <v>no</v>
      </c>
      <c r="H958" s="3">
        <f t="shared" si="88"/>
        <v>0</v>
      </c>
    </row>
    <row r="959" spans="1:8" x14ac:dyDescent="0.15">
      <c r="A959" s="3">
        <v>1950.03</v>
      </c>
      <c r="B959" s="3">
        <v>17.350000000000001</v>
      </c>
      <c r="C959" s="3" t="str">
        <f t="shared" si="89"/>
        <v>yes</v>
      </c>
      <c r="D959" s="3">
        <f t="shared" si="84"/>
        <v>15.469333333333335</v>
      </c>
      <c r="E959" s="3">
        <f t="shared" si="85"/>
        <v>16.526</v>
      </c>
      <c r="F959" s="3" t="str">
        <f t="shared" si="86"/>
        <v>no</v>
      </c>
      <c r="G959" s="3" t="str">
        <f t="shared" si="87"/>
        <v>no</v>
      </c>
      <c r="H959" s="3">
        <f t="shared" si="88"/>
        <v>0</v>
      </c>
    </row>
    <row r="960" spans="1:8" x14ac:dyDescent="0.15">
      <c r="A960" s="3">
        <v>1950.04</v>
      </c>
      <c r="B960" s="3">
        <v>17.84</v>
      </c>
      <c r="C960" s="3" t="str">
        <f t="shared" si="89"/>
        <v>yes</v>
      </c>
      <c r="D960" s="3">
        <f t="shared" si="84"/>
        <v>15.613333333333335</v>
      </c>
      <c r="E960" s="3">
        <f t="shared" si="85"/>
        <v>16.818000000000001</v>
      </c>
      <c r="F960" s="3" t="str">
        <f t="shared" si="86"/>
        <v>no</v>
      </c>
      <c r="G960" s="3" t="str">
        <f t="shared" si="87"/>
        <v>no</v>
      </c>
      <c r="H960" s="3">
        <f t="shared" si="88"/>
        <v>0</v>
      </c>
    </row>
    <row r="961" spans="1:8" x14ac:dyDescent="0.15">
      <c r="A961" s="3">
        <v>1950.05</v>
      </c>
      <c r="B961" s="3">
        <v>18.440000000000001</v>
      </c>
      <c r="C961" s="3" t="str">
        <f t="shared" si="89"/>
        <v>yes</v>
      </c>
      <c r="D961" s="3">
        <f t="shared" si="84"/>
        <v>15.778666666666668</v>
      </c>
      <c r="E961" s="3">
        <f t="shared" si="85"/>
        <v>17.164000000000001</v>
      </c>
      <c r="F961" s="3" t="str">
        <f t="shared" si="86"/>
        <v>no</v>
      </c>
      <c r="G961" s="3" t="str">
        <f t="shared" si="87"/>
        <v>no</v>
      </c>
      <c r="H961" s="3">
        <f t="shared" si="88"/>
        <v>0</v>
      </c>
    </row>
    <row r="962" spans="1:8" x14ac:dyDescent="0.15">
      <c r="A962" s="3">
        <v>1950.06</v>
      </c>
      <c r="B962" s="3">
        <v>18.739999999999998</v>
      </c>
      <c r="C962" s="3" t="str">
        <f t="shared" si="89"/>
        <v>yes</v>
      </c>
      <c r="D962" s="3">
        <f t="shared" si="84"/>
        <v>16.02333333333333</v>
      </c>
      <c r="E962" s="3">
        <f t="shared" si="85"/>
        <v>17.544</v>
      </c>
      <c r="F962" s="3" t="str">
        <f t="shared" si="86"/>
        <v>no</v>
      </c>
      <c r="G962" s="3" t="str">
        <f t="shared" si="87"/>
        <v>no</v>
      </c>
      <c r="H962" s="3">
        <f t="shared" si="88"/>
        <v>0</v>
      </c>
    </row>
    <row r="963" spans="1:8" x14ac:dyDescent="0.15">
      <c r="A963" s="3">
        <v>1950.07</v>
      </c>
      <c r="B963" s="3">
        <v>17.38</v>
      </c>
      <c r="C963" s="3" t="str">
        <f t="shared" si="89"/>
        <v>yes</v>
      </c>
      <c r="D963" s="3">
        <f t="shared" si="84"/>
        <v>16.278666666666666</v>
      </c>
      <c r="E963" s="3">
        <f t="shared" si="85"/>
        <v>17.916</v>
      </c>
      <c r="F963" s="3" t="str">
        <f t="shared" si="86"/>
        <v>no</v>
      </c>
      <c r="G963" s="3" t="str">
        <f t="shared" si="87"/>
        <v>yes</v>
      </c>
      <c r="H963" s="3">
        <f t="shared" si="88"/>
        <v>17.38</v>
      </c>
    </row>
    <row r="964" spans="1:8" x14ac:dyDescent="0.15">
      <c r="A964" s="3">
        <v>1950.08</v>
      </c>
      <c r="B964" s="3">
        <v>18.43</v>
      </c>
      <c r="C964" s="3" t="str">
        <f t="shared" si="89"/>
        <v>no</v>
      </c>
      <c r="D964" s="3">
        <f t="shared" si="84"/>
        <v>16.444666666666667</v>
      </c>
      <c r="E964" s="3">
        <f t="shared" si="85"/>
        <v>17.949999999999996</v>
      </c>
      <c r="F964" s="3" t="str">
        <f t="shared" si="86"/>
        <v>yes</v>
      </c>
      <c r="G964" s="3" t="str">
        <f t="shared" si="87"/>
        <v>no</v>
      </c>
      <c r="H964" s="3">
        <f t="shared" si="88"/>
        <v>-18.43</v>
      </c>
    </row>
    <row r="965" spans="1:8" x14ac:dyDescent="0.15">
      <c r="A965" s="3">
        <v>1950.09</v>
      </c>
      <c r="B965" s="3">
        <v>19.079999999999998</v>
      </c>
      <c r="C965" s="3" t="str">
        <f t="shared" si="89"/>
        <v>yes</v>
      </c>
      <c r="D965" s="3">
        <f t="shared" si="84"/>
        <v>16.688000000000002</v>
      </c>
      <c r="E965" s="3">
        <f t="shared" si="85"/>
        <v>18.165999999999997</v>
      </c>
      <c r="F965" s="3" t="str">
        <f t="shared" si="86"/>
        <v>no</v>
      </c>
      <c r="G965" s="3" t="str">
        <f t="shared" si="87"/>
        <v>no</v>
      </c>
      <c r="H965" s="3">
        <f t="shared" si="88"/>
        <v>0</v>
      </c>
    </row>
    <row r="966" spans="1:8" x14ac:dyDescent="0.15">
      <c r="A966" s="3">
        <v>1950.1</v>
      </c>
      <c r="B966" s="3">
        <v>19.87</v>
      </c>
      <c r="C966" s="3" t="str">
        <f t="shared" si="89"/>
        <v>yes</v>
      </c>
      <c r="D966" s="3">
        <f t="shared" si="84"/>
        <v>17.028666666666666</v>
      </c>
      <c r="E966" s="3">
        <f t="shared" si="85"/>
        <v>18.414000000000001</v>
      </c>
      <c r="F966" s="3" t="str">
        <f t="shared" si="86"/>
        <v>no</v>
      </c>
      <c r="G966" s="3" t="str">
        <f t="shared" si="87"/>
        <v>no</v>
      </c>
      <c r="H966" s="3">
        <f t="shared" si="88"/>
        <v>0</v>
      </c>
    </row>
    <row r="967" spans="1:8" x14ac:dyDescent="0.15">
      <c r="A967" s="3">
        <v>1950.11</v>
      </c>
      <c r="B967" s="3">
        <v>19.829999999999998</v>
      </c>
      <c r="C967" s="3" t="str">
        <f t="shared" si="89"/>
        <v>yes</v>
      </c>
      <c r="D967" s="3">
        <f t="shared" si="84"/>
        <v>17.369333333333334</v>
      </c>
      <c r="E967" s="3">
        <f t="shared" si="85"/>
        <v>18.7</v>
      </c>
      <c r="F967" s="3" t="str">
        <f t="shared" si="86"/>
        <v>no</v>
      </c>
      <c r="G967" s="3" t="str">
        <f t="shared" si="87"/>
        <v>no</v>
      </c>
      <c r="H967" s="3">
        <f t="shared" si="88"/>
        <v>0</v>
      </c>
    </row>
    <row r="968" spans="1:8" x14ac:dyDescent="0.15">
      <c r="A968" s="3">
        <v>1950.12</v>
      </c>
      <c r="B968" s="3">
        <v>19.75</v>
      </c>
      <c r="C968" s="3" t="str">
        <f t="shared" si="89"/>
        <v>yes</v>
      </c>
      <c r="D968" s="3">
        <f t="shared" si="84"/>
        <v>17.672000000000001</v>
      </c>
      <c r="E968" s="3">
        <f t="shared" si="85"/>
        <v>18.917999999999999</v>
      </c>
      <c r="F968" s="3" t="str">
        <f t="shared" si="86"/>
        <v>no</v>
      </c>
      <c r="G968" s="3" t="str">
        <f t="shared" si="87"/>
        <v>no</v>
      </c>
      <c r="H968" s="3">
        <f t="shared" si="88"/>
        <v>0</v>
      </c>
    </row>
    <row r="969" spans="1:8" x14ac:dyDescent="0.15">
      <c r="A969" s="3">
        <v>1951.01</v>
      </c>
      <c r="B969" s="3">
        <v>21.21</v>
      </c>
      <c r="C969" s="3" t="str">
        <f t="shared" si="89"/>
        <v>yes</v>
      </c>
      <c r="D969" s="3">
        <f t="shared" si="84"/>
        <v>17.956</v>
      </c>
      <c r="E969" s="3">
        <f t="shared" si="85"/>
        <v>19.391999999999999</v>
      </c>
      <c r="F969" s="3" t="str">
        <f t="shared" si="86"/>
        <v>no</v>
      </c>
      <c r="G969" s="3" t="str">
        <f t="shared" si="87"/>
        <v>no</v>
      </c>
      <c r="H969" s="3">
        <f t="shared" si="88"/>
        <v>0</v>
      </c>
    </row>
    <row r="970" spans="1:8" x14ac:dyDescent="0.15">
      <c r="A970" s="3">
        <v>1951.02</v>
      </c>
      <c r="B970" s="3">
        <v>22</v>
      </c>
      <c r="C970" s="3" t="str">
        <f t="shared" si="89"/>
        <v>yes</v>
      </c>
      <c r="D970" s="3">
        <f t="shared" si="84"/>
        <v>18.310666666666666</v>
      </c>
      <c r="E970" s="3">
        <f t="shared" si="85"/>
        <v>19.948</v>
      </c>
      <c r="F970" s="3" t="str">
        <f t="shared" si="86"/>
        <v>no</v>
      </c>
      <c r="G970" s="3" t="str">
        <f t="shared" si="87"/>
        <v>no</v>
      </c>
      <c r="H970" s="3">
        <f t="shared" si="88"/>
        <v>0</v>
      </c>
    </row>
    <row r="971" spans="1:8" x14ac:dyDescent="0.15">
      <c r="A971" s="3">
        <v>1951.03</v>
      </c>
      <c r="B971" s="3">
        <v>21.63</v>
      </c>
      <c r="C971" s="3" t="str">
        <f t="shared" si="89"/>
        <v>yes</v>
      </c>
      <c r="D971" s="3">
        <f t="shared" si="84"/>
        <v>18.70333333333333</v>
      </c>
      <c r="E971" s="3">
        <f t="shared" si="85"/>
        <v>20.532</v>
      </c>
      <c r="F971" s="3" t="str">
        <f t="shared" si="86"/>
        <v>no</v>
      </c>
      <c r="G971" s="3" t="str">
        <f t="shared" si="87"/>
        <v>no</v>
      </c>
      <c r="H971" s="3">
        <f t="shared" si="88"/>
        <v>0</v>
      </c>
    </row>
    <row r="972" spans="1:8" x14ac:dyDescent="0.15">
      <c r="A972" s="3">
        <v>1951.04</v>
      </c>
      <c r="B972" s="3">
        <v>21.92</v>
      </c>
      <c r="C972" s="3" t="str">
        <f t="shared" si="89"/>
        <v>yes</v>
      </c>
      <c r="D972" s="3">
        <f t="shared" si="84"/>
        <v>19.042666666666666</v>
      </c>
      <c r="E972" s="3">
        <f t="shared" si="85"/>
        <v>20.883999999999997</v>
      </c>
      <c r="F972" s="3" t="str">
        <f t="shared" si="86"/>
        <v>no</v>
      </c>
      <c r="G972" s="3" t="str">
        <f t="shared" si="87"/>
        <v>no</v>
      </c>
      <c r="H972" s="3">
        <f t="shared" si="88"/>
        <v>0</v>
      </c>
    </row>
    <row r="973" spans="1:8" x14ac:dyDescent="0.15">
      <c r="A973" s="3">
        <v>1951.05</v>
      </c>
      <c r="B973" s="3">
        <v>21.93</v>
      </c>
      <c r="C973" s="3" t="str">
        <f t="shared" si="89"/>
        <v>yes</v>
      </c>
      <c r="D973" s="3">
        <f t="shared" si="84"/>
        <v>19.378666666666668</v>
      </c>
      <c r="E973" s="3">
        <f t="shared" si="85"/>
        <v>21.302</v>
      </c>
      <c r="F973" s="3" t="str">
        <f t="shared" si="86"/>
        <v>no</v>
      </c>
      <c r="G973" s="3" t="str">
        <f t="shared" si="87"/>
        <v>no</v>
      </c>
      <c r="H973" s="3">
        <f t="shared" si="88"/>
        <v>0</v>
      </c>
    </row>
    <row r="974" spans="1:8" x14ac:dyDescent="0.15">
      <c r="A974" s="3">
        <v>1951.06</v>
      </c>
      <c r="B974" s="3">
        <v>21.55</v>
      </c>
      <c r="C974" s="3" t="str">
        <f t="shared" si="89"/>
        <v>yes</v>
      </c>
      <c r="D974" s="3">
        <f t="shared" si="84"/>
        <v>19.693333333333332</v>
      </c>
      <c r="E974" s="3">
        <f t="shared" si="85"/>
        <v>21.738</v>
      </c>
      <c r="F974" s="3" t="str">
        <f t="shared" si="86"/>
        <v>no</v>
      </c>
      <c r="G974" s="3" t="str">
        <f t="shared" si="87"/>
        <v>yes</v>
      </c>
      <c r="H974" s="3">
        <f t="shared" si="88"/>
        <v>21.55</v>
      </c>
    </row>
    <row r="975" spans="1:8" x14ac:dyDescent="0.15">
      <c r="A975" s="3">
        <v>1951.07</v>
      </c>
      <c r="B975" s="3">
        <v>21.93</v>
      </c>
      <c r="C975" s="3" t="str">
        <f t="shared" si="89"/>
        <v>no</v>
      </c>
      <c r="D975" s="3">
        <f t="shared" si="84"/>
        <v>19.973333333333333</v>
      </c>
      <c r="E975" s="3">
        <f t="shared" si="85"/>
        <v>21.805999999999997</v>
      </c>
      <c r="F975" s="3" t="str">
        <f t="shared" si="86"/>
        <v>yes</v>
      </c>
      <c r="G975" s="3" t="str">
        <f t="shared" si="87"/>
        <v>no</v>
      </c>
      <c r="H975" s="3">
        <f t="shared" si="88"/>
        <v>-21.93</v>
      </c>
    </row>
    <row r="976" spans="1:8" x14ac:dyDescent="0.15">
      <c r="A976" s="3">
        <v>1951.08</v>
      </c>
      <c r="B976" s="3">
        <v>22.89</v>
      </c>
      <c r="C976" s="3" t="str">
        <f t="shared" si="89"/>
        <v>yes</v>
      </c>
      <c r="D976" s="3">
        <f t="shared" si="84"/>
        <v>20.246000000000002</v>
      </c>
      <c r="E976" s="3">
        <f t="shared" si="85"/>
        <v>21.791999999999994</v>
      </c>
      <c r="F976" s="3" t="str">
        <f t="shared" si="86"/>
        <v>no</v>
      </c>
      <c r="G976" s="3" t="str">
        <f t="shared" si="87"/>
        <v>no</v>
      </c>
      <c r="H976" s="3">
        <f t="shared" si="88"/>
        <v>0</v>
      </c>
    </row>
    <row r="977" spans="1:8" x14ac:dyDescent="0.15">
      <c r="A977" s="3">
        <v>1951.09</v>
      </c>
      <c r="B977" s="3">
        <v>23.48</v>
      </c>
      <c r="C977" s="3" t="str">
        <f t="shared" si="89"/>
        <v>yes</v>
      </c>
      <c r="D977" s="3">
        <f t="shared" si="84"/>
        <v>20.542666666666666</v>
      </c>
      <c r="E977" s="3">
        <f t="shared" si="85"/>
        <v>22.044000000000004</v>
      </c>
      <c r="F977" s="3" t="str">
        <f t="shared" si="86"/>
        <v>no</v>
      </c>
      <c r="G977" s="3" t="str">
        <f t="shared" si="87"/>
        <v>no</v>
      </c>
      <c r="H977" s="3">
        <f t="shared" si="88"/>
        <v>0</v>
      </c>
    </row>
    <row r="978" spans="1:8" x14ac:dyDescent="0.15">
      <c r="A978" s="3">
        <v>1951.1</v>
      </c>
      <c r="B978" s="3">
        <v>23.36</v>
      </c>
      <c r="C978" s="3" t="str">
        <f t="shared" si="89"/>
        <v>yes</v>
      </c>
      <c r="D978" s="3">
        <f t="shared" si="84"/>
        <v>20.858666666666672</v>
      </c>
      <c r="E978" s="3">
        <f t="shared" si="85"/>
        <v>22.356000000000002</v>
      </c>
      <c r="F978" s="3" t="str">
        <f t="shared" si="86"/>
        <v>no</v>
      </c>
      <c r="G978" s="3" t="str">
        <f t="shared" si="87"/>
        <v>no</v>
      </c>
      <c r="H978" s="3">
        <f t="shared" si="88"/>
        <v>0</v>
      </c>
    </row>
    <row r="979" spans="1:8" x14ac:dyDescent="0.15">
      <c r="A979" s="3">
        <v>1951.11</v>
      </c>
      <c r="B979" s="3">
        <v>22.71</v>
      </c>
      <c r="C979" s="3" t="str">
        <f t="shared" si="89"/>
        <v>yes</v>
      </c>
      <c r="D979" s="3">
        <f t="shared" si="84"/>
        <v>21.257333333333335</v>
      </c>
      <c r="E979" s="3">
        <f t="shared" si="85"/>
        <v>22.642000000000003</v>
      </c>
      <c r="F979" s="3" t="str">
        <f t="shared" si="86"/>
        <v>no</v>
      </c>
      <c r="G979" s="3" t="str">
        <f t="shared" si="87"/>
        <v>no</v>
      </c>
      <c r="H979" s="3">
        <f t="shared" si="88"/>
        <v>0</v>
      </c>
    </row>
    <row r="980" spans="1:8" x14ac:dyDescent="0.15">
      <c r="A980" s="3">
        <v>1951.12</v>
      </c>
      <c r="B980" s="3">
        <v>23.41</v>
      </c>
      <c r="C980" s="3" t="str">
        <f t="shared" si="89"/>
        <v>yes</v>
      </c>
      <c r="D980" s="3">
        <f t="shared" si="84"/>
        <v>21.542666666666669</v>
      </c>
      <c r="E980" s="3">
        <f t="shared" si="85"/>
        <v>22.874000000000002</v>
      </c>
      <c r="F980" s="3" t="str">
        <f t="shared" si="86"/>
        <v>no</v>
      </c>
      <c r="G980" s="3" t="str">
        <f t="shared" si="87"/>
        <v>no</v>
      </c>
      <c r="H980" s="3">
        <f t="shared" si="88"/>
        <v>0</v>
      </c>
    </row>
    <row r="981" spans="1:8" x14ac:dyDescent="0.15">
      <c r="A981" s="3">
        <v>1952.01</v>
      </c>
      <c r="B981" s="3">
        <v>24.19</v>
      </c>
      <c r="C981" s="3" t="str">
        <f t="shared" si="89"/>
        <v>yes</v>
      </c>
      <c r="D981" s="3">
        <f t="shared" si="84"/>
        <v>21.831333333333337</v>
      </c>
      <c r="E981" s="3">
        <f t="shared" si="85"/>
        <v>23.169999999999998</v>
      </c>
      <c r="F981" s="3" t="str">
        <f t="shared" si="86"/>
        <v>no</v>
      </c>
      <c r="G981" s="3" t="str">
        <f t="shared" si="87"/>
        <v>no</v>
      </c>
      <c r="H981" s="3">
        <f t="shared" si="88"/>
        <v>0</v>
      </c>
    </row>
    <row r="982" spans="1:8" x14ac:dyDescent="0.15">
      <c r="A982" s="3">
        <v>1952.02</v>
      </c>
      <c r="B982" s="3">
        <v>23.75</v>
      </c>
      <c r="C982" s="3" t="str">
        <f t="shared" si="89"/>
        <v>yes</v>
      </c>
      <c r="D982" s="3">
        <f t="shared" si="84"/>
        <v>22.11933333333333</v>
      </c>
      <c r="E982" s="3">
        <f t="shared" si="85"/>
        <v>23.43</v>
      </c>
      <c r="F982" s="3" t="str">
        <f t="shared" si="86"/>
        <v>no</v>
      </c>
      <c r="G982" s="3" t="str">
        <f t="shared" si="87"/>
        <v>no</v>
      </c>
      <c r="H982" s="3">
        <f t="shared" si="88"/>
        <v>0</v>
      </c>
    </row>
    <row r="983" spans="1:8" x14ac:dyDescent="0.15">
      <c r="A983" s="3">
        <v>1952.03</v>
      </c>
      <c r="B983" s="3">
        <v>23.81</v>
      </c>
      <c r="C983" s="3" t="str">
        <f t="shared" si="89"/>
        <v>yes</v>
      </c>
      <c r="D983" s="3">
        <f t="shared" si="84"/>
        <v>22.380666666666666</v>
      </c>
      <c r="E983" s="3">
        <f t="shared" si="85"/>
        <v>23.484000000000002</v>
      </c>
      <c r="F983" s="3" t="str">
        <f t="shared" si="86"/>
        <v>no</v>
      </c>
      <c r="G983" s="3" t="str">
        <f t="shared" si="87"/>
        <v>no</v>
      </c>
      <c r="H983" s="3">
        <f t="shared" si="88"/>
        <v>0</v>
      </c>
    </row>
    <row r="984" spans="1:8" x14ac:dyDescent="0.15">
      <c r="A984" s="3">
        <v>1952.04</v>
      </c>
      <c r="B984" s="3">
        <v>23.74</v>
      </c>
      <c r="C984" s="3" t="str">
        <f t="shared" si="89"/>
        <v>yes</v>
      </c>
      <c r="D984" s="3">
        <f t="shared" si="84"/>
        <v>22.651333333333334</v>
      </c>
      <c r="E984" s="3">
        <f t="shared" si="85"/>
        <v>23.574000000000002</v>
      </c>
      <c r="F984" s="3" t="str">
        <f t="shared" si="86"/>
        <v>no</v>
      </c>
      <c r="G984" s="3" t="str">
        <f t="shared" si="87"/>
        <v>no</v>
      </c>
      <c r="H984" s="3">
        <f t="shared" si="88"/>
        <v>0</v>
      </c>
    </row>
    <row r="985" spans="1:8" x14ac:dyDescent="0.15">
      <c r="A985" s="3">
        <v>1952.05</v>
      </c>
      <c r="B985" s="3">
        <v>23.73</v>
      </c>
      <c r="C985" s="3" t="str">
        <f t="shared" si="89"/>
        <v>yes</v>
      </c>
      <c r="D985" s="3">
        <f t="shared" ref="D985:D1048" si="90">AVERAGE(B970:B984)</f>
        <v>22.819999999999997</v>
      </c>
      <c r="E985" s="3">
        <f t="shared" ref="E985:E1048" si="91">AVERAGE(B980:B984)</f>
        <v>23.779999999999998</v>
      </c>
      <c r="F985" s="3" t="str">
        <f t="shared" ref="F985:F1048" si="92">IF(AND(C985="No",B985&gt;D985),"yes","no")</f>
        <v>no</v>
      </c>
      <c r="G985" s="3" t="str">
        <f t="shared" ref="G985:G1048" si="93">IF(AND(C985="Yes",B985&lt;E985),"yes","no")</f>
        <v>yes</v>
      </c>
      <c r="H985" s="3">
        <f t="shared" ref="H985:H1048" si="94">IF(F985="yes",-B985,IF(G985="yes",B985,0))</f>
        <v>23.73</v>
      </c>
    </row>
    <row r="986" spans="1:8" x14ac:dyDescent="0.15">
      <c r="A986" s="3">
        <v>1952.06</v>
      </c>
      <c r="B986" s="3">
        <v>24.38</v>
      </c>
      <c r="C986" s="3" t="str">
        <f t="shared" ref="C986:C1049" si="95">IF(F985="yes","yes",IF(G985="yes","no",C985))</f>
        <v>no</v>
      </c>
      <c r="D986" s="3">
        <f t="shared" si="90"/>
        <v>22.935333333333332</v>
      </c>
      <c r="E986" s="3">
        <f t="shared" si="91"/>
        <v>23.844000000000001</v>
      </c>
      <c r="F986" s="3" t="str">
        <f t="shared" si="92"/>
        <v>yes</v>
      </c>
      <c r="G986" s="3" t="str">
        <f t="shared" si="93"/>
        <v>no</v>
      </c>
      <c r="H986" s="3">
        <f t="shared" si="94"/>
        <v>-24.38</v>
      </c>
    </row>
    <row r="987" spans="1:8" x14ac:dyDescent="0.15">
      <c r="A987" s="3">
        <v>1952.07</v>
      </c>
      <c r="B987" s="3">
        <v>25.08</v>
      </c>
      <c r="C987" s="3" t="str">
        <f t="shared" si="95"/>
        <v>yes</v>
      </c>
      <c r="D987" s="3">
        <f t="shared" si="90"/>
        <v>23.11866666666667</v>
      </c>
      <c r="E987" s="3">
        <f t="shared" si="91"/>
        <v>23.881999999999998</v>
      </c>
      <c r="F987" s="3" t="str">
        <f t="shared" si="92"/>
        <v>no</v>
      </c>
      <c r="G987" s="3" t="str">
        <f t="shared" si="93"/>
        <v>no</v>
      </c>
      <c r="H987" s="3">
        <f t="shared" si="94"/>
        <v>0</v>
      </c>
    </row>
    <row r="988" spans="1:8" x14ac:dyDescent="0.15">
      <c r="A988" s="3">
        <v>1952.08</v>
      </c>
      <c r="B988" s="3">
        <v>25.18</v>
      </c>
      <c r="C988" s="3" t="str">
        <f t="shared" si="95"/>
        <v>yes</v>
      </c>
      <c r="D988" s="3">
        <f t="shared" si="90"/>
        <v>23.329333333333334</v>
      </c>
      <c r="E988" s="3">
        <f t="shared" si="91"/>
        <v>24.148</v>
      </c>
      <c r="F988" s="3" t="str">
        <f t="shared" si="92"/>
        <v>no</v>
      </c>
      <c r="G988" s="3" t="str">
        <f t="shared" si="93"/>
        <v>no</v>
      </c>
      <c r="H988" s="3">
        <f t="shared" si="94"/>
        <v>0</v>
      </c>
    </row>
    <row r="989" spans="1:8" x14ac:dyDescent="0.15">
      <c r="A989" s="3">
        <v>1952.09</v>
      </c>
      <c r="B989" s="3">
        <v>24.78</v>
      </c>
      <c r="C989" s="3" t="str">
        <f t="shared" si="95"/>
        <v>yes</v>
      </c>
      <c r="D989" s="3">
        <f t="shared" si="90"/>
        <v>23.545999999999999</v>
      </c>
      <c r="E989" s="3">
        <f t="shared" si="91"/>
        <v>24.421999999999997</v>
      </c>
      <c r="F989" s="3" t="str">
        <f t="shared" si="92"/>
        <v>no</v>
      </c>
      <c r="G989" s="3" t="str">
        <f t="shared" si="93"/>
        <v>no</v>
      </c>
      <c r="H989" s="3">
        <f t="shared" si="94"/>
        <v>0</v>
      </c>
    </row>
    <row r="990" spans="1:8" x14ac:dyDescent="0.15">
      <c r="A990" s="3">
        <v>1952.1</v>
      </c>
      <c r="B990" s="3">
        <v>24.26</v>
      </c>
      <c r="C990" s="3" t="str">
        <f t="shared" si="95"/>
        <v>yes</v>
      </c>
      <c r="D990" s="3">
        <f t="shared" si="90"/>
        <v>23.761333333333329</v>
      </c>
      <c r="E990" s="3">
        <f t="shared" si="91"/>
        <v>24.630000000000003</v>
      </c>
      <c r="F990" s="3" t="str">
        <f t="shared" si="92"/>
        <v>no</v>
      </c>
      <c r="G990" s="3" t="str">
        <f t="shared" si="93"/>
        <v>yes</v>
      </c>
      <c r="H990" s="3">
        <f t="shared" si="94"/>
        <v>24.26</v>
      </c>
    </row>
    <row r="991" spans="1:8" x14ac:dyDescent="0.15">
      <c r="A991" s="3">
        <v>1952.11</v>
      </c>
      <c r="B991" s="3">
        <v>25.03</v>
      </c>
      <c r="C991" s="3" t="str">
        <f t="shared" si="95"/>
        <v>no</v>
      </c>
      <c r="D991" s="3">
        <f t="shared" si="90"/>
        <v>23.916666666666668</v>
      </c>
      <c r="E991" s="3">
        <f t="shared" si="91"/>
        <v>24.735999999999997</v>
      </c>
      <c r="F991" s="3" t="str">
        <f t="shared" si="92"/>
        <v>yes</v>
      </c>
      <c r="G991" s="3" t="str">
        <f t="shared" si="93"/>
        <v>no</v>
      </c>
      <c r="H991" s="3">
        <f t="shared" si="94"/>
        <v>-25.03</v>
      </c>
    </row>
    <row r="992" spans="1:8" x14ac:dyDescent="0.15">
      <c r="A992" s="3">
        <v>1952.12</v>
      </c>
      <c r="B992" s="3">
        <v>26.04</v>
      </c>
      <c r="C992" s="3" t="str">
        <f t="shared" si="95"/>
        <v>yes</v>
      </c>
      <c r="D992" s="3">
        <f t="shared" si="90"/>
        <v>24.059333333333331</v>
      </c>
      <c r="E992" s="3">
        <f t="shared" si="91"/>
        <v>24.866</v>
      </c>
      <c r="F992" s="3" t="str">
        <f t="shared" si="92"/>
        <v>no</v>
      </c>
      <c r="G992" s="3" t="str">
        <f t="shared" si="93"/>
        <v>no</v>
      </c>
      <c r="H992" s="3">
        <f t="shared" si="94"/>
        <v>0</v>
      </c>
    </row>
    <row r="993" spans="1:8" x14ac:dyDescent="0.15">
      <c r="A993" s="3">
        <v>1953.01</v>
      </c>
      <c r="B993" s="3">
        <v>26.18</v>
      </c>
      <c r="C993" s="3" t="str">
        <f t="shared" si="95"/>
        <v>yes</v>
      </c>
      <c r="D993" s="3">
        <f t="shared" si="90"/>
        <v>24.23</v>
      </c>
      <c r="E993" s="3">
        <f t="shared" si="91"/>
        <v>25.058</v>
      </c>
      <c r="F993" s="3" t="str">
        <f t="shared" si="92"/>
        <v>no</v>
      </c>
      <c r="G993" s="3" t="str">
        <f t="shared" si="93"/>
        <v>no</v>
      </c>
      <c r="H993" s="3">
        <f t="shared" si="94"/>
        <v>0</v>
      </c>
    </row>
    <row r="994" spans="1:8" x14ac:dyDescent="0.15">
      <c r="A994" s="3">
        <v>1953.02</v>
      </c>
      <c r="B994" s="3">
        <v>25.86</v>
      </c>
      <c r="C994" s="3" t="str">
        <f t="shared" si="95"/>
        <v>yes</v>
      </c>
      <c r="D994" s="3">
        <f t="shared" si="90"/>
        <v>24.417999999999999</v>
      </c>
      <c r="E994" s="3">
        <f t="shared" si="91"/>
        <v>25.258000000000003</v>
      </c>
      <c r="F994" s="3" t="str">
        <f t="shared" si="92"/>
        <v>no</v>
      </c>
      <c r="G994" s="3" t="str">
        <f t="shared" si="93"/>
        <v>no</v>
      </c>
      <c r="H994" s="3">
        <f t="shared" si="94"/>
        <v>0</v>
      </c>
    </row>
    <row r="995" spans="1:8" x14ac:dyDescent="0.15">
      <c r="A995" s="3">
        <v>1953.03</v>
      </c>
      <c r="B995" s="3">
        <v>25.99</v>
      </c>
      <c r="C995" s="3" t="str">
        <f t="shared" si="95"/>
        <v>yes</v>
      </c>
      <c r="D995" s="3">
        <f t="shared" si="90"/>
        <v>24.628000000000004</v>
      </c>
      <c r="E995" s="3">
        <f t="shared" si="91"/>
        <v>25.474000000000004</v>
      </c>
      <c r="F995" s="3" t="str">
        <f t="shared" si="92"/>
        <v>no</v>
      </c>
      <c r="G995" s="3" t="str">
        <f t="shared" si="93"/>
        <v>no</v>
      </c>
      <c r="H995" s="3">
        <f t="shared" si="94"/>
        <v>0</v>
      </c>
    </row>
    <row r="996" spans="1:8" x14ac:dyDescent="0.15">
      <c r="A996" s="3">
        <v>1953.04</v>
      </c>
      <c r="B996" s="3">
        <v>24.71</v>
      </c>
      <c r="C996" s="3" t="str">
        <f t="shared" si="95"/>
        <v>yes</v>
      </c>
      <c r="D996" s="3">
        <f t="shared" si="90"/>
        <v>24.800000000000004</v>
      </c>
      <c r="E996" s="3">
        <f t="shared" si="91"/>
        <v>25.82</v>
      </c>
      <c r="F996" s="3" t="str">
        <f t="shared" si="92"/>
        <v>no</v>
      </c>
      <c r="G996" s="3" t="str">
        <f t="shared" si="93"/>
        <v>yes</v>
      </c>
      <c r="H996" s="3">
        <f t="shared" si="94"/>
        <v>24.71</v>
      </c>
    </row>
    <row r="997" spans="1:8" x14ac:dyDescent="0.15">
      <c r="A997" s="3">
        <v>1953.05</v>
      </c>
      <c r="B997" s="3">
        <v>24.84</v>
      </c>
      <c r="C997" s="3" t="str">
        <f t="shared" si="95"/>
        <v>no</v>
      </c>
      <c r="D997" s="3">
        <f t="shared" si="90"/>
        <v>24.834666666666671</v>
      </c>
      <c r="E997" s="3">
        <f t="shared" si="91"/>
        <v>25.756</v>
      </c>
      <c r="F997" s="3" t="str">
        <f t="shared" si="92"/>
        <v>yes</v>
      </c>
      <c r="G997" s="3" t="str">
        <f t="shared" si="93"/>
        <v>no</v>
      </c>
      <c r="H997" s="3">
        <f t="shared" si="94"/>
        <v>-24.84</v>
      </c>
    </row>
    <row r="998" spans="1:8" x14ac:dyDescent="0.15">
      <c r="A998" s="3">
        <v>1953.06</v>
      </c>
      <c r="B998" s="3">
        <v>23.95</v>
      </c>
      <c r="C998" s="3" t="str">
        <f t="shared" si="95"/>
        <v>yes</v>
      </c>
      <c r="D998" s="3">
        <f t="shared" si="90"/>
        <v>24.90733333333333</v>
      </c>
      <c r="E998" s="3">
        <f t="shared" si="91"/>
        <v>25.516000000000002</v>
      </c>
      <c r="F998" s="3" t="str">
        <f t="shared" si="92"/>
        <v>no</v>
      </c>
      <c r="G998" s="3" t="str">
        <f t="shared" si="93"/>
        <v>yes</v>
      </c>
      <c r="H998" s="3">
        <f t="shared" si="94"/>
        <v>23.95</v>
      </c>
    </row>
    <row r="999" spans="1:8" x14ac:dyDescent="0.15">
      <c r="A999" s="3">
        <v>1953.07</v>
      </c>
      <c r="B999" s="3">
        <v>24.29</v>
      </c>
      <c r="C999" s="3" t="str">
        <f t="shared" si="95"/>
        <v>no</v>
      </c>
      <c r="D999" s="3">
        <f t="shared" si="90"/>
        <v>24.916666666666664</v>
      </c>
      <c r="E999" s="3">
        <f t="shared" si="91"/>
        <v>25.07</v>
      </c>
      <c r="F999" s="3" t="str">
        <f t="shared" si="92"/>
        <v>no</v>
      </c>
      <c r="G999" s="3" t="str">
        <f t="shared" si="93"/>
        <v>no</v>
      </c>
      <c r="H999" s="3">
        <f t="shared" si="94"/>
        <v>0</v>
      </c>
    </row>
    <row r="1000" spans="1:8" x14ac:dyDescent="0.15">
      <c r="A1000" s="3">
        <v>1953.08</v>
      </c>
      <c r="B1000" s="3">
        <v>24.39</v>
      </c>
      <c r="C1000" s="3" t="str">
        <f t="shared" si="95"/>
        <v>no</v>
      </c>
      <c r="D1000" s="3">
        <f t="shared" si="90"/>
        <v>24.95333333333333</v>
      </c>
      <c r="E1000" s="3">
        <f t="shared" si="91"/>
        <v>24.756</v>
      </c>
      <c r="F1000" s="3" t="str">
        <f t="shared" si="92"/>
        <v>no</v>
      </c>
      <c r="G1000" s="3" t="str">
        <f t="shared" si="93"/>
        <v>no</v>
      </c>
      <c r="H1000" s="3">
        <f t="shared" si="94"/>
        <v>0</v>
      </c>
    </row>
    <row r="1001" spans="1:8" x14ac:dyDescent="0.15">
      <c r="A1001" s="3">
        <v>1953.09</v>
      </c>
      <c r="B1001" s="3">
        <v>23.27</v>
      </c>
      <c r="C1001" s="3" t="str">
        <f t="shared" si="95"/>
        <v>no</v>
      </c>
      <c r="D1001" s="3">
        <f t="shared" si="90"/>
        <v>24.997333333333327</v>
      </c>
      <c r="E1001" s="3">
        <f t="shared" si="91"/>
        <v>24.436</v>
      </c>
      <c r="F1001" s="3" t="str">
        <f t="shared" si="92"/>
        <v>no</v>
      </c>
      <c r="G1001" s="3" t="str">
        <f t="shared" si="93"/>
        <v>no</v>
      </c>
      <c r="H1001" s="3">
        <f t="shared" si="94"/>
        <v>0</v>
      </c>
    </row>
    <row r="1002" spans="1:8" x14ac:dyDescent="0.15">
      <c r="A1002" s="3">
        <v>1953.1</v>
      </c>
      <c r="B1002" s="3">
        <v>23.97</v>
      </c>
      <c r="C1002" s="3" t="str">
        <f t="shared" si="95"/>
        <v>no</v>
      </c>
      <c r="D1002" s="3">
        <f t="shared" si="90"/>
        <v>24.923333333333336</v>
      </c>
      <c r="E1002" s="3">
        <f t="shared" si="91"/>
        <v>24.148</v>
      </c>
      <c r="F1002" s="3" t="str">
        <f t="shared" si="92"/>
        <v>no</v>
      </c>
      <c r="G1002" s="3" t="str">
        <f t="shared" si="93"/>
        <v>no</v>
      </c>
      <c r="H1002" s="3">
        <f t="shared" si="94"/>
        <v>0</v>
      </c>
    </row>
    <row r="1003" spans="1:8" x14ac:dyDescent="0.15">
      <c r="A1003" s="3">
        <v>1953.11</v>
      </c>
      <c r="B1003" s="3">
        <v>24.5</v>
      </c>
      <c r="C1003" s="3" t="str">
        <f t="shared" si="95"/>
        <v>no</v>
      </c>
      <c r="D1003" s="3">
        <f t="shared" si="90"/>
        <v>24.849333333333334</v>
      </c>
      <c r="E1003" s="3">
        <f t="shared" si="91"/>
        <v>23.973999999999997</v>
      </c>
      <c r="F1003" s="3" t="str">
        <f t="shared" si="92"/>
        <v>no</v>
      </c>
      <c r="G1003" s="3" t="str">
        <f t="shared" si="93"/>
        <v>no</v>
      </c>
      <c r="H1003" s="3">
        <f t="shared" si="94"/>
        <v>0</v>
      </c>
    </row>
    <row r="1004" spans="1:8" x14ac:dyDescent="0.15">
      <c r="A1004" s="3">
        <v>1953.12</v>
      </c>
      <c r="B1004" s="3">
        <v>24.83</v>
      </c>
      <c r="C1004" s="3" t="str">
        <f t="shared" si="95"/>
        <v>no</v>
      </c>
      <c r="D1004" s="3">
        <f t="shared" si="90"/>
        <v>24.804000000000006</v>
      </c>
      <c r="E1004" s="3">
        <f t="shared" si="91"/>
        <v>24.084</v>
      </c>
      <c r="F1004" s="3" t="str">
        <f t="shared" si="92"/>
        <v>yes</v>
      </c>
      <c r="G1004" s="3" t="str">
        <f t="shared" si="93"/>
        <v>no</v>
      </c>
      <c r="H1004" s="3">
        <f t="shared" si="94"/>
        <v>-24.83</v>
      </c>
    </row>
    <row r="1005" spans="1:8" x14ac:dyDescent="0.15">
      <c r="A1005" s="3">
        <v>1954.01</v>
      </c>
      <c r="B1005" s="3">
        <v>25.46</v>
      </c>
      <c r="C1005" s="3" t="str">
        <f t="shared" si="95"/>
        <v>yes</v>
      </c>
      <c r="D1005" s="3">
        <f t="shared" si="90"/>
        <v>24.807333333333329</v>
      </c>
      <c r="E1005" s="3">
        <f t="shared" si="91"/>
        <v>24.192</v>
      </c>
      <c r="F1005" s="3" t="str">
        <f t="shared" si="92"/>
        <v>no</v>
      </c>
      <c r="G1005" s="3" t="str">
        <f t="shared" si="93"/>
        <v>no</v>
      </c>
      <c r="H1005" s="3">
        <f t="shared" si="94"/>
        <v>0</v>
      </c>
    </row>
    <row r="1006" spans="1:8" x14ac:dyDescent="0.15">
      <c r="A1006" s="3">
        <v>1954.02</v>
      </c>
      <c r="B1006" s="3">
        <v>26.02</v>
      </c>
      <c r="C1006" s="3" t="str">
        <f t="shared" si="95"/>
        <v>yes</v>
      </c>
      <c r="D1006" s="3">
        <f t="shared" si="90"/>
        <v>24.887333333333331</v>
      </c>
      <c r="E1006" s="3">
        <f t="shared" si="91"/>
        <v>24.405999999999999</v>
      </c>
      <c r="F1006" s="3" t="str">
        <f t="shared" si="92"/>
        <v>no</v>
      </c>
      <c r="G1006" s="3" t="str">
        <f t="shared" si="93"/>
        <v>no</v>
      </c>
      <c r="H1006" s="3">
        <f t="shared" si="94"/>
        <v>0</v>
      </c>
    </row>
    <row r="1007" spans="1:8" x14ac:dyDescent="0.15">
      <c r="A1007" s="3">
        <v>1954.03</v>
      </c>
      <c r="B1007" s="3">
        <v>26.57</v>
      </c>
      <c r="C1007" s="3" t="str">
        <f t="shared" si="95"/>
        <v>yes</v>
      </c>
      <c r="D1007" s="3">
        <f t="shared" si="90"/>
        <v>24.95333333333333</v>
      </c>
      <c r="E1007" s="3">
        <f t="shared" si="91"/>
        <v>24.955999999999996</v>
      </c>
      <c r="F1007" s="3" t="str">
        <f t="shared" si="92"/>
        <v>no</v>
      </c>
      <c r="G1007" s="3" t="str">
        <f t="shared" si="93"/>
        <v>no</v>
      </c>
      <c r="H1007" s="3">
        <f t="shared" si="94"/>
        <v>0</v>
      </c>
    </row>
    <row r="1008" spans="1:8" x14ac:dyDescent="0.15">
      <c r="A1008" s="3">
        <v>1954.04</v>
      </c>
      <c r="B1008" s="3">
        <v>27.63</v>
      </c>
      <c r="C1008" s="3" t="str">
        <f t="shared" si="95"/>
        <v>yes</v>
      </c>
      <c r="D1008" s="3">
        <f t="shared" si="90"/>
        <v>24.988666666666663</v>
      </c>
      <c r="E1008" s="3">
        <f t="shared" si="91"/>
        <v>25.475999999999999</v>
      </c>
      <c r="F1008" s="3" t="str">
        <f t="shared" si="92"/>
        <v>no</v>
      </c>
      <c r="G1008" s="3" t="str">
        <f t="shared" si="93"/>
        <v>no</v>
      </c>
      <c r="H1008" s="3">
        <f t="shared" si="94"/>
        <v>0</v>
      </c>
    </row>
    <row r="1009" spans="1:8" x14ac:dyDescent="0.15">
      <c r="A1009" s="3">
        <v>1954.05</v>
      </c>
      <c r="B1009" s="3">
        <v>28.73</v>
      </c>
      <c r="C1009" s="3" t="str">
        <f t="shared" si="95"/>
        <v>yes</v>
      </c>
      <c r="D1009" s="3">
        <f t="shared" si="90"/>
        <v>25.085333333333331</v>
      </c>
      <c r="E1009" s="3">
        <f t="shared" si="91"/>
        <v>26.101999999999997</v>
      </c>
      <c r="F1009" s="3" t="str">
        <f t="shared" si="92"/>
        <v>no</v>
      </c>
      <c r="G1009" s="3" t="str">
        <f t="shared" si="93"/>
        <v>no</v>
      </c>
      <c r="H1009" s="3">
        <f t="shared" si="94"/>
        <v>0</v>
      </c>
    </row>
    <row r="1010" spans="1:8" x14ac:dyDescent="0.15">
      <c r="A1010" s="3">
        <v>1954.06</v>
      </c>
      <c r="B1010" s="3">
        <v>28.96</v>
      </c>
      <c r="C1010" s="3" t="str">
        <f t="shared" si="95"/>
        <v>yes</v>
      </c>
      <c r="D1010" s="3">
        <f t="shared" si="90"/>
        <v>25.276666666666664</v>
      </c>
      <c r="E1010" s="3">
        <f t="shared" si="91"/>
        <v>26.881999999999998</v>
      </c>
      <c r="F1010" s="3" t="str">
        <f t="shared" si="92"/>
        <v>no</v>
      </c>
      <c r="G1010" s="3" t="str">
        <f t="shared" si="93"/>
        <v>no</v>
      </c>
      <c r="H1010" s="3">
        <f t="shared" si="94"/>
        <v>0</v>
      </c>
    </row>
    <row r="1011" spans="1:8" x14ac:dyDescent="0.15">
      <c r="A1011" s="3">
        <v>1954.07</v>
      </c>
      <c r="B1011" s="3">
        <v>30.13</v>
      </c>
      <c r="C1011" s="3" t="str">
        <f t="shared" si="95"/>
        <v>yes</v>
      </c>
      <c r="D1011" s="3">
        <f t="shared" si="90"/>
        <v>25.474666666666668</v>
      </c>
      <c r="E1011" s="3">
        <f t="shared" si="91"/>
        <v>27.582000000000001</v>
      </c>
      <c r="F1011" s="3" t="str">
        <f t="shared" si="92"/>
        <v>no</v>
      </c>
      <c r="G1011" s="3" t="str">
        <f t="shared" si="93"/>
        <v>no</v>
      </c>
      <c r="H1011" s="3">
        <f t="shared" si="94"/>
        <v>0</v>
      </c>
    </row>
    <row r="1012" spans="1:8" x14ac:dyDescent="0.15">
      <c r="A1012" s="3">
        <v>1954.08</v>
      </c>
      <c r="B1012" s="3">
        <v>30.73</v>
      </c>
      <c r="C1012" s="3" t="str">
        <f t="shared" si="95"/>
        <v>yes</v>
      </c>
      <c r="D1012" s="3">
        <f t="shared" si="90"/>
        <v>25.835999999999999</v>
      </c>
      <c r="E1012" s="3">
        <f t="shared" si="91"/>
        <v>28.404000000000003</v>
      </c>
      <c r="F1012" s="3" t="str">
        <f t="shared" si="92"/>
        <v>no</v>
      </c>
      <c r="G1012" s="3" t="str">
        <f t="shared" si="93"/>
        <v>no</v>
      </c>
      <c r="H1012" s="3">
        <f t="shared" si="94"/>
        <v>0</v>
      </c>
    </row>
    <row r="1013" spans="1:8" x14ac:dyDescent="0.15">
      <c r="A1013" s="3">
        <v>1954.09</v>
      </c>
      <c r="B1013" s="3">
        <v>31.45</v>
      </c>
      <c r="C1013" s="3" t="str">
        <f t="shared" si="95"/>
        <v>yes</v>
      </c>
      <c r="D1013" s="3">
        <f t="shared" si="90"/>
        <v>26.228666666666665</v>
      </c>
      <c r="E1013" s="3">
        <f t="shared" si="91"/>
        <v>29.235999999999997</v>
      </c>
      <c r="F1013" s="3" t="str">
        <f t="shared" si="92"/>
        <v>no</v>
      </c>
      <c r="G1013" s="3" t="str">
        <f t="shared" si="93"/>
        <v>no</v>
      </c>
      <c r="H1013" s="3">
        <f t="shared" si="94"/>
        <v>0</v>
      </c>
    </row>
    <row r="1014" spans="1:8" x14ac:dyDescent="0.15">
      <c r="A1014" s="3">
        <v>1954.1</v>
      </c>
      <c r="B1014" s="3">
        <v>32.18</v>
      </c>
      <c r="C1014" s="3" t="str">
        <f t="shared" si="95"/>
        <v>yes</v>
      </c>
      <c r="D1014" s="3">
        <f t="shared" si="90"/>
        <v>26.728666666666665</v>
      </c>
      <c r="E1014" s="3">
        <f t="shared" si="91"/>
        <v>30</v>
      </c>
      <c r="F1014" s="3" t="str">
        <f t="shared" si="92"/>
        <v>no</v>
      </c>
      <c r="G1014" s="3" t="str">
        <f t="shared" si="93"/>
        <v>no</v>
      </c>
      <c r="H1014" s="3">
        <f t="shared" si="94"/>
        <v>0</v>
      </c>
    </row>
    <row r="1015" spans="1:8" x14ac:dyDescent="0.15">
      <c r="A1015" s="3">
        <v>1954.11</v>
      </c>
      <c r="B1015" s="3">
        <v>33.44</v>
      </c>
      <c r="C1015" s="3" t="str">
        <f t="shared" si="95"/>
        <v>yes</v>
      </c>
      <c r="D1015" s="3">
        <f t="shared" si="90"/>
        <v>27.254666666666665</v>
      </c>
      <c r="E1015" s="3">
        <f t="shared" si="91"/>
        <v>30.690000000000005</v>
      </c>
      <c r="F1015" s="3" t="str">
        <f t="shared" si="92"/>
        <v>no</v>
      </c>
      <c r="G1015" s="3" t="str">
        <f t="shared" si="93"/>
        <v>no</v>
      </c>
      <c r="H1015" s="3">
        <f t="shared" si="94"/>
        <v>0</v>
      </c>
    </row>
    <row r="1016" spans="1:8" x14ac:dyDescent="0.15">
      <c r="A1016" s="3">
        <v>1954.12</v>
      </c>
      <c r="B1016" s="3">
        <v>34.97</v>
      </c>
      <c r="C1016" s="3" t="str">
        <f t="shared" si="95"/>
        <v>yes</v>
      </c>
      <c r="D1016" s="3">
        <f t="shared" si="90"/>
        <v>27.858000000000001</v>
      </c>
      <c r="E1016" s="3">
        <f t="shared" si="91"/>
        <v>31.586000000000002</v>
      </c>
      <c r="F1016" s="3" t="str">
        <f t="shared" si="92"/>
        <v>no</v>
      </c>
      <c r="G1016" s="3" t="str">
        <f t="shared" si="93"/>
        <v>no</v>
      </c>
      <c r="H1016" s="3">
        <f t="shared" si="94"/>
        <v>0</v>
      </c>
    </row>
    <row r="1017" spans="1:8" x14ac:dyDescent="0.15">
      <c r="A1017" s="3">
        <v>1955.01</v>
      </c>
      <c r="B1017" s="3">
        <v>35.6</v>
      </c>
      <c r="C1017" s="3" t="str">
        <f t="shared" si="95"/>
        <v>yes</v>
      </c>
      <c r="D1017" s="3">
        <f t="shared" si="90"/>
        <v>28.638000000000002</v>
      </c>
      <c r="E1017" s="3">
        <f t="shared" si="91"/>
        <v>32.553999999999995</v>
      </c>
      <c r="F1017" s="3" t="str">
        <f t="shared" si="92"/>
        <v>no</v>
      </c>
      <c r="G1017" s="3" t="str">
        <f t="shared" si="93"/>
        <v>no</v>
      </c>
      <c r="H1017" s="3">
        <f t="shared" si="94"/>
        <v>0</v>
      </c>
    </row>
    <row r="1018" spans="1:8" x14ac:dyDescent="0.15">
      <c r="A1018" s="3">
        <v>1955.02</v>
      </c>
      <c r="B1018" s="3">
        <v>36.79</v>
      </c>
      <c r="C1018" s="3" t="str">
        <f t="shared" si="95"/>
        <v>yes</v>
      </c>
      <c r="D1018" s="3">
        <f t="shared" si="90"/>
        <v>29.413333333333338</v>
      </c>
      <c r="E1018" s="3">
        <f t="shared" si="91"/>
        <v>33.527999999999999</v>
      </c>
      <c r="F1018" s="3" t="str">
        <f t="shared" si="92"/>
        <v>no</v>
      </c>
      <c r="G1018" s="3" t="str">
        <f t="shared" si="93"/>
        <v>no</v>
      </c>
      <c r="H1018" s="3">
        <f t="shared" si="94"/>
        <v>0</v>
      </c>
    </row>
    <row r="1019" spans="1:8" x14ac:dyDescent="0.15">
      <c r="A1019" s="3">
        <v>1955.03</v>
      </c>
      <c r="B1019" s="3">
        <v>36.5</v>
      </c>
      <c r="C1019" s="3" t="str">
        <f t="shared" si="95"/>
        <v>yes</v>
      </c>
      <c r="D1019" s="3">
        <f t="shared" si="90"/>
        <v>30.23266666666667</v>
      </c>
      <c r="E1019" s="3">
        <f t="shared" si="91"/>
        <v>34.595999999999997</v>
      </c>
      <c r="F1019" s="3" t="str">
        <f t="shared" si="92"/>
        <v>no</v>
      </c>
      <c r="G1019" s="3" t="str">
        <f t="shared" si="93"/>
        <v>no</v>
      </c>
      <c r="H1019" s="3">
        <f t="shared" si="94"/>
        <v>0</v>
      </c>
    </row>
    <row r="1020" spans="1:8" x14ac:dyDescent="0.15">
      <c r="A1020" s="3">
        <v>1955.04</v>
      </c>
      <c r="B1020" s="3">
        <v>37.76</v>
      </c>
      <c r="C1020" s="3" t="str">
        <f t="shared" si="95"/>
        <v>yes</v>
      </c>
      <c r="D1020" s="3">
        <f t="shared" si="90"/>
        <v>31.010666666666669</v>
      </c>
      <c r="E1020" s="3">
        <f t="shared" si="91"/>
        <v>35.459999999999994</v>
      </c>
      <c r="F1020" s="3" t="str">
        <f t="shared" si="92"/>
        <v>no</v>
      </c>
      <c r="G1020" s="3" t="str">
        <f t="shared" si="93"/>
        <v>no</v>
      </c>
      <c r="H1020" s="3">
        <f t="shared" si="94"/>
        <v>0</v>
      </c>
    </row>
    <row r="1021" spans="1:8" x14ac:dyDescent="0.15">
      <c r="A1021" s="3">
        <v>1955.05</v>
      </c>
      <c r="B1021" s="3">
        <v>37.6</v>
      </c>
      <c r="C1021" s="3" t="str">
        <f t="shared" si="95"/>
        <v>yes</v>
      </c>
      <c r="D1021" s="3">
        <f t="shared" si="90"/>
        <v>31.830666666666666</v>
      </c>
      <c r="E1021" s="3">
        <f t="shared" si="91"/>
        <v>36.323999999999998</v>
      </c>
      <c r="F1021" s="3" t="str">
        <f t="shared" si="92"/>
        <v>no</v>
      </c>
      <c r="G1021" s="3" t="str">
        <f t="shared" si="93"/>
        <v>no</v>
      </c>
      <c r="H1021" s="3">
        <f t="shared" si="94"/>
        <v>0</v>
      </c>
    </row>
    <row r="1022" spans="1:8" x14ac:dyDescent="0.15">
      <c r="A1022" s="3">
        <v>1955.06</v>
      </c>
      <c r="B1022" s="3">
        <v>39.78</v>
      </c>
      <c r="C1022" s="3" t="str">
        <f t="shared" si="95"/>
        <v>yes</v>
      </c>
      <c r="D1022" s="3">
        <f t="shared" si="90"/>
        <v>32.602666666666671</v>
      </c>
      <c r="E1022" s="3">
        <f t="shared" si="91"/>
        <v>36.85</v>
      </c>
      <c r="F1022" s="3" t="str">
        <f t="shared" si="92"/>
        <v>no</v>
      </c>
      <c r="G1022" s="3" t="str">
        <f t="shared" si="93"/>
        <v>no</v>
      </c>
      <c r="H1022" s="3">
        <f t="shared" si="94"/>
        <v>0</v>
      </c>
    </row>
    <row r="1023" spans="1:8" x14ac:dyDescent="0.15">
      <c r="A1023" s="3">
        <v>1955.07</v>
      </c>
      <c r="B1023" s="3">
        <v>42.69</v>
      </c>
      <c r="C1023" s="3" t="str">
        <f t="shared" si="95"/>
        <v>yes</v>
      </c>
      <c r="D1023" s="3">
        <f t="shared" si="90"/>
        <v>33.483333333333334</v>
      </c>
      <c r="E1023" s="3">
        <f t="shared" si="91"/>
        <v>37.685999999999993</v>
      </c>
      <c r="F1023" s="3" t="str">
        <f t="shared" si="92"/>
        <v>no</v>
      </c>
      <c r="G1023" s="3" t="str">
        <f t="shared" si="93"/>
        <v>no</v>
      </c>
      <c r="H1023" s="3">
        <f t="shared" si="94"/>
        <v>0</v>
      </c>
    </row>
    <row r="1024" spans="1:8" x14ac:dyDescent="0.15">
      <c r="A1024" s="3">
        <v>1955.08</v>
      </c>
      <c r="B1024" s="3">
        <v>42.43</v>
      </c>
      <c r="C1024" s="3" t="str">
        <f t="shared" si="95"/>
        <v>yes</v>
      </c>
      <c r="D1024" s="3">
        <f t="shared" si="90"/>
        <v>34.487333333333332</v>
      </c>
      <c r="E1024" s="3">
        <f t="shared" si="91"/>
        <v>38.866</v>
      </c>
      <c r="F1024" s="3" t="str">
        <f t="shared" si="92"/>
        <v>no</v>
      </c>
      <c r="G1024" s="3" t="str">
        <f t="shared" si="93"/>
        <v>no</v>
      </c>
      <c r="H1024" s="3">
        <f t="shared" si="94"/>
        <v>0</v>
      </c>
    </row>
    <row r="1025" spans="1:8" x14ac:dyDescent="0.15">
      <c r="A1025" s="3">
        <v>1955.09</v>
      </c>
      <c r="B1025" s="3">
        <v>44.34</v>
      </c>
      <c r="C1025" s="3" t="str">
        <f t="shared" si="95"/>
        <v>yes</v>
      </c>
      <c r="D1025" s="3">
        <f t="shared" si="90"/>
        <v>35.400666666666673</v>
      </c>
      <c r="E1025" s="3">
        <f t="shared" si="91"/>
        <v>40.052</v>
      </c>
      <c r="F1025" s="3" t="str">
        <f t="shared" si="92"/>
        <v>no</v>
      </c>
      <c r="G1025" s="3" t="str">
        <f t="shared" si="93"/>
        <v>no</v>
      </c>
      <c r="H1025" s="3">
        <f t="shared" si="94"/>
        <v>0</v>
      </c>
    </row>
    <row r="1026" spans="1:8" x14ac:dyDescent="0.15">
      <c r="A1026" s="3">
        <v>1955.1</v>
      </c>
      <c r="B1026" s="3">
        <v>42.11</v>
      </c>
      <c r="C1026" s="3" t="str">
        <f t="shared" si="95"/>
        <v>yes</v>
      </c>
      <c r="D1026" s="3">
        <f t="shared" si="90"/>
        <v>36.426000000000009</v>
      </c>
      <c r="E1026" s="3">
        <f t="shared" si="91"/>
        <v>41.368000000000002</v>
      </c>
      <c r="F1026" s="3" t="str">
        <f t="shared" si="92"/>
        <v>no</v>
      </c>
      <c r="G1026" s="3" t="str">
        <f t="shared" si="93"/>
        <v>no</v>
      </c>
      <c r="H1026" s="3">
        <f t="shared" si="94"/>
        <v>0</v>
      </c>
    </row>
    <row r="1027" spans="1:8" x14ac:dyDescent="0.15">
      <c r="A1027" s="3">
        <v>1955.11</v>
      </c>
      <c r="B1027" s="3">
        <v>44.95</v>
      </c>
      <c r="C1027" s="3" t="str">
        <f t="shared" si="95"/>
        <v>yes</v>
      </c>
      <c r="D1027" s="3">
        <f t="shared" si="90"/>
        <v>37.224666666666664</v>
      </c>
      <c r="E1027" s="3">
        <f t="shared" si="91"/>
        <v>42.27</v>
      </c>
      <c r="F1027" s="3" t="str">
        <f t="shared" si="92"/>
        <v>no</v>
      </c>
      <c r="G1027" s="3" t="str">
        <f t="shared" si="93"/>
        <v>no</v>
      </c>
      <c r="H1027" s="3">
        <f t="shared" si="94"/>
        <v>0</v>
      </c>
    </row>
    <row r="1028" spans="1:8" x14ac:dyDescent="0.15">
      <c r="A1028" s="3">
        <v>1955.12</v>
      </c>
      <c r="B1028" s="3">
        <v>45.37</v>
      </c>
      <c r="C1028" s="3" t="str">
        <f t="shared" si="95"/>
        <v>yes</v>
      </c>
      <c r="D1028" s="3">
        <f t="shared" si="90"/>
        <v>38.172666666666679</v>
      </c>
      <c r="E1028" s="3">
        <f t="shared" si="91"/>
        <v>43.303999999999995</v>
      </c>
      <c r="F1028" s="3" t="str">
        <f t="shared" si="92"/>
        <v>no</v>
      </c>
      <c r="G1028" s="3" t="str">
        <f t="shared" si="93"/>
        <v>no</v>
      </c>
      <c r="H1028" s="3">
        <f t="shared" si="94"/>
        <v>0</v>
      </c>
    </row>
    <row r="1029" spans="1:8" x14ac:dyDescent="0.15">
      <c r="A1029" s="3">
        <v>1956.01</v>
      </c>
      <c r="B1029" s="3">
        <v>44.15</v>
      </c>
      <c r="C1029" s="3" t="str">
        <f t="shared" si="95"/>
        <v>yes</v>
      </c>
      <c r="D1029" s="3">
        <f t="shared" si="90"/>
        <v>39.100666666666676</v>
      </c>
      <c r="E1029" s="3">
        <f t="shared" si="91"/>
        <v>43.839999999999996</v>
      </c>
      <c r="F1029" s="3" t="str">
        <f t="shared" si="92"/>
        <v>no</v>
      </c>
      <c r="G1029" s="3" t="str">
        <f t="shared" si="93"/>
        <v>no</v>
      </c>
      <c r="H1029" s="3">
        <f t="shared" si="94"/>
        <v>0</v>
      </c>
    </row>
    <row r="1030" spans="1:8" x14ac:dyDescent="0.15">
      <c r="A1030" s="3">
        <v>1956.02</v>
      </c>
      <c r="B1030" s="3">
        <v>44.43</v>
      </c>
      <c r="C1030" s="3" t="str">
        <f t="shared" si="95"/>
        <v>yes</v>
      </c>
      <c r="D1030" s="3">
        <f t="shared" si="90"/>
        <v>39.898666666666664</v>
      </c>
      <c r="E1030" s="3">
        <f t="shared" si="91"/>
        <v>44.184000000000005</v>
      </c>
      <c r="F1030" s="3" t="str">
        <f t="shared" si="92"/>
        <v>no</v>
      </c>
      <c r="G1030" s="3" t="str">
        <f t="shared" si="93"/>
        <v>no</v>
      </c>
      <c r="H1030" s="3">
        <f t="shared" si="94"/>
        <v>0</v>
      </c>
    </row>
    <row r="1031" spans="1:8" x14ac:dyDescent="0.15">
      <c r="A1031" s="3">
        <v>1956.03</v>
      </c>
      <c r="B1031" s="3">
        <v>47.49</v>
      </c>
      <c r="C1031" s="3" t="str">
        <f t="shared" si="95"/>
        <v>yes</v>
      </c>
      <c r="D1031" s="3">
        <f t="shared" si="90"/>
        <v>40.63133333333333</v>
      </c>
      <c r="E1031" s="3">
        <f t="shared" si="91"/>
        <v>44.202000000000005</v>
      </c>
      <c r="F1031" s="3" t="str">
        <f t="shared" si="92"/>
        <v>no</v>
      </c>
      <c r="G1031" s="3" t="str">
        <f t="shared" si="93"/>
        <v>no</v>
      </c>
      <c r="H1031" s="3">
        <f t="shared" si="94"/>
        <v>0</v>
      </c>
    </row>
    <row r="1032" spans="1:8" x14ac:dyDescent="0.15">
      <c r="A1032" s="3">
        <v>1956.04</v>
      </c>
      <c r="B1032" s="3">
        <v>48.05</v>
      </c>
      <c r="C1032" s="3" t="str">
        <f t="shared" si="95"/>
        <v>yes</v>
      </c>
      <c r="D1032" s="3">
        <f t="shared" si="90"/>
        <v>41.466000000000001</v>
      </c>
      <c r="E1032" s="3">
        <f t="shared" si="91"/>
        <v>45.278000000000006</v>
      </c>
      <c r="F1032" s="3" t="str">
        <f t="shared" si="92"/>
        <v>no</v>
      </c>
      <c r="G1032" s="3" t="str">
        <f t="shared" si="93"/>
        <v>no</v>
      </c>
      <c r="H1032" s="3">
        <f t="shared" si="94"/>
        <v>0</v>
      </c>
    </row>
    <row r="1033" spans="1:8" x14ac:dyDescent="0.15">
      <c r="A1033" s="3">
        <v>1956.05</v>
      </c>
      <c r="B1033" s="3">
        <v>46.54</v>
      </c>
      <c r="C1033" s="3" t="str">
        <f t="shared" si="95"/>
        <v>yes</v>
      </c>
      <c r="D1033" s="3">
        <f t="shared" si="90"/>
        <v>42.295999999999999</v>
      </c>
      <c r="E1033" s="3">
        <f t="shared" si="91"/>
        <v>45.898000000000003</v>
      </c>
      <c r="F1033" s="3" t="str">
        <f t="shared" si="92"/>
        <v>no</v>
      </c>
      <c r="G1033" s="3" t="str">
        <f t="shared" si="93"/>
        <v>no</v>
      </c>
      <c r="H1033" s="3">
        <f t="shared" si="94"/>
        <v>0</v>
      </c>
    </row>
    <row r="1034" spans="1:8" x14ac:dyDescent="0.15">
      <c r="A1034" s="3">
        <v>1956.06</v>
      </c>
      <c r="B1034" s="3">
        <v>46.27</v>
      </c>
      <c r="C1034" s="3" t="str">
        <f t="shared" si="95"/>
        <v>yes</v>
      </c>
      <c r="D1034" s="3">
        <f t="shared" si="90"/>
        <v>42.945999999999998</v>
      </c>
      <c r="E1034" s="3">
        <f t="shared" si="91"/>
        <v>46.131999999999998</v>
      </c>
      <c r="F1034" s="3" t="str">
        <f t="shared" si="92"/>
        <v>no</v>
      </c>
      <c r="G1034" s="3" t="str">
        <f t="shared" si="93"/>
        <v>no</v>
      </c>
      <c r="H1034" s="3">
        <f t="shared" si="94"/>
        <v>0</v>
      </c>
    </row>
    <row r="1035" spans="1:8" x14ac:dyDescent="0.15">
      <c r="A1035" s="3">
        <v>1956.07</v>
      </c>
      <c r="B1035" s="3">
        <v>48.78</v>
      </c>
      <c r="C1035" s="3" t="str">
        <f t="shared" si="95"/>
        <v>yes</v>
      </c>
      <c r="D1035" s="3">
        <f t="shared" si="90"/>
        <v>43.597333333333317</v>
      </c>
      <c r="E1035" s="3">
        <f t="shared" si="91"/>
        <v>46.555999999999997</v>
      </c>
      <c r="F1035" s="3" t="str">
        <f t="shared" si="92"/>
        <v>no</v>
      </c>
      <c r="G1035" s="3" t="str">
        <f t="shared" si="93"/>
        <v>no</v>
      </c>
      <c r="H1035" s="3">
        <f t="shared" si="94"/>
        <v>0</v>
      </c>
    </row>
    <row r="1036" spans="1:8" x14ac:dyDescent="0.15">
      <c r="A1036" s="3">
        <v>1956.08</v>
      </c>
      <c r="B1036" s="3">
        <v>48.49</v>
      </c>
      <c r="C1036" s="3" t="str">
        <f t="shared" si="95"/>
        <v>yes</v>
      </c>
      <c r="D1036" s="3">
        <f t="shared" si="90"/>
        <v>44.331999999999994</v>
      </c>
      <c r="E1036" s="3">
        <f t="shared" si="91"/>
        <v>47.426000000000002</v>
      </c>
      <c r="F1036" s="3" t="str">
        <f t="shared" si="92"/>
        <v>no</v>
      </c>
      <c r="G1036" s="3" t="str">
        <f t="shared" si="93"/>
        <v>no</v>
      </c>
      <c r="H1036" s="3">
        <f t="shared" si="94"/>
        <v>0</v>
      </c>
    </row>
    <row r="1037" spans="1:8" x14ac:dyDescent="0.15">
      <c r="A1037" s="3">
        <v>1956.09</v>
      </c>
      <c r="B1037" s="3">
        <v>46.84</v>
      </c>
      <c r="C1037" s="3" t="str">
        <f t="shared" si="95"/>
        <v>yes</v>
      </c>
      <c r="D1037" s="3">
        <f t="shared" si="90"/>
        <v>45.058</v>
      </c>
      <c r="E1037" s="3">
        <f t="shared" si="91"/>
        <v>47.626000000000005</v>
      </c>
      <c r="F1037" s="3" t="str">
        <f t="shared" si="92"/>
        <v>no</v>
      </c>
      <c r="G1037" s="3" t="str">
        <f t="shared" si="93"/>
        <v>yes</v>
      </c>
      <c r="H1037" s="3">
        <f t="shared" si="94"/>
        <v>46.84</v>
      </c>
    </row>
    <row r="1038" spans="1:8" x14ac:dyDescent="0.15">
      <c r="A1038" s="3">
        <v>1956.1</v>
      </c>
      <c r="B1038" s="3">
        <v>46.24</v>
      </c>
      <c r="C1038" s="3" t="str">
        <f t="shared" si="95"/>
        <v>no</v>
      </c>
      <c r="D1038" s="3">
        <f t="shared" si="90"/>
        <v>45.528666666666673</v>
      </c>
      <c r="E1038" s="3">
        <f t="shared" si="91"/>
        <v>47.384</v>
      </c>
      <c r="F1038" s="3" t="str">
        <f t="shared" si="92"/>
        <v>yes</v>
      </c>
      <c r="G1038" s="3" t="str">
        <f t="shared" si="93"/>
        <v>no</v>
      </c>
      <c r="H1038" s="3">
        <f t="shared" si="94"/>
        <v>-46.24</v>
      </c>
    </row>
    <row r="1039" spans="1:8" x14ac:dyDescent="0.15">
      <c r="A1039" s="3">
        <v>1956.11</v>
      </c>
      <c r="B1039" s="3">
        <v>45.76</v>
      </c>
      <c r="C1039" s="3" t="str">
        <f t="shared" si="95"/>
        <v>yes</v>
      </c>
      <c r="D1039" s="3">
        <f t="shared" si="90"/>
        <v>45.765333333333338</v>
      </c>
      <c r="E1039" s="3">
        <f t="shared" si="91"/>
        <v>47.324000000000005</v>
      </c>
      <c r="F1039" s="3" t="str">
        <f t="shared" si="92"/>
        <v>no</v>
      </c>
      <c r="G1039" s="3" t="str">
        <f t="shared" si="93"/>
        <v>yes</v>
      </c>
      <c r="H1039" s="3">
        <f t="shared" si="94"/>
        <v>45.76</v>
      </c>
    </row>
    <row r="1040" spans="1:8" x14ac:dyDescent="0.15">
      <c r="A1040" s="3">
        <v>1956.12</v>
      </c>
      <c r="B1040" s="3">
        <v>46.44</v>
      </c>
      <c r="C1040" s="3" t="str">
        <f t="shared" si="95"/>
        <v>no</v>
      </c>
      <c r="D1040" s="3">
        <f t="shared" si="90"/>
        <v>45.987333333333339</v>
      </c>
      <c r="E1040" s="3">
        <f t="shared" si="91"/>
        <v>47.222000000000001</v>
      </c>
      <c r="F1040" s="3" t="str">
        <f t="shared" si="92"/>
        <v>yes</v>
      </c>
      <c r="G1040" s="3" t="str">
        <f t="shared" si="93"/>
        <v>no</v>
      </c>
      <c r="H1040" s="3">
        <f t="shared" si="94"/>
        <v>-46.44</v>
      </c>
    </row>
    <row r="1041" spans="1:8" x14ac:dyDescent="0.15">
      <c r="A1041" s="3">
        <v>1957.01</v>
      </c>
      <c r="B1041" s="3">
        <v>45.43</v>
      </c>
      <c r="C1041" s="3" t="str">
        <f t="shared" si="95"/>
        <v>yes</v>
      </c>
      <c r="D1041" s="3">
        <f t="shared" si="90"/>
        <v>46.12733333333334</v>
      </c>
      <c r="E1041" s="3">
        <f t="shared" si="91"/>
        <v>46.754000000000005</v>
      </c>
      <c r="F1041" s="3" t="str">
        <f t="shared" si="92"/>
        <v>no</v>
      </c>
      <c r="G1041" s="3" t="str">
        <f t="shared" si="93"/>
        <v>yes</v>
      </c>
      <c r="H1041" s="3">
        <f t="shared" si="94"/>
        <v>45.43</v>
      </c>
    </row>
    <row r="1042" spans="1:8" x14ac:dyDescent="0.15">
      <c r="A1042" s="3">
        <v>1957.02</v>
      </c>
      <c r="B1042" s="3">
        <v>43.47</v>
      </c>
      <c r="C1042" s="3" t="str">
        <f t="shared" si="95"/>
        <v>no</v>
      </c>
      <c r="D1042" s="3">
        <f t="shared" si="90"/>
        <v>46.348666666666659</v>
      </c>
      <c r="E1042" s="3">
        <f t="shared" si="91"/>
        <v>46.142000000000003</v>
      </c>
      <c r="F1042" s="3" t="str">
        <f t="shared" si="92"/>
        <v>no</v>
      </c>
      <c r="G1042" s="3" t="str">
        <f t="shared" si="93"/>
        <v>no</v>
      </c>
      <c r="H1042" s="3">
        <f t="shared" si="94"/>
        <v>0</v>
      </c>
    </row>
    <row r="1043" spans="1:8" x14ac:dyDescent="0.15">
      <c r="A1043" s="3">
        <v>1957.03</v>
      </c>
      <c r="B1043" s="3">
        <v>44.03</v>
      </c>
      <c r="C1043" s="3" t="str">
        <f t="shared" si="95"/>
        <v>no</v>
      </c>
      <c r="D1043" s="3">
        <f t="shared" si="90"/>
        <v>46.250000000000007</v>
      </c>
      <c r="E1043" s="3">
        <f t="shared" si="91"/>
        <v>45.468000000000004</v>
      </c>
      <c r="F1043" s="3" t="str">
        <f t="shared" si="92"/>
        <v>no</v>
      </c>
      <c r="G1043" s="3" t="str">
        <f t="shared" si="93"/>
        <v>no</v>
      </c>
      <c r="H1043" s="3">
        <f t="shared" si="94"/>
        <v>0</v>
      </c>
    </row>
    <row r="1044" spans="1:8" x14ac:dyDescent="0.15">
      <c r="A1044" s="3">
        <v>1957.04</v>
      </c>
      <c r="B1044" s="3">
        <v>45.05</v>
      </c>
      <c r="C1044" s="3" t="str">
        <f t="shared" si="95"/>
        <v>no</v>
      </c>
      <c r="D1044" s="3">
        <f t="shared" si="90"/>
        <v>46.160666666666664</v>
      </c>
      <c r="E1044" s="3">
        <f t="shared" si="91"/>
        <v>45.025999999999996</v>
      </c>
      <c r="F1044" s="3" t="str">
        <f t="shared" si="92"/>
        <v>no</v>
      </c>
      <c r="G1044" s="3" t="str">
        <f t="shared" si="93"/>
        <v>no</v>
      </c>
      <c r="H1044" s="3">
        <f t="shared" si="94"/>
        <v>0</v>
      </c>
    </row>
    <row r="1045" spans="1:8" x14ac:dyDescent="0.15">
      <c r="A1045" s="3">
        <v>1957.05</v>
      </c>
      <c r="B1045" s="3">
        <v>46.78</v>
      </c>
      <c r="C1045" s="3" t="str">
        <f t="shared" si="95"/>
        <v>no</v>
      </c>
      <c r="D1045" s="3">
        <f t="shared" si="90"/>
        <v>46.220666666666652</v>
      </c>
      <c r="E1045" s="3">
        <f t="shared" si="91"/>
        <v>44.884</v>
      </c>
      <c r="F1045" s="3" t="str">
        <f t="shared" si="92"/>
        <v>yes</v>
      </c>
      <c r="G1045" s="3" t="str">
        <f t="shared" si="93"/>
        <v>no</v>
      </c>
      <c r="H1045" s="3">
        <f t="shared" si="94"/>
        <v>-46.78</v>
      </c>
    </row>
    <row r="1046" spans="1:8" x14ac:dyDescent="0.15">
      <c r="A1046" s="3">
        <v>1957.06</v>
      </c>
      <c r="B1046" s="3">
        <v>47.55</v>
      </c>
      <c r="C1046" s="3" t="str">
        <f t="shared" si="95"/>
        <v>yes</v>
      </c>
      <c r="D1046" s="3">
        <f t="shared" si="90"/>
        <v>46.377333333333333</v>
      </c>
      <c r="E1046" s="3">
        <f t="shared" si="91"/>
        <v>44.952000000000005</v>
      </c>
      <c r="F1046" s="3" t="str">
        <f t="shared" si="92"/>
        <v>no</v>
      </c>
      <c r="G1046" s="3" t="str">
        <f t="shared" si="93"/>
        <v>no</v>
      </c>
      <c r="H1046" s="3">
        <f t="shared" si="94"/>
        <v>0</v>
      </c>
    </row>
    <row r="1047" spans="1:8" x14ac:dyDescent="0.15">
      <c r="A1047" s="3">
        <v>1957.07</v>
      </c>
      <c r="B1047" s="3">
        <v>48.51</v>
      </c>
      <c r="C1047" s="3" t="str">
        <f t="shared" si="95"/>
        <v>yes</v>
      </c>
      <c r="D1047" s="3">
        <f t="shared" si="90"/>
        <v>46.38133333333333</v>
      </c>
      <c r="E1047" s="3">
        <f t="shared" si="91"/>
        <v>45.375999999999998</v>
      </c>
      <c r="F1047" s="3" t="str">
        <f t="shared" si="92"/>
        <v>no</v>
      </c>
      <c r="G1047" s="3" t="str">
        <f t="shared" si="93"/>
        <v>no</v>
      </c>
      <c r="H1047" s="3">
        <f t="shared" si="94"/>
        <v>0</v>
      </c>
    </row>
    <row r="1048" spans="1:8" x14ac:dyDescent="0.15">
      <c r="A1048" s="3">
        <v>1957.08</v>
      </c>
      <c r="B1048" s="3">
        <v>45.84</v>
      </c>
      <c r="C1048" s="3" t="str">
        <f t="shared" si="95"/>
        <v>yes</v>
      </c>
      <c r="D1048" s="3">
        <f t="shared" si="90"/>
        <v>46.411999999999992</v>
      </c>
      <c r="E1048" s="3">
        <f t="shared" si="91"/>
        <v>46.384</v>
      </c>
      <c r="F1048" s="3" t="str">
        <f t="shared" si="92"/>
        <v>no</v>
      </c>
      <c r="G1048" s="3" t="str">
        <f t="shared" si="93"/>
        <v>yes</v>
      </c>
      <c r="H1048" s="3">
        <f t="shared" si="94"/>
        <v>45.84</v>
      </c>
    </row>
    <row r="1049" spans="1:8" x14ac:dyDescent="0.15">
      <c r="A1049" s="3">
        <v>1957.09</v>
      </c>
      <c r="B1049" s="3">
        <v>43.98</v>
      </c>
      <c r="C1049" s="3" t="str">
        <f t="shared" si="95"/>
        <v>no</v>
      </c>
      <c r="D1049" s="3">
        <f t="shared" ref="D1049:D1112" si="96">AVERAGE(B1034:B1048)</f>
        <v>46.365333333333332</v>
      </c>
      <c r="E1049" s="3">
        <f t="shared" ref="E1049:E1112" si="97">AVERAGE(B1044:B1048)</f>
        <v>46.745999999999995</v>
      </c>
      <c r="F1049" s="3" t="str">
        <f t="shared" ref="F1049:F1112" si="98">IF(AND(C1049="No",B1049&gt;D1049),"yes","no")</f>
        <v>no</v>
      </c>
      <c r="G1049" s="3" t="str">
        <f t="shared" ref="G1049:G1112" si="99">IF(AND(C1049="Yes",B1049&lt;E1049),"yes","no")</f>
        <v>no</v>
      </c>
      <c r="H1049" s="3">
        <f t="shared" ref="H1049:H1112" si="100">IF(F1049="yes",-B1049,IF(G1049="yes",B1049,0))</f>
        <v>0</v>
      </c>
    </row>
    <row r="1050" spans="1:8" x14ac:dyDescent="0.15">
      <c r="A1050" s="3">
        <v>1957.1</v>
      </c>
      <c r="B1050" s="3">
        <v>41.24</v>
      </c>
      <c r="C1050" s="3" t="str">
        <f t="shared" ref="C1050:C1113" si="101">IF(F1049="yes","yes",IF(G1049="yes","no",C1049))</f>
        <v>no</v>
      </c>
      <c r="D1050" s="3">
        <f t="shared" si="96"/>
        <v>46.212666666666671</v>
      </c>
      <c r="E1050" s="3">
        <f t="shared" si="97"/>
        <v>46.531999999999996</v>
      </c>
      <c r="F1050" s="3" t="str">
        <f t="shared" si="98"/>
        <v>no</v>
      </c>
      <c r="G1050" s="3" t="str">
        <f t="shared" si="99"/>
        <v>no</v>
      </c>
      <c r="H1050" s="3">
        <f t="shared" si="100"/>
        <v>0</v>
      </c>
    </row>
    <row r="1051" spans="1:8" x14ac:dyDescent="0.15">
      <c r="A1051" s="3">
        <v>1957.11</v>
      </c>
      <c r="B1051" s="3">
        <v>40.35</v>
      </c>
      <c r="C1051" s="3" t="str">
        <f t="shared" si="101"/>
        <v>no</v>
      </c>
      <c r="D1051" s="3">
        <f t="shared" si="96"/>
        <v>45.710000000000008</v>
      </c>
      <c r="E1051" s="3">
        <f t="shared" si="97"/>
        <v>45.423999999999999</v>
      </c>
      <c r="F1051" s="3" t="str">
        <f t="shared" si="98"/>
        <v>no</v>
      </c>
      <c r="G1051" s="3" t="str">
        <f t="shared" si="99"/>
        <v>no</v>
      </c>
      <c r="H1051" s="3">
        <f t="shared" si="100"/>
        <v>0</v>
      </c>
    </row>
    <row r="1052" spans="1:8" x14ac:dyDescent="0.15">
      <c r="A1052" s="3">
        <v>1957.12</v>
      </c>
      <c r="B1052" s="3">
        <v>40.33</v>
      </c>
      <c r="C1052" s="3" t="str">
        <f t="shared" si="101"/>
        <v>no</v>
      </c>
      <c r="D1052" s="3">
        <f t="shared" si="96"/>
        <v>45.167333333333339</v>
      </c>
      <c r="E1052" s="3">
        <f t="shared" si="97"/>
        <v>43.983999999999995</v>
      </c>
      <c r="F1052" s="3" t="str">
        <f t="shared" si="98"/>
        <v>no</v>
      </c>
      <c r="G1052" s="3" t="str">
        <f t="shared" si="99"/>
        <v>no</v>
      </c>
      <c r="H1052" s="3">
        <f t="shared" si="100"/>
        <v>0</v>
      </c>
    </row>
    <row r="1053" spans="1:8" x14ac:dyDescent="0.15">
      <c r="A1053" s="3">
        <v>1958.01</v>
      </c>
      <c r="B1053" s="3">
        <v>41.12</v>
      </c>
      <c r="C1053" s="3" t="str">
        <f t="shared" si="101"/>
        <v>no</v>
      </c>
      <c r="D1053" s="3">
        <f t="shared" si="96"/>
        <v>44.733333333333341</v>
      </c>
      <c r="E1053" s="3">
        <f t="shared" si="97"/>
        <v>42.347999999999999</v>
      </c>
      <c r="F1053" s="3" t="str">
        <f t="shared" si="98"/>
        <v>no</v>
      </c>
      <c r="G1053" s="3" t="str">
        <f t="shared" si="99"/>
        <v>no</v>
      </c>
      <c r="H1053" s="3">
        <f t="shared" si="100"/>
        <v>0</v>
      </c>
    </row>
    <row r="1054" spans="1:8" x14ac:dyDescent="0.15">
      <c r="A1054" s="3">
        <v>1958.02</v>
      </c>
      <c r="B1054" s="3">
        <v>41.26</v>
      </c>
      <c r="C1054" s="3" t="str">
        <f t="shared" si="101"/>
        <v>no</v>
      </c>
      <c r="D1054" s="3">
        <f t="shared" si="96"/>
        <v>44.39200000000001</v>
      </c>
      <c r="E1054" s="3">
        <f t="shared" si="97"/>
        <v>41.403999999999996</v>
      </c>
      <c r="F1054" s="3" t="str">
        <f t="shared" si="98"/>
        <v>no</v>
      </c>
      <c r="G1054" s="3" t="str">
        <f t="shared" si="99"/>
        <v>no</v>
      </c>
      <c r="H1054" s="3">
        <f t="shared" si="100"/>
        <v>0</v>
      </c>
    </row>
    <row r="1055" spans="1:8" x14ac:dyDescent="0.15">
      <c r="A1055" s="3">
        <v>1958.03</v>
      </c>
      <c r="B1055" s="3">
        <v>42.11</v>
      </c>
      <c r="C1055" s="3" t="str">
        <f t="shared" si="101"/>
        <v>no</v>
      </c>
      <c r="D1055" s="3">
        <f t="shared" si="96"/>
        <v>44.092000000000006</v>
      </c>
      <c r="E1055" s="3">
        <f t="shared" si="97"/>
        <v>40.86</v>
      </c>
      <c r="F1055" s="3" t="str">
        <f t="shared" si="98"/>
        <v>no</v>
      </c>
      <c r="G1055" s="3" t="str">
        <f t="shared" si="99"/>
        <v>no</v>
      </c>
      <c r="H1055" s="3">
        <f t="shared" si="100"/>
        <v>0</v>
      </c>
    </row>
    <row r="1056" spans="1:8" x14ac:dyDescent="0.15">
      <c r="A1056" s="3">
        <v>1958.04</v>
      </c>
      <c r="B1056" s="3">
        <v>42.34</v>
      </c>
      <c r="C1056" s="3" t="str">
        <f t="shared" si="101"/>
        <v>no</v>
      </c>
      <c r="D1056" s="3">
        <f t="shared" si="96"/>
        <v>43.803333333333335</v>
      </c>
      <c r="E1056" s="3">
        <f t="shared" si="97"/>
        <v>41.034000000000006</v>
      </c>
      <c r="F1056" s="3" t="str">
        <f t="shared" si="98"/>
        <v>no</v>
      </c>
      <c r="G1056" s="3" t="str">
        <f t="shared" si="99"/>
        <v>no</v>
      </c>
      <c r="H1056" s="3">
        <f t="shared" si="100"/>
        <v>0</v>
      </c>
    </row>
    <row r="1057" spans="1:8" x14ac:dyDescent="0.15">
      <c r="A1057" s="3">
        <v>1958.05</v>
      </c>
      <c r="B1057" s="3">
        <v>43.7</v>
      </c>
      <c r="C1057" s="3" t="str">
        <f t="shared" si="101"/>
        <v>no</v>
      </c>
      <c r="D1057" s="3">
        <f t="shared" si="96"/>
        <v>43.597333333333339</v>
      </c>
      <c r="E1057" s="3">
        <f t="shared" si="97"/>
        <v>41.432000000000002</v>
      </c>
      <c r="F1057" s="3" t="str">
        <f t="shared" si="98"/>
        <v>yes</v>
      </c>
      <c r="G1057" s="3" t="str">
        <f t="shared" si="99"/>
        <v>no</v>
      </c>
      <c r="H1057" s="3">
        <f t="shared" si="100"/>
        <v>-43.7</v>
      </c>
    </row>
    <row r="1058" spans="1:8" x14ac:dyDescent="0.15">
      <c r="A1058" s="3">
        <v>1958.06</v>
      </c>
      <c r="B1058" s="3">
        <v>44.75</v>
      </c>
      <c r="C1058" s="3" t="str">
        <f t="shared" si="101"/>
        <v>yes</v>
      </c>
      <c r="D1058" s="3">
        <f t="shared" si="96"/>
        <v>43.612666666666676</v>
      </c>
      <c r="E1058" s="3">
        <f t="shared" si="97"/>
        <v>42.105999999999995</v>
      </c>
      <c r="F1058" s="3" t="str">
        <f t="shared" si="98"/>
        <v>no</v>
      </c>
      <c r="G1058" s="3" t="str">
        <f t="shared" si="99"/>
        <v>no</v>
      </c>
      <c r="H1058" s="3">
        <f t="shared" si="100"/>
        <v>0</v>
      </c>
    </row>
    <row r="1059" spans="1:8" x14ac:dyDescent="0.15">
      <c r="A1059" s="3">
        <v>1958.07</v>
      </c>
      <c r="B1059" s="3">
        <v>45.98</v>
      </c>
      <c r="C1059" s="3" t="str">
        <f t="shared" si="101"/>
        <v>yes</v>
      </c>
      <c r="D1059" s="3">
        <f t="shared" si="96"/>
        <v>43.660666666666671</v>
      </c>
      <c r="E1059" s="3">
        <f t="shared" si="97"/>
        <v>42.832000000000008</v>
      </c>
      <c r="F1059" s="3" t="str">
        <f t="shared" si="98"/>
        <v>no</v>
      </c>
      <c r="G1059" s="3" t="str">
        <f t="shared" si="99"/>
        <v>no</v>
      </c>
      <c r="H1059" s="3">
        <f t="shared" si="100"/>
        <v>0</v>
      </c>
    </row>
    <row r="1060" spans="1:8" x14ac:dyDescent="0.15">
      <c r="A1060" s="3">
        <v>1958.08</v>
      </c>
      <c r="B1060" s="3">
        <v>47.7</v>
      </c>
      <c r="C1060" s="3" t="str">
        <f t="shared" si="101"/>
        <v>yes</v>
      </c>
      <c r="D1060" s="3">
        <f t="shared" si="96"/>
        <v>43.722666666666669</v>
      </c>
      <c r="E1060" s="3">
        <f t="shared" si="97"/>
        <v>43.775999999999996</v>
      </c>
      <c r="F1060" s="3" t="str">
        <f t="shared" si="98"/>
        <v>no</v>
      </c>
      <c r="G1060" s="3" t="str">
        <f t="shared" si="99"/>
        <v>no</v>
      </c>
      <c r="H1060" s="3">
        <f t="shared" si="100"/>
        <v>0</v>
      </c>
    </row>
    <row r="1061" spans="1:8" x14ac:dyDescent="0.15">
      <c r="A1061" s="3">
        <v>1958.09</v>
      </c>
      <c r="B1061" s="3">
        <v>48.96</v>
      </c>
      <c r="C1061" s="3" t="str">
        <f t="shared" si="101"/>
        <v>yes</v>
      </c>
      <c r="D1061" s="3">
        <f t="shared" si="96"/>
        <v>43.784000000000006</v>
      </c>
      <c r="E1061" s="3">
        <f t="shared" si="97"/>
        <v>44.894000000000005</v>
      </c>
      <c r="F1061" s="3" t="str">
        <f t="shared" si="98"/>
        <v>no</v>
      </c>
      <c r="G1061" s="3" t="str">
        <f t="shared" si="99"/>
        <v>no</v>
      </c>
      <c r="H1061" s="3">
        <f t="shared" si="100"/>
        <v>0</v>
      </c>
    </row>
    <row r="1062" spans="1:8" x14ac:dyDescent="0.15">
      <c r="A1062" s="3">
        <v>1958.1</v>
      </c>
      <c r="B1062" s="3">
        <v>50.95</v>
      </c>
      <c r="C1062" s="3" t="str">
        <f t="shared" si="101"/>
        <v>yes</v>
      </c>
      <c r="D1062" s="3">
        <f t="shared" si="96"/>
        <v>43.878000000000007</v>
      </c>
      <c r="E1062" s="3">
        <f t="shared" si="97"/>
        <v>46.218000000000004</v>
      </c>
      <c r="F1062" s="3" t="str">
        <f t="shared" si="98"/>
        <v>no</v>
      </c>
      <c r="G1062" s="3" t="str">
        <f t="shared" si="99"/>
        <v>no</v>
      </c>
      <c r="H1062" s="3">
        <f t="shared" si="100"/>
        <v>0</v>
      </c>
    </row>
    <row r="1063" spans="1:8" x14ac:dyDescent="0.15">
      <c r="A1063" s="3">
        <v>1958.11</v>
      </c>
      <c r="B1063" s="3">
        <v>52.5</v>
      </c>
      <c r="C1063" s="3" t="str">
        <f t="shared" si="101"/>
        <v>yes</v>
      </c>
      <c r="D1063" s="3">
        <f t="shared" si="96"/>
        <v>44.040666666666674</v>
      </c>
      <c r="E1063" s="3">
        <f t="shared" si="97"/>
        <v>47.668000000000006</v>
      </c>
      <c r="F1063" s="3" t="str">
        <f t="shared" si="98"/>
        <v>no</v>
      </c>
      <c r="G1063" s="3" t="str">
        <f t="shared" si="99"/>
        <v>no</v>
      </c>
      <c r="H1063" s="3">
        <f t="shared" si="100"/>
        <v>0</v>
      </c>
    </row>
    <row r="1064" spans="1:8" x14ac:dyDescent="0.15">
      <c r="A1064" s="3">
        <v>1958.12</v>
      </c>
      <c r="B1064" s="3">
        <v>53.49</v>
      </c>
      <c r="C1064" s="3" t="str">
        <f t="shared" si="101"/>
        <v>yes</v>
      </c>
      <c r="D1064" s="3">
        <f t="shared" si="96"/>
        <v>44.484666666666676</v>
      </c>
      <c r="E1064" s="3">
        <f t="shared" si="97"/>
        <v>49.218000000000004</v>
      </c>
      <c r="F1064" s="3" t="str">
        <f t="shared" si="98"/>
        <v>no</v>
      </c>
      <c r="G1064" s="3" t="str">
        <f t="shared" si="99"/>
        <v>no</v>
      </c>
      <c r="H1064" s="3">
        <f t="shared" si="100"/>
        <v>0</v>
      </c>
    </row>
    <row r="1065" spans="1:8" x14ac:dyDescent="0.15">
      <c r="A1065" s="3">
        <v>1959.01</v>
      </c>
      <c r="B1065" s="3">
        <v>55.62</v>
      </c>
      <c r="C1065" s="3" t="str">
        <f t="shared" si="101"/>
        <v>yes</v>
      </c>
      <c r="D1065" s="3">
        <f t="shared" si="96"/>
        <v>45.11866666666667</v>
      </c>
      <c r="E1065" s="3">
        <f t="shared" si="97"/>
        <v>50.720000000000006</v>
      </c>
      <c r="F1065" s="3" t="str">
        <f t="shared" si="98"/>
        <v>no</v>
      </c>
      <c r="G1065" s="3" t="str">
        <f t="shared" si="99"/>
        <v>no</v>
      </c>
      <c r="H1065" s="3">
        <f t="shared" si="100"/>
        <v>0</v>
      </c>
    </row>
    <row r="1066" spans="1:8" x14ac:dyDescent="0.15">
      <c r="A1066" s="3">
        <v>1959.02</v>
      </c>
      <c r="B1066" s="3">
        <v>54.77</v>
      </c>
      <c r="C1066" s="3" t="str">
        <f t="shared" si="101"/>
        <v>yes</v>
      </c>
      <c r="D1066" s="3">
        <f t="shared" si="96"/>
        <v>46.077333333333335</v>
      </c>
      <c r="E1066" s="3">
        <f t="shared" si="97"/>
        <v>52.303999999999995</v>
      </c>
      <c r="F1066" s="3" t="str">
        <f t="shared" si="98"/>
        <v>no</v>
      </c>
      <c r="G1066" s="3" t="str">
        <f t="shared" si="99"/>
        <v>no</v>
      </c>
      <c r="H1066" s="3">
        <f t="shared" si="100"/>
        <v>0</v>
      </c>
    </row>
    <row r="1067" spans="1:8" x14ac:dyDescent="0.15">
      <c r="A1067" s="3">
        <v>1959.03</v>
      </c>
      <c r="B1067" s="3">
        <v>56.16</v>
      </c>
      <c r="C1067" s="3" t="str">
        <f t="shared" si="101"/>
        <v>yes</v>
      </c>
      <c r="D1067" s="3">
        <f t="shared" si="96"/>
        <v>47.038666666666671</v>
      </c>
      <c r="E1067" s="3">
        <f t="shared" si="97"/>
        <v>53.465999999999994</v>
      </c>
      <c r="F1067" s="3" t="str">
        <f t="shared" si="98"/>
        <v>no</v>
      </c>
      <c r="G1067" s="3" t="str">
        <f t="shared" si="99"/>
        <v>no</v>
      </c>
      <c r="H1067" s="3">
        <f t="shared" si="100"/>
        <v>0</v>
      </c>
    </row>
    <row r="1068" spans="1:8" x14ac:dyDescent="0.15">
      <c r="A1068" s="3">
        <v>1959.04</v>
      </c>
      <c r="B1068" s="3">
        <v>57.1</v>
      </c>
      <c r="C1068" s="3" t="str">
        <f t="shared" si="101"/>
        <v>yes</v>
      </c>
      <c r="D1068" s="3">
        <f t="shared" si="96"/>
        <v>48.093999999999987</v>
      </c>
      <c r="E1068" s="3">
        <f t="shared" si="97"/>
        <v>54.508000000000003</v>
      </c>
      <c r="F1068" s="3" t="str">
        <f t="shared" si="98"/>
        <v>no</v>
      </c>
      <c r="G1068" s="3" t="str">
        <f t="shared" si="99"/>
        <v>no</v>
      </c>
      <c r="H1068" s="3">
        <f t="shared" si="100"/>
        <v>0</v>
      </c>
    </row>
    <row r="1069" spans="1:8" x14ac:dyDescent="0.15">
      <c r="A1069" s="3">
        <v>1959.05</v>
      </c>
      <c r="B1069" s="3">
        <v>57.96</v>
      </c>
      <c r="C1069" s="3" t="str">
        <f t="shared" si="101"/>
        <v>yes</v>
      </c>
      <c r="D1069" s="3">
        <f t="shared" si="96"/>
        <v>49.159333333333329</v>
      </c>
      <c r="E1069" s="3">
        <f t="shared" si="97"/>
        <v>55.427999999999997</v>
      </c>
      <c r="F1069" s="3" t="str">
        <f t="shared" si="98"/>
        <v>no</v>
      </c>
      <c r="G1069" s="3" t="str">
        <f t="shared" si="99"/>
        <v>no</v>
      </c>
      <c r="H1069" s="3">
        <f t="shared" si="100"/>
        <v>0</v>
      </c>
    </row>
    <row r="1070" spans="1:8" x14ac:dyDescent="0.15">
      <c r="A1070" s="3">
        <v>1959.06</v>
      </c>
      <c r="B1070" s="3">
        <v>57.46</v>
      </c>
      <c r="C1070" s="3" t="str">
        <f t="shared" si="101"/>
        <v>yes</v>
      </c>
      <c r="D1070" s="3">
        <f t="shared" si="96"/>
        <v>50.272666666666659</v>
      </c>
      <c r="E1070" s="3">
        <f t="shared" si="97"/>
        <v>56.322000000000003</v>
      </c>
      <c r="F1070" s="3" t="str">
        <f t="shared" si="98"/>
        <v>no</v>
      </c>
      <c r="G1070" s="3" t="str">
        <f t="shared" si="99"/>
        <v>no</v>
      </c>
      <c r="H1070" s="3">
        <f t="shared" si="100"/>
        <v>0</v>
      </c>
    </row>
    <row r="1071" spans="1:8" x14ac:dyDescent="0.15">
      <c r="A1071" s="3">
        <v>1959.07</v>
      </c>
      <c r="B1071" s="3">
        <v>59.74</v>
      </c>
      <c r="C1071" s="3" t="str">
        <f t="shared" si="101"/>
        <v>yes</v>
      </c>
      <c r="D1071" s="3">
        <f t="shared" si="96"/>
        <v>51.296000000000006</v>
      </c>
      <c r="E1071" s="3">
        <f t="shared" si="97"/>
        <v>56.69</v>
      </c>
      <c r="F1071" s="3" t="str">
        <f t="shared" si="98"/>
        <v>no</v>
      </c>
      <c r="G1071" s="3" t="str">
        <f t="shared" si="99"/>
        <v>no</v>
      </c>
      <c r="H1071" s="3">
        <f t="shared" si="100"/>
        <v>0</v>
      </c>
    </row>
    <row r="1072" spans="1:8" x14ac:dyDescent="0.15">
      <c r="A1072" s="3">
        <v>1959.08</v>
      </c>
      <c r="B1072" s="3">
        <v>59.4</v>
      </c>
      <c r="C1072" s="3" t="str">
        <f t="shared" si="101"/>
        <v>yes</v>
      </c>
      <c r="D1072" s="3">
        <f t="shared" si="96"/>
        <v>52.45600000000001</v>
      </c>
      <c r="E1072" s="3">
        <f t="shared" si="97"/>
        <v>57.684000000000005</v>
      </c>
      <c r="F1072" s="3" t="str">
        <f t="shared" si="98"/>
        <v>no</v>
      </c>
      <c r="G1072" s="3" t="str">
        <f t="shared" si="99"/>
        <v>no</v>
      </c>
      <c r="H1072" s="3">
        <f t="shared" si="100"/>
        <v>0</v>
      </c>
    </row>
    <row r="1073" spans="1:8" x14ac:dyDescent="0.15">
      <c r="A1073" s="3">
        <v>1959.09</v>
      </c>
      <c r="B1073" s="3">
        <v>57.05</v>
      </c>
      <c r="C1073" s="3" t="str">
        <f t="shared" si="101"/>
        <v>yes</v>
      </c>
      <c r="D1073" s="3">
        <f t="shared" si="96"/>
        <v>53.50266666666667</v>
      </c>
      <c r="E1073" s="3">
        <f t="shared" si="97"/>
        <v>58.332000000000008</v>
      </c>
      <c r="F1073" s="3" t="str">
        <f t="shared" si="98"/>
        <v>no</v>
      </c>
      <c r="G1073" s="3" t="str">
        <f t="shared" si="99"/>
        <v>yes</v>
      </c>
      <c r="H1073" s="3">
        <f t="shared" si="100"/>
        <v>57.05</v>
      </c>
    </row>
    <row r="1074" spans="1:8" x14ac:dyDescent="0.15">
      <c r="A1074" s="3">
        <v>1959.1</v>
      </c>
      <c r="B1074" s="3">
        <v>57</v>
      </c>
      <c r="C1074" s="3" t="str">
        <f t="shared" si="101"/>
        <v>no</v>
      </c>
      <c r="D1074" s="3">
        <f t="shared" si="96"/>
        <v>54.32266666666667</v>
      </c>
      <c r="E1074" s="3">
        <f t="shared" si="97"/>
        <v>58.322000000000003</v>
      </c>
      <c r="F1074" s="3" t="str">
        <f t="shared" si="98"/>
        <v>yes</v>
      </c>
      <c r="G1074" s="3" t="str">
        <f t="shared" si="99"/>
        <v>no</v>
      </c>
      <c r="H1074" s="3">
        <f t="shared" si="100"/>
        <v>-57</v>
      </c>
    </row>
    <row r="1075" spans="1:8" x14ac:dyDescent="0.15">
      <c r="A1075" s="3">
        <v>1959.11</v>
      </c>
      <c r="B1075" s="3">
        <v>57.23</v>
      </c>
      <c r="C1075" s="3" t="str">
        <f t="shared" si="101"/>
        <v>yes</v>
      </c>
      <c r="D1075" s="3">
        <f t="shared" si="96"/>
        <v>55.057333333333332</v>
      </c>
      <c r="E1075" s="3">
        <f t="shared" si="97"/>
        <v>58.129999999999995</v>
      </c>
      <c r="F1075" s="3" t="str">
        <f t="shared" si="98"/>
        <v>no</v>
      </c>
      <c r="G1075" s="3" t="str">
        <f t="shared" si="99"/>
        <v>yes</v>
      </c>
      <c r="H1075" s="3">
        <f t="shared" si="100"/>
        <v>57.23</v>
      </c>
    </row>
    <row r="1076" spans="1:8" x14ac:dyDescent="0.15">
      <c r="A1076" s="3">
        <v>1959.12</v>
      </c>
      <c r="B1076" s="3">
        <v>59.06</v>
      </c>
      <c r="C1076" s="3" t="str">
        <f t="shared" si="101"/>
        <v>no</v>
      </c>
      <c r="D1076" s="3">
        <f t="shared" si="96"/>
        <v>55.692666666666661</v>
      </c>
      <c r="E1076" s="3">
        <f t="shared" si="97"/>
        <v>58.084000000000003</v>
      </c>
      <c r="F1076" s="3" t="str">
        <f t="shared" si="98"/>
        <v>yes</v>
      </c>
      <c r="G1076" s="3" t="str">
        <f t="shared" si="99"/>
        <v>no</v>
      </c>
      <c r="H1076" s="3">
        <f t="shared" si="100"/>
        <v>-59.06</v>
      </c>
    </row>
    <row r="1077" spans="1:8" x14ac:dyDescent="0.15">
      <c r="A1077" s="3">
        <v>1960.01</v>
      </c>
      <c r="B1077" s="3">
        <v>58.03</v>
      </c>
      <c r="C1077" s="3" t="str">
        <f t="shared" si="101"/>
        <v>yes</v>
      </c>
      <c r="D1077" s="3">
        <f t="shared" si="96"/>
        <v>56.366</v>
      </c>
      <c r="E1077" s="3">
        <f t="shared" si="97"/>
        <v>57.948</v>
      </c>
      <c r="F1077" s="3" t="str">
        <f t="shared" si="98"/>
        <v>no</v>
      </c>
      <c r="G1077" s="3" t="str">
        <f t="shared" si="99"/>
        <v>no</v>
      </c>
      <c r="H1077" s="3">
        <f t="shared" si="100"/>
        <v>0</v>
      </c>
    </row>
    <row r="1078" spans="1:8" x14ac:dyDescent="0.15">
      <c r="A1078" s="3">
        <v>1960.02</v>
      </c>
      <c r="B1078" s="3">
        <v>55.78</v>
      </c>
      <c r="C1078" s="3" t="str">
        <f t="shared" si="101"/>
        <v>yes</v>
      </c>
      <c r="D1078" s="3">
        <f t="shared" si="96"/>
        <v>56.837999999999994</v>
      </c>
      <c r="E1078" s="3">
        <f t="shared" si="97"/>
        <v>57.673999999999999</v>
      </c>
      <c r="F1078" s="3" t="str">
        <f t="shared" si="98"/>
        <v>no</v>
      </c>
      <c r="G1078" s="3" t="str">
        <f t="shared" si="99"/>
        <v>yes</v>
      </c>
      <c r="H1078" s="3">
        <f t="shared" si="100"/>
        <v>55.78</v>
      </c>
    </row>
    <row r="1079" spans="1:8" x14ac:dyDescent="0.15">
      <c r="A1079" s="3">
        <v>1960.03</v>
      </c>
      <c r="B1079" s="3">
        <v>55.02</v>
      </c>
      <c r="C1079" s="3" t="str">
        <f t="shared" si="101"/>
        <v>no</v>
      </c>
      <c r="D1079" s="3">
        <f t="shared" si="96"/>
        <v>57.056666666666658</v>
      </c>
      <c r="E1079" s="3">
        <f t="shared" si="97"/>
        <v>57.42</v>
      </c>
      <c r="F1079" s="3" t="str">
        <f t="shared" si="98"/>
        <v>no</v>
      </c>
      <c r="G1079" s="3" t="str">
        <f t="shared" si="99"/>
        <v>no</v>
      </c>
      <c r="H1079" s="3">
        <f t="shared" si="100"/>
        <v>0</v>
      </c>
    </row>
    <row r="1080" spans="1:8" x14ac:dyDescent="0.15">
      <c r="A1080" s="3">
        <v>1960.04</v>
      </c>
      <c r="B1080" s="3">
        <v>55.73</v>
      </c>
      <c r="C1080" s="3" t="str">
        <f t="shared" si="101"/>
        <v>no</v>
      </c>
      <c r="D1080" s="3">
        <f t="shared" si="96"/>
        <v>57.158666666666662</v>
      </c>
      <c r="E1080" s="3">
        <f t="shared" si="97"/>
        <v>57.024000000000001</v>
      </c>
      <c r="F1080" s="3" t="str">
        <f t="shared" si="98"/>
        <v>no</v>
      </c>
      <c r="G1080" s="3" t="str">
        <f t="shared" si="99"/>
        <v>no</v>
      </c>
      <c r="H1080" s="3">
        <f t="shared" si="100"/>
        <v>0</v>
      </c>
    </row>
    <row r="1081" spans="1:8" x14ac:dyDescent="0.15">
      <c r="A1081" s="3">
        <v>1960.05</v>
      </c>
      <c r="B1081" s="3">
        <v>55.22</v>
      </c>
      <c r="C1081" s="3" t="str">
        <f t="shared" si="101"/>
        <v>no</v>
      </c>
      <c r="D1081" s="3">
        <f t="shared" si="96"/>
        <v>57.166000000000004</v>
      </c>
      <c r="E1081" s="3">
        <f t="shared" si="97"/>
        <v>56.724000000000004</v>
      </c>
      <c r="F1081" s="3" t="str">
        <f t="shared" si="98"/>
        <v>no</v>
      </c>
      <c r="G1081" s="3" t="str">
        <f t="shared" si="99"/>
        <v>no</v>
      </c>
      <c r="H1081" s="3">
        <f t="shared" si="100"/>
        <v>0</v>
      </c>
    </row>
    <row r="1082" spans="1:8" x14ac:dyDescent="0.15">
      <c r="A1082" s="3">
        <v>1960.06</v>
      </c>
      <c r="B1082" s="3">
        <v>57.26</v>
      </c>
      <c r="C1082" s="3" t="str">
        <f t="shared" si="101"/>
        <v>no</v>
      </c>
      <c r="D1082" s="3">
        <f t="shared" si="96"/>
        <v>57.196000000000005</v>
      </c>
      <c r="E1082" s="3">
        <f t="shared" si="97"/>
        <v>55.955999999999996</v>
      </c>
      <c r="F1082" s="3" t="str">
        <f t="shared" si="98"/>
        <v>yes</v>
      </c>
      <c r="G1082" s="3" t="str">
        <f t="shared" si="99"/>
        <v>no</v>
      </c>
      <c r="H1082" s="3">
        <f t="shared" si="100"/>
        <v>-57.26</v>
      </c>
    </row>
    <row r="1083" spans="1:8" x14ac:dyDescent="0.15">
      <c r="A1083" s="3">
        <v>1960.07</v>
      </c>
      <c r="B1083" s="3">
        <v>55.84</v>
      </c>
      <c r="C1083" s="3" t="str">
        <f t="shared" si="101"/>
        <v>yes</v>
      </c>
      <c r="D1083" s="3">
        <f t="shared" si="96"/>
        <v>57.269333333333329</v>
      </c>
      <c r="E1083" s="3">
        <f t="shared" si="97"/>
        <v>55.802</v>
      </c>
      <c r="F1083" s="3" t="str">
        <f t="shared" si="98"/>
        <v>no</v>
      </c>
      <c r="G1083" s="3" t="str">
        <f t="shared" si="99"/>
        <v>no</v>
      </c>
      <c r="H1083" s="3">
        <f t="shared" si="100"/>
        <v>0</v>
      </c>
    </row>
    <row r="1084" spans="1:8" x14ac:dyDescent="0.15">
      <c r="A1084" s="3">
        <v>1960.08</v>
      </c>
      <c r="B1084" s="3">
        <v>56.51</v>
      </c>
      <c r="C1084" s="3" t="str">
        <f t="shared" si="101"/>
        <v>yes</v>
      </c>
      <c r="D1084" s="3">
        <f t="shared" si="96"/>
        <v>57.18533333333334</v>
      </c>
      <c r="E1084" s="3">
        <f t="shared" si="97"/>
        <v>55.814</v>
      </c>
      <c r="F1084" s="3" t="str">
        <f t="shared" si="98"/>
        <v>no</v>
      </c>
      <c r="G1084" s="3" t="str">
        <f t="shared" si="99"/>
        <v>no</v>
      </c>
      <c r="H1084" s="3">
        <f t="shared" si="100"/>
        <v>0</v>
      </c>
    </row>
    <row r="1085" spans="1:8" x14ac:dyDescent="0.15">
      <c r="A1085" s="3">
        <v>1960.09</v>
      </c>
      <c r="B1085" s="3">
        <v>54.81</v>
      </c>
      <c r="C1085" s="3" t="str">
        <f t="shared" si="101"/>
        <v>yes</v>
      </c>
      <c r="D1085" s="3">
        <f t="shared" si="96"/>
        <v>57.088666666666668</v>
      </c>
      <c r="E1085" s="3">
        <f t="shared" si="97"/>
        <v>56.112000000000002</v>
      </c>
      <c r="F1085" s="3" t="str">
        <f t="shared" si="98"/>
        <v>no</v>
      </c>
      <c r="G1085" s="3" t="str">
        <f t="shared" si="99"/>
        <v>yes</v>
      </c>
      <c r="H1085" s="3">
        <f t="shared" si="100"/>
        <v>54.81</v>
      </c>
    </row>
    <row r="1086" spans="1:8" x14ac:dyDescent="0.15">
      <c r="A1086" s="3">
        <v>1960.1</v>
      </c>
      <c r="B1086" s="3">
        <v>53.73</v>
      </c>
      <c r="C1086" s="3" t="str">
        <f t="shared" si="101"/>
        <v>no</v>
      </c>
      <c r="D1086" s="3">
        <f t="shared" si="96"/>
        <v>56.912000000000006</v>
      </c>
      <c r="E1086" s="3">
        <f t="shared" si="97"/>
        <v>55.927999999999997</v>
      </c>
      <c r="F1086" s="3" t="str">
        <f t="shared" si="98"/>
        <v>no</v>
      </c>
      <c r="G1086" s="3" t="str">
        <f t="shared" si="99"/>
        <v>no</v>
      </c>
      <c r="H1086" s="3">
        <f t="shared" si="100"/>
        <v>0</v>
      </c>
    </row>
    <row r="1087" spans="1:8" x14ac:dyDescent="0.15">
      <c r="A1087" s="3">
        <v>1960.11</v>
      </c>
      <c r="B1087" s="3">
        <v>55.47</v>
      </c>
      <c r="C1087" s="3" t="str">
        <f t="shared" si="101"/>
        <v>no</v>
      </c>
      <c r="D1087" s="3">
        <f t="shared" si="96"/>
        <v>56.51133333333334</v>
      </c>
      <c r="E1087" s="3">
        <f t="shared" si="97"/>
        <v>55.629999999999995</v>
      </c>
      <c r="F1087" s="3" t="str">
        <f t="shared" si="98"/>
        <v>no</v>
      </c>
      <c r="G1087" s="3" t="str">
        <f t="shared" si="99"/>
        <v>no</v>
      </c>
      <c r="H1087" s="3">
        <f t="shared" si="100"/>
        <v>0</v>
      </c>
    </row>
    <row r="1088" spans="1:8" x14ac:dyDescent="0.15">
      <c r="A1088" s="3">
        <v>1960.12</v>
      </c>
      <c r="B1088" s="3">
        <v>56.8</v>
      </c>
      <c r="C1088" s="3" t="str">
        <f t="shared" si="101"/>
        <v>no</v>
      </c>
      <c r="D1088" s="3">
        <f t="shared" si="96"/>
        <v>56.249333333333333</v>
      </c>
      <c r="E1088" s="3">
        <f t="shared" si="97"/>
        <v>55.272000000000006</v>
      </c>
      <c r="F1088" s="3" t="str">
        <f t="shared" si="98"/>
        <v>yes</v>
      </c>
      <c r="G1088" s="3" t="str">
        <f t="shared" si="99"/>
        <v>no</v>
      </c>
      <c r="H1088" s="3">
        <f t="shared" si="100"/>
        <v>-56.8</v>
      </c>
    </row>
    <row r="1089" spans="1:8" x14ac:dyDescent="0.15">
      <c r="A1089" s="3">
        <v>1961.01</v>
      </c>
      <c r="B1089" s="3">
        <v>59.72</v>
      </c>
      <c r="C1089" s="3" t="str">
        <f t="shared" si="101"/>
        <v>yes</v>
      </c>
      <c r="D1089" s="3">
        <f t="shared" si="96"/>
        <v>56.232666666666667</v>
      </c>
      <c r="E1089" s="3">
        <f t="shared" si="97"/>
        <v>55.463999999999999</v>
      </c>
      <c r="F1089" s="3" t="str">
        <f t="shared" si="98"/>
        <v>no</v>
      </c>
      <c r="G1089" s="3" t="str">
        <f t="shared" si="99"/>
        <v>no</v>
      </c>
      <c r="H1089" s="3">
        <f t="shared" si="100"/>
        <v>0</v>
      </c>
    </row>
    <row r="1090" spans="1:8" x14ac:dyDescent="0.15">
      <c r="A1090" s="3">
        <v>1961.02</v>
      </c>
      <c r="B1090" s="3">
        <v>62.17</v>
      </c>
      <c r="C1090" s="3" t="str">
        <f t="shared" si="101"/>
        <v>yes</v>
      </c>
      <c r="D1090" s="3">
        <f t="shared" si="96"/>
        <v>56.414000000000001</v>
      </c>
      <c r="E1090" s="3">
        <f t="shared" si="97"/>
        <v>56.105999999999995</v>
      </c>
      <c r="F1090" s="3" t="str">
        <f t="shared" si="98"/>
        <v>no</v>
      </c>
      <c r="G1090" s="3" t="str">
        <f t="shared" si="99"/>
        <v>no</v>
      </c>
      <c r="H1090" s="3">
        <f t="shared" si="100"/>
        <v>0</v>
      </c>
    </row>
    <row r="1091" spans="1:8" x14ac:dyDescent="0.15">
      <c r="A1091" s="3">
        <v>1961.03</v>
      </c>
      <c r="B1091" s="3">
        <v>64.12</v>
      </c>
      <c r="C1091" s="3" t="str">
        <f t="shared" si="101"/>
        <v>yes</v>
      </c>
      <c r="D1091" s="3">
        <f t="shared" si="96"/>
        <v>56.743333333333332</v>
      </c>
      <c r="E1091" s="3">
        <f t="shared" si="97"/>
        <v>57.577999999999996</v>
      </c>
      <c r="F1091" s="3" t="str">
        <f t="shared" si="98"/>
        <v>no</v>
      </c>
      <c r="G1091" s="3" t="str">
        <f t="shared" si="99"/>
        <v>no</v>
      </c>
      <c r="H1091" s="3">
        <f t="shared" si="100"/>
        <v>0</v>
      </c>
    </row>
    <row r="1092" spans="1:8" x14ac:dyDescent="0.15">
      <c r="A1092" s="3">
        <v>1961.04</v>
      </c>
      <c r="B1092" s="3">
        <v>65.83</v>
      </c>
      <c r="C1092" s="3" t="str">
        <f t="shared" si="101"/>
        <v>yes</v>
      </c>
      <c r="D1092" s="3">
        <f t="shared" si="96"/>
        <v>57.080666666666659</v>
      </c>
      <c r="E1092" s="3">
        <f t="shared" si="97"/>
        <v>59.656000000000006</v>
      </c>
      <c r="F1092" s="3" t="str">
        <f t="shared" si="98"/>
        <v>no</v>
      </c>
      <c r="G1092" s="3" t="str">
        <f t="shared" si="99"/>
        <v>no</v>
      </c>
      <c r="H1092" s="3">
        <f t="shared" si="100"/>
        <v>0</v>
      </c>
    </row>
    <row r="1093" spans="1:8" x14ac:dyDescent="0.15">
      <c r="A1093" s="3">
        <v>1961.05</v>
      </c>
      <c r="B1093" s="3">
        <v>66.5</v>
      </c>
      <c r="C1093" s="3" t="str">
        <f t="shared" si="101"/>
        <v>yes</v>
      </c>
      <c r="D1093" s="3">
        <f t="shared" si="96"/>
        <v>57.600666666666669</v>
      </c>
      <c r="E1093" s="3">
        <f t="shared" si="97"/>
        <v>61.727999999999994</v>
      </c>
      <c r="F1093" s="3" t="str">
        <f t="shared" si="98"/>
        <v>no</v>
      </c>
      <c r="G1093" s="3" t="str">
        <f t="shared" si="99"/>
        <v>no</v>
      </c>
      <c r="H1093" s="3">
        <f t="shared" si="100"/>
        <v>0</v>
      </c>
    </row>
    <row r="1094" spans="1:8" x14ac:dyDescent="0.15">
      <c r="A1094" s="3">
        <v>1961.06</v>
      </c>
      <c r="B1094" s="3">
        <v>65.62</v>
      </c>
      <c r="C1094" s="3" t="str">
        <f t="shared" si="101"/>
        <v>yes</v>
      </c>
      <c r="D1094" s="3">
        <f t="shared" si="96"/>
        <v>58.315333333333335</v>
      </c>
      <c r="E1094" s="3">
        <f t="shared" si="97"/>
        <v>63.667999999999992</v>
      </c>
      <c r="F1094" s="3" t="str">
        <f t="shared" si="98"/>
        <v>no</v>
      </c>
      <c r="G1094" s="3" t="str">
        <f t="shared" si="99"/>
        <v>no</v>
      </c>
      <c r="H1094" s="3">
        <f t="shared" si="100"/>
        <v>0</v>
      </c>
    </row>
    <row r="1095" spans="1:8" x14ac:dyDescent="0.15">
      <c r="A1095" s="3">
        <v>1961.07</v>
      </c>
      <c r="B1095" s="3">
        <v>65.44</v>
      </c>
      <c r="C1095" s="3" t="str">
        <f t="shared" si="101"/>
        <v>yes</v>
      </c>
      <c r="D1095" s="3">
        <f t="shared" si="96"/>
        <v>59.022000000000006</v>
      </c>
      <c r="E1095" s="3">
        <f t="shared" si="97"/>
        <v>64.847999999999999</v>
      </c>
      <c r="F1095" s="3" t="str">
        <f t="shared" si="98"/>
        <v>no</v>
      </c>
      <c r="G1095" s="3" t="str">
        <f t="shared" si="99"/>
        <v>no</v>
      </c>
      <c r="H1095" s="3">
        <f t="shared" si="100"/>
        <v>0</v>
      </c>
    </row>
    <row r="1096" spans="1:8" x14ac:dyDescent="0.15">
      <c r="A1096" s="3">
        <v>1961.08</v>
      </c>
      <c r="B1096" s="3">
        <v>67.790000000000006</v>
      </c>
      <c r="C1096" s="3" t="str">
        <f t="shared" si="101"/>
        <v>yes</v>
      </c>
      <c r="D1096" s="3">
        <f t="shared" si="96"/>
        <v>59.669333333333334</v>
      </c>
      <c r="E1096" s="3">
        <f t="shared" si="97"/>
        <v>65.501999999999995</v>
      </c>
      <c r="F1096" s="3" t="str">
        <f t="shared" si="98"/>
        <v>no</v>
      </c>
      <c r="G1096" s="3" t="str">
        <f t="shared" si="99"/>
        <v>no</v>
      </c>
      <c r="H1096" s="3">
        <f t="shared" si="100"/>
        <v>0</v>
      </c>
    </row>
    <row r="1097" spans="1:8" x14ac:dyDescent="0.15">
      <c r="A1097" s="3">
        <v>1961.09</v>
      </c>
      <c r="B1097" s="3">
        <v>67.260000000000005</v>
      </c>
      <c r="C1097" s="3" t="str">
        <f t="shared" si="101"/>
        <v>yes</v>
      </c>
      <c r="D1097" s="3">
        <f t="shared" si="96"/>
        <v>60.507333333333328</v>
      </c>
      <c r="E1097" s="3">
        <f t="shared" si="97"/>
        <v>66.236000000000004</v>
      </c>
      <c r="F1097" s="3" t="str">
        <f t="shared" si="98"/>
        <v>no</v>
      </c>
      <c r="G1097" s="3" t="str">
        <f t="shared" si="99"/>
        <v>no</v>
      </c>
      <c r="H1097" s="3">
        <f t="shared" si="100"/>
        <v>0</v>
      </c>
    </row>
    <row r="1098" spans="1:8" x14ac:dyDescent="0.15">
      <c r="A1098" s="3">
        <v>1961.1</v>
      </c>
      <c r="B1098" s="3">
        <v>68</v>
      </c>
      <c r="C1098" s="3" t="str">
        <f t="shared" si="101"/>
        <v>yes</v>
      </c>
      <c r="D1098" s="3">
        <f t="shared" si="96"/>
        <v>61.174000000000007</v>
      </c>
      <c r="E1098" s="3">
        <f t="shared" si="97"/>
        <v>66.522000000000006</v>
      </c>
      <c r="F1098" s="3" t="str">
        <f t="shared" si="98"/>
        <v>no</v>
      </c>
      <c r="G1098" s="3" t="str">
        <f t="shared" si="99"/>
        <v>no</v>
      </c>
      <c r="H1098" s="3">
        <f t="shared" si="100"/>
        <v>0</v>
      </c>
    </row>
    <row r="1099" spans="1:8" x14ac:dyDescent="0.15">
      <c r="A1099" s="3">
        <v>1961.11</v>
      </c>
      <c r="B1099" s="3">
        <v>71.08</v>
      </c>
      <c r="C1099" s="3" t="str">
        <f t="shared" si="101"/>
        <v>yes</v>
      </c>
      <c r="D1099" s="3">
        <f t="shared" si="96"/>
        <v>61.984666666666662</v>
      </c>
      <c r="E1099" s="3">
        <f t="shared" si="97"/>
        <v>66.822000000000003</v>
      </c>
      <c r="F1099" s="3" t="str">
        <f t="shared" si="98"/>
        <v>no</v>
      </c>
      <c r="G1099" s="3" t="str">
        <f t="shared" si="99"/>
        <v>no</v>
      </c>
      <c r="H1099" s="3">
        <f t="shared" si="100"/>
        <v>0</v>
      </c>
    </row>
    <row r="1100" spans="1:8" x14ac:dyDescent="0.15">
      <c r="A1100" s="3">
        <v>1961.12</v>
      </c>
      <c r="B1100" s="3">
        <v>71.739999999999995</v>
      </c>
      <c r="C1100" s="3" t="str">
        <f t="shared" si="101"/>
        <v>yes</v>
      </c>
      <c r="D1100" s="3">
        <f t="shared" si="96"/>
        <v>62.956000000000003</v>
      </c>
      <c r="E1100" s="3">
        <f t="shared" si="97"/>
        <v>67.914000000000001</v>
      </c>
      <c r="F1100" s="3" t="str">
        <f t="shared" si="98"/>
        <v>no</v>
      </c>
      <c r="G1100" s="3" t="str">
        <f t="shared" si="99"/>
        <v>no</v>
      </c>
      <c r="H1100" s="3">
        <f t="shared" si="100"/>
        <v>0</v>
      </c>
    </row>
    <row r="1101" spans="1:8" x14ac:dyDescent="0.15">
      <c r="A1101" s="3">
        <v>1962.01</v>
      </c>
      <c r="B1101" s="3">
        <v>69.069999999999993</v>
      </c>
      <c r="C1101" s="3" t="str">
        <f t="shared" si="101"/>
        <v>yes</v>
      </c>
      <c r="D1101" s="3">
        <f t="shared" si="96"/>
        <v>64.084666666666678</v>
      </c>
      <c r="E1101" s="3">
        <f t="shared" si="97"/>
        <v>69.174000000000007</v>
      </c>
      <c r="F1101" s="3" t="str">
        <f t="shared" si="98"/>
        <v>no</v>
      </c>
      <c r="G1101" s="3" t="str">
        <f t="shared" si="99"/>
        <v>yes</v>
      </c>
      <c r="H1101" s="3">
        <f t="shared" si="100"/>
        <v>69.069999999999993</v>
      </c>
    </row>
    <row r="1102" spans="1:8" x14ac:dyDescent="0.15">
      <c r="A1102" s="3">
        <v>1962.02</v>
      </c>
      <c r="B1102" s="3">
        <v>70.22</v>
      </c>
      <c r="C1102" s="3" t="str">
        <f t="shared" si="101"/>
        <v>no</v>
      </c>
      <c r="D1102" s="3">
        <f t="shared" si="96"/>
        <v>65.107333333333344</v>
      </c>
      <c r="E1102" s="3">
        <f t="shared" si="97"/>
        <v>69.429999999999993</v>
      </c>
      <c r="F1102" s="3" t="str">
        <f t="shared" si="98"/>
        <v>yes</v>
      </c>
      <c r="G1102" s="3" t="str">
        <f t="shared" si="99"/>
        <v>no</v>
      </c>
      <c r="H1102" s="3">
        <f t="shared" si="100"/>
        <v>-70.22</v>
      </c>
    </row>
    <row r="1103" spans="1:8" x14ac:dyDescent="0.15">
      <c r="A1103" s="3">
        <v>1962.03</v>
      </c>
      <c r="B1103" s="3">
        <v>70.290000000000006</v>
      </c>
      <c r="C1103" s="3" t="str">
        <f t="shared" si="101"/>
        <v>yes</v>
      </c>
      <c r="D1103" s="3">
        <f t="shared" si="96"/>
        <v>66.090666666666678</v>
      </c>
      <c r="E1103" s="3">
        <f t="shared" si="97"/>
        <v>70.022000000000006</v>
      </c>
      <c r="F1103" s="3" t="str">
        <f t="shared" si="98"/>
        <v>no</v>
      </c>
      <c r="G1103" s="3" t="str">
        <f t="shared" si="99"/>
        <v>no</v>
      </c>
      <c r="H1103" s="3">
        <f t="shared" si="100"/>
        <v>0</v>
      </c>
    </row>
    <row r="1104" spans="1:8" x14ac:dyDescent="0.15">
      <c r="A1104" s="3">
        <v>1962.04</v>
      </c>
      <c r="B1104" s="3">
        <v>68.05</v>
      </c>
      <c r="C1104" s="3" t="str">
        <f t="shared" si="101"/>
        <v>yes</v>
      </c>
      <c r="D1104" s="3">
        <f t="shared" si="96"/>
        <v>66.989999999999995</v>
      </c>
      <c r="E1104" s="3">
        <f t="shared" si="97"/>
        <v>70.48</v>
      </c>
      <c r="F1104" s="3" t="str">
        <f t="shared" si="98"/>
        <v>no</v>
      </c>
      <c r="G1104" s="3" t="str">
        <f t="shared" si="99"/>
        <v>yes</v>
      </c>
      <c r="H1104" s="3">
        <f t="shared" si="100"/>
        <v>68.05</v>
      </c>
    </row>
    <row r="1105" spans="1:8" x14ac:dyDescent="0.15">
      <c r="A1105" s="3">
        <v>1962.05</v>
      </c>
      <c r="B1105" s="3">
        <v>62.99</v>
      </c>
      <c r="C1105" s="3" t="str">
        <f t="shared" si="101"/>
        <v>no</v>
      </c>
      <c r="D1105" s="3">
        <f t="shared" si="96"/>
        <v>67.545333333333332</v>
      </c>
      <c r="E1105" s="3">
        <f t="shared" si="97"/>
        <v>69.873999999999995</v>
      </c>
      <c r="F1105" s="3" t="str">
        <f t="shared" si="98"/>
        <v>no</v>
      </c>
      <c r="G1105" s="3" t="str">
        <f t="shared" si="99"/>
        <v>no</v>
      </c>
      <c r="H1105" s="3">
        <f t="shared" si="100"/>
        <v>0</v>
      </c>
    </row>
    <row r="1106" spans="1:8" x14ac:dyDescent="0.15">
      <c r="A1106" s="3">
        <v>1962.06</v>
      </c>
      <c r="B1106" s="3">
        <v>55.63</v>
      </c>
      <c r="C1106" s="3" t="str">
        <f t="shared" si="101"/>
        <v>no</v>
      </c>
      <c r="D1106" s="3">
        <f t="shared" si="96"/>
        <v>67.599999999999994</v>
      </c>
      <c r="E1106" s="3">
        <f t="shared" si="97"/>
        <v>68.123999999999995</v>
      </c>
      <c r="F1106" s="3" t="str">
        <f t="shared" si="98"/>
        <v>no</v>
      </c>
      <c r="G1106" s="3" t="str">
        <f t="shared" si="99"/>
        <v>no</v>
      </c>
      <c r="H1106" s="3">
        <f t="shared" si="100"/>
        <v>0</v>
      </c>
    </row>
    <row r="1107" spans="1:8" x14ac:dyDescent="0.15">
      <c r="A1107" s="3">
        <v>1962.07</v>
      </c>
      <c r="B1107" s="3">
        <v>56.97</v>
      </c>
      <c r="C1107" s="3" t="str">
        <f t="shared" si="101"/>
        <v>no</v>
      </c>
      <c r="D1107" s="3">
        <f t="shared" si="96"/>
        <v>67.033999999999992</v>
      </c>
      <c r="E1107" s="3">
        <f t="shared" si="97"/>
        <v>65.436000000000007</v>
      </c>
      <c r="F1107" s="3" t="str">
        <f t="shared" si="98"/>
        <v>no</v>
      </c>
      <c r="G1107" s="3" t="str">
        <f t="shared" si="99"/>
        <v>no</v>
      </c>
      <c r="H1107" s="3">
        <f t="shared" si="100"/>
        <v>0</v>
      </c>
    </row>
    <row r="1108" spans="1:8" x14ac:dyDescent="0.15">
      <c r="A1108" s="3">
        <v>1962.08</v>
      </c>
      <c r="B1108" s="3">
        <v>58.52</v>
      </c>
      <c r="C1108" s="3" t="str">
        <f t="shared" si="101"/>
        <v>no</v>
      </c>
      <c r="D1108" s="3">
        <f t="shared" si="96"/>
        <v>66.443333333333328</v>
      </c>
      <c r="E1108" s="3">
        <f t="shared" si="97"/>
        <v>62.786000000000016</v>
      </c>
      <c r="F1108" s="3" t="str">
        <f t="shared" si="98"/>
        <v>no</v>
      </c>
      <c r="G1108" s="3" t="str">
        <f t="shared" si="99"/>
        <v>no</v>
      </c>
      <c r="H1108" s="3">
        <f t="shared" si="100"/>
        <v>0</v>
      </c>
    </row>
    <row r="1109" spans="1:8" x14ac:dyDescent="0.15">
      <c r="A1109" s="3">
        <v>1962.09</v>
      </c>
      <c r="B1109" s="3">
        <v>58</v>
      </c>
      <c r="C1109" s="3" t="str">
        <f t="shared" si="101"/>
        <v>no</v>
      </c>
      <c r="D1109" s="3">
        <f t="shared" si="96"/>
        <v>65.911333333333332</v>
      </c>
      <c r="E1109" s="3">
        <f t="shared" si="97"/>
        <v>60.431999999999995</v>
      </c>
      <c r="F1109" s="3" t="str">
        <f t="shared" si="98"/>
        <v>no</v>
      </c>
      <c r="G1109" s="3" t="str">
        <f t="shared" si="99"/>
        <v>no</v>
      </c>
      <c r="H1109" s="3">
        <f t="shared" si="100"/>
        <v>0</v>
      </c>
    </row>
    <row r="1110" spans="1:8" x14ac:dyDescent="0.15">
      <c r="A1110" s="3">
        <v>1962.1</v>
      </c>
      <c r="B1110" s="3">
        <v>56.17</v>
      </c>
      <c r="C1110" s="3" t="str">
        <f t="shared" si="101"/>
        <v>no</v>
      </c>
      <c r="D1110" s="3">
        <f t="shared" si="96"/>
        <v>65.403333333333336</v>
      </c>
      <c r="E1110" s="3">
        <f t="shared" si="97"/>
        <v>58.422000000000004</v>
      </c>
      <c r="F1110" s="3" t="str">
        <f t="shared" si="98"/>
        <v>no</v>
      </c>
      <c r="G1110" s="3" t="str">
        <f t="shared" si="99"/>
        <v>no</v>
      </c>
      <c r="H1110" s="3">
        <f t="shared" si="100"/>
        <v>0</v>
      </c>
    </row>
    <row r="1111" spans="1:8" x14ac:dyDescent="0.15">
      <c r="A1111" s="3">
        <v>1962.11</v>
      </c>
      <c r="B1111" s="3">
        <v>60.04</v>
      </c>
      <c r="C1111" s="3" t="str">
        <f t="shared" si="101"/>
        <v>no</v>
      </c>
      <c r="D1111" s="3">
        <f t="shared" si="96"/>
        <v>64.785333333333327</v>
      </c>
      <c r="E1111" s="3">
        <f t="shared" si="97"/>
        <v>57.058000000000007</v>
      </c>
      <c r="F1111" s="3" t="str">
        <f t="shared" si="98"/>
        <v>no</v>
      </c>
      <c r="G1111" s="3" t="str">
        <f t="shared" si="99"/>
        <v>no</v>
      </c>
      <c r="H1111" s="3">
        <f t="shared" si="100"/>
        <v>0</v>
      </c>
    </row>
    <row r="1112" spans="1:8" x14ac:dyDescent="0.15">
      <c r="A1112" s="3">
        <v>1962.12</v>
      </c>
      <c r="B1112" s="3">
        <v>62.64</v>
      </c>
      <c r="C1112" s="3" t="str">
        <f t="shared" si="101"/>
        <v>no</v>
      </c>
      <c r="D1112" s="3">
        <f t="shared" si="96"/>
        <v>64.268666666666661</v>
      </c>
      <c r="E1112" s="3">
        <f t="shared" si="97"/>
        <v>57.940000000000012</v>
      </c>
      <c r="F1112" s="3" t="str">
        <f t="shared" si="98"/>
        <v>no</v>
      </c>
      <c r="G1112" s="3" t="str">
        <f t="shared" si="99"/>
        <v>no</v>
      </c>
      <c r="H1112" s="3">
        <f t="shared" si="100"/>
        <v>0</v>
      </c>
    </row>
    <row r="1113" spans="1:8" x14ac:dyDescent="0.15">
      <c r="A1113" s="3">
        <v>1963.01</v>
      </c>
      <c r="B1113" s="3">
        <v>65.06</v>
      </c>
      <c r="C1113" s="3" t="str">
        <f t="shared" si="101"/>
        <v>no</v>
      </c>
      <c r="D1113" s="3">
        <f t="shared" ref="D1113:D1176" si="102">AVERAGE(B1098:B1112)</f>
        <v>63.960666666666661</v>
      </c>
      <c r="E1113" s="3">
        <f t="shared" ref="E1113:E1176" si="103">AVERAGE(B1108:B1112)</f>
        <v>59.073999999999998</v>
      </c>
      <c r="F1113" s="3" t="str">
        <f t="shared" ref="F1113:F1176" si="104">IF(AND(C1113="No",B1113&gt;D1113),"yes","no")</f>
        <v>yes</v>
      </c>
      <c r="G1113" s="3" t="str">
        <f t="shared" ref="G1113:G1176" si="105">IF(AND(C1113="Yes",B1113&lt;E1113),"yes","no")</f>
        <v>no</v>
      </c>
      <c r="H1113" s="3">
        <f t="shared" ref="H1113:H1176" si="106">IF(F1113="yes",-B1113,IF(G1113="yes",B1113,0))</f>
        <v>-65.06</v>
      </c>
    </row>
    <row r="1114" spans="1:8" x14ac:dyDescent="0.15">
      <c r="A1114" s="3">
        <v>1963.02</v>
      </c>
      <c r="B1114" s="3">
        <v>65.92</v>
      </c>
      <c r="C1114" s="3" t="str">
        <f t="shared" ref="C1114:C1177" si="107">IF(F1113="yes","yes",IF(G1113="yes","no",C1113))</f>
        <v>yes</v>
      </c>
      <c r="D1114" s="3">
        <f t="shared" si="102"/>
        <v>63.76466666666667</v>
      </c>
      <c r="E1114" s="3">
        <f t="shared" si="103"/>
        <v>60.382000000000005</v>
      </c>
      <c r="F1114" s="3" t="str">
        <f t="shared" si="104"/>
        <v>no</v>
      </c>
      <c r="G1114" s="3" t="str">
        <f t="shared" si="105"/>
        <v>no</v>
      </c>
      <c r="H1114" s="3">
        <f t="shared" si="106"/>
        <v>0</v>
      </c>
    </row>
    <row r="1115" spans="1:8" x14ac:dyDescent="0.15">
      <c r="A1115" s="3">
        <v>1963.03</v>
      </c>
      <c r="B1115" s="3">
        <v>65.67</v>
      </c>
      <c r="C1115" s="3" t="str">
        <f t="shared" si="107"/>
        <v>yes</v>
      </c>
      <c r="D1115" s="3">
        <f t="shared" si="102"/>
        <v>63.420666666666655</v>
      </c>
      <c r="E1115" s="3">
        <f t="shared" si="103"/>
        <v>61.966000000000008</v>
      </c>
      <c r="F1115" s="3" t="str">
        <f t="shared" si="104"/>
        <v>no</v>
      </c>
      <c r="G1115" s="3" t="str">
        <f t="shared" si="105"/>
        <v>no</v>
      </c>
      <c r="H1115" s="3">
        <f t="shared" si="106"/>
        <v>0</v>
      </c>
    </row>
    <row r="1116" spans="1:8" x14ac:dyDescent="0.15">
      <c r="A1116" s="3">
        <v>1963.04</v>
      </c>
      <c r="B1116" s="3">
        <v>68.760000000000005</v>
      </c>
      <c r="C1116" s="3" t="str">
        <f t="shared" si="107"/>
        <v>yes</v>
      </c>
      <c r="D1116" s="3">
        <f t="shared" si="102"/>
        <v>63.015999999999984</v>
      </c>
      <c r="E1116" s="3">
        <f t="shared" si="103"/>
        <v>63.866000000000007</v>
      </c>
      <c r="F1116" s="3" t="str">
        <f t="shared" si="104"/>
        <v>no</v>
      </c>
      <c r="G1116" s="3" t="str">
        <f t="shared" si="105"/>
        <v>no</v>
      </c>
      <c r="H1116" s="3">
        <f t="shared" si="106"/>
        <v>0</v>
      </c>
    </row>
    <row r="1117" spans="1:8" x14ac:dyDescent="0.15">
      <c r="A1117" s="3">
        <v>1963.05</v>
      </c>
      <c r="B1117" s="3">
        <v>70.14</v>
      </c>
      <c r="C1117" s="3" t="str">
        <f t="shared" si="107"/>
        <v>yes</v>
      </c>
      <c r="D1117" s="3">
        <f t="shared" si="102"/>
        <v>62.995333333333321</v>
      </c>
      <c r="E1117" s="3">
        <f t="shared" si="103"/>
        <v>65.61</v>
      </c>
      <c r="F1117" s="3" t="str">
        <f t="shared" si="104"/>
        <v>no</v>
      </c>
      <c r="G1117" s="3" t="str">
        <f t="shared" si="105"/>
        <v>no</v>
      </c>
      <c r="H1117" s="3">
        <f t="shared" si="106"/>
        <v>0</v>
      </c>
    </row>
    <row r="1118" spans="1:8" x14ac:dyDescent="0.15">
      <c r="A1118" s="3">
        <v>1963.06</v>
      </c>
      <c r="B1118" s="3">
        <v>70.11</v>
      </c>
      <c r="C1118" s="3" t="str">
        <f t="shared" si="107"/>
        <v>yes</v>
      </c>
      <c r="D1118" s="3">
        <f t="shared" si="102"/>
        <v>62.99</v>
      </c>
      <c r="E1118" s="3">
        <f t="shared" si="103"/>
        <v>67.11</v>
      </c>
      <c r="F1118" s="3" t="str">
        <f t="shared" si="104"/>
        <v>no</v>
      </c>
      <c r="G1118" s="3" t="str">
        <f t="shared" si="105"/>
        <v>no</v>
      </c>
      <c r="H1118" s="3">
        <f t="shared" si="106"/>
        <v>0</v>
      </c>
    </row>
    <row r="1119" spans="1:8" x14ac:dyDescent="0.15">
      <c r="A1119" s="3">
        <v>1963.07</v>
      </c>
      <c r="B1119" s="3">
        <v>69.069999999999993</v>
      </c>
      <c r="C1119" s="3" t="str">
        <f t="shared" si="107"/>
        <v>yes</v>
      </c>
      <c r="D1119" s="3">
        <f t="shared" si="102"/>
        <v>62.977999999999987</v>
      </c>
      <c r="E1119" s="3">
        <f t="shared" si="103"/>
        <v>68.12</v>
      </c>
      <c r="F1119" s="3" t="str">
        <f t="shared" si="104"/>
        <v>no</v>
      </c>
      <c r="G1119" s="3" t="str">
        <f t="shared" si="105"/>
        <v>no</v>
      </c>
      <c r="H1119" s="3">
        <f t="shared" si="106"/>
        <v>0</v>
      </c>
    </row>
    <row r="1120" spans="1:8" x14ac:dyDescent="0.15">
      <c r="A1120" s="3">
        <v>1963.08</v>
      </c>
      <c r="B1120" s="3">
        <v>70.98</v>
      </c>
      <c r="C1120" s="3" t="str">
        <f t="shared" si="107"/>
        <v>yes</v>
      </c>
      <c r="D1120" s="3">
        <f t="shared" si="102"/>
        <v>63.045999999999985</v>
      </c>
      <c r="E1120" s="3">
        <f t="shared" si="103"/>
        <v>68.75</v>
      </c>
      <c r="F1120" s="3" t="str">
        <f t="shared" si="104"/>
        <v>no</v>
      </c>
      <c r="G1120" s="3" t="str">
        <f t="shared" si="105"/>
        <v>no</v>
      </c>
      <c r="H1120" s="3">
        <f t="shared" si="106"/>
        <v>0</v>
      </c>
    </row>
    <row r="1121" spans="1:8" x14ac:dyDescent="0.15">
      <c r="A1121" s="3">
        <v>1963.09</v>
      </c>
      <c r="B1121" s="3">
        <v>72.849999999999994</v>
      </c>
      <c r="C1121" s="3" t="str">
        <f t="shared" si="107"/>
        <v>yes</v>
      </c>
      <c r="D1121" s="3">
        <f t="shared" si="102"/>
        <v>63.57866666666667</v>
      </c>
      <c r="E1121" s="3">
        <f t="shared" si="103"/>
        <v>69.811999999999998</v>
      </c>
      <c r="F1121" s="3" t="str">
        <f t="shared" si="104"/>
        <v>no</v>
      </c>
      <c r="G1121" s="3" t="str">
        <f t="shared" si="105"/>
        <v>no</v>
      </c>
      <c r="H1121" s="3">
        <f t="shared" si="106"/>
        <v>0</v>
      </c>
    </row>
    <row r="1122" spans="1:8" x14ac:dyDescent="0.15">
      <c r="A1122" s="3">
        <v>1963.1</v>
      </c>
      <c r="B1122" s="3">
        <v>73.03</v>
      </c>
      <c r="C1122" s="3" t="str">
        <f t="shared" si="107"/>
        <v>yes</v>
      </c>
      <c r="D1122" s="3">
        <f t="shared" si="102"/>
        <v>64.726666666666659</v>
      </c>
      <c r="E1122" s="3">
        <f t="shared" si="103"/>
        <v>70.63</v>
      </c>
      <c r="F1122" s="3" t="str">
        <f t="shared" si="104"/>
        <v>no</v>
      </c>
      <c r="G1122" s="3" t="str">
        <f t="shared" si="105"/>
        <v>no</v>
      </c>
      <c r="H1122" s="3">
        <f t="shared" si="106"/>
        <v>0</v>
      </c>
    </row>
    <row r="1123" spans="1:8" x14ac:dyDescent="0.15">
      <c r="A1123" s="3">
        <v>1963.11</v>
      </c>
      <c r="B1123" s="3">
        <v>72.62</v>
      </c>
      <c r="C1123" s="3" t="str">
        <f t="shared" si="107"/>
        <v>yes</v>
      </c>
      <c r="D1123" s="3">
        <f t="shared" si="102"/>
        <v>65.797333333333341</v>
      </c>
      <c r="E1123" s="3">
        <f t="shared" si="103"/>
        <v>71.207999999999998</v>
      </c>
      <c r="F1123" s="3" t="str">
        <f t="shared" si="104"/>
        <v>no</v>
      </c>
      <c r="G1123" s="3" t="str">
        <f t="shared" si="105"/>
        <v>no</v>
      </c>
      <c r="H1123" s="3">
        <f t="shared" si="106"/>
        <v>0</v>
      </c>
    </row>
    <row r="1124" spans="1:8" x14ac:dyDescent="0.15">
      <c r="A1124" s="3">
        <v>1963.12</v>
      </c>
      <c r="B1124" s="3">
        <v>74.17</v>
      </c>
      <c r="C1124" s="3" t="str">
        <f t="shared" si="107"/>
        <v>yes</v>
      </c>
      <c r="D1124" s="3">
        <f t="shared" si="102"/>
        <v>66.737333333333339</v>
      </c>
      <c r="E1124" s="3">
        <f t="shared" si="103"/>
        <v>71.710000000000008</v>
      </c>
      <c r="F1124" s="3" t="str">
        <f t="shared" si="104"/>
        <v>no</v>
      </c>
      <c r="G1124" s="3" t="str">
        <f t="shared" si="105"/>
        <v>no</v>
      </c>
      <c r="H1124" s="3">
        <f t="shared" si="106"/>
        <v>0</v>
      </c>
    </row>
    <row r="1125" spans="1:8" x14ac:dyDescent="0.15">
      <c r="A1125" s="3">
        <v>1964.01</v>
      </c>
      <c r="B1125" s="3">
        <v>76.45</v>
      </c>
      <c r="C1125" s="3" t="str">
        <f t="shared" si="107"/>
        <v>yes</v>
      </c>
      <c r="D1125" s="3">
        <f t="shared" si="102"/>
        <v>67.815333333333342</v>
      </c>
      <c r="E1125" s="3">
        <f t="shared" si="103"/>
        <v>72.73</v>
      </c>
      <c r="F1125" s="3" t="str">
        <f t="shared" si="104"/>
        <v>no</v>
      </c>
      <c r="G1125" s="3" t="str">
        <f t="shared" si="105"/>
        <v>no</v>
      </c>
      <c r="H1125" s="3">
        <f t="shared" si="106"/>
        <v>0</v>
      </c>
    </row>
    <row r="1126" spans="1:8" x14ac:dyDescent="0.15">
      <c r="A1126" s="3">
        <v>1964.02</v>
      </c>
      <c r="B1126" s="3">
        <v>77.39</v>
      </c>
      <c r="C1126" s="3" t="str">
        <f t="shared" si="107"/>
        <v>yes</v>
      </c>
      <c r="D1126" s="3">
        <f t="shared" si="102"/>
        <v>69.167333333333332</v>
      </c>
      <c r="E1126" s="3">
        <f t="shared" si="103"/>
        <v>73.823999999999998</v>
      </c>
      <c r="F1126" s="3" t="str">
        <f t="shared" si="104"/>
        <v>no</v>
      </c>
      <c r="G1126" s="3" t="str">
        <f t="shared" si="105"/>
        <v>no</v>
      </c>
      <c r="H1126" s="3">
        <f t="shared" si="106"/>
        <v>0</v>
      </c>
    </row>
    <row r="1127" spans="1:8" x14ac:dyDescent="0.15">
      <c r="A1127" s="3">
        <v>1964.03</v>
      </c>
      <c r="B1127" s="3">
        <v>78.8</v>
      </c>
      <c r="C1127" s="3" t="str">
        <f t="shared" si="107"/>
        <v>yes</v>
      </c>
      <c r="D1127" s="3">
        <f t="shared" si="102"/>
        <v>70.324000000000012</v>
      </c>
      <c r="E1127" s="3">
        <f t="shared" si="103"/>
        <v>74.731999999999999</v>
      </c>
      <c r="F1127" s="3" t="str">
        <f t="shared" si="104"/>
        <v>no</v>
      </c>
      <c r="G1127" s="3" t="str">
        <f t="shared" si="105"/>
        <v>no</v>
      </c>
      <c r="H1127" s="3">
        <f t="shared" si="106"/>
        <v>0</v>
      </c>
    </row>
    <row r="1128" spans="1:8" x14ac:dyDescent="0.15">
      <c r="A1128" s="3">
        <v>1964.04</v>
      </c>
      <c r="B1128" s="3">
        <v>79.94</v>
      </c>
      <c r="C1128" s="3" t="str">
        <f t="shared" si="107"/>
        <v>yes</v>
      </c>
      <c r="D1128" s="3">
        <f t="shared" si="102"/>
        <v>71.401333333333326</v>
      </c>
      <c r="E1128" s="3">
        <f t="shared" si="103"/>
        <v>75.885999999999996</v>
      </c>
      <c r="F1128" s="3" t="str">
        <f t="shared" si="104"/>
        <v>no</v>
      </c>
      <c r="G1128" s="3" t="str">
        <f t="shared" si="105"/>
        <v>no</v>
      </c>
      <c r="H1128" s="3">
        <f t="shared" si="106"/>
        <v>0</v>
      </c>
    </row>
    <row r="1129" spans="1:8" x14ac:dyDescent="0.15">
      <c r="A1129" s="3">
        <v>1964.05</v>
      </c>
      <c r="B1129" s="3">
        <v>80.72</v>
      </c>
      <c r="C1129" s="3" t="str">
        <f t="shared" si="107"/>
        <v>yes</v>
      </c>
      <c r="D1129" s="3">
        <f t="shared" si="102"/>
        <v>72.393333333333331</v>
      </c>
      <c r="E1129" s="3">
        <f t="shared" si="103"/>
        <v>77.349999999999994</v>
      </c>
      <c r="F1129" s="3" t="str">
        <f t="shared" si="104"/>
        <v>no</v>
      </c>
      <c r="G1129" s="3" t="str">
        <f t="shared" si="105"/>
        <v>no</v>
      </c>
      <c r="H1129" s="3">
        <f t="shared" si="106"/>
        <v>0</v>
      </c>
    </row>
    <row r="1130" spans="1:8" x14ac:dyDescent="0.15">
      <c r="A1130" s="3">
        <v>1964.06</v>
      </c>
      <c r="B1130" s="3">
        <v>80.239999999999995</v>
      </c>
      <c r="C1130" s="3" t="str">
        <f t="shared" si="107"/>
        <v>yes</v>
      </c>
      <c r="D1130" s="3">
        <f t="shared" si="102"/>
        <v>73.38000000000001</v>
      </c>
      <c r="E1130" s="3">
        <f t="shared" si="103"/>
        <v>78.66</v>
      </c>
      <c r="F1130" s="3" t="str">
        <f t="shared" si="104"/>
        <v>no</v>
      </c>
      <c r="G1130" s="3" t="str">
        <f t="shared" si="105"/>
        <v>no</v>
      </c>
      <c r="H1130" s="3">
        <f t="shared" si="106"/>
        <v>0</v>
      </c>
    </row>
    <row r="1131" spans="1:8" x14ac:dyDescent="0.15">
      <c r="A1131" s="3">
        <v>1964.07</v>
      </c>
      <c r="B1131" s="3">
        <v>83.22</v>
      </c>
      <c r="C1131" s="3" t="str">
        <f t="shared" si="107"/>
        <v>yes</v>
      </c>
      <c r="D1131" s="3">
        <f t="shared" si="102"/>
        <v>74.351333333333329</v>
      </c>
      <c r="E1131" s="3">
        <f t="shared" si="103"/>
        <v>79.418000000000006</v>
      </c>
      <c r="F1131" s="3" t="str">
        <f t="shared" si="104"/>
        <v>no</v>
      </c>
      <c r="G1131" s="3" t="str">
        <f t="shared" si="105"/>
        <v>no</v>
      </c>
      <c r="H1131" s="3">
        <f t="shared" si="106"/>
        <v>0</v>
      </c>
    </row>
    <row r="1132" spans="1:8" x14ac:dyDescent="0.15">
      <c r="A1132" s="3">
        <v>1964.08</v>
      </c>
      <c r="B1132" s="3">
        <v>82</v>
      </c>
      <c r="C1132" s="3" t="str">
        <f t="shared" si="107"/>
        <v>yes</v>
      </c>
      <c r="D1132" s="3">
        <f t="shared" si="102"/>
        <v>75.315333333333328</v>
      </c>
      <c r="E1132" s="3">
        <f t="shared" si="103"/>
        <v>80.583999999999989</v>
      </c>
      <c r="F1132" s="3" t="str">
        <f t="shared" si="104"/>
        <v>no</v>
      </c>
      <c r="G1132" s="3" t="str">
        <f t="shared" si="105"/>
        <v>no</v>
      </c>
      <c r="H1132" s="3">
        <f t="shared" si="106"/>
        <v>0</v>
      </c>
    </row>
    <row r="1133" spans="1:8" x14ac:dyDescent="0.15">
      <c r="A1133" s="3">
        <v>1964.09</v>
      </c>
      <c r="B1133" s="3">
        <v>83.41</v>
      </c>
      <c r="C1133" s="3" t="str">
        <f t="shared" si="107"/>
        <v>yes</v>
      </c>
      <c r="D1133" s="3">
        <f t="shared" si="102"/>
        <v>76.105999999999995</v>
      </c>
      <c r="E1133" s="3">
        <f t="shared" si="103"/>
        <v>81.224000000000004</v>
      </c>
      <c r="F1133" s="3" t="str">
        <f t="shared" si="104"/>
        <v>no</v>
      </c>
      <c r="G1133" s="3" t="str">
        <f t="shared" si="105"/>
        <v>no</v>
      </c>
      <c r="H1133" s="3">
        <f t="shared" si="106"/>
        <v>0</v>
      </c>
    </row>
    <row r="1134" spans="1:8" x14ac:dyDescent="0.15">
      <c r="A1134" s="3">
        <v>1964.1</v>
      </c>
      <c r="B1134" s="3">
        <v>84.85</v>
      </c>
      <c r="C1134" s="3" t="str">
        <f t="shared" si="107"/>
        <v>yes</v>
      </c>
      <c r="D1134" s="3">
        <f t="shared" si="102"/>
        <v>76.992666666666679</v>
      </c>
      <c r="E1134" s="3">
        <f t="shared" si="103"/>
        <v>81.917999999999978</v>
      </c>
      <c r="F1134" s="3" t="str">
        <f t="shared" si="104"/>
        <v>no</v>
      </c>
      <c r="G1134" s="3" t="str">
        <f t="shared" si="105"/>
        <v>no</v>
      </c>
      <c r="H1134" s="3">
        <f t="shared" si="106"/>
        <v>0</v>
      </c>
    </row>
    <row r="1135" spans="1:8" x14ac:dyDescent="0.15">
      <c r="A1135" s="3">
        <v>1964.11</v>
      </c>
      <c r="B1135" s="3">
        <v>85.44</v>
      </c>
      <c r="C1135" s="3" t="str">
        <f t="shared" si="107"/>
        <v>yes</v>
      </c>
      <c r="D1135" s="3">
        <f t="shared" si="102"/>
        <v>78.044666666666672</v>
      </c>
      <c r="E1135" s="3">
        <f t="shared" si="103"/>
        <v>82.744</v>
      </c>
      <c r="F1135" s="3" t="str">
        <f t="shared" si="104"/>
        <v>no</v>
      </c>
      <c r="G1135" s="3" t="str">
        <f t="shared" si="105"/>
        <v>no</v>
      </c>
      <c r="H1135" s="3">
        <f t="shared" si="106"/>
        <v>0</v>
      </c>
    </row>
    <row r="1136" spans="1:8" x14ac:dyDescent="0.15">
      <c r="A1136" s="3">
        <v>1964.12</v>
      </c>
      <c r="B1136" s="3">
        <v>83.96</v>
      </c>
      <c r="C1136" s="3" t="str">
        <f t="shared" si="107"/>
        <v>yes</v>
      </c>
      <c r="D1136" s="3">
        <f t="shared" si="102"/>
        <v>79.00866666666667</v>
      </c>
      <c r="E1136" s="3">
        <f t="shared" si="103"/>
        <v>83.784000000000006</v>
      </c>
      <c r="F1136" s="3" t="str">
        <f t="shared" si="104"/>
        <v>no</v>
      </c>
      <c r="G1136" s="3" t="str">
        <f t="shared" si="105"/>
        <v>no</v>
      </c>
      <c r="H1136" s="3">
        <f t="shared" si="106"/>
        <v>0</v>
      </c>
    </row>
    <row r="1137" spans="1:8" x14ac:dyDescent="0.15">
      <c r="A1137" s="3">
        <v>1965.01</v>
      </c>
      <c r="B1137" s="3">
        <v>86.12</v>
      </c>
      <c r="C1137" s="3" t="str">
        <f t="shared" si="107"/>
        <v>yes</v>
      </c>
      <c r="D1137" s="3">
        <f t="shared" si="102"/>
        <v>79.74933333333334</v>
      </c>
      <c r="E1137" s="3">
        <f t="shared" si="103"/>
        <v>83.931999999999988</v>
      </c>
      <c r="F1137" s="3" t="str">
        <f t="shared" si="104"/>
        <v>no</v>
      </c>
      <c r="G1137" s="3" t="str">
        <f t="shared" si="105"/>
        <v>no</v>
      </c>
      <c r="H1137" s="3">
        <f t="shared" si="106"/>
        <v>0</v>
      </c>
    </row>
    <row r="1138" spans="1:8" x14ac:dyDescent="0.15">
      <c r="A1138" s="3">
        <v>1965.02</v>
      </c>
      <c r="B1138" s="3">
        <v>86.75</v>
      </c>
      <c r="C1138" s="3" t="str">
        <f t="shared" si="107"/>
        <v>yes</v>
      </c>
      <c r="D1138" s="3">
        <f t="shared" si="102"/>
        <v>80.622</v>
      </c>
      <c r="E1138" s="3">
        <f t="shared" si="103"/>
        <v>84.756</v>
      </c>
      <c r="F1138" s="3" t="str">
        <f t="shared" si="104"/>
        <v>no</v>
      </c>
      <c r="G1138" s="3" t="str">
        <f t="shared" si="105"/>
        <v>no</v>
      </c>
      <c r="H1138" s="3">
        <f t="shared" si="106"/>
        <v>0</v>
      </c>
    </row>
    <row r="1139" spans="1:8" x14ac:dyDescent="0.15">
      <c r="A1139" s="3">
        <v>1965.03</v>
      </c>
      <c r="B1139" s="3">
        <v>86.83</v>
      </c>
      <c r="C1139" s="3" t="str">
        <f t="shared" si="107"/>
        <v>yes</v>
      </c>
      <c r="D1139" s="3">
        <f t="shared" si="102"/>
        <v>81.564000000000007</v>
      </c>
      <c r="E1139" s="3">
        <f t="shared" si="103"/>
        <v>85.424000000000007</v>
      </c>
      <c r="F1139" s="3" t="str">
        <f t="shared" si="104"/>
        <v>no</v>
      </c>
      <c r="G1139" s="3" t="str">
        <f t="shared" si="105"/>
        <v>no</v>
      </c>
      <c r="H1139" s="3">
        <f t="shared" si="106"/>
        <v>0</v>
      </c>
    </row>
    <row r="1140" spans="1:8" x14ac:dyDescent="0.15">
      <c r="A1140" s="3">
        <v>1965.04</v>
      </c>
      <c r="B1140" s="3">
        <v>87.97</v>
      </c>
      <c r="C1140" s="3" t="str">
        <f t="shared" si="107"/>
        <v>yes</v>
      </c>
      <c r="D1140" s="3">
        <f t="shared" si="102"/>
        <v>82.407999999999987</v>
      </c>
      <c r="E1140" s="3">
        <f t="shared" si="103"/>
        <v>85.82</v>
      </c>
      <c r="F1140" s="3" t="str">
        <f t="shared" si="104"/>
        <v>no</v>
      </c>
      <c r="G1140" s="3" t="str">
        <f t="shared" si="105"/>
        <v>no</v>
      </c>
      <c r="H1140" s="3">
        <f t="shared" si="106"/>
        <v>0</v>
      </c>
    </row>
    <row r="1141" spans="1:8" x14ac:dyDescent="0.15">
      <c r="A1141" s="3">
        <v>1965.05</v>
      </c>
      <c r="B1141" s="3">
        <v>89.28</v>
      </c>
      <c r="C1141" s="3" t="str">
        <f t="shared" si="107"/>
        <v>yes</v>
      </c>
      <c r="D1141" s="3">
        <f t="shared" si="102"/>
        <v>83.176000000000002</v>
      </c>
      <c r="E1141" s="3">
        <f t="shared" si="103"/>
        <v>86.325999999999993</v>
      </c>
      <c r="F1141" s="3" t="str">
        <f t="shared" si="104"/>
        <v>no</v>
      </c>
      <c r="G1141" s="3" t="str">
        <f t="shared" si="105"/>
        <v>no</v>
      </c>
      <c r="H1141" s="3">
        <f t="shared" si="106"/>
        <v>0</v>
      </c>
    </row>
    <row r="1142" spans="1:8" x14ac:dyDescent="0.15">
      <c r="A1142" s="3">
        <v>1965.06</v>
      </c>
      <c r="B1142" s="3">
        <v>85.04</v>
      </c>
      <c r="C1142" s="3" t="str">
        <f t="shared" si="107"/>
        <v>yes</v>
      </c>
      <c r="D1142" s="3">
        <f t="shared" si="102"/>
        <v>83.968666666666664</v>
      </c>
      <c r="E1142" s="3">
        <f t="shared" si="103"/>
        <v>87.389999999999986</v>
      </c>
      <c r="F1142" s="3" t="str">
        <f t="shared" si="104"/>
        <v>no</v>
      </c>
      <c r="G1142" s="3" t="str">
        <f t="shared" si="105"/>
        <v>yes</v>
      </c>
      <c r="H1142" s="3">
        <f t="shared" si="106"/>
        <v>85.04</v>
      </c>
    </row>
    <row r="1143" spans="1:8" x14ac:dyDescent="0.15">
      <c r="A1143" s="3">
        <v>1965.07</v>
      </c>
      <c r="B1143" s="3">
        <v>84.91</v>
      </c>
      <c r="C1143" s="3" t="str">
        <f t="shared" si="107"/>
        <v>no</v>
      </c>
      <c r="D1143" s="3">
        <f t="shared" si="102"/>
        <v>84.384666666666661</v>
      </c>
      <c r="E1143" s="3">
        <f t="shared" si="103"/>
        <v>87.173999999999992</v>
      </c>
      <c r="F1143" s="3" t="str">
        <f t="shared" si="104"/>
        <v>yes</v>
      </c>
      <c r="G1143" s="3" t="str">
        <f t="shared" si="105"/>
        <v>no</v>
      </c>
      <c r="H1143" s="3">
        <f t="shared" si="106"/>
        <v>-84.91</v>
      </c>
    </row>
    <row r="1144" spans="1:8" x14ac:dyDescent="0.15">
      <c r="A1144" s="3">
        <v>1965.08</v>
      </c>
      <c r="B1144" s="3">
        <v>86.49</v>
      </c>
      <c r="C1144" s="3" t="str">
        <f t="shared" si="107"/>
        <v>yes</v>
      </c>
      <c r="D1144" s="3">
        <f t="shared" si="102"/>
        <v>84.715999999999994</v>
      </c>
      <c r="E1144" s="3">
        <f t="shared" si="103"/>
        <v>86.806000000000012</v>
      </c>
      <c r="F1144" s="3" t="str">
        <f t="shared" si="104"/>
        <v>no</v>
      </c>
      <c r="G1144" s="3" t="str">
        <f t="shared" si="105"/>
        <v>yes</v>
      </c>
      <c r="H1144" s="3">
        <f t="shared" si="106"/>
        <v>86.49</v>
      </c>
    </row>
    <row r="1145" spans="1:8" x14ac:dyDescent="0.15">
      <c r="A1145" s="3">
        <v>1965.09</v>
      </c>
      <c r="B1145" s="3">
        <v>89.38</v>
      </c>
      <c r="C1145" s="3" t="str">
        <f t="shared" si="107"/>
        <v>no</v>
      </c>
      <c r="D1145" s="3">
        <f t="shared" si="102"/>
        <v>85.100666666666683</v>
      </c>
      <c r="E1145" s="3">
        <f t="shared" si="103"/>
        <v>86.738000000000014</v>
      </c>
      <c r="F1145" s="3" t="str">
        <f t="shared" si="104"/>
        <v>yes</v>
      </c>
      <c r="G1145" s="3" t="str">
        <f t="shared" si="105"/>
        <v>no</v>
      </c>
      <c r="H1145" s="3">
        <f t="shared" si="106"/>
        <v>-89.38</v>
      </c>
    </row>
    <row r="1146" spans="1:8" x14ac:dyDescent="0.15">
      <c r="A1146" s="3">
        <v>1965.1</v>
      </c>
      <c r="B1146" s="3">
        <v>91.39</v>
      </c>
      <c r="C1146" s="3" t="str">
        <f t="shared" si="107"/>
        <v>yes</v>
      </c>
      <c r="D1146" s="3">
        <f t="shared" si="102"/>
        <v>85.710000000000008</v>
      </c>
      <c r="E1146" s="3">
        <f t="shared" si="103"/>
        <v>87.02000000000001</v>
      </c>
      <c r="F1146" s="3" t="str">
        <f t="shared" si="104"/>
        <v>no</v>
      </c>
      <c r="G1146" s="3" t="str">
        <f t="shared" si="105"/>
        <v>no</v>
      </c>
      <c r="H1146" s="3">
        <f t="shared" si="106"/>
        <v>0</v>
      </c>
    </row>
    <row r="1147" spans="1:8" x14ac:dyDescent="0.15">
      <c r="A1147" s="3">
        <v>1965.11</v>
      </c>
      <c r="B1147" s="3">
        <v>92.15</v>
      </c>
      <c r="C1147" s="3" t="str">
        <f t="shared" si="107"/>
        <v>yes</v>
      </c>
      <c r="D1147" s="3">
        <f t="shared" si="102"/>
        <v>86.254666666666665</v>
      </c>
      <c r="E1147" s="3">
        <f t="shared" si="103"/>
        <v>87.441999999999993</v>
      </c>
      <c r="F1147" s="3" t="str">
        <f t="shared" si="104"/>
        <v>no</v>
      </c>
      <c r="G1147" s="3" t="str">
        <f t="shared" si="105"/>
        <v>no</v>
      </c>
      <c r="H1147" s="3">
        <f t="shared" si="106"/>
        <v>0</v>
      </c>
    </row>
    <row r="1148" spans="1:8" x14ac:dyDescent="0.15">
      <c r="A1148" s="3">
        <v>1965.12</v>
      </c>
      <c r="B1148" s="3">
        <v>91.73</v>
      </c>
      <c r="C1148" s="3" t="str">
        <f t="shared" si="107"/>
        <v>yes</v>
      </c>
      <c r="D1148" s="3">
        <f t="shared" si="102"/>
        <v>86.931333333333342</v>
      </c>
      <c r="E1148" s="3">
        <f t="shared" si="103"/>
        <v>88.86399999999999</v>
      </c>
      <c r="F1148" s="3" t="str">
        <f t="shared" si="104"/>
        <v>no</v>
      </c>
      <c r="G1148" s="3" t="str">
        <f t="shared" si="105"/>
        <v>no</v>
      </c>
      <c r="H1148" s="3">
        <f t="shared" si="106"/>
        <v>0</v>
      </c>
    </row>
    <row r="1149" spans="1:8" x14ac:dyDescent="0.15">
      <c r="A1149" s="3">
        <v>1966.01</v>
      </c>
      <c r="B1149" s="3">
        <v>93.32</v>
      </c>
      <c r="C1149" s="3" t="str">
        <f t="shared" si="107"/>
        <v>yes</v>
      </c>
      <c r="D1149" s="3">
        <f t="shared" si="102"/>
        <v>87.486000000000018</v>
      </c>
      <c r="E1149" s="3">
        <f t="shared" si="103"/>
        <v>90.227999999999994</v>
      </c>
      <c r="F1149" s="3" t="str">
        <f t="shared" si="104"/>
        <v>no</v>
      </c>
      <c r="G1149" s="3" t="str">
        <f t="shared" si="105"/>
        <v>no</v>
      </c>
      <c r="H1149" s="3">
        <f t="shared" si="106"/>
        <v>0</v>
      </c>
    </row>
    <row r="1150" spans="1:8" x14ac:dyDescent="0.15">
      <c r="A1150" s="3">
        <v>1966.02</v>
      </c>
      <c r="B1150" s="3">
        <v>92.69</v>
      </c>
      <c r="C1150" s="3" t="str">
        <f t="shared" si="107"/>
        <v>yes</v>
      </c>
      <c r="D1150" s="3">
        <f t="shared" si="102"/>
        <v>88.050666666666672</v>
      </c>
      <c r="E1150" s="3">
        <f t="shared" si="103"/>
        <v>91.593999999999994</v>
      </c>
      <c r="F1150" s="3" t="str">
        <f t="shared" si="104"/>
        <v>no</v>
      </c>
      <c r="G1150" s="3" t="str">
        <f t="shared" si="105"/>
        <v>no</v>
      </c>
      <c r="H1150" s="3">
        <f t="shared" si="106"/>
        <v>0</v>
      </c>
    </row>
    <row r="1151" spans="1:8" x14ac:dyDescent="0.15">
      <c r="A1151" s="3">
        <v>1966.03</v>
      </c>
      <c r="B1151" s="3">
        <v>88.88</v>
      </c>
      <c r="C1151" s="3" t="str">
        <f t="shared" si="107"/>
        <v>yes</v>
      </c>
      <c r="D1151" s="3">
        <f t="shared" si="102"/>
        <v>88.534000000000006</v>
      </c>
      <c r="E1151" s="3">
        <f t="shared" si="103"/>
        <v>92.256</v>
      </c>
      <c r="F1151" s="3" t="str">
        <f t="shared" si="104"/>
        <v>no</v>
      </c>
      <c r="G1151" s="3" t="str">
        <f t="shared" si="105"/>
        <v>yes</v>
      </c>
      <c r="H1151" s="3">
        <f t="shared" si="106"/>
        <v>88.88</v>
      </c>
    </row>
    <row r="1152" spans="1:8" x14ac:dyDescent="0.15">
      <c r="A1152" s="3">
        <v>1966.04</v>
      </c>
      <c r="B1152" s="3">
        <v>91.6</v>
      </c>
      <c r="C1152" s="3" t="str">
        <f t="shared" si="107"/>
        <v>no</v>
      </c>
      <c r="D1152" s="3">
        <f t="shared" si="102"/>
        <v>88.861999999999995</v>
      </c>
      <c r="E1152" s="3">
        <f t="shared" si="103"/>
        <v>91.753999999999991</v>
      </c>
      <c r="F1152" s="3" t="str">
        <f t="shared" si="104"/>
        <v>yes</v>
      </c>
      <c r="G1152" s="3" t="str">
        <f t="shared" si="105"/>
        <v>no</v>
      </c>
      <c r="H1152" s="3">
        <f t="shared" si="106"/>
        <v>-91.6</v>
      </c>
    </row>
    <row r="1153" spans="1:8" x14ac:dyDescent="0.15">
      <c r="A1153" s="3">
        <v>1966.05</v>
      </c>
      <c r="B1153" s="3">
        <v>86.78</v>
      </c>
      <c r="C1153" s="3" t="str">
        <f t="shared" si="107"/>
        <v>yes</v>
      </c>
      <c r="D1153" s="3">
        <f t="shared" si="102"/>
        <v>89.22733333333332</v>
      </c>
      <c r="E1153" s="3">
        <f t="shared" si="103"/>
        <v>91.644000000000005</v>
      </c>
      <c r="F1153" s="3" t="str">
        <f t="shared" si="104"/>
        <v>no</v>
      </c>
      <c r="G1153" s="3" t="str">
        <f t="shared" si="105"/>
        <v>yes</v>
      </c>
      <c r="H1153" s="3">
        <f t="shared" si="106"/>
        <v>86.78</v>
      </c>
    </row>
    <row r="1154" spans="1:8" x14ac:dyDescent="0.15">
      <c r="A1154" s="3">
        <v>1966.06</v>
      </c>
      <c r="B1154" s="3">
        <v>86.06</v>
      </c>
      <c r="C1154" s="3" t="str">
        <f t="shared" si="107"/>
        <v>no</v>
      </c>
      <c r="D1154" s="3">
        <f t="shared" si="102"/>
        <v>89.229333333333315</v>
      </c>
      <c r="E1154" s="3">
        <f t="shared" si="103"/>
        <v>90.653999999999996</v>
      </c>
      <c r="F1154" s="3" t="str">
        <f t="shared" si="104"/>
        <v>no</v>
      </c>
      <c r="G1154" s="3" t="str">
        <f t="shared" si="105"/>
        <v>no</v>
      </c>
      <c r="H1154" s="3">
        <f t="shared" si="106"/>
        <v>0</v>
      </c>
    </row>
    <row r="1155" spans="1:8" x14ac:dyDescent="0.15">
      <c r="A1155" s="3">
        <v>1966.07</v>
      </c>
      <c r="B1155" s="3">
        <v>85.84</v>
      </c>
      <c r="C1155" s="3" t="str">
        <f t="shared" si="107"/>
        <v>no</v>
      </c>
      <c r="D1155" s="3">
        <f t="shared" si="102"/>
        <v>89.177999999999983</v>
      </c>
      <c r="E1155" s="3">
        <f t="shared" si="103"/>
        <v>89.201999999999984</v>
      </c>
      <c r="F1155" s="3" t="str">
        <f t="shared" si="104"/>
        <v>no</v>
      </c>
      <c r="G1155" s="3" t="str">
        <f t="shared" si="105"/>
        <v>no</v>
      </c>
      <c r="H1155" s="3">
        <f t="shared" si="106"/>
        <v>0</v>
      </c>
    </row>
    <row r="1156" spans="1:8" x14ac:dyDescent="0.15">
      <c r="A1156" s="3">
        <v>1966.08</v>
      </c>
      <c r="B1156" s="3">
        <v>80.650000000000006</v>
      </c>
      <c r="C1156" s="3" t="str">
        <f t="shared" si="107"/>
        <v>no</v>
      </c>
      <c r="D1156" s="3">
        <f t="shared" si="102"/>
        <v>89.036000000000001</v>
      </c>
      <c r="E1156" s="3">
        <f t="shared" si="103"/>
        <v>87.831999999999994</v>
      </c>
      <c r="F1156" s="3" t="str">
        <f t="shared" si="104"/>
        <v>no</v>
      </c>
      <c r="G1156" s="3" t="str">
        <f t="shared" si="105"/>
        <v>no</v>
      </c>
      <c r="H1156" s="3">
        <f t="shared" si="106"/>
        <v>0</v>
      </c>
    </row>
    <row r="1157" spans="1:8" x14ac:dyDescent="0.15">
      <c r="A1157" s="3">
        <v>1966.09</v>
      </c>
      <c r="B1157" s="3">
        <v>77.81</v>
      </c>
      <c r="C1157" s="3" t="str">
        <f t="shared" si="107"/>
        <v>no</v>
      </c>
      <c r="D1157" s="3">
        <f t="shared" si="102"/>
        <v>88.460666666666668</v>
      </c>
      <c r="E1157" s="3">
        <f t="shared" si="103"/>
        <v>86.185999999999993</v>
      </c>
      <c r="F1157" s="3" t="str">
        <f t="shared" si="104"/>
        <v>no</v>
      </c>
      <c r="G1157" s="3" t="str">
        <f t="shared" si="105"/>
        <v>no</v>
      </c>
      <c r="H1157" s="3">
        <f t="shared" si="106"/>
        <v>0</v>
      </c>
    </row>
    <row r="1158" spans="1:8" x14ac:dyDescent="0.15">
      <c r="A1158" s="3">
        <v>1966.1</v>
      </c>
      <c r="B1158" s="3">
        <v>77.13</v>
      </c>
      <c r="C1158" s="3" t="str">
        <f t="shared" si="107"/>
        <v>no</v>
      </c>
      <c r="D1158" s="3">
        <f t="shared" si="102"/>
        <v>87.978666666666655</v>
      </c>
      <c r="E1158" s="3">
        <f t="shared" si="103"/>
        <v>83.428000000000011</v>
      </c>
      <c r="F1158" s="3" t="str">
        <f t="shared" si="104"/>
        <v>no</v>
      </c>
      <c r="G1158" s="3" t="str">
        <f t="shared" si="105"/>
        <v>no</v>
      </c>
      <c r="H1158" s="3">
        <f t="shared" si="106"/>
        <v>0</v>
      </c>
    </row>
    <row r="1159" spans="1:8" x14ac:dyDescent="0.15">
      <c r="A1159" s="3">
        <v>1966.11</v>
      </c>
      <c r="B1159" s="3">
        <v>80.989999999999995</v>
      </c>
      <c r="C1159" s="3" t="str">
        <f t="shared" si="107"/>
        <v>no</v>
      </c>
      <c r="D1159" s="3">
        <f t="shared" si="102"/>
        <v>87.460000000000008</v>
      </c>
      <c r="E1159" s="3">
        <f t="shared" si="103"/>
        <v>81.498000000000005</v>
      </c>
      <c r="F1159" s="3" t="str">
        <f t="shared" si="104"/>
        <v>no</v>
      </c>
      <c r="G1159" s="3" t="str">
        <f t="shared" si="105"/>
        <v>no</v>
      </c>
      <c r="H1159" s="3">
        <f t="shared" si="106"/>
        <v>0</v>
      </c>
    </row>
    <row r="1160" spans="1:8" x14ac:dyDescent="0.15">
      <c r="A1160" s="3">
        <v>1966.12</v>
      </c>
      <c r="B1160" s="3">
        <v>81.33</v>
      </c>
      <c r="C1160" s="3" t="str">
        <f t="shared" si="107"/>
        <v>no</v>
      </c>
      <c r="D1160" s="3">
        <f t="shared" si="102"/>
        <v>87.09333333333332</v>
      </c>
      <c r="E1160" s="3">
        <f t="shared" si="103"/>
        <v>80.484000000000009</v>
      </c>
      <c r="F1160" s="3" t="str">
        <f t="shared" si="104"/>
        <v>no</v>
      </c>
      <c r="G1160" s="3" t="str">
        <f t="shared" si="105"/>
        <v>no</v>
      </c>
      <c r="H1160" s="3">
        <f t="shared" si="106"/>
        <v>0</v>
      </c>
    </row>
    <row r="1161" spans="1:8" x14ac:dyDescent="0.15">
      <c r="A1161" s="3">
        <v>1967.01</v>
      </c>
      <c r="B1161" s="3">
        <v>84.45</v>
      </c>
      <c r="C1161" s="3" t="str">
        <f t="shared" si="107"/>
        <v>no</v>
      </c>
      <c r="D1161" s="3">
        <f t="shared" si="102"/>
        <v>86.556666666666672</v>
      </c>
      <c r="E1161" s="3">
        <f t="shared" si="103"/>
        <v>79.581999999999994</v>
      </c>
      <c r="F1161" s="3" t="str">
        <f t="shared" si="104"/>
        <v>no</v>
      </c>
      <c r="G1161" s="3" t="str">
        <f t="shared" si="105"/>
        <v>no</v>
      </c>
      <c r="H1161" s="3">
        <f t="shared" si="106"/>
        <v>0</v>
      </c>
    </row>
    <row r="1162" spans="1:8" x14ac:dyDescent="0.15">
      <c r="A1162" s="3">
        <v>1967.02</v>
      </c>
      <c r="B1162" s="3">
        <v>87.36</v>
      </c>
      <c r="C1162" s="3" t="str">
        <f t="shared" si="107"/>
        <v>no</v>
      </c>
      <c r="D1162" s="3">
        <f t="shared" si="102"/>
        <v>86.093999999999994</v>
      </c>
      <c r="E1162" s="3">
        <f t="shared" si="103"/>
        <v>80.341999999999999</v>
      </c>
      <c r="F1162" s="3" t="str">
        <f t="shared" si="104"/>
        <v>yes</v>
      </c>
      <c r="G1162" s="3" t="str">
        <f t="shared" si="105"/>
        <v>no</v>
      </c>
      <c r="H1162" s="3">
        <f t="shared" si="106"/>
        <v>-87.36</v>
      </c>
    </row>
    <row r="1163" spans="1:8" x14ac:dyDescent="0.15">
      <c r="A1163" s="3">
        <v>1967.03</v>
      </c>
      <c r="B1163" s="3">
        <v>89.42</v>
      </c>
      <c r="C1163" s="3" t="str">
        <f t="shared" si="107"/>
        <v>yes</v>
      </c>
      <c r="D1163" s="3">
        <f t="shared" si="102"/>
        <v>85.774666666666647</v>
      </c>
      <c r="E1163" s="3">
        <f t="shared" si="103"/>
        <v>82.251999999999995</v>
      </c>
      <c r="F1163" s="3" t="str">
        <f t="shared" si="104"/>
        <v>no</v>
      </c>
      <c r="G1163" s="3" t="str">
        <f t="shared" si="105"/>
        <v>no</v>
      </c>
      <c r="H1163" s="3">
        <f t="shared" si="106"/>
        <v>0</v>
      </c>
    </row>
    <row r="1164" spans="1:8" x14ac:dyDescent="0.15">
      <c r="A1164" s="3">
        <v>1967.04</v>
      </c>
      <c r="B1164" s="3">
        <v>90.96</v>
      </c>
      <c r="C1164" s="3" t="str">
        <f t="shared" si="107"/>
        <v>yes</v>
      </c>
      <c r="D1164" s="3">
        <f t="shared" si="102"/>
        <v>85.620666666666665</v>
      </c>
      <c r="E1164" s="3">
        <f t="shared" si="103"/>
        <v>84.710000000000008</v>
      </c>
      <c r="F1164" s="3" t="str">
        <f t="shared" si="104"/>
        <v>no</v>
      </c>
      <c r="G1164" s="3" t="str">
        <f t="shared" si="105"/>
        <v>no</v>
      </c>
      <c r="H1164" s="3">
        <f t="shared" si="106"/>
        <v>0</v>
      </c>
    </row>
    <row r="1165" spans="1:8" x14ac:dyDescent="0.15">
      <c r="A1165" s="3">
        <v>1967.05</v>
      </c>
      <c r="B1165" s="3">
        <v>92.59</v>
      </c>
      <c r="C1165" s="3" t="str">
        <f t="shared" si="107"/>
        <v>yes</v>
      </c>
      <c r="D1165" s="3">
        <f t="shared" si="102"/>
        <v>85.463333333333338</v>
      </c>
      <c r="E1165" s="3">
        <f t="shared" si="103"/>
        <v>86.703999999999994</v>
      </c>
      <c r="F1165" s="3" t="str">
        <f t="shared" si="104"/>
        <v>no</v>
      </c>
      <c r="G1165" s="3" t="str">
        <f t="shared" si="105"/>
        <v>no</v>
      </c>
      <c r="H1165" s="3">
        <f t="shared" si="106"/>
        <v>0</v>
      </c>
    </row>
    <row r="1166" spans="1:8" x14ac:dyDescent="0.15">
      <c r="A1166" s="3">
        <v>1967.06</v>
      </c>
      <c r="B1166" s="3">
        <v>91.43</v>
      </c>
      <c r="C1166" s="3" t="str">
        <f t="shared" si="107"/>
        <v>yes</v>
      </c>
      <c r="D1166" s="3">
        <f t="shared" si="102"/>
        <v>85.456666666666663</v>
      </c>
      <c r="E1166" s="3">
        <f t="shared" si="103"/>
        <v>88.955999999999989</v>
      </c>
      <c r="F1166" s="3" t="str">
        <f t="shared" si="104"/>
        <v>no</v>
      </c>
      <c r="G1166" s="3" t="str">
        <f t="shared" si="105"/>
        <v>no</v>
      </c>
      <c r="H1166" s="3">
        <f t="shared" si="106"/>
        <v>0</v>
      </c>
    </row>
    <row r="1167" spans="1:8" x14ac:dyDescent="0.15">
      <c r="A1167" s="3">
        <v>1967.07</v>
      </c>
      <c r="B1167" s="3">
        <v>93.01</v>
      </c>
      <c r="C1167" s="3" t="str">
        <f t="shared" si="107"/>
        <v>yes</v>
      </c>
      <c r="D1167" s="3">
        <f t="shared" si="102"/>
        <v>85.626666666666651</v>
      </c>
      <c r="E1167" s="3">
        <f t="shared" si="103"/>
        <v>90.352000000000004</v>
      </c>
      <c r="F1167" s="3" t="str">
        <f t="shared" si="104"/>
        <v>no</v>
      </c>
      <c r="G1167" s="3" t="str">
        <f t="shared" si="105"/>
        <v>no</v>
      </c>
      <c r="H1167" s="3">
        <f t="shared" si="106"/>
        <v>0</v>
      </c>
    </row>
    <row r="1168" spans="1:8" x14ac:dyDescent="0.15">
      <c r="A1168" s="3">
        <v>1967.08</v>
      </c>
      <c r="B1168" s="3">
        <v>94.49</v>
      </c>
      <c r="C1168" s="3" t="str">
        <f t="shared" si="107"/>
        <v>yes</v>
      </c>
      <c r="D1168" s="3">
        <f t="shared" si="102"/>
        <v>85.720666666666673</v>
      </c>
      <c r="E1168" s="3">
        <f t="shared" si="103"/>
        <v>91.481999999999999</v>
      </c>
      <c r="F1168" s="3" t="str">
        <f t="shared" si="104"/>
        <v>no</v>
      </c>
      <c r="G1168" s="3" t="str">
        <f t="shared" si="105"/>
        <v>no</v>
      </c>
      <c r="H1168" s="3">
        <f t="shared" si="106"/>
        <v>0</v>
      </c>
    </row>
    <row r="1169" spans="1:8" x14ac:dyDescent="0.15">
      <c r="A1169" s="3">
        <v>1967.09</v>
      </c>
      <c r="B1169" s="3">
        <v>95.81</v>
      </c>
      <c r="C1169" s="3" t="str">
        <f t="shared" si="107"/>
        <v>yes</v>
      </c>
      <c r="D1169" s="3">
        <f t="shared" si="102"/>
        <v>86.234666666666683</v>
      </c>
      <c r="E1169" s="3">
        <f t="shared" si="103"/>
        <v>92.496000000000009</v>
      </c>
      <c r="F1169" s="3" t="str">
        <f t="shared" si="104"/>
        <v>no</v>
      </c>
      <c r="G1169" s="3" t="str">
        <f t="shared" si="105"/>
        <v>no</v>
      </c>
      <c r="H1169" s="3">
        <f t="shared" si="106"/>
        <v>0</v>
      </c>
    </row>
    <row r="1170" spans="1:8" x14ac:dyDescent="0.15">
      <c r="A1170" s="3">
        <v>1967.1</v>
      </c>
      <c r="B1170" s="3">
        <v>95.66</v>
      </c>
      <c r="C1170" s="3" t="str">
        <f t="shared" si="107"/>
        <v>yes</v>
      </c>
      <c r="D1170" s="3">
        <f t="shared" si="102"/>
        <v>86.884666666666661</v>
      </c>
      <c r="E1170" s="3">
        <f t="shared" si="103"/>
        <v>93.466000000000008</v>
      </c>
      <c r="F1170" s="3" t="str">
        <f t="shared" si="104"/>
        <v>no</v>
      </c>
      <c r="G1170" s="3" t="str">
        <f t="shared" si="105"/>
        <v>no</v>
      </c>
      <c r="H1170" s="3">
        <f t="shared" si="106"/>
        <v>0</v>
      </c>
    </row>
    <row r="1171" spans="1:8" x14ac:dyDescent="0.15">
      <c r="A1171" s="3">
        <v>1967.11</v>
      </c>
      <c r="B1171" s="3">
        <v>92.66</v>
      </c>
      <c r="C1171" s="3" t="str">
        <f t="shared" si="107"/>
        <v>yes</v>
      </c>
      <c r="D1171" s="3">
        <f t="shared" si="102"/>
        <v>87.539333333333332</v>
      </c>
      <c r="E1171" s="3">
        <f t="shared" si="103"/>
        <v>94.08</v>
      </c>
      <c r="F1171" s="3" t="str">
        <f t="shared" si="104"/>
        <v>no</v>
      </c>
      <c r="G1171" s="3" t="str">
        <f t="shared" si="105"/>
        <v>yes</v>
      </c>
      <c r="H1171" s="3">
        <f t="shared" si="106"/>
        <v>92.66</v>
      </c>
    </row>
    <row r="1172" spans="1:8" x14ac:dyDescent="0.15">
      <c r="A1172" s="3">
        <v>1967.12</v>
      </c>
      <c r="B1172" s="3">
        <v>95.3</v>
      </c>
      <c r="C1172" s="3" t="str">
        <f t="shared" si="107"/>
        <v>no</v>
      </c>
      <c r="D1172" s="3">
        <f t="shared" si="102"/>
        <v>88.34</v>
      </c>
      <c r="E1172" s="3">
        <f t="shared" si="103"/>
        <v>94.325999999999993</v>
      </c>
      <c r="F1172" s="3" t="str">
        <f t="shared" si="104"/>
        <v>yes</v>
      </c>
      <c r="G1172" s="3" t="str">
        <f t="shared" si="105"/>
        <v>no</v>
      </c>
      <c r="H1172" s="3">
        <f t="shared" si="106"/>
        <v>-95.3</v>
      </c>
    </row>
    <row r="1173" spans="1:8" x14ac:dyDescent="0.15">
      <c r="A1173" s="3">
        <v>1968.01</v>
      </c>
      <c r="B1173" s="3">
        <v>95.04</v>
      </c>
      <c r="C1173" s="3" t="str">
        <f t="shared" si="107"/>
        <v>yes</v>
      </c>
      <c r="D1173" s="3">
        <f t="shared" si="102"/>
        <v>89.506000000000014</v>
      </c>
      <c r="E1173" s="3">
        <f t="shared" si="103"/>
        <v>94.784000000000006</v>
      </c>
      <c r="F1173" s="3" t="str">
        <f t="shared" si="104"/>
        <v>no</v>
      </c>
      <c r="G1173" s="3" t="str">
        <f t="shared" si="105"/>
        <v>no</v>
      </c>
      <c r="H1173" s="3">
        <f t="shared" si="106"/>
        <v>0</v>
      </c>
    </row>
    <row r="1174" spans="1:8" x14ac:dyDescent="0.15">
      <c r="A1174" s="3">
        <v>1968.02</v>
      </c>
      <c r="B1174" s="3">
        <v>90.75</v>
      </c>
      <c r="C1174" s="3" t="str">
        <f t="shared" si="107"/>
        <v>yes</v>
      </c>
      <c r="D1174" s="3">
        <f t="shared" si="102"/>
        <v>90.7</v>
      </c>
      <c r="E1174" s="3">
        <f t="shared" si="103"/>
        <v>94.894000000000005</v>
      </c>
      <c r="F1174" s="3" t="str">
        <f t="shared" si="104"/>
        <v>no</v>
      </c>
      <c r="G1174" s="3" t="str">
        <f t="shared" si="105"/>
        <v>yes</v>
      </c>
      <c r="H1174" s="3">
        <f t="shared" si="106"/>
        <v>90.75</v>
      </c>
    </row>
    <row r="1175" spans="1:8" x14ac:dyDescent="0.15">
      <c r="A1175" s="3">
        <v>1968.03</v>
      </c>
      <c r="B1175" s="3">
        <v>89.09</v>
      </c>
      <c r="C1175" s="3" t="str">
        <f t="shared" si="107"/>
        <v>no</v>
      </c>
      <c r="D1175" s="3">
        <f t="shared" si="102"/>
        <v>91.350666666666655</v>
      </c>
      <c r="E1175" s="3">
        <f t="shared" si="103"/>
        <v>93.882000000000005</v>
      </c>
      <c r="F1175" s="3" t="str">
        <f t="shared" si="104"/>
        <v>no</v>
      </c>
      <c r="G1175" s="3" t="str">
        <f t="shared" si="105"/>
        <v>no</v>
      </c>
      <c r="H1175" s="3">
        <f t="shared" si="106"/>
        <v>0</v>
      </c>
    </row>
    <row r="1176" spans="1:8" x14ac:dyDescent="0.15">
      <c r="A1176" s="3">
        <v>1968.04</v>
      </c>
      <c r="B1176" s="3">
        <v>95.67</v>
      </c>
      <c r="C1176" s="3" t="str">
        <f t="shared" si="107"/>
        <v>no</v>
      </c>
      <c r="D1176" s="3">
        <f t="shared" si="102"/>
        <v>91.867999999999981</v>
      </c>
      <c r="E1176" s="3">
        <f t="shared" si="103"/>
        <v>92.568000000000012</v>
      </c>
      <c r="F1176" s="3" t="str">
        <f t="shared" si="104"/>
        <v>yes</v>
      </c>
      <c r="G1176" s="3" t="str">
        <f t="shared" si="105"/>
        <v>no</v>
      </c>
      <c r="H1176" s="3">
        <f t="shared" si="106"/>
        <v>-95.67</v>
      </c>
    </row>
    <row r="1177" spans="1:8" x14ac:dyDescent="0.15">
      <c r="A1177" s="3">
        <v>1968.05</v>
      </c>
      <c r="B1177" s="3">
        <v>97.87</v>
      </c>
      <c r="C1177" s="3" t="str">
        <f t="shared" si="107"/>
        <v>yes</v>
      </c>
      <c r="D1177" s="3">
        <f t="shared" ref="D1177:D1240" si="108">AVERAGE(B1162:B1176)</f>
        <v>92.616</v>
      </c>
      <c r="E1177" s="3">
        <f t="shared" ref="E1177:E1240" si="109">AVERAGE(B1172:B1176)</f>
        <v>93.170000000000016</v>
      </c>
      <c r="F1177" s="3" t="str">
        <f t="shared" ref="F1177:F1240" si="110">IF(AND(C1177="No",B1177&gt;D1177),"yes","no")</f>
        <v>no</v>
      </c>
      <c r="G1177" s="3" t="str">
        <f t="shared" ref="G1177:G1240" si="111">IF(AND(C1177="Yes",B1177&lt;E1177),"yes","no")</f>
        <v>no</v>
      </c>
      <c r="H1177" s="3">
        <f t="shared" ref="H1177:H1240" si="112">IF(F1177="yes",-B1177,IF(G1177="yes",B1177,0))</f>
        <v>0</v>
      </c>
    </row>
    <row r="1178" spans="1:8" x14ac:dyDescent="0.15">
      <c r="A1178" s="3">
        <v>1968.06</v>
      </c>
      <c r="B1178" s="3">
        <v>100.5</v>
      </c>
      <c r="C1178" s="3" t="str">
        <f t="shared" ref="C1178:C1241" si="113">IF(F1177="yes","yes",IF(G1177="yes","no",C1177))</f>
        <v>yes</v>
      </c>
      <c r="D1178" s="3">
        <f t="shared" si="108"/>
        <v>93.316666666666663</v>
      </c>
      <c r="E1178" s="3">
        <f t="shared" si="109"/>
        <v>93.683999999999997</v>
      </c>
      <c r="F1178" s="3" t="str">
        <f t="shared" si="110"/>
        <v>no</v>
      </c>
      <c r="G1178" s="3" t="str">
        <f t="shared" si="111"/>
        <v>no</v>
      </c>
      <c r="H1178" s="3">
        <f t="shared" si="112"/>
        <v>0</v>
      </c>
    </row>
    <row r="1179" spans="1:8" x14ac:dyDescent="0.15">
      <c r="A1179" s="3">
        <v>1968.07</v>
      </c>
      <c r="B1179" s="3">
        <v>100.3</v>
      </c>
      <c r="C1179" s="3" t="str">
        <f t="shared" si="113"/>
        <v>yes</v>
      </c>
      <c r="D1179" s="3">
        <f t="shared" si="108"/>
        <v>94.055333333333323</v>
      </c>
      <c r="E1179" s="3">
        <f t="shared" si="109"/>
        <v>94.775999999999996</v>
      </c>
      <c r="F1179" s="3" t="str">
        <f t="shared" si="110"/>
        <v>no</v>
      </c>
      <c r="G1179" s="3" t="str">
        <f t="shared" si="111"/>
        <v>no</v>
      </c>
      <c r="H1179" s="3">
        <f t="shared" si="112"/>
        <v>0</v>
      </c>
    </row>
    <row r="1180" spans="1:8" x14ac:dyDescent="0.15">
      <c r="A1180" s="3">
        <v>1968.08</v>
      </c>
      <c r="B1180" s="3">
        <v>98.11</v>
      </c>
      <c r="C1180" s="3" t="str">
        <f t="shared" si="113"/>
        <v>yes</v>
      </c>
      <c r="D1180" s="3">
        <f t="shared" si="108"/>
        <v>94.677999999999983</v>
      </c>
      <c r="E1180" s="3">
        <f t="shared" si="109"/>
        <v>96.686000000000007</v>
      </c>
      <c r="F1180" s="3" t="str">
        <f t="shared" si="110"/>
        <v>no</v>
      </c>
      <c r="G1180" s="3" t="str">
        <f t="shared" si="111"/>
        <v>no</v>
      </c>
      <c r="H1180" s="3">
        <f t="shared" si="112"/>
        <v>0</v>
      </c>
    </row>
    <row r="1181" spans="1:8" x14ac:dyDescent="0.15">
      <c r="A1181" s="3">
        <v>1968.09</v>
      </c>
      <c r="B1181" s="3">
        <v>101.3</v>
      </c>
      <c r="C1181" s="3" t="str">
        <f t="shared" si="113"/>
        <v>yes</v>
      </c>
      <c r="D1181" s="3">
        <f t="shared" si="108"/>
        <v>95.045999999999978</v>
      </c>
      <c r="E1181" s="3">
        <f t="shared" si="109"/>
        <v>98.490000000000009</v>
      </c>
      <c r="F1181" s="3" t="str">
        <f t="shared" si="110"/>
        <v>no</v>
      </c>
      <c r="G1181" s="3" t="str">
        <f t="shared" si="111"/>
        <v>no</v>
      </c>
      <c r="H1181" s="3">
        <f t="shared" si="112"/>
        <v>0</v>
      </c>
    </row>
    <row r="1182" spans="1:8" x14ac:dyDescent="0.15">
      <c r="A1182" s="3">
        <v>1968.1</v>
      </c>
      <c r="B1182" s="3">
        <v>103.8</v>
      </c>
      <c r="C1182" s="3" t="str">
        <f t="shared" si="113"/>
        <v>yes</v>
      </c>
      <c r="D1182" s="3">
        <f t="shared" si="108"/>
        <v>95.703999999999979</v>
      </c>
      <c r="E1182" s="3">
        <f t="shared" si="109"/>
        <v>99.616000000000014</v>
      </c>
      <c r="F1182" s="3" t="str">
        <f t="shared" si="110"/>
        <v>no</v>
      </c>
      <c r="G1182" s="3" t="str">
        <f t="shared" si="111"/>
        <v>no</v>
      </c>
      <c r="H1182" s="3">
        <f t="shared" si="112"/>
        <v>0</v>
      </c>
    </row>
    <row r="1183" spans="1:8" x14ac:dyDescent="0.15">
      <c r="A1183" s="3">
        <v>1968.11</v>
      </c>
      <c r="B1183" s="3">
        <v>105.4</v>
      </c>
      <c r="C1183" s="3" t="str">
        <f t="shared" si="113"/>
        <v>yes</v>
      </c>
      <c r="D1183" s="3">
        <f t="shared" si="108"/>
        <v>96.423333333333332</v>
      </c>
      <c r="E1183" s="3">
        <f t="shared" si="109"/>
        <v>100.80200000000001</v>
      </c>
      <c r="F1183" s="3" t="str">
        <f t="shared" si="110"/>
        <v>no</v>
      </c>
      <c r="G1183" s="3" t="str">
        <f t="shared" si="111"/>
        <v>no</v>
      </c>
      <c r="H1183" s="3">
        <f t="shared" si="112"/>
        <v>0</v>
      </c>
    </row>
    <row r="1184" spans="1:8" x14ac:dyDescent="0.15">
      <c r="A1184" s="3">
        <v>1968.12</v>
      </c>
      <c r="B1184" s="3">
        <v>106.5</v>
      </c>
      <c r="C1184" s="3" t="str">
        <f t="shared" si="113"/>
        <v>yes</v>
      </c>
      <c r="D1184" s="3">
        <f t="shared" si="108"/>
        <v>97.150666666666666</v>
      </c>
      <c r="E1184" s="3">
        <f t="shared" si="109"/>
        <v>101.782</v>
      </c>
      <c r="F1184" s="3" t="str">
        <f t="shared" si="110"/>
        <v>no</v>
      </c>
      <c r="G1184" s="3" t="str">
        <f t="shared" si="111"/>
        <v>no</v>
      </c>
      <c r="H1184" s="3">
        <f t="shared" si="112"/>
        <v>0</v>
      </c>
    </row>
    <row r="1185" spans="1:8" x14ac:dyDescent="0.15">
      <c r="A1185" s="3">
        <v>1969.01</v>
      </c>
      <c r="B1185" s="3">
        <v>102</v>
      </c>
      <c r="C1185" s="3" t="str">
        <f t="shared" si="113"/>
        <v>yes</v>
      </c>
      <c r="D1185" s="3">
        <f t="shared" si="108"/>
        <v>97.863333333333316</v>
      </c>
      <c r="E1185" s="3">
        <f t="shared" si="109"/>
        <v>103.02200000000001</v>
      </c>
      <c r="F1185" s="3" t="str">
        <f t="shared" si="110"/>
        <v>no</v>
      </c>
      <c r="G1185" s="3" t="str">
        <f t="shared" si="111"/>
        <v>yes</v>
      </c>
      <c r="H1185" s="3">
        <f t="shared" si="112"/>
        <v>102</v>
      </c>
    </row>
    <row r="1186" spans="1:8" x14ac:dyDescent="0.15">
      <c r="A1186" s="3">
        <v>1969.02</v>
      </c>
      <c r="B1186" s="3">
        <v>101.5</v>
      </c>
      <c r="C1186" s="3" t="str">
        <f t="shared" si="113"/>
        <v>no</v>
      </c>
      <c r="D1186" s="3">
        <f t="shared" si="108"/>
        <v>98.286000000000001</v>
      </c>
      <c r="E1186" s="3">
        <f t="shared" si="109"/>
        <v>103.8</v>
      </c>
      <c r="F1186" s="3" t="str">
        <f t="shared" si="110"/>
        <v>yes</v>
      </c>
      <c r="G1186" s="3" t="str">
        <f t="shared" si="111"/>
        <v>no</v>
      </c>
      <c r="H1186" s="3">
        <f t="shared" si="112"/>
        <v>-101.5</v>
      </c>
    </row>
    <row r="1187" spans="1:8" x14ac:dyDescent="0.15">
      <c r="A1187" s="3">
        <v>1969.03</v>
      </c>
      <c r="B1187" s="3">
        <v>99.3</v>
      </c>
      <c r="C1187" s="3" t="str">
        <f t="shared" si="113"/>
        <v>yes</v>
      </c>
      <c r="D1187" s="3">
        <f t="shared" si="108"/>
        <v>98.875333333333344</v>
      </c>
      <c r="E1187" s="3">
        <f t="shared" si="109"/>
        <v>103.84</v>
      </c>
      <c r="F1187" s="3" t="str">
        <f t="shared" si="110"/>
        <v>no</v>
      </c>
      <c r="G1187" s="3" t="str">
        <f t="shared" si="111"/>
        <v>yes</v>
      </c>
      <c r="H1187" s="3">
        <f t="shared" si="112"/>
        <v>99.3</v>
      </c>
    </row>
    <row r="1188" spans="1:8" x14ac:dyDescent="0.15">
      <c r="A1188" s="3">
        <v>1969.04</v>
      </c>
      <c r="B1188" s="3">
        <v>101.3</v>
      </c>
      <c r="C1188" s="3" t="str">
        <f t="shared" si="113"/>
        <v>no</v>
      </c>
      <c r="D1188" s="3">
        <f t="shared" si="108"/>
        <v>99.141999999999996</v>
      </c>
      <c r="E1188" s="3">
        <f t="shared" si="109"/>
        <v>102.93999999999998</v>
      </c>
      <c r="F1188" s="3" t="str">
        <f t="shared" si="110"/>
        <v>yes</v>
      </c>
      <c r="G1188" s="3" t="str">
        <f t="shared" si="111"/>
        <v>no</v>
      </c>
      <c r="H1188" s="3">
        <f t="shared" si="112"/>
        <v>-101.3</v>
      </c>
    </row>
    <row r="1189" spans="1:8" x14ac:dyDescent="0.15">
      <c r="A1189" s="3">
        <v>1969.05</v>
      </c>
      <c r="B1189" s="3">
        <v>104.6</v>
      </c>
      <c r="C1189" s="3" t="str">
        <f t="shared" si="113"/>
        <v>yes</v>
      </c>
      <c r="D1189" s="3">
        <f t="shared" si="108"/>
        <v>99.559333333333328</v>
      </c>
      <c r="E1189" s="3">
        <f t="shared" si="109"/>
        <v>102.12</v>
      </c>
      <c r="F1189" s="3" t="str">
        <f t="shared" si="110"/>
        <v>no</v>
      </c>
      <c r="G1189" s="3" t="str">
        <f t="shared" si="111"/>
        <v>no</v>
      </c>
      <c r="H1189" s="3">
        <f t="shared" si="112"/>
        <v>0</v>
      </c>
    </row>
    <row r="1190" spans="1:8" x14ac:dyDescent="0.15">
      <c r="A1190" s="3">
        <v>1969.06</v>
      </c>
      <c r="B1190" s="3">
        <v>99.14</v>
      </c>
      <c r="C1190" s="3" t="str">
        <f t="shared" si="113"/>
        <v>yes</v>
      </c>
      <c r="D1190" s="3">
        <f t="shared" si="108"/>
        <v>100.48266666666665</v>
      </c>
      <c r="E1190" s="3">
        <f t="shared" si="109"/>
        <v>101.74000000000001</v>
      </c>
      <c r="F1190" s="3" t="str">
        <f t="shared" si="110"/>
        <v>no</v>
      </c>
      <c r="G1190" s="3" t="str">
        <f t="shared" si="111"/>
        <v>yes</v>
      </c>
      <c r="H1190" s="3">
        <f t="shared" si="112"/>
        <v>99.14</v>
      </c>
    </row>
    <row r="1191" spans="1:8" x14ac:dyDescent="0.15">
      <c r="A1191" s="3">
        <v>1969.07</v>
      </c>
      <c r="B1191" s="3">
        <v>94.71</v>
      </c>
      <c r="C1191" s="3" t="str">
        <f t="shared" si="113"/>
        <v>no</v>
      </c>
      <c r="D1191" s="3">
        <f t="shared" si="108"/>
        <v>101.15266666666665</v>
      </c>
      <c r="E1191" s="3">
        <f t="shared" si="109"/>
        <v>101.16800000000001</v>
      </c>
      <c r="F1191" s="3" t="str">
        <f t="shared" si="110"/>
        <v>no</v>
      </c>
      <c r="G1191" s="3" t="str">
        <f t="shared" si="111"/>
        <v>no</v>
      </c>
      <c r="H1191" s="3">
        <f t="shared" si="112"/>
        <v>0</v>
      </c>
    </row>
    <row r="1192" spans="1:8" x14ac:dyDescent="0.15">
      <c r="A1192" s="3">
        <v>1969.08</v>
      </c>
      <c r="B1192" s="3">
        <v>94.18</v>
      </c>
      <c r="C1192" s="3" t="str">
        <f t="shared" si="113"/>
        <v>no</v>
      </c>
      <c r="D1192" s="3">
        <f t="shared" si="108"/>
        <v>101.08866666666667</v>
      </c>
      <c r="E1192" s="3">
        <f t="shared" si="109"/>
        <v>99.809999999999988</v>
      </c>
      <c r="F1192" s="3" t="str">
        <f t="shared" si="110"/>
        <v>no</v>
      </c>
      <c r="G1192" s="3" t="str">
        <f t="shared" si="111"/>
        <v>no</v>
      </c>
      <c r="H1192" s="3">
        <f t="shared" si="112"/>
        <v>0</v>
      </c>
    </row>
    <row r="1193" spans="1:8" x14ac:dyDescent="0.15">
      <c r="A1193" s="3">
        <v>1969.09</v>
      </c>
      <c r="B1193" s="3">
        <v>94.51</v>
      </c>
      <c r="C1193" s="3" t="str">
        <f t="shared" si="113"/>
        <v>no</v>
      </c>
      <c r="D1193" s="3">
        <f t="shared" si="108"/>
        <v>100.84266666666667</v>
      </c>
      <c r="E1193" s="3">
        <f t="shared" si="109"/>
        <v>98.785999999999987</v>
      </c>
      <c r="F1193" s="3" t="str">
        <f t="shared" si="110"/>
        <v>no</v>
      </c>
      <c r="G1193" s="3" t="str">
        <f t="shared" si="111"/>
        <v>no</v>
      </c>
      <c r="H1193" s="3">
        <f t="shared" si="112"/>
        <v>0</v>
      </c>
    </row>
    <row r="1194" spans="1:8" x14ac:dyDescent="0.15">
      <c r="A1194" s="3">
        <v>1969.1</v>
      </c>
      <c r="B1194" s="3">
        <v>95.52</v>
      </c>
      <c r="C1194" s="3" t="str">
        <f t="shared" si="113"/>
        <v>no</v>
      </c>
      <c r="D1194" s="3">
        <f t="shared" si="108"/>
        <v>100.44333333333334</v>
      </c>
      <c r="E1194" s="3">
        <f t="shared" si="109"/>
        <v>97.427999999999997</v>
      </c>
      <c r="F1194" s="3" t="str">
        <f t="shared" si="110"/>
        <v>no</v>
      </c>
      <c r="G1194" s="3" t="str">
        <f t="shared" si="111"/>
        <v>no</v>
      </c>
      <c r="H1194" s="3">
        <f t="shared" si="112"/>
        <v>0</v>
      </c>
    </row>
    <row r="1195" spans="1:8" x14ac:dyDescent="0.15">
      <c r="A1195" s="3">
        <v>1969.11</v>
      </c>
      <c r="B1195" s="3">
        <v>96.21</v>
      </c>
      <c r="C1195" s="3" t="str">
        <f t="shared" si="113"/>
        <v>no</v>
      </c>
      <c r="D1195" s="3">
        <f t="shared" si="108"/>
        <v>100.12466666666667</v>
      </c>
      <c r="E1195" s="3">
        <f t="shared" si="109"/>
        <v>95.611999999999995</v>
      </c>
      <c r="F1195" s="3" t="str">
        <f t="shared" si="110"/>
        <v>no</v>
      </c>
      <c r="G1195" s="3" t="str">
        <f t="shared" si="111"/>
        <v>no</v>
      </c>
      <c r="H1195" s="3">
        <f t="shared" si="112"/>
        <v>0</v>
      </c>
    </row>
    <row r="1196" spans="1:8" x14ac:dyDescent="0.15">
      <c r="A1196" s="3">
        <v>1969.12</v>
      </c>
      <c r="B1196" s="3">
        <v>91.11</v>
      </c>
      <c r="C1196" s="3" t="str">
        <f t="shared" si="113"/>
        <v>no</v>
      </c>
      <c r="D1196" s="3">
        <f t="shared" si="108"/>
        <v>99.998000000000005</v>
      </c>
      <c r="E1196" s="3">
        <f t="shared" si="109"/>
        <v>95.025999999999982</v>
      </c>
      <c r="F1196" s="3" t="str">
        <f t="shared" si="110"/>
        <v>no</v>
      </c>
      <c r="G1196" s="3" t="str">
        <f t="shared" si="111"/>
        <v>no</v>
      </c>
      <c r="H1196" s="3">
        <f t="shared" si="112"/>
        <v>0</v>
      </c>
    </row>
    <row r="1197" spans="1:8" x14ac:dyDescent="0.15">
      <c r="A1197" s="3">
        <v>1970.01</v>
      </c>
      <c r="B1197" s="3">
        <v>90.31</v>
      </c>
      <c r="C1197" s="3" t="str">
        <f t="shared" si="113"/>
        <v>no</v>
      </c>
      <c r="D1197" s="3">
        <f t="shared" si="108"/>
        <v>99.318666666666658</v>
      </c>
      <c r="E1197" s="3">
        <f t="shared" si="109"/>
        <v>94.305999999999997</v>
      </c>
      <c r="F1197" s="3" t="str">
        <f t="shared" si="110"/>
        <v>no</v>
      </c>
      <c r="G1197" s="3" t="str">
        <f t="shared" si="111"/>
        <v>no</v>
      </c>
      <c r="H1197" s="3">
        <f t="shared" si="112"/>
        <v>0</v>
      </c>
    </row>
    <row r="1198" spans="1:8" x14ac:dyDescent="0.15">
      <c r="A1198" s="3">
        <v>1970.02</v>
      </c>
      <c r="B1198" s="3">
        <v>87.16</v>
      </c>
      <c r="C1198" s="3" t="str">
        <f t="shared" si="113"/>
        <v>no</v>
      </c>
      <c r="D1198" s="3">
        <f t="shared" si="108"/>
        <v>98.419333333333313</v>
      </c>
      <c r="E1198" s="3">
        <f t="shared" si="109"/>
        <v>93.532000000000011</v>
      </c>
      <c r="F1198" s="3" t="str">
        <f t="shared" si="110"/>
        <v>no</v>
      </c>
      <c r="G1198" s="3" t="str">
        <f t="shared" si="111"/>
        <v>no</v>
      </c>
      <c r="H1198" s="3">
        <f t="shared" si="112"/>
        <v>0</v>
      </c>
    </row>
    <row r="1199" spans="1:8" x14ac:dyDescent="0.15">
      <c r="A1199" s="3">
        <v>1970.03</v>
      </c>
      <c r="B1199" s="3">
        <v>88.65</v>
      </c>
      <c r="C1199" s="3" t="str">
        <f t="shared" si="113"/>
        <v>no</v>
      </c>
      <c r="D1199" s="3">
        <f t="shared" si="108"/>
        <v>97.203333333333333</v>
      </c>
      <c r="E1199" s="3">
        <f t="shared" si="109"/>
        <v>92.061999999999983</v>
      </c>
      <c r="F1199" s="3" t="str">
        <f t="shared" si="110"/>
        <v>no</v>
      </c>
      <c r="G1199" s="3" t="str">
        <f t="shared" si="111"/>
        <v>no</v>
      </c>
      <c r="H1199" s="3">
        <f t="shared" si="112"/>
        <v>0</v>
      </c>
    </row>
    <row r="1200" spans="1:8" x14ac:dyDescent="0.15">
      <c r="A1200" s="3">
        <v>1970.04</v>
      </c>
      <c r="B1200" s="3">
        <v>85.95</v>
      </c>
      <c r="C1200" s="3" t="str">
        <f t="shared" si="113"/>
        <v>no</v>
      </c>
      <c r="D1200" s="3">
        <f t="shared" si="108"/>
        <v>96.013333333333335</v>
      </c>
      <c r="E1200" s="3">
        <f t="shared" si="109"/>
        <v>90.687999999999988</v>
      </c>
      <c r="F1200" s="3" t="str">
        <f t="shared" si="110"/>
        <v>no</v>
      </c>
      <c r="G1200" s="3" t="str">
        <f t="shared" si="111"/>
        <v>no</v>
      </c>
      <c r="H1200" s="3">
        <f t="shared" si="112"/>
        <v>0</v>
      </c>
    </row>
    <row r="1201" spans="1:8" x14ac:dyDescent="0.15">
      <c r="A1201" s="3">
        <v>1970.05</v>
      </c>
      <c r="B1201" s="3">
        <v>76.06</v>
      </c>
      <c r="C1201" s="3" t="str">
        <f t="shared" si="113"/>
        <v>no</v>
      </c>
      <c r="D1201" s="3">
        <f t="shared" si="108"/>
        <v>94.943333333333342</v>
      </c>
      <c r="E1201" s="3">
        <f t="shared" si="109"/>
        <v>88.635999999999996</v>
      </c>
      <c r="F1201" s="3" t="str">
        <f t="shared" si="110"/>
        <v>no</v>
      </c>
      <c r="G1201" s="3" t="str">
        <f t="shared" si="111"/>
        <v>no</v>
      </c>
      <c r="H1201" s="3">
        <f t="shared" si="112"/>
        <v>0</v>
      </c>
    </row>
    <row r="1202" spans="1:8" x14ac:dyDescent="0.15">
      <c r="A1202" s="3">
        <v>1970.06</v>
      </c>
      <c r="B1202" s="3">
        <v>75.59</v>
      </c>
      <c r="C1202" s="3" t="str">
        <f t="shared" si="113"/>
        <v>no</v>
      </c>
      <c r="D1202" s="3">
        <f t="shared" si="108"/>
        <v>93.247333333333344</v>
      </c>
      <c r="E1202" s="3">
        <f t="shared" si="109"/>
        <v>85.626000000000005</v>
      </c>
      <c r="F1202" s="3" t="str">
        <f t="shared" si="110"/>
        <v>no</v>
      </c>
      <c r="G1202" s="3" t="str">
        <f t="shared" si="111"/>
        <v>no</v>
      </c>
      <c r="H1202" s="3">
        <f t="shared" si="112"/>
        <v>0</v>
      </c>
    </row>
    <row r="1203" spans="1:8" x14ac:dyDescent="0.15">
      <c r="A1203" s="3">
        <v>1970.07</v>
      </c>
      <c r="B1203" s="3">
        <v>75.72</v>
      </c>
      <c r="C1203" s="3" t="str">
        <f t="shared" si="113"/>
        <v>no</v>
      </c>
      <c r="D1203" s="3">
        <f t="shared" si="108"/>
        <v>91.666666666666671</v>
      </c>
      <c r="E1203" s="3">
        <f t="shared" si="109"/>
        <v>82.681999999999988</v>
      </c>
      <c r="F1203" s="3" t="str">
        <f t="shared" si="110"/>
        <v>no</v>
      </c>
      <c r="G1203" s="3" t="str">
        <f t="shared" si="111"/>
        <v>no</v>
      </c>
      <c r="H1203" s="3">
        <f t="shared" si="112"/>
        <v>0</v>
      </c>
    </row>
    <row r="1204" spans="1:8" x14ac:dyDescent="0.15">
      <c r="A1204" s="3">
        <v>1970.08</v>
      </c>
      <c r="B1204" s="3">
        <v>77.92</v>
      </c>
      <c r="C1204" s="3" t="str">
        <f t="shared" si="113"/>
        <v>no</v>
      </c>
      <c r="D1204" s="3">
        <f t="shared" si="108"/>
        <v>89.961333333333329</v>
      </c>
      <c r="E1204" s="3">
        <f t="shared" si="109"/>
        <v>80.394000000000005</v>
      </c>
      <c r="F1204" s="3" t="str">
        <f t="shared" si="110"/>
        <v>no</v>
      </c>
      <c r="G1204" s="3" t="str">
        <f t="shared" si="111"/>
        <v>no</v>
      </c>
      <c r="H1204" s="3">
        <f t="shared" si="112"/>
        <v>0</v>
      </c>
    </row>
    <row r="1205" spans="1:8" x14ac:dyDescent="0.15">
      <c r="A1205" s="3">
        <v>1970.09</v>
      </c>
      <c r="B1205" s="3">
        <v>82.58</v>
      </c>
      <c r="C1205" s="3" t="str">
        <f t="shared" si="113"/>
        <v>no</v>
      </c>
      <c r="D1205" s="3">
        <f t="shared" si="108"/>
        <v>88.182666666666663</v>
      </c>
      <c r="E1205" s="3">
        <f t="shared" si="109"/>
        <v>78.248000000000005</v>
      </c>
      <c r="F1205" s="3" t="str">
        <f t="shared" si="110"/>
        <v>no</v>
      </c>
      <c r="G1205" s="3" t="str">
        <f t="shared" si="111"/>
        <v>no</v>
      </c>
      <c r="H1205" s="3">
        <f t="shared" si="112"/>
        <v>0</v>
      </c>
    </row>
    <row r="1206" spans="1:8" x14ac:dyDescent="0.15">
      <c r="A1206" s="3">
        <v>1970.1</v>
      </c>
      <c r="B1206" s="3">
        <v>84.37</v>
      </c>
      <c r="C1206" s="3" t="str">
        <f t="shared" si="113"/>
        <v>no</v>
      </c>
      <c r="D1206" s="3">
        <f t="shared" si="108"/>
        <v>87.078666666666649</v>
      </c>
      <c r="E1206" s="3">
        <f t="shared" si="109"/>
        <v>77.573999999999998</v>
      </c>
      <c r="F1206" s="3" t="str">
        <f t="shared" si="110"/>
        <v>no</v>
      </c>
      <c r="G1206" s="3" t="str">
        <f t="shared" si="111"/>
        <v>no</v>
      </c>
      <c r="H1206" s="3">
        <f t="shared" si="112"/>
        <v>0</v>
      </c>
    </row>
    <row r="1207" spans="1:8" x14ac:dyDescent="0.15">
      <c r="A1207" s="3">
        <v>1970.11</v>
      </c>
      <c r="B1207" s="3">
        <v>84.28</v>
      </c>
      <c r="C1207" s="3" t="str">
        <f t="shared" si="113"/>
        <v>no</v>
      </c>
      <c r="D1207" s="3">
        <f t="shared" si="108"/>
        <v>86.389333333333312</v>
      </c>
      <c r="E1207" s="3">
        <f t="shared" si="109"/>
        <v>79.236000000000004</v>
      </c>
      <c r="F1207" s="3" t="str">
        <f t="shared" si="110"/>
        <v>no</v>
      </c>
      <c r="G1207" s="3" t="str">
        <f t="shared" si="111"/>
        <v>no</v>
      </c>
      <c r="H1207" s="3">
        <f t="shared" si="112"/>
        <v>0</v>
      </c>
    </row>
    <row r="1208" spans="1:8" x14ac:dyDescent="0.15">
      <c r="A1208" s="3">
        <v>1970.12</v>
      </c>
      <c r="B1208" s="3">
        <v>90.05</v>
      </c>
      <c r="C1208" s="3" t="str">
        <f t="shared" si="113"/>
        <v>no</v>
      </c>
      <c r="D1208" s="3">
        <f t="shared" si="108"/>
        <v>85.729333333333315</v>
      </c>
      <c r="E1208" s="3">
        <f t="shared" si="109"/>
        <v>80.974000000000004</v>
      </c>
      <c r="F1208" s="3" t="str">
        <f t="shared" si="110"/>
        <v>yes</v>
      </c>
      <c r="G1208" s="3" t="str">
        <f t="shared" si="111"/>
        <v>no</v>
      </c>
      <c r="H1208" s="3">
        <f t="shared" si="112"/>
        <v>-90.05</v>
      </c>
    </row>
    <row r="1209" spans="1:8" x14ac:dyDescent="0.15">
      <c r="A1209" s="3">
        <v>1971.01</v>
      </c>
      <c r="B1209" s="3">
        <v>93.49</v>
      </c>
      <c r="C1209" s="3" t="str">
        <f t="shared" si="113"/>
        <v>yes</v>
      </c>
      <c r="D1209" s="3">
        <f t="shared" si="108"/>
        <v>85.432000000000002</v>
      </c>
      <c r="E1209" s="3">
        <f t="shared" si="109"/>
        <v>83.84</v>
      </c>
      <c r="F1209" s="3" t="str">
        <f t="shared" si="110"/>
        <v>no</v>
      </c>
      <c r="G1209" s="3" t="str">
        <f t="shared" si="111"/>
        <v>no</v>
      </c>
      <c r="H1209" s="3">
        <f t="shared" si="112"/>
        <v>0</v>
      </c>
    </row>
    <row r="1210" spans="1:8" x14ac:dyDescent="0.15">
      <c r="A1210" s="3">
        <v>1971.02</v>
      </c>
      <c r="B1210" s="3">
        <v>97.11</v>
      </c>
      <c r="C1210" s="3" t="str">
        <f t="shared" si="113"/>
        <v>yes</v>
      </c>
      <c r="D1210" s="3">
        <f t="shared" si="108"/>
        <v>85.296666666666667</v>
      </c>
      <c r="E1210" s="3">
        <f t="shared" si="109"/>
        <v>86.953999999999994</v>
      </c>
      <c r="F1210" s="3" t="str">
        <f t="shared" si="110"/>
        <v>no</v>
      </c>
      <c r="G1210" s="3" t="str">
        <f t="shared" si="111"/>
        <v>no</v>
      </c>
      <c r="H1210" s="3">
        <f t="shared" si="112"/>
        <v>0</v>
      </c>
    </row>
    <row r="1211" spans="1:8" x14ac:dyDescent="0.15">
      <c r="A1211" s="3">
        <v>1971.03</v>
      </c>
      <c r="B1211" s="3">
        <v>99.6</v>
      </c>
      <c r="C1211" s="3" t="str">
        <f t="shared" si="113"/>
        <v>yes</v>
      </c>
      <c r="D1211" s="3">
        <f t="shared" si="108"/>
        <v>85.356666666666655</v>
      </c>
      <c r="E1211" s="3">
        <f t="shared" si="109"/>
        <v>89.86</v>
      </c>
      <c r="F1211" s="3" t="str">
        <f t="shared" si="110"/>
        <v>no</v>
      </c>
      <c r="G1211" s="3" t="str">
        <f t="shared" si="111"/>
        <v>no</v>
      </c>
      <c r="H1211" s="3">
        <f t="shared" si="112"/>
        <v>0</v>
      </c>
    </row>
    <row r="1212" spans="1:8" x14ac:dyDescent="0.15">
      <c r="A1212" s="3">
        <v>1971.04</v>
      </c>
      <c r="B1212" s="3">
        <v>103</v>
      </c>
      <c r="C1212" s="3" t="str">
        <f t="shared" si="113"/>
        <v>yes</v>
      </c>
      <c r="D1212" s="3">
        <f t="shared" si="108"/>
        <v>85.922666666666643</v>
      </c>
      <c r="E1212" s="3">
        <f t="shared" si="109"/>
        <v>92.905999999999992</v>
      </c>
      <c r="F1212" s="3" t="str">
        <f t="shared" si="110"/>
        <v>no</v>
      </c>
      <c r="G1212" s="3" t="str">
        <f t="shared" si="111"/>
        <v>no</v>
      </c>
      <c r="H1212" s="3">
        <f t="shared" si="112"/>
        <v>0</v>
      </c>
    </row>
    <row r="1213" spans="1:8" x14ac:dyDescent="0.15">
      <c r="A1213" s="3">
        <v>1971.05</v>
      </c>
      <c r="B1213" s="3">
        <v>101.6</v>
      </c>
      <c r="C1213" s="3" t="str">
        <f t="shared" si="113"/>
        <v>yes</v>
      </c>
      <c r="D1213" s="3">
        <f t="shared" si="108"/>
        <v>86.768666666666647</v>
      </c>
      <c r="E1213" s="3">
        <f t="shared" si="109"/>
        <v>96.65</v>
      </c>
      <c r="F1213" s="3" t="str">
        <f t="shared" si="110"/>
        <v>no</v>
      </c>
      <c r="G1213" s="3" t="str">
        <f t="shared" si="111"/>
        <v>no</v>
      </c>
      <c r="H1213" s="3">
        <f t="shared" si="112"/>
        <v>0</v>
      </c>
    </row>
    <row r="1214" spans="1:8" x14ac:dyDescent="0.15">
      <c r="A1214" s="3">
        <v>1971.06</v>
      </c>
      <c r="B1214" s="3">
        <v>99.72</v>
      </c>
      <c r="C1214" s="3" t="str">
        <f t="shared" si="113"/>
        <v>yes</v>
      </c>
      <c r="D1214" s="3">
        <f t="shared" si="108"/>
        <v>87.731333333333325</v>
      </c>
      <c r="E1214" s="3">
        <f t="shared" si="109"/>
        <v>98.96</v>
      </c>
      <c r="F1214" s="3" t="str">
        <f t="shared" si="110"/>
        <v>no</v>
      </c>
      <c r="G1214" s="3" t="str">
        <f t="shared" si="111"/>
        <v>no</v>
      </c>
      <c r="H1214" s="3">
        <f t="shared" si="112"/>
        <v>0</v>
      </c>
    </row>
    <row r="1215" spans="1:8" x14ac:dyDescent="0.15">
      <c r="A1215" s="3">
        <v>1971.07</v>
      </c>
      <c r="B1215" s="3">
        <v>99</v>
      </c>
      <c r="C1215" s="3" t="str">
        <f t="shared" si="113"/>
        <v>yes</v>
      </c>
      <c r="D1215" s="3">
        <f t="shared" si="108"/>
        <v>88.469333333333324</v>
      </c>
      <c r="E1215" s="3">
        <f t="shared" si="109"/>
        <v>100.20599999999999</v>
      </c>
      <c r="F1215" s="3" t="str">
        <f t="shared" si="110"/>
        <v>no</v>
      </c>
      <c r="G1215" s="3" t="str">
        <f t="shared" si="111"/>
        <v>yes</v>
      </c>
      <c r="H1215" s="3">
        <f t="shared" si="112"/>
        <v>99</v>
      </c>
    </row>
    <row r="1216" spans="1:8" x14ac:dyDescent="0.15">
      <c r="A1216" s="3">
        <v>1971.08</v>
      </c>
      <c r="B1216" s="3">
        <v>97.24</v>
      </c>
      <c r="C1216" s="3" t="str">
        <f t="shared" si="113"/>
        <v>no</v>
      </c>
      <c r="D1216" s="3">
        <f t="shared" si="108"/>
        <v>89.339333333333329</v>
      </c>
      <c r="E1216" s="3">
        <f t="shared" si="109"/>
        <v>100.58399999999999</v>
      </c>
      <c r="F1216" s="3" t="str">
        <f t="shared" si="110"/>
        <v>yes</v>
      </c>
      <c r="G1216" s="3" t="str">
        <f t="shared" si="111"/>
        <v>no</v>
      </c>
      <c r="H1216" s="3">
        <f t="shared" si="112"/>
        <v>-97.24</v>
      </c>
    </row>
    <row r="1217" spans="1:8" x14ac:dyDescent="0.15">
      <c r="A1217" s="3">
        <v>1971.09</v>
      </c>
      <c r="B1217" s="3">
        <v>99.4</v>
      </c>
      <c r="C1217" s="3" t="str">
        <f t="shared" si="113"/>
        <v>yes</v>
      </c>
      <c r="D1217" s="3">
        <f t="shared" si="108"/>
        <v>90.751333333333335</v>
      </c>
      <c r="E1217" s="3">
        <f t="shared" si="109"/>
        <v>100.11199999999999</v>
      </c>
      <c r="F1217" s="3" t="str">
        <f t="shared" si="110"/>
        <v>no</v>
      </c>
      <c r="G1217" s="3" t="str">
        <f t="shared" si="111"/>
        <v>yes</v>
      </c>
      <c r="H1217" s="3">
        <f t="shared" si="112"/>
        <v>99.4</v>
      </c>
    </row>
    <row r="1218" spans="1:8" x14ac:dyDescent="0.15">
      <c r="A1218" s="3">
        <v>1971.1</v>
      </c>
      <c r="B1218" s="3">
        <v>97.29</v>
      </c>
      <c r="C1218" s="3" t="str">
        <f t="shared" si="113"/>
        <v>no</v>
      </c>
      <c r="D1218" s="3">
        <f t="shared" si="108"/>
        <v>92.338666666666683</v>
      </c>
      <c r="E1218" s="3">
        <f t="shared" si="109"/>
        <v>99.39200000000001</v>
      </c>
      <c r="F1218" s="3" t="str">
        <f t="shared" si="110"/>
        <v>yes</v>
      </c>
      <c r="G1218" s="3" t="str">
        <f t="shared" si="111"/>
        <v>no</v>
      </c>
      <c r="H1218" s="3">
        <f t="shared" si="112"/>
        <v>-97.29</v>
      </c>
    </row>
    <row r="1219" spans="1:8" x14ac:dyDescent="0.15">
      <c r="A1219" s="3">
        <v>1971.11</v>
      </c>
      <c r="B1219" s="3">
        <v>92.78</v>
      </c>
      <c r="C1219" s="3" t="str">
        <f t="shared" si="113"/>
        <v>yes</v>
      </c>
      <c r="D1219" s="3">
        <f t="shared" si="108"/>
        <v>93.776666666666671</v>
      </c>
      <c r="E1219" s="3">
        <f t="shared" si="109"/>
        <v>98.53</v>
      </c>
      <c r="F1219" s="3" t="str">
        <f t="shared" si="110"/>
        <v>no</v>
      </c>
      <c r="G1219" s="3" t="str">
        <f t="shared" si="111"/>
        <v>yes</v>
      </c>
      <c r="H1219" s="3">
        <f t="shared" si="112"/>
        <v>92.78</v>
      </c>
    </row>
    <row r="1220" spans="1:8" x14ac:dyDescent="0.15">
      <c r="A1220" s="3">
        <v>1971.12</v>
      </c>
      <c r="B1220" s="3">
        <v>99.17</v>
      </c>
      <c r="C1220" s="3" t="str">
        <f t="shared" si="113"/>
        <v>no</v>
      </c>
      <c r="D1220" s="3">
        <f t="shared" si="108"/>
        <v>94.767333333333355</v>
      </c>
      <c r="E1220" s="3">
        <f t="shared" si="109"/>
        <v>97.14200000000001</v>
      </c>
      <c r="F1220" s="3" t="str">
        <f t="shared" si="110"/>
        <v>yes</v>
      </c>
      <c r="G1220" s="3" t="str">
        <f t="shared" si="111"/>
        <v>no</v>
      </c>
      <c r="H1220" s="3">
        <f t="shared" si="112"/>
        <v>-99.17</v>
      </c>
    </row>
    <row r="1221" spans="1:8" x14ac:dyDescent="0.15">
      <c r="A1221" s="3">
        <v>1972.01</v>
      </c>
      <c r="B1221" s="3">
        <v>103.3</v>
      </c>
      <c r="C1221" s="3" t="str">
        <f t="shared" si="113"/>
        <v>yes</v>
      </c>
      <c r="D1221" s="3">
        <f t="shared" si="108"/>
        <v>95.873333333333349</v>
      </c>
      <c r="E1221" s="3">
        <f t="shared" si="109"/>
        <v>97.176000000000016</v>
      </c>
      <c r="F1221" s="3" t="str">
        <f t="shared" si="110"/>
        <v>no</v>
      </c>
      <c r="G1221" s="3" t="str">
        <f t="shared" si="111"/>
        <v>no</v>
      </c>
      <c r="H1221" s="3">
        <f t="shared" si="112"/>
        <v>0</v>
      </c>
    </row>
    <row r="1222" spans="1:8" x14ac:dyDescent="0.15">
      <c r="A1222" s="3">
        <v>1972.02</v>
      </c>
      <c r="B1222" s="3">
        <v>105.2</v>
      </c>
      <c r="C1222" s="3" t="str">
        <f t="shared" si="113"/>
        <v>yes</v>
      </c>
      <c r="D1222" s="3">
        <f t="shared" si="108"/>
        <v>97.135333333333335</v>
      </c>
      <c r="E1222" s="3">
        <f t="shared" si="109"/>
        <v>98.388000000000005</v>
      </c>
      <c r="F1222" s="3" t="str">
        <f t="shared" si="110"/>
        <v>no</v>
      </c>
      <c r="G1222" s="3" t="str">
        <f t="shared" si="111"/>
        <v>no</v>
      </c>
      <c r="H1222" s="3">
        <f t="shared" si="112"/>
        <v>0</v>
      </c>
    </row>
    <row r="1223" spans="1:8" x14ac:dyDescent="0.15">
      <c r="A1223" s="3">
        <v>1972.03</v>
      </c>
      <c r="B1223" s="3">
        <v>107.7</v>
      </c>
      <c r="C1223" s="3" t="str">
        <f t="shared" si="113"/>
        <v>yes</v>
      </c>
      <c r="D1223" s="3">
        <f t="shared" si="108"/>
        <v>98.53</v>
      </c>
      <c r="E1223" s="3">
        <f t="shared" si="109"/>
        <v>99.548000000000002</v>
      </c>
      <c r="F1223" s="3" t="str">
        <f t="shared" si="110"/>
        <v>no</v>
      </c>
      <c r="G1223" s="3" t="str">
        <f t="shared" si="111"/>
        <v>no</v>
      </c>
      <c r="H1223" s="3">
        <f t="shared" si="112"/>
        <v>0</v>
      </c>
    </row>
    <row r="1224" spans="1:8" x14ac:dyDescent="0.15">
      <c r="A1224" s="3">
        <v>1972.04</v>
      </c>
      <c r="B1224" s="3">
        <v>108.8</v>
      </c>
      <c r="C1224" s="3" t="str">
        <f t="shared" si="113"/>
        <v>yes</v>
      </c>
      <c r="D1224" s="3">
        <f t="shared" si="108"/>
        <v>99.706666666666678</v>
      </c>
      <c r="E1224" s="3">
        <f t="shared" si="109"/>
        <v>101.63</v>
      </c>
      <c r="F1224" s="3" t="str">
        <f t="shared" si="110"/>
        <v>no</v>
      </c>
      <c r="G1224" s="3" t="str">
        <f t="shared" si="111"/>
        <v>no</v>
      </c>
      <c r="H1224" s="3">
        <f t="shared" si="112"/>
        <v>0</v>
      </c>
    </row>
    <row r="1225" spans="1:8" x14ac:dyDescent="0.15">
      <c r="A1225" s="3">
        <v>1972.05</v>
      </c>
      <c r="B1225" s="3">
        <v>107.7</v>
      </c>
      <c r="C1225" s="3" t="str">
        <f t="shared" si="113"/>
        <v>yes</v>
      </c>
      <c r="D1225" s="3">
        <f t="shared" si="108"/>
        <v>100.72733333333332</v>
      </c>
      <c r="E1225" s="3">
        <f t="shared" si="109"/>
        <v>104.83399999999999</v>
      </c>
      <c r="F1225" s="3" t="str">
        <f t="shared" si="110"/>
        <v>no</v>
      </c>
      <c r="G1225" s="3" t="str">
        <f t="shared" si="111"/>
        <v>no</v>
      </c>
      <c r="H1225" s="3">
        <f t="shared" si="112"/>
        <v>0</v>
      </c>
    </row>
    <row r="1226" spans="1:8" x14ac:dyDescent="0.15">
      <c r="A1226" s="3">
        <v>1972.06</v>
      </c>
      <c r="B1226" s="3">
        <v>108</v>
      </c>
      <c r="C1226" s="3" t="str">
        <f t="shared" si="113"/>
        <v>yes</v>
      </c>
      <c r="D1226" s="3">
        <f t="shared" si="108"/>
        <v>101.43333333333334</v>
      </c>
      <c r="E1226" s="3">
        <f t="shared" si="109"/>
        <v>106.54</v>
      </c>
      <c r="F1226" s="3" t="str">
        <f t="shared" si="110"/>
        <v>no</v>
      </c>
      <c r="G1226" s="3" t="str">
        <f t="shared" si="111"/>
        <v>no</v>
      </c>
      <c r="H1226" s="3">
        <f t="shared" si="112"/>
        <v>0</v>
      </c>
    </row>
    <row r="1227" spans="1:8" x14ac:dyDescent="0.15">
      <c r="A1227" s="3">
        <v>1972.07</v>
      </c>
      <c r="B1227" s="3">
        <v>107.2</v>
      </c>
      <c r="C1227" s="3" t="str">
        <f t="shared" si="113"/>
        <v>yes</v>
      </c>
      <c r="D1227" s="3">
        <f t="shared" si="108"/>
        <v>101.99333333333333</v>
      </c>
      <c r="E1227" s="3">
        <f t="shared" si="109"/>
        <v>107.47999999999999</v>
      </c>
      <c r="F1227" s="3" t="str">
        <f t="shared" si="110"/>
        <v>no</v>
      </c>
      <c r="G1227" s="3" t="str">
        <f t="shared" si="111"/>
        <v>yes</v>
      </c>
      <c r="H1227" s="3">
        <f t="shared" si="112"/>
        <v>107.2</v>
      </c>
    </row>
    <row r="1228" spans="1:8" x14ac:dyDescent="0.15">
      <c r="A1228" s="3">
        <v>1972.08</v>
      </c>
      <c r="B1228" s="3">
        <v>111</v>
      </c>
      <c r="C1228" s="3" t="str">
        <f t="shared" si="113"/>
        <v>no</v>
      </c>
      <c r="D1228" s="3">
        <f t="shared" si="108"/>
        <v>102.27333333333333</v>
      </c>
      <c r="E1228" s="3">
        <f t="shared" si="109"/>
        <v>107.88</v>
      </c>
      <c r="F1228" s="3" t="str">
        <f t="shared" si="110"/>
        <v>yes</v>
      </c>
      <c r="G1228" s="3" t="str">
        <f t="shared" si="111"/>
        <v>no</v>
      </c>
      <c r="H1228" s="3">
        <f t="shared" si="112"/>
        <v>-111</v>
      </c>
    </row>
    <row r="1229" spans="1:8" x14ac:dyDescent="0.15">
      <c r="A1229" s="3">
        <v>1972.09</v>
      </c>
      <c r="B1229" s="3">
        <v>109.4</v>
      </c>
      <c r="C1229" s="3" t="str">
        <f t="shared" si="113"/>
        <v>yes</v>
      </c>
      <c r="D1229" s="3">
        <f t="shared" si="108"/>
        <v>102.90000000000002</v>
      </c>
      <c r="E1229" s="3">
        <f t="shared" si="109"/>
        <v>108.54</v>
      </c>
      <c r="F1229" s="3" t="str">
        <f t="shared" si="110"/>
        <v>no</v>
      </c>
      <c r="G1229" s="3" t="str">
        <f t="shared" si="111"/>
        <v>no</v>
      </c>
      <c r="H1229" s="3">
        <f t="shared" si="112"/>
        <v>0</v>
      </c>
    </row>
    <row r="1230" spans="1:8" x14ac:dyDescent="0.15">
      <c r="A1230" s="3">
        <v>1972.1</v>
      </c>
      <c r="B1230" s="3">
        <v>109.6</v>
      </c>
      <c r="C1230" s="3" t="str">
        <f t="shared" si="113"/>
        <v>yes</v>
      </c>
      <c r="D1230" s="3">
        <f t="shared" si="108"/>
        <v>103.54533333333333</v>
      </c>
      <c r="E1230" s="3">
        <f t="shared" si="109"/>
        <v>108.66</v>
      </c>
      <c r="F1230" s="3" t="str">
        <f t="shared" si="110"/>
        <v>no</v>
      </c>
      <c r="G1230" s="3" t="str">
        <f t="shared" si="111"/>
        <v>no</v>
      </c>
      <c r="H1230" s="3">
        <f t="shared" si="112"/>
        <v>0</v>
      </c>
    </row>
    <row r="1231" spans="1:8" x14ac:dyDescent="0.15">
      <c r="A1231" s="3">
        <v>1972.11</v>
      </c>
      <c r="B1231" s="3">
        <v>115.1</v>
      </c>
      <c r="C1231" s="3" t="str">
        <f t="shared" si="113"/>
        <v>yes</v>
      </c>
      <c r="D1231" s="3">
        <f t="shared" si="108"/>
        <v>104.25200000000001</v>
      </c>
      <c r="E1231" s="3">
        <f t="shared" si="109"/>
        <v>109.04</v>
      </c>
      <c r="F1231" s="3" t="str">
        <f t="shared" si="110"/>
        <v>no</v>
      </c>
      <c r="G1231" s="3" t="str">
        <f t="shared" si="111"/>
        <v>no</v>
      </c>
      <c r="H1231" s="3">
        <f t="shared" si="112"/>
        <v>0</v>
      </c>
    </row>
    <row r="1232" spans="1:8" x14ac:dyDescent="0.15">
      <c r="A1232" s="3">
        <v>1972.12</v>
      </c>
      <c r="B1232" s="3">
        <v>117.5</v>
      </c>
      <c r="C1232" s="3" t="str">
        <f t="shared" si="113"/>
        <v>yes</v>
      </c>
      <c r="D1232" s="3">
        <f t="shared" si="108"/>
        <v>105.44266666666667</v>
      </c>
      <c r="E1232" s="3">
        <f t="shared" si="109"/>
        <v>110.46000000000001</v>
      </c>
      <c r="F1232" s="3" t="str">
        <f t="shared" si="110"/>
        <v>no</v>
      </c>
      <c r="G1232" s="3" t="str">
        <f t="shared" si="111"/>
        <v>no</v>
      </c>
      <c r="H1232" s="3">
        <f t="shared" si="112"/>
        <v>0</v>
      </c>
    </row>
    <row r="1233" spans="1:8" x14ac:dyDescent="0.15">
      <c r="A1233" s="3">
        <v>1973.01</v>
      </c>
      <c r="B1233" s="3">
        <v>118.4</v>
      </c>
      <c r="C1233" s="3" t="str">
        <f t="shared" si="113"/>
        <v>yes</v>
      </c>
      <c r="D1233" s="3">
        <f t="shared" si="108"/>
        <v>106.64933333333333</v>
      </c>
      <c r="E1233" s="3">
        <f t="shared" si="109"/>
        <v>112.52000000000001</v>
      </c>
      <c r="F1233" s="3" t="str">
        <f t="shared" si="110"/>
        <v>no</v>
      </c>
      <c r="G1233" s="3" t="str">
        <f t="shared" si="111"/>
        <v>no</v>
      </c>
      <c r="H1233" s="3">
        <f t="shared" si="112"/>
        <v>0</v>
      </c>
    </row>
    <row r="1234" spans="1:8" x14ac:dyDescent="0.15">
      <c r="A1234" s="3">
        <v>1973.02</v>
      </c>
      <c r="B1234" s="3">
        <v>114.2</v>
      </c>
      <c r="C1234" s="3" t="str">
        <f t="shared" si="113"/>
        <v>yes</v>
      </c>
      <c r="D1234" s="3">
        <f t="shared" si="108"/>
        <v>108.05666666666666</v>
      </c>
      <c r="E1234" s="3">
        <f t="shared" si="109"/>
        <v>114</v>
      </c>
      <c r="F1234" s="3" t="str">
        <f t="shared" si="110"/>
        <v>no</v>
      </c>
      <c r="G1234" s="3" t="str">
        <f t="shared" si="111"/>
        <v>no</v>
      </c>
      <c r="H1234" s="3">
        <f t="shared" si="112"/>
        <v>0</v>
      </c>
    </row>
    <row r="1235" spans="1:8" x14ac:dyDescent="0.15">
      <c r="A1235" s="3">
        <v>1973.03</v>
      </c>
      <c r="B1235" s="3">
        <v>112.4</v>
      </c>
      <c r="C1235" s="3" t="str">
        <f t="shared" si="113"/>
        <v>yes</v>
      </c>
      <c r="D1235" s="3">
        <f t="shared" si="108"/>
        <v>109.48466666666667</v>
      </c>
      <c r="E1235" s="3">
        <f t="shared" si="109"/>
        <v>114.96000000000001</v>
      </c>
      <c r="F1235" s="3" t="str">
        <f t="shared" si="110"/>
        <v>no</v>
      </c>
      <c r="G1235" s="3" t="str">
        <f t="shared" si="111"/>
        <v>yes</v>
      </c>
      <c r="H1235" s="3">
        <f t="shared" si="112"/>
        <v>112.4</v>
      </c>
    </row>
    <row r="1236" spans="1:8" x14ac:dyDescent="0.15">
      <c r="A1236" s="3">
        <v>1973.04</v>
      </c>
      <c r="B1236" s="3">
        <v>110.3</v>
      </c>
      <c r="C1236" s="3" t="str">
        <f t="shared" si="113"/>
        <v>no</v>
      </c>
      <c r="D1236" s="3">
        <f t="shared" si="108"/>
        <v>110.36666666666669</v>
      </c>
      <c r="E1236" s="3">
        <f t="shared" si="109"/>
        <v>115.52000000000001</v>
      </c>
      <c r="F1236" s="3" t="str">
        <f t="shared" si="110"/>
        <v>no</v>
      </c>
      <c r="G1236" s="3" t="str">
        <f t="shared" si="111"/>
        <v>no</v>
      </c>
      <c r="H1236" s="3">
        <f t="shared" si="112"/>
        <v>0</v>
      </c>
    </row>
    <row r="1237" spans="1:8" x14ac:dyDescent="0.15">
      <c r="A1237" s="3">
        <v>1973.05</v>
      </c>
      <c r="B1237" s="3">
        <v>107.2</v>
      </c>
      <c r="C1237" s="3" t="str">
        <f t="shared" si="113"/>
        <v>no</v>
      </c>
      <c r="D1237" s="3">
        <f t="shared" si="108"/>
        <v>110.83333333333334</v>
      </c>
      <c r="E1237" s="3">
        <f t="shared" si="109"/>
        <v>114.55999999999999</v>
      </c>
      <c r="F1237" s="3" t="str">
        <f t="shared" si="110"/>
        <v>no</v>
      </c>
      <c r="G1237" s="3" t="str">
        <f t="shared" si="111"/>
        <v>no</v>
      </c>
      <c r="H1237" s="3">
        <f t="shared" si="112"/>
        <v>0</v>
      </c>
    </row>
    <row r="1238" spans="1:8" x14ac:dyDescent="0.15">
      <c r="A1238" s="3">
        <v>1973.06</v>
      </c>
      <c r="B1238" s="3">
        <v>104.8</v>
      </c>
      <c r="C1238" s="3" t="str">
        <f t="shared" si="113"/>
        <v>no</v>
      </c>
      <c r="D1238" s="3">
        <f t="shared" si="108"/>
        <v>110.96666666666668</v>
      </c>
      <c r="E1238" s="3">
        <f t="shared" si="109"/>
        <v>112.5</v>
      </c>
      <c r="F1238" s="3" t="str">
        <f t="shared" si="110"/>
        <v>no</v>
      </c>
      <c r="G1238" s="3" t="str">
        <f t="shared" si="111"/>
        <v>no</v>
      </c>
      <c r="H1238" s="3">
        <f t="shared" si="112"/>
        <v>0</v>
      </c>
    </row>
    <row r="1239" spans="1:8" x14ac:dyDescent="0.15">
      <c r="A1239" s="3">
        <v>1973.07</v>
      </c>
      <c r="B1239" s="3">
        <v>105.8</v>
      </c>
      <c r="C1239" s="3" t="str">
        <f t="shared" si="113"/>
        <v>no</v>
      </c>
      <c r="D1239" s="3">
        <f t="shared" si="108"/>
        <v>110.77333333333334</v>
      </c>
      <c r="E1239" s="3">
        <f t="shared" si="109"/>
        <v>109.78</v>
      </c>
      <c r="F1239" s="3" t="str">
        <f t="shared" si="110"/>
        <v>no</v>
      </c>
      <c r="G1239" s="3" t="str">
        <f t="shared" si="111"/>
        <v>no</v>
      </c>
      <c r="H1239" s="3">
        <f t="shared" si="112"/>
        <v>0</v>
      </c>
    </row>
    <row r="1240" spans="1:8" x14ac:dyDescent="0.15">
      <c r="A1240" s="3">
        <v>1973.08</v>
      </c>
      <c r="B1240" s="3">
        <v>103.8</v>
      </c>
      <c r="C1240" s="3" t="str">
        <f t="shared" si="113"/>
        <v>no</v>
      </c>
      <c r="D1240" s="3">
        <f t="shared" si="108"/>
        <v>110.57333333333332</v>
      </c>
      <c r="E1240" s="3">
        <f t="shared" si="109"/>
        <v>108.1</v>
      </c>
      <c r="F1240" s="3" t="str">
        <f t="shared" si="110"/>
        <v>no</v>
      </c>
      <c r="G1240" s="3" t="str">
        <f t="shared" si="111"/>
        <v>no</v>
      </c>
      <c r="H1240" s="3">
        <f t="shared" si="112"/>
        <v>0</v>
      </c>
    </row>
    <row r="1241" spans="1:8" x14ac:dyDescent="0.15">
      <c r="A1241" s="3">
        <v>1973.09</v>
      </c>
      <c r="B1241" s="3">
        <v>105.6</v>
      </c>
      <c r="C1241" s="3" t="str">
        <f t="shared" si="113"/>
        <v>no</v>
      </c>
      <c r="D1241" s="3">
        <f t="shared" ref="D1241:D1304" si="114">AVERAGE(B1226:B1240)</f>
        <v>110.31333333333333</v>
      </c>
      <c r="E1241" s="3">
        <f t="shared" ref="E1241:E1304" si="115">AVERAGE(B1236:B1240)</f>
        <v>106.38</v>
      </c>
      <c r="F1241" s="3" t="str">
        <f t="shared" ref="F1241:F1304" si="116">IF(AND(C1241="No",B1241&gt;D1241),"yes","no")</f>
        <v>no</v>
      </c>
      <c r="G1241" s="3" t="str">
        <f t="shared" ref="G1241:G1304" si="117">IF(AND(C1241="Yes",B1241&lt;E1241),"yes","no")</f>
        <v>no</v>
      </c>
      <c r="H1241" s="3">
        <f t="shared" ref="H1241:H1304" si="118">IF(F1241="yes",-B1241,IF(G1241="yes",B1241,0))</f>
        <v>0</v>
      </c>
    </row>
    <row r="1242" spans="1:8" x14ac:dyDescent="0.15">
      <c r="A1242" s="3">
        <v>1973.1</v>
      </c>
      <c r="B1242" s="3">
        <v>109.8</v>
      </c>
      <c r="C1242" s="3" t="str">
        <f t="shared" ref="C1242:C1305" si="119">IF(F1241="yes","yes",IF(G1241="yes","no",C1241))</f>
        <v>no</v>
      </c>
      <c r="D1242" s="3">
        <f t="shared" si="114"/>
        <v>110.15333333333334</v>
      </c>
      <c r="E1242" s="3">
        <f t="shared" si="115"/>
        <v>105.44000000000001</v>
      </c>
      <c r="F1242" s="3" t="str">
        <f t="shared" si="116"/>
        <v>no</v>
      </c>
      <c r="G1242" s="3" t="str">
        <f t="shared" si="117"/>
        <v>no</v>
      </c>
      <c r="H1242" s="3">
        <f t="shared" si="118"/>
        <v>0</v>
      </c>
    </row>
    <row r="1243" spans="1:8" x14ac:dyDescent="0.15">
      <c r="A1243" s="3">
        <v>1973.11</v>
      </c>
      <c r="B1243" s="3">
        <v>102</v>
      </c>
      <c r="C1243" s="3" t="str">
        <f t="shared" si="119"/>
        <v>no</v>
      </c>
      <c r="D1243" s="3">
        <f t="shared" si="114"/>
        <v>110.32666666666664</v>
      </c>
      <c r="E1243" s="3">
        <f t="shared" si="115"/>
        <v>105.96</v>
      </c>
      <c r="F1243" s="3" t="str">
        <f t="shared" si="116"/>
        <v>no</v>
      </c>
      <c r="G1243" s="3" t="str">
        <f t="shared" si="117"/>
        <v>no</v>
      </c>
      <c r="H1243" s="3">
        <f t="shared" si="118"/>
        <v>0</v>
      </c>
    </row>
    <row r="1244" spans="1:8" x14ac:dyDescent="0.15">
      <c r="A1244" s="3">
        <v>1973.12</v>
      </c>
      <c r="B1244" s="3">
        <v>94.78</v>
      </c>
      <c r="C1244" s="3" t="str">
        <f t="shared" si="119"/>
        <v>no</v>
      </c>
      <c r="D1244" s="3">
        <f t="shared" si="114"/>
        <v>109.72666666666666</v>
      </c>
      <c r="E1244" s="3">
        <f t="shared" si="115"/>
        <v>105.4</v>
      </c>
      <c r="F1244" s="3" t="str">
        <f t="shared" si="116"/>
        <v>no</v>
      </c>
      <c r="G1244" s="3" t="str">
        <f t="shared" si="117"/>
        <v>no</v>
      </c>
      <c r="H1244" s="3">
        <f t="shared" si="118"/>
        <v>0</v>
      </c>
    </row>
    <row r="1245" spans="1:8" x14ac:dyDescent="0.15">
      <c r="A1245" s="3">
        <v>1974.01</v>
      </c>
      <c r="B1245" s="3">
        <v>96.11</v>
      </c>
      <c r="C1245" s="3" t="str">
        <f t="shared" si="119"/>
        <v>no</v>
      </c>
      <c r="D1245" s="3">
        <f t="shared" si="114"/>
        <v>108.75199999999998</v>
      </c>
      <c r="E1245" s="3">
        <f t="shared" si="115"/>
        <v>103.196</v>
      </c>
      <c r="F1245" s="3" t="str">
        <f t="shared" si="116"/>
        <v>no</v>
      </c>
      <c r="G1245" s="3" t="str">
        <f t="shared" si="117"/>
        <v>no</v>
      </c>
      <c r="H1245" s="3">
        <f t="shared" si="118"/>
        <v>0</v>
      </c>
    </row>
    <row r="1246" spans="1:8" x14ac:dyDescent="0.15">
      <c r="A1246" s="3">
        <v>1974.02</v>
      </c>
      <c r="B1246" s="3">
        <v>93.45</v>
      </c>
      <c r="C1246" s="3" t="str">
        <f t="shared" si="119"/>
        <v>no</v>
      </c>
      <c r="D1246" s="3">
        <f t="shared" si="114"/>
        <v>107.85266666666665</v>
      </c>
      <c r="E1246" s="3">
        <f t="shared" si="115"/>
        <v>101.65799999999999</v>
      </c>
      <c r="F1246" s="3" t="str">
        <f t="shared" si="116"/>
        <v>no</v>
      </c>
      <c r="G1246" s="3" t="str">
        <f t="shared" si="117"/>
        <v>no</v>
      </c>
      <c r="H1246" s="3">
        <f t="shared" si="118"/>
        <v>0</v>
      </c>
    </row>
    <row r="1247" spans="1:8" x14ac:dyDescent="0.15">
      <c r="A1247" s="3">
        <v>1974.03</v>
      </c>
      <c r="B1247" s="3">
        <v>97.44</v>
      </c>
      <c r="C1247" s="3" t="str">
        <f t="shared" si="119"/>
        <v>no</v>
      </c>
      <c r="D1247" s="3">
        <f t="shared" si="114"/>
        <v>106.40933333333331</v>
      </c>
      <c r="E1247" s="3">
        <f t="shared" si="115"/>
        <v>99.228000000000009</v>
      </c>
      <c r="F1247" s="3" t="str">
        <f t="shared" si="116"/>
        <v>no</v>
      </c>
      <c r="G1247" s="3" t="str">
        <f t="shared" si="117"/>
        <v>no</v>
      </c>
      <c r="H1247" s="3">
        <f t="shared" si="118"/>
        <v>0</v>
      </c>
    </row>
    <row r="1248" spans="1:8" x14ac:dyDescent="0.15">
      <c r="A1248" s="3">
        <v>1974.04</v>
      </c>
      <c r="B1248" s="3">
        <v>92.46</v>
      </c>
      <c r="C1248" s="3" t="str">
        <f t="shared" si="119"/>
        <v>no</v>
      </c>
      <c r="D1248" s="3">
        <f t="shared" si="114"/>
        <v>105.07199999999999</v>
      </c>
      <c r="E1248" s="3">
        <f t="shared" si="115"/>
        <v>96.756</v>
      </c>
      <c r="F1248" s="3" t="str">
        <f t="shared" si="116"/>
        <v>no</v>
      </c>
      <c r="G1248" s="3" t="str">
        <f t="shared" si="117"/>
        <v>no</v>
      </c>
      <c r="H1248" s="3">
        <f t="shared" si="118"/>
        <v>0</v>
      </c>
    </row>
    <row r="1249" spans="1:8" x14ac:dyDescent="0.15">
      <c r="A1249" s="3">
        <v>1974.05</v>
      </c>
      <c r="B1249" s="3">
        <v>89.67</v>
      </c>
      <c r="C1249" s="3" t="str">
        <f t="shared" si="119"/>
        <v>no</v>
      </c>
      <c r="D1249" s="3">
        <f t="shared" si="114"/>
        <v>103.34266666666666</v>
      </c>
      <c r="E1249" s="3">
        <f t="shared" si="115"/>
        <v>94.847999999999985</v>
      </c>
      <c r="F1249" s="3" t="str">
        <f t="shared" si="116"/>
        <v>no</v>
      </c>
      <c r="G1249" s="3" t="str">
        <f t="shared" si="117"/>
        <v>no</v>
      </c>
      <c r="H1249" s="3">
        <f t="shared" si="118"/>
        <v>0</v>
      </c>
    </row>
    <row r="1250" spans="1:8" x14ac:dyDescent="0.15">
      <c r="A1250" s="3">
        <v>1974.06</v>
      </c>
      <c r="B1250" s="3">
        <v>89.79</v>
      </c>
      <c r="C1250" s="3" t="str">
        <f t="shared" si="119"/>
        <v>no</v>
      </c>
      <c r="D1250" s="3">
        <f t="shared" si="114"/>
        <v>101.70733333333334</v>
      </c>
      <c r="E1250" s="3">
        <f t="shared" si="115"/>
        <v>93.825999999999993</v>
      </c>
      <c r="F1250" s="3" t="str">
        <f t="shared" si="116"/>
        <v>no</v>
      </c>
      <c r="G1250" s="3" t="str">
        <f t="shared" si="117"/>
        <v>no</v>
      </c>
      <c r="H1250" s="3">
        <f t="shared" si="118"/>
        <v>0</v>
      </c>
    </row>
    <row r="1251" spans="1:8" x14ac:dyDescent="0.15">
      <c r="A1251" s="3">
        <v>1974.07</v>
      </c>
      <c r="B1251" s="3">
        <v>79.31</v>
      </c>
      <c r="C1251" s="3" t="str">
        <f t="shared" si="119"/>
        <v>no</v>
      </c>
      <c r="D1251" s="3">
        <f t="shared" si="114"/>
        <v>100.2</v>
      </c>
      <c r="E1251" s="3">
        <f t="shared" si="115"/>
        <v>92.561999999999998</v>
      </c>
      <c r="F1251" s="3" t="str">
        <f t="shared" si="116"/>
        <v>no</v>
      </c>
      <c r="G1251" s="3" t="str">
        <f t="shared" si="117"/>
        <v>no</v>
      </c>
      <c r="H1251" s="3">
        <f t="shared" si="118"/>
        <v>0</v>
      </c>
    </row>
    <row r="1252" spans="1:8" x14ac:dyDescent="0.15">
      <c r="A1252" s="3">
        <v>1974.08</v>
      </c>
      <c r="B1252" s="3">
        <v>76.03</v>
      </c>
      <c r="C1252" s="3" t="str">
        <f t="shared" si="119"/>
        <v>no</v>
      </c>
      <c r="D1252" s="3">
        <f t="shared" si="114"/>
        <v>98.134</v>
      </c>
      <c r="E1252" s="3">
        <f t="shared" si="115"/>
        <v>89.734000000000009</v>
      </c>
      <c r="F1252" s="3" t="str">
        <f t="shared" si="116"/>
        <v>no</v>
      </c>
      <c r="G1252" s="3" t="str">
        <f t="shared" si="117"/>
        <v>no</v>
      </c>
      <c r="H1252" s="3">
        <f t="shared" si="118"/>
        <v>0</v>
      </c>
    </row>
    <row r="1253" spans="1:8" x14ac:dyDescent="0.15">
      <c r="A1253" s="3">
        <v>1974.09</v>
      </c>
      <c r="B1253" s="3">
        <v>68.12</v>
      </c>
      <c r="C1253" s="3" t="str">
        <f t="shared" si="119"/>
        <v>no</v>
      </c>
      <c r="D1253" s="3">
        <f t="shared" si="114"/>
        <v>96.055999999999997</v>
      </c>
      <c r="E1253" s="3">
        <f t="shared" si="115"/>
        <v>85.451999999999998</v>
      </c>
      <c r="F1253" s="3" t="str">
        <f t="shared" si="116"/>
        <v>no</v>
      </c>
      <c r="G1253" s="3" t="str">
        <f t="shared" si="117"/>
        <v>no</v>
      </c>
      <c r="H1253" s="3">
        <f t="shared" si="118"/>
        <v>0</v>
      </c>
    </row>
    <row r="1254" spans="1:8" x14ac:dyDescent="0.15">
      <c r="A1254" s="3">
        <v>1974.1</v>
      </c>
      <c r="B1254" s="3">
        <v>69.44</v>
      </c>
      <c r="C1254" s="3" t="str">
        <f t="shared" si="119"/>
        <v>no</v>
      </c>
      <c r="D1254" s="3">
        <f t="shared" si="114"/>
        <v>93.61066666666666</v>
      </c>
      <c r="E1254" s="3">
        <f t="shared" si="115"/>
        <v>80.583999999999989</v>
      </c>
      <c r="F1254" s="3" t="str">
        <f t="shared" si="116"/>
        <v>no</v>
      </c>
      <c r="G1254" s="3" t="str">
        <f t="shared" si="117"/>
        <v>no</v>
      </c>
      <c r="H1254" s="3">
        <f t="shared" si="118"/>
        <v>0</v>
      </c>
    </row>
    <row r="1255" spans="1:8" x14ac:dyDescent="0.15">
      <c r="A1255" s="3">
        <v>1974.11</v>
      </c>
      <c r="B1255" s="3">
        <v>71.739999999999995</v>
      </c>
      <c r="C1255" s="3" t="str">
        <f t="shared" si="119"/>
        <v>no</v>
      </c>
      <c r="D1255" s="3">
        <f t="shared" si="114"/>
        <v>91.186666666666682</v>
      </c>
      <c r="E1255" s="3">
        <f t="shared" si="115"/>
        <v>76.537999999999997</v>
      </c>
      <c r="F1255" s="3" t="str">
        <f t="shared" si="116"/>
        <v>no</v>
      </c>
      <c r="G1255" s="3" t="str">
        <f t="shared" si="117"/>
        <v>no</v>
      </c>
      <c r="H1255" s="3">
        <f t="shared" si="118"/>
        <v>0</v>
      </c>
    </row>
    <row r="1256" spans="1:8" x14ac:dyDescent="0.15">
      <c r="A1256" s="3">
        <v>1974.12</v>
      </c>
      <c r="B1256" s="3">
        <v>67.069999999999993</v>
      </c>
      <c r="C1256" s="3" t="str">
        <f t="shared" si="119"/>
        <v>no</v>
      </c>
      <c r="D1256" s="3">
        <f t="shared" si="114"/>
        <v>89.049333333333337</v>
      </c>
      <c r="E1256" s="3">
        <f t="shared" si="115"/>
        <v>72.927999999999997</v>
      </c>
      <c r="F1256" s="3" t="str">
        <f t="shared" si="116"/>
        <v>no</v>
      </c>
      <c r="G1256" s="3" t="str">
        <f t="shared" si="117"/>
        <v>no</v>
      </c>
      <c r="H1256" s="3">
        <f t="shared" si="118"/>
        <v>0</v>
      </c>
    </row>
    <row r="1257" spans="1:8" x14ac:dyDescent="0.15">
      <c r="A1257" s="3">
        <v>1975.01</v>
      </c>
      <c r="B1257" s="3">
        <v>72.56</v>
      </c>
      <c r="C1257" s="3" t="str">
        <f t="shared" si="119"/>
        <v>no</v>
      </c>
      <c r="D1257" s="3">
        <f t="shared" si="114"/>
        <v>86.480666666666664</v>
      </c>
      <c r="E1257" s="3">
        <f t="shared" si="115"/>
        <v>70.47999999999999</v>
      </c>
      <c r="F1257" s="3" t="str">
        <f t="shared" si="116"/>
        <v>no</v>
      </c>
      <c r="G1257" s="3" t="str">
        <f t="shared" si="117"/>
        <v>no</v>
      </c>
      <c r="H1257" s="3">
        <f t="shared" si="118"/>
        <v>0</v>
      </c>
    </row>
    <row r="1258" spans="1:8" x14ac:dyDescent="0.15">
      <c r="A1258" s="3">
        <v>1975.02</v>
      </c>
      <c r="B1258" s="3">
        <v>80.099999999999994</v>
      </c>
      <c r="C1258" s="3" t="str">
        <f t="shared" si="119"/>
        <v>no</v>
      </c>
      <c r="D1258" s="3">
        <f t="shared" si="114"/>
        <v>83.99799999999999</v>
      </c>
      <c r="E1258" s="3">
        <f t="shared" si="115"/>
        <v>69.786000000000001</v>
      </c>
      <c r="F1258" s="3" t="str">
        <f t="shared" si="116"/>
        <v>no</v>
      </c>
      <c r="G1258" s="3" t="str">
        <f t="shared" si="117"/>
        <v>no</v>
      </c>
      <c r="H1258" s="3">
        <f t="shared" si="118"/>
        <v>0</v>
      </c>
    </row>
    <row r="1259" spans="1:8" x14ac:dyDescent="0.15">
      <c r="A1259" s="3">
        <v>1975.03</v>
      </c>
      <c r="B1259" s="3">
        <v>83.78</v>
      </c>
      <c r="C1259" s="3" t="str">
        <f t="shared" si="119"/>
        <v>no</v>
      </c>
      <c r="D1259" s="3">
        <f t="shared" si="114"/>
        <v>82.537999999999982</v>
      </c>
      <c r="E1259" s="3">
        <f t="shared" si="115"/>
        <v>72.181999999999988</v>
      </c>
      <c r="F1259" s="3" t="str">
        <f t="shared" si="116"/>
        <v>yes</v>
      </c>
      <c r="G1259" s="3" t="str">
        <f t="shared" si="117"/>
        <v>no</v>
      </c>
      <c r="H1259" s="3">
        <f t="shared" si="118"/>
        <v>-83.78</v>
      </c>
    </row>
    <row r="1260" spans="1:8" x14ac:dyDescent="0.15">
      <c r="A1260" s="3">
        <v>1975.04</v>
      </c>
      <c r="B1260" s="3">
        <v>84.72</v>
      </c>
      <c r="C1260" s="3" t="str">
        <f t="shared" si="119"/>
        <v>yes</v>
      </c>
      <c r="D1260" s="3">
        <f t="shared" si="114"/>
        <v>81.804666666666648</v>
      </c>
      <c r="E1260" s="3">
        <f t="shared" si="115"/>
        <v>75.05</v>
      </c>
      <c r="F1260" s="3" t="str">
        <f t="shared" si="116"/>
        <v>no</v>
      </c>
      <c r="G1260" s="3" t="str">
        <f t="shared" si="117"/>
        <v>no</v>
      </c>
      <c r="H1260" s="3">
        <f t="shared" si="118"/>
        <v>0</v>
      </c>
    </row>
    <row r="1261" spans="1:8" x14ac:dyDescent="0.15">
      <c r="A1261" s="3">
        <v>1975.05</v>
      </c>
      <c r="B1261" s="3">
        <v>90.1</v>
      </c>
      <c r="C1261" s="3" t="str">
        <f t="shared" si="119"/>
        <v>yes</v>
      </c>
      <c r="D1261" s="3">
        <f t="shared" si="114"/>
        <v>81.045333333333318</v>
      </c>
      <c r="E1261" s="3">
        <f t="shared" si="115"/>
        <v>77.646000000000001</v>
      </c>
      <c r="F1261" s="3" t="str">
        <f t="shared" si="116"/>
        <v>no</v>
      </c>
      <c r="G1261" s="3" t="str">
        <f t="shared" si="117"/>
        <v>no</v>
      </c>
      <c r="H1261" s="3">
        <f t="shared" si="118"/>
        <v>0</v>
      </c>
    </row>
    <row r="1262" spans="1:8" x14ac:dyDescent="0.15">
      <c r="A1262" s="3">
        <v>1975.06</v>
      </c>
      <c r="B1262" s="3">
        <v>92.4</v>
      </c>
      <c r="C1262" s="3" t="str">
        <f t="shared" si="119"/>
        <v>yes</v>
      </c>
      <c r="D1262" s="3">
        <f t="shared" si="114"/>
        <v>80.821999999999989</v>
      </c>
      <c r="E1262" s="3">
        <f t="shared" si="115"/>
        <v>82.251999999999995</v>
      </c>
      <c r="F1262" s="3" t="str">
        <f t="shared" si="116"/>
        <v>no</v>
      </c>
      <c r="G1262" s="3" t="str">
        <f t="shared" si="117"/>
        <v>no</v>
      </c>
      <c r="H1262" s="3">
        <f t="shared" si="118"/>
        <v>0</v>
      </c>
    </row>
    <row r="1263" spans="1:8" x14ac:dyDescent="0.15">
      <c r="A1263" s="3">
        <v>1975.07</v>
      </c>
      <c r="B1263" s="3">
        <v>92.49</v>
      </c>
      <c r="C1263" s="3" t="str">
        <f t="shared" si="119"/>
        <v>yes</v>
      </c>
      <c r="D1263" s="3">
        <f t="shared" si="114"/>
        <v>80.485999999999976</v>
      </c>
      <c r="E1263" s="3">
        <f t="shared" si="115"/>
        <v>86.22</v>
      </c>
      <c r="F1263" s="3" t="str">
        <f t="shared" si="116"/>
        <v>no</v>
      </c>
      <c r="G1263" s="3" t="str">
        <f t="shared" si="117"/>
        <v>no</v>
      </c>
      <c r="H1263" s="3">
        <f t="shared" si="118"/>
        <v>0</v>
      </c>
    </row>
    <row r="1264" spans="1:8" x14ac:dyDescent="0.15">
      <c r="A1264" s="3">
        <v>1975.08</v>
      </c>
      <c r="B1264" s="3">
        <v>85.71</v>
      </c>
      <c r="C1264" s="3" t="str">
        <f t="shared" si="119"/>
        <v>yes</v>
      </c>
      <c r="D1264" s="3">
        <f t="shared" si="114"/>
        <v>80.488</v>
      </c>
      <c r="E1264" s="3">
        <f t="shared" si="115"/>
        <v>88.698000000000008</v>
      </c>
      <c r="F1264" s="3" t="str">
        <f t="shared" si="116"/>
        <v>no</v>
      </c>
      <c r="G1264" s="3" t="str">
        <f t="shared" si="117"/>
        <v>yes</v>
      </c>
      <c r="H1264" s="3">
        <f t="shared" si="118"/>
        <v>85.71</v>
      </c>
    </row>
    <row r="1265" spans="1:8" x14ac:dyDescent="0.15">
      <c r="A1265" s="3">
        <v>1975.09</v>
      </c>
      <c r="B1265" s="3">
        <v>84.67</v>
      </c>
      <c r="C1265" s="3" t="str">
        <f t="shared" si="119"/>
        <v>no</v>
      </c>
      <c r="D1265" s="3">
        <f t="shared" si="114"/>
        <v>80.224000000000004</v>
      </c>
      <c r="E1265" s="3">
        <f t="shared" si="115"/>
        <v>89.084000000000003</v>
      </c>
      <c r="F1265" s="3" t="str">
        <f t="shared" si="116"/>
        <v>yes</v>
      </c>
      <c r="G1265" s="3" t="str">
        <f t="shared" si="117"/>
        <v>no</v>
      </c>
      <c r="H1265" s="3">
        <f t="shared" si="118"/>
        <v>-84.67</v>
      </c>
    </row>
    <row r="1266" spans="1:8" x14ac:dyDescent="0.15">
      <c r="A1266" s="3">
        <v>1975.1</v>
      </c>
      <c r="B1266" s="3">
        <v>88.57</v>
      </c>
      <c r="C1266" s="3" t="str">
        <f t="shared" si="119"/>
        <v>yes</v>
      </c>
      <c r="D1266" s="3">
        <f t="shared" si="114"/>
        <v>79.882666666666665</v>
      </c>
      <c r="E1266" s="3">
        <f t="shared" si="115"/>
        <v>89.073999999999998</v>
      </c>
      <c r="F1266" s="3" t="str">
        <f t="shared" si="116"/>
        <v>no</v>
      </c>
      <c r="G1266" s="3" t="str">
        <f t="shared" si="117"/>
        <v>yes</v>
      </c>
      <c r="H1266" s="3">
        <f t="shared" si="118"/>
        <v>88.57</v>
      </c>
    </row>
    <row r="1267" spans="1:8" x14ac:dyDescent="0.15">
      <c r="A1267" s="3">
        <v>1975.11</v>
      </c>
      <c r="B1267" s="3">
        <v>90.07</v>
      </c>
      <c r="C1267" s="3" t="str">
        <f t="shared" si="119"/>
        <v>no</v>
      </c>
      <c r="D1267" s="3">
        <f t="shared" si="114"/>
        <v>80.5</v>
      </c>
      <c r="E1267" s="3">
        <f t="shared" si="115"/>
        <v>88.768000000000001</v>
      </c>
      <c r="F1267" s="3" t="str">
        <f t="shared" si="116"/>
        <v>yes</v>
      </c>
      <c r="G1267" s="3" t="str">
        <f t="shared" si="117"/>
        <v>no</v>
      </c>
      <c r="H1267" s="3">
        <f t="shared" si="118"/>
        <v>-90.07</v>
      </c>
    </row>
    <row r="1268" spans="1:8" x14ac:dyDescent="0.15">
      <c r="A1268" s="3">
        <v>1975.12</v>
      </c>
      <c r="B1268" s="3">
        <v>88.7</v>
      </c>
      <c r="C1268" s="3" t="str">
        <f t="shared" si="119"/>
        <v>yes</v>
      </c>
      <c r="D1268" s="3">
        <f t="shared" si="114"/>
        <v>81.435999999999993</v>
      </c>
      <c r="E1268" s="3">
        <f t="shared" si="115"/>
        <v>88.301999999999992</v>
      </c>
      <c r="F1268" s="3" t="str">
        <f t="shared" si="116"/>
        <v>no</v>
      </c>
      <c r="G1268" s="3" t="str">
        <f t="shared" si="117"/>
        <v>no</v>
      </c>
      <c r="H1268" s="3">
        <f t="shared" si="118"/>
        <v>0</v>
      </c>
    </row>
    <row r="1269" spans="1:8" x14ac:dyDescent="0.15">
      <c r="A1269" s="3">
        <v>1976.01</v>
      </c>
      <c r="B1269" s="3">
        <v>96.86</v>
      </c>
      <c r="C1269" s="3" t="str">
        <f t="shared" si="119"/>
        <v>yes</v>
      </c>
      <c r="D1269" s="3">
        <f t="shared" si="114"/>
        <v>82.807999999999993</v>
      </c>
      <c r="E1269" s="3">
        <f t="shared" si="115"/>
        <v>87.543999999999997</v>
      </c>
      <c r="F1269" s="3" t="str">
        <f t="shared" si="116"/>
        <v>no</v>
      </c>
      <c r="G1269" s="3" t="str">
        <f t="shared" si="117"/>
        <v>no</v>
      </c>
      <c r="H1269" s="3">
        <f t="shared" si="118"/>
        <v>0</v>
      </c>
    </row>
    <row r="1270" spans="1:8" x14ac:dyDescent="0.15">
      <c r="A1270" s="3">
        <v>1976.02</v>
      </c>
      <c r="B1270" s="3">
        <v>100.6</v>
      </c>
      <c r="C1270" s="3" t="str">
        <f t="shared" si="119"/>
        <v>yes</v>
      </c>
      <c r="D1270" s="3">
        <f t="shared" si="114"/>
        <v>84.635999999999996</v>
      </c>
      <c r="E1270" s="3">
        <f t="shared" si="115"/>
        <v>89.774000000000001</v>
      </c>
      <c r="F1270" s="3" t="str">
        <f t="shared" si="116"/>
        <v>no</v>
      </c>
      <c r="G1270" s="3" t="str">
        <f t="shared" si="117"/>
        <v>no</v>
      </c>
      <c r="H1270" s="3">
        <f t="shared" si="118"/>
        <v>0</v>
      </c>
    </row>
    <row r="1271" spans="1:8" x14ac:dyDescent="0.15">
      <c r="A1271" s="3">
        <v>1976.03</v>
      </c>
      <c r="B1271" s="3">
        <v>101.1</v>
      </c>
      <c r="C1271" s="3" t="str">
        <f t="shared" si="119"/>
        <v>yes</v>
      </c>
      <c r="D1271" s="3">
        <f t="shared" si="114"/>
        <v>86.559999999999988</v>
      </c>
      <c r="E1271" s="3">
        <f t="shared" si="115"/>
        <v>92.96</v>
      </c>
      <c r="F1271" s="3" t="str">
        <f t="shared" si="116"/>
        <v>no</v>
      </c>
      <c r="G1271" s="3" t="str">
        <f t="shared" si="117"/>
        <v>no</v>
      </c>
      <c r="H1271" s="3">
        <f t="shared" si="118"/>
        <v>0</v>
      </c>
    </row>
    <row r="1272" spans="1:8" x14ac:dyDescent="0.15">
      <c r="A1272" s="3">
        <v>1976.04</v>
      </c>
      <c r="B1272" s="3">
        <v>101.9</v>
      </c>
      <c r="C1272" s="3" t="str">
        <f t="shared" si="119"/>
        <v>yes</v>
      </c>
      <c r="D1272" s="3">
        <f t="shared" si="114"/>
        <v>88.828666666666635</v>
      </c>
      <c r="E1272" s="3">
        <f t="shared" si="115"/>
        <v>95.466000000000008</v>
      </c>
      <c r="F1272" s="3" t="str">
        <f t="shared" si="116"/>
        <v>no</v>
      </c>
      <c r="G1272" s="3" t="str">
        <f t="shared" si="117"/>
        <v>no</v>
      </c>
      <c r="H1272" s="3">
        <f t="shared" si="118"/>
        <v>0</v>
      </c>
    </row>
    <row r="1273" spans="1:8" x14ac:dyDescent="0.15">
      <c r="A1273" s="3">
        <v>1976.05</v>
      </c>
      <c r="B1273" s="3">
        <v>101.2</v>
      </c>
      <c r="C1273" s="3" t="str">
        <f t="shared" si="119"/>
        <v>yes</v>
      </c>
      <c r="D1273" s="3">
        <f t="shared" si="114"/>
        <v>90.784666666666652</v>
      </c>
      <c r="E1273" s="3">
        <f t="shared" si="115"/>
        <v>97.831999999999994</v>
      </c>
      <c r="F1273" s="3" t="str">
        <f t="shared" si="116"/>
        <v>no</v>
      </c>
      <c r="G1273" s="3" t="str">
        <f t="shared" si="117"/>
        <v>no</v>
      </c>
      <c r="H1273" s="3">
        <f t="shared" si="118"/>
        <v>0</v>
      </c>
    </row>
    <row r="1274" spans="1:8" x14ac:dyDescent="0.15">
      <c r="A1274" s="3">
        <v>1976.06</v>
      </c>
      <c r="B1274" s="3">
        <v>101.8</v>
      </c>
      <c r="C1274" s="3" t="str">
        <f t="shared" si="119"/>
        <v>yes</v>
      </c>
      <c r="D1274" s="3">
        <f t="shared" si="114"/>
        <v>92.191333333333347</v>
      </c>
      <c r="E1274" s="3">
        <f t="shared" si="115"/>
        <v>100.33199999999998</v>
      </c>
      <c r="F1274" s="3" t="str">
        <f t="shared" si="116"/>
        <v>no</v>
      </c>
      <c r="G1274" s="3" t="str">
        <f t="shared" si="117"/>
        <v>no</v>
      </c>
      <c r="H1274" s="3">
        <f t="shared" si="118"/>
        <v>0</v>
      </c>
    </row>
    <row r="1275" spans="1:8" x14ac:dyDescent="0.15">
      <c r="A1275" s="3">
        <v>1976.07</v>
      </c>
      <c r="B1275" s="3">
        <v>104.2</v>
      </c>
      <c r="C1275" s="3" t="str">
        <f t="shared" si="119"/>
        <v>yes</v>
      </c>
      <c r="D1275" s="3">
        <f t="shared" si="114"/>
        <v>93.39266666666667</v>
      </c>
      <c r="E1275" s="3">
        <f t="shared" si="115"/>
        <v>101.32000000000001</v>
      </c>
      <c r="F1275" s="3" t="str">
        <f t="shared" si="116"/>
        <v>no</v>
      </c>
      <c r="G1275" s="3" t="str">
        <f t="shared" si="117"/>
        <v>no</v>
      </c>
      <c r="H1275" s="3">
        <f t="shared" si="118"/>
        <v>0</v>
      </c>
    </row>
    <row r="1276" spans="1:8" x14ac:dyDescent="0.15">
      <c r="A1276" s="3">
        <v>1976.08</v>
      </c>
      <c r="B1276" s="3">
        <v>103.3</v>
      </c>
      <c r="C1276" s="3" t="str">
        <f t="shared" si="119"/>
        <v>yes</v>
      </c>
      <c r="D1276" s="3">
        <f t="shared" si="114"/>
        <v>94.691333333333347</v>
      </c>
      <c r="E1276" s="3">
        <f t="shared" si="115"/>
        <v>102.03999999999999</v>
      </c>
      <c r="F1276" s="3" t="str">
        <f t="shared" si="116"/>
        <v>no</v>
      </c>
      <c r="G1276" s="3" t="str">
        <f t="shared" si="117"/>
        <v>no</v>
      </c>
      <c r="H1276" s="3">
        <f t="shared" si="118"/>
        <v>0</v>
      </c>
    </row>
    <row r="1277" spans="1:8" x14ac:dyDescent="0.15">
      <c r="A1277" s="3">
        <v>1976.09</v>
      </c>
      <c r="B1277" s="3">
        <v>105.5</v>
      </c>
      <c r="C1277" s="3" t="str">
        <f t="shared" si="119"/>
        <v>yes</v>
      </c>
      <c r="D1277" s="3">
        <f t="shared" si="114"/>
        <v>95.571333333333328</v>
      </c>
      <c r="E1277" s="3">
        <f t="shared" si="115"/>
        <v>102.47999999999999</v>
      </c>
      <c r="F1277" s="3" t="str">
        <f t="shared" si="116"/>
        <v>no</v>
      </c>
      <c r="G1277" s="3" t="str">
        <f t="shared" si="117"/>
        <v>no</v>
      </c>
      <c r="H1277" s="3">
        <f t="shared" si="118"/>
        <v>0</v>
      </c>
    </row>
    <row r="1278" spans="1:8" x14ac:dyDescent="0.15">
      <c r="A1278" s="3">
        <v>1976.1</v>
      </c>
      <c r="B1278" s="3">
        <v>101.9</v>
      </c>
      <c r="C1278" s="3" t="str">
        <f t="shared" si="119"/>
        <v>yes</v>
      </c>
      <c r="D1278" s="3">
        <f t="shared" si="114"/>
        <v>96.444666666666677</v>
      </c>
      <c r="E1278" s="3">
        <f t="shared" si="115"/>
        <v>103.2</v>
      </c>
      <c r="F1278" s="3" t="str">
        <f t="shared" si="116"/>
        <v>no</v>
      </c>
      <c r="G1278" s="3" t="str">
        <f t="shared" si="117"/>
        <v>yes</v>
      </c>
      <c r="H1278" s="3">
        <f t="shared" si="118"/>
        <v>101.9</v>
      </c>
    </row>
    <row r="1279" spans="1:8" x14ac:dyDescent="0.15">
      <c r="A1279" s="3">
        <v>1976.11</v>
      </c>
      <c r="B1279" s="3">
        <v>101.2</v>
      </c>
      <c r="C1279" s="3" t="str">
        <f t="shared" si="119"/>
        <v>no</v>
      </c>
      <c r="D1279" s="3">
        <f t="shared" si="114"/>
        <v>97.072000000000017</v>
      </c>
      <c r="E1279" s="3">
        <f t="shared" si="115"/>
        <v>103.34</v>
      </c>
      <c r="F1279" s="3" t="str">
        <f t="shared" si="116"/>
        <v>yes</v>
      </c>
      <c r="G1279" s="3" t="str">
        <f t="shared" si="117"/>
        <v>no</v>
      </c>
      <c r="H1279" s="3">
        <f t="shared" si="118"/>
        <v>-101.2</v>
      </c>
    </row>
    <row r="1280" spans="1:8" x14ac:dyDescent="0.15">
      <c r="A1280" s="3">
        <v>1976.12</v>
      </c>
      <c r="B1280" s="3">
        <v>104.7</v>
      </c>
      <c r="C1280" s="3" t="str">
        <f t="shared" si="119"/>
        <v>yes</v>
      </c>
      <c r="D1280" s="3">
        <f t="shared" si="114"/>
        <v>98.104666666666674</v>
      </c>
      <c r="E1280" s="3">
        <f t="shared" si="115"/>
        <v>103.22</v>
      </c>
      <c r="F1280" s="3" t="str">
        <f t="shared" si="116"/>
        <v>no</v>
      </c>
      <c r="G1280" s="3" t="str">
        <f t="shared" si="117"/>
        <v>no</v>
      </c>
      <c r="H1280" s="3">
        <f t="shared" si="118"/>
        <v>0</v>
      </c>
    </row>
    <row r="1281" spans="1:8" x14ac:dyDescent="0.15">
      <c r="A1281" s="3">
        <v>1977.01</v>
      </c>
      <c r="B1281" s="3">
        <v>103.8</v>
      </c>
      <c r="C1281" s="3" t="str">
        <f t="shared" si="119"/>
        <v>yes</v>
      </c>
      <c r="D1281" s="3">
        <f t="shared" si="114"/>
        <v>99.440000000000012</v>
      </c>
      <c r="E1281" s="3">
        <f t="shared" si="115"/>
        <v>103.32000000000001</v>
      </c>
      <c r="F1281" s="3" t="str">
        <f t="shared" si="116"/>
        <v>no</v>
      </c>
      <c r="G1281" s="3" t="str">
        <f t="shared" si="117"/>
        <v>no</v>
      </c>
      <c r="H1281" s="3">
        <f t="shared" si="118"/>
        <v>0</v>
      </c>
    </row>
    <row r="1282" spans="1:8" x14ac:dyDescent="0.15">
      <c r="A1282" s="3">
        <v>1977.02</v>
      </c>
      <c r="B1282" s="3">
        <v>101</v>
      </c>
      <c r="C1282" s="3" t="str">
        <f t="shared" si="119"/>
        <v>yes</v>
      </c>
      <c r="D1282" s="3">
        <f t="shared" si="114"/>
        <v>100.45533333333334</v>
      </c>
      <c r="E1282" s="3">
        <f t="shared" si="115"/>
        <v>103.42</v>
      </c>
      <c r="F1282" s="3" t="str">
        <f t="shared" si="116"/>
        <v>no</v>
      </c>
      <c r="G1282" s="3" t="str">
        <f t="shared" si="117"/>
        <v>yes</v>
      </c>
      <c r="H1282" s="3">
        <f t="shared" si="118"/>
        <v>101</v>
      </c>
    </row>
    <row r="1283" spans="1:8" x14ac:dyDescent="0.15">
      <c r="A1283" s="3">
        <v>1977.03</v>
      </c>
      <c r="B1283" s="3">
        <v>100.6</v>
      </c>
      <c r="C1283" s="3" t="str">
        <f t="shared" si="119"/>
        <v>no</v>
      </c>
      <c r="D1283" s="3">
        <f t="shared" si="114"/>
        <v>101.184</v>
      </c>
      <c r="E1283" s="3">
        <f t="shared" si="115"/>
        <v>102.52000000000001</v>
      </c>
      <c r="F1283" s="3" t="str">
        <f t="shared" si="116"/>
        <v>no</v>
      </c>
      <c r="G1283" s="3" t="str">
        <f t="shared" si="117"/>
        <v>no</v>
      </c>
      <c r="H1283" s="3">
        <f t="shared" si="118"/>
        <v>0</v>
      </c>
    </row>
    <row r="1284" spans="1:8" x14ac:dyDescent="0.15">
      <c r="A1284" s="3">
        <v>1977.04</v>
      </c>
      <c r="B1284" s="3">
        <v>99.05</v>
      </c>
      <c r="C1284" s="3" t="str">
        <f t="shared" si="119"/>
        <v>no</v>
      </c>
      <c r="D1284" s="3">
        <f t="shared" si="114"/>
        <v>101.97733333333332</v>
      </c>
      <c r="E1284" s="3">
        <f t="shared" si="115"/>
        <v>102.25999999999999</v>
      </c>
      <c r="F1284" s="3" t="str">
        <f t="shared" si="116"/>
        <v>no</v>
      </c>
      <c r="G1284" s="3" t="str">
        <f t="shared" si="117"/>
        <v>no</v>
      </c>
      <c r="H1284" s="3">
        <f t="shared" si="118"/>
        <v>0</v>
      </c>
    </row>
    <row r="1285" spans="1:8" x14ac:dyDescent="0.15">
      <c r="A1285" s="3">
        <v>1977.05</v>
      </c>
      <c r="B1285" s="3">
        <v>98.76</v>
      </c>
      <c r="C1285" s="3" t="str">
        <f t="shared" si="119"/>
        <v>no</v>
      </c>
      <c r="D1285" s="3">
        <f t="shared" si="114"/>
        <v>102.12333333333332</v>
      </c>
      <c r="E1285" s="3">
        <f t="shared" si="115"/>
        <v>101.83000000000001</v>
      </c>
      <c r="F1285" s="3" t="str">
        <f t="shared" si="116"/>
        <v>no</v>
      </c>
      <c r="G1285" s="3" t="str">
        <f t="shared" si="117"/>
        <v>no</v>
      </c>
      <c r="H1285" s="3">
        <f t="shared" si="118"/>
        <v>0</v>
      </c>
    </row>
    <row r="1286" spans="1:8" x14ac:dyDescent="0.15">
      <c r="A1286" s="3">
        <v>1977.06</v>
      </c>
      <c r="B1286" s="3">
        <v>99.29</v>
      </c>
      <c r="C1286" s="3" t="str">
        <f t="shared" si="119"/>
        <v>no</v>
      </c>
      <c r="D1286" s="3">
        <f t="shared" si="114"/>
        <v>102.00066666666665</v>
      </c>
      <c r="E1286" s="3">
        <f t="shared" si="115"/>
        <v>100.642</v>
      </c>
      <c r="F1286" s="3" t="str">
        <f t="shared" si="116"/>
        <v>no</v>
      </c>
      <c r="G1286" s="3" t="str">
        <f t="shared" si="117"/>
        <v>no</v>
      </c>
      <c r="H1286" s="3">
        <f t="shared" si="118"/>
        <v>0</v>
      </c>
    </row>
    <row r="1287" spans="1:8" x14ac:dyDescent="0.15">
      <c r="A1287" s="3">
        <v>1977.07</v>
      </c>
      <c r="B1287" s="3">
        <v>100.2</v>
      </c>
      <c r="C1287" s="3" t="str">
        <f t="shared" si="119"/>
        <v>no</v>
      </c>
      <c r="D1287" s="3">
        <f t="shared" si="114"/>
        <v>101.87999999999998</v>
      </c>
      <c r="E1287" s="3">
        <f t="shared" si="115"/>
        <v>99.74</v>
      </c>
      <c r="F1287" s="3" t="str">
        <f t="shared" si="116"/>
        <v>no</v>
      </c>
      <c r="G1287" s="3" t="str">
        <f t="shared" si="117"/>
        <v>no</v>
      </c>
      <c r="H1287" s="3">
        <f t="shared" si="118"/>
        <v>0</v>
      </c>
    </row>
    <row r="1288" spans="1:8" x14ac:dyDescent="0.15">
      <c r="A1288" s="3">
        <v>1977.08</v>
      </c>
      <c r="B1288" s="3">
        <v>97.75</v>
      </c>
      <c r="C1288" s="3" t="str">
        <f t="shared" si="119"/>
        <v>no</v>
      </c>
      <c r="D1288" s="3">
        <f t="shared" si="114"/>
        <v>101.76666666666665</v>
      </c>
      <c r="E1288" s="3">
        <f t="shared" si="115"/>
        <v>99.58</v>
      </c>
      <c r="F1288" s="3" t="str">
        <f t="shared" si="116"/>
        <v>no</v>
      </c>
      <c r="G1288" s="3" t="str">
        <f t="shared" si="117"/>
        <v>no</v>
      </c>
      <c r="H1288" s="3">
        <f t="shared" si="118"/>
        <v>0</v>
      </c>
    </row>
    <row r="1289" spans="1:8" x14ac:dyDescent="0.15">
      <c r="A1289" s="3">
        <v>1977.09</v>
      </c>
      <c r="B1289" s="3">
        <v>96.23</v>
      </c>
      <c r="C1289" s="3" t="str">
        <f t="shared" si="119"/>
        <v>no</v>
      </c>
      <c r="D1289" s="3">
        <f t="shared" si="114"/>
        <v>101.53666666666666</v>
      </c>
      <c r="E1289" s="3">
        <f t="shared" si="115"/>
        <v>99.01</v>
      </c>
      <c r="F1289" s="3" t="str">
        <f t="shared" si="116"/>
        <v>no</v>
      </c>
      <c r="G1289" s="3" t="str">
        <f t="shared" si="117"/>
        <v>no</v>
      </c>
      <c r="H1289" s="3">
        <f t="shared" si="118"/>
        <v>0</v>
      </c>
    </row>
    <row r="1290" spans="1:8" x14ac:dyDescent="0.15">
      <c r="A1290" s="3">
        <v>1977.1</v>
      </c>
      <c r="B1290" s="3">
        <v>93.74</v>
      </c>
      <c r="C1290" s="3" t="str">
        <f t="shared" si="119"/>
        <v>no</v>
      </c>
      <c r="D1290" s="3">
        <f t="shared" si="114"/>
        <v>101.16533333333334</v>
      </c>
      <c r="E1290" s="3">
        <f t="shared" si="115"/>
        <v>98.445999999999998</v>
      </c>
      <c r="F1290" s="3" t="str">
        <f t="shared" si="116"/>
        <v>no</v>
      </c>
      <c r="G1290" s="3" t="str">
        <f t="shared" si="117"/>
        <v>no</v>
      </c>
      <c r="H1290" s="3">
        <f t="shared" si="118"/>
        <v>0</v>
      </c>
    </row>
    <row r="1291" spans="1:8" x14ac:dyDescent="0.15">
      <c r="A1291" s="3">
        <v>1977.11</v>
      </c>
      <c r="B1291" s="3">
        <v>94.28</v>
      </c>
      <c r="C1291" s="3" t="str">
        <f t="shared" si="119"/>
        <v>no</v>
      </c>
      <c r="D1291" s="3">
        <f t="shared" si="114"/>
        <v>100.468</v>
      </c>
      <c r="E1291" s="3">
        <f t="shared" si="115"/>
        <v>97.442000000000007</v>
      </c>
      <c r="F1291" s="3" t="str">
        <f t="shared" si="116"/>
        <v>no</v>
      </c>
      <c r="G1291" s="3" t="str">
        <f t="shared" si="117"/>
        <v>no</v>
      </c>
      <c r="H1291" s="3">
        <f t="shared" si="118"/>
        <v>0</v>
      </c>
    </row>
    <row r="1292" spans="1:8" x14ac:dyDescent="0.15">
      <c r="A1292" s="3">
        <v>1977.12</v>
      </c>
      <c r="B1292" s="3">
        <v>93.82</v>
      </c>
      <c r="C1292" s="3" t="str">
        <f t="shared" si="119"/>
        <v>no</v>
      </c>
      <c r="D1292" s="3">
        <f t="shared" si="114"/>
        <v>99.86666666666666</v>
      </c>
      <c r="E1292" s="3">
        <f t="shared" si="115"/>
        <v>96.440000000000012</v>
      </c>
      <c r="F1292" s="3" t="str">
        <f t="shared" si="116"/>
        <v>no</v>
      </c>
      <c r="G1292" s="3" t="str">
        <f t="shared" si="117"/>
        <v>no</v>
      </c>
      <c r="H1292" s="3">
        <f t="shared" si="118"/>
        <v>0</v>
      </c>
    </row>
    <row r="1293" spans="1:8" x14ac:dyDescent="0.15">
      <c r="A1293" s="3">
        <v>1978.01</v>
      </c>
      <c r="B1293" s="3">
        <v>90.25</v>
      </c>
      <c r="C1293" s="3" t="str">
        <f t="shared" si="119"/>
        <v>no</v>
      </c>
      <c r="D1293" s="3">
        <f t="shared" si="114"/>
        <v>99.087999999999994</v>
      </c>
      <c r="E1293" s="3">
        <f t="shared" si="115"/>
        <v>95.164000000000001</v>
      </c>
      <c r="F1293" s="3" t="str">
        <f t="shared" si="116"/>
        <v>no</v>
      </c>
      <c r="G1293" s="3" t="str">
        <f t="shared" si="117"/>
        <v>no</v>
      </c>
      <c r="H1293" s="3">
        <f t="shared" si="118"/>
        <v>0</v>
      </c>
    </row>
    <row r="1294" spans="1:8" x14ac:dyDescent="0.15">
      <c r="A1294" s="3">
        <v>1978.02</v>
      </c>
      <c r="B1294" s="3">
        <v>88.98</v>
      </c>
      <c r="C1294" s="3" t="str">
        <f t="shared" si="119"/>
        <v>no</v>
      </c>
      <c r="D1294" s="3">
        <f t="shared" si="114"/>
        <v>98.311333333333323</v>
      </c>
      <c r="E1294" s="3">
        <f t="shared" si="115"/>
        <v>93.664000000000001</v>
      </c>
      <c r="F1294" s="3" t="str">
        <f t="shared" si="116"/>
        <v>no</v>
      </c>
      <c r="G1294" s="3" t="str">
        <f t="shared" si="117"/>
        <v>no</v>
      </c>
      <c r="H1294" s="3">
        <f t="shared" si="118"/>
        <v>0</v>
      </c>
    </row>
    <row r="1295" spans="1:8" x14ac:dyDescent="0.15">
      <c r="A1295" s="3">
        <v>1978.03</v>
      </c>
      <c r="B1295" s="3">
        <v>88.82</v>
      </c>
      <c r="C1295" s="3" t="str">
        <f t="shared" si="119"/>
        <v>no</v>
      </c>
      <c r="D1295" s="3">
        <f t="shared" si="114"/>
        <v>97.49666666666667</v>
      </c>
      <c r="E1295" s="3">
        <f t="shared" si="115"/>
        <v>92.213999999999999</v>
      </c>
      <c r="F1295" s="3" t="str">
        <f t="shared" si="116"/>
        <v>no</v>
      </c>
      <c r="G1295" s="3" t="str">
        <f t="shared" si="117"/>
        <v>no</v>
      </c>
      <c r="H1295" s="3">
        <f t="shared" si="118"/>
        <v>0</v>
      </c>
    </row>
    <row r="1296" spans="1:8" x14ac:dyDescent="0.15">
      <c r="A1296" s="3">
        <v>1978.04</v>
      </c>
      <c r="B1296" s="3">
        <v>92.71</v>
      </c>
      <c r="C1296" s="3" t="str">
        <f t="shared" si="119"/>
        <v>no</v>
      </c>
      <c r="D1296" s="3">
        <f t="shared" si="114"/>
        <v>96.438000000000002</v>
      </c>
      <c r="E1296" s="3">
        <f t="shared" si="115"/>
        <v>91.23</v>
      </c>
      <c r="F1296" s="3" t="str">
        <f t="shared" si="116"/>
        <v>no</v>
      </c>
      <c r="G1296" s="3" t="str">
        <f t="shared" si="117"/>
        <v>no</v>
      </c>
      <c r="H1296" s="3">
        <f t="shared" si="118"/>
        <v>0</v>
      </c>
    </row>
    <row r="1297" spans="1:8" x14ac:dyDescent="0.15">
      <c r="A1297" s="3">
        <v>1978.05</v>
      </c>
      <c r="B1297" s="3">
        <v>97.41</v>
      </c>
      <c r="C1297" s="3" t="str">
        <f t="shared" si="119"/>
        <v>no</v>
      </c>
      <c r="D1297" s="3">
        <f t="shared" si="114"/>
        <v>95.698666666666668</v>
      </c>
      <c r="E1297" s="3">
        <f t="shared" si="115"/>
        <v>90.915999999999997</v>
      </c>
      <c r="F1297" s="3" t="str">
        <f t="shared" si="116"/>
        <v>yes</v>
      </c>
      <c r="G1297" s="3" t="str">
        <f t="shared" si="117"/>
        <v>no</v>
      </c>
      <c r="H1297" s="3">
        <f t="shared" si="118"/>
        <v>-97.41</v>
      </c>
    </row>
    <row r="1298" spans="1:8" x14ac:dyDescent="0.15">
      <c r="A1298" s="3">
        <v>1978.06</v>
      </c>
      <c r="B1298" s="3">
        <v>97.66</v>
      </c>
      <c r="C1298" s="3" t="str">
        <f t="shared" si="119"/>
        <v>yes</v>
      </c>
      <c r="D1298" s="3">
        <f t="shared" si="114"/>
        <v>95.459333333333333</v>
      </c>
      <c r="E1298" s="3">
        <f t="shared" si="115"/>
        <v>91.633999999999986</v>
      </c>
      <c r="F1298" s="3" t="str">
        <f t="shared" si="116"/>
        <v>no</v>
      </c>
      <c r="G1298" s="3" t="str">
        <f t="shared" si="117"/>
        <v>no</v>
      </c>
      <c r="H1298" s="3">
        <f t="shared" si="118"/>
        <v>0</v>
      </c>
    </row>
    <row r="1299" spans="1:8" x14ac:dyDescent="0.15">
      <c r="A1299" s="3">
        <v>1978.07</v>
      </c>
      <c r="B1299" s="3">
        <v>97.19</v>
      </c>
      <c r="C1299" s="3" t="str">
        <f t="shared" si="119"/>
        <v>yes</v>
      </c>
      <c r="D1299" s="3">
        <f t="shared" si="114"/>
        <v>95.263333333333335</v>
      </c>
      <c r="E1299" s="3">
        <f t="shared" si="115"/>
        <v>93.115999999999985</v>
      </c>
      <c r="F1299" s="3" t="str">
        <f t="shared" si="116"/>
        <v>no</v>
      </c>
      <c r="G1299" s="3" t="str">
        <f t="shared" si="117"/>
        <v>no</v>
      </c>
      <c r="H1299" s="3">
        <f t="shared" si="118"/>
        <v>0</v>
      </c>
    </row>
    <row r="1300" spans="1:8" x14ac:dyDescent="0.15">
      <c r="A1300" s="3">
        <v>1978.08</v>
      </c>
      <c r="B1300" s="3">
        <v>103.9</v>
      </c>
      <c r="C1300" s="3" t="str">
        <f t="shared" si="119"/>
        <v>yes</v>
      </c>
      <c r="D1300" s="3">
        <f t="shared" si="114"/>
        <v>95.13933333333334</v>
      </c>
      <c r="E1300" s="3">
        <f t="shared" si="115"/>
        <v>94.757999999999981</v>
      </c>
      <c r="F1300" s="3" t="str">
        <f t="shared" si="116"/>
        <v>no</v>
      </c>
      <c r="G1300" s="3" t="str">
        <f t="shared" si="117"/>
        <v>no</v>
      </c>
      <c r="H1300" s="3">
        <f t="shared" si="118"/>
        <v>0</v>
      </c>
    </row>
    <row r="1301" spans="1:8" x14ac:dyDescent="0.15">
      <c r="A1301" s="3">
        <v>1978.09</v>
      </c>
      <c r="B1301" s="3">
        <v>103.9</v>
      </c>
      <c r="C1301" s="3" t="str">
        <f t="shared" si="119"/>
        <v>yes</v>
      </c>
      <c r="D1301" s="3">
        <f t="shared" si="114"/>
        <v>95.482000000000014</v>
      </c>
      <c r="E1301" s="3">
        <f t="shared" si="115"/>
        <v>97.774000000000001</v>
      </c>
      <c r="F1301" s="3" t="str">
        <f t="shared" si="116"/>
        <v>no</v>
      </c>
      <c r="G1301" s="3" t="str">
        <f t="shared" si="117"/>
        <v>no</v>
      </c>
      <c r="H1301" s="3">
        <f t="shared" si="118"/>
        <v>0</v>
      </c>
    </row>
    <row r="1302" spans="1:8" x14ac:dyDescent="0.15">
      <c r="A1302" s="3">
        <v>1978.1</v>
      </c>
      <c r="B1302" s="3">
        <v>100.6</v>
      </c>
      <c r="C1302" s="3" t="str">
        <f t="shared" si="119"/>
        <v>yes</v>
      </c>
      <c r="D1302" s="3">
        <f t="shared" si="114"/>
        <v>95.78933333333336</v>
      </c>
      <c r="E1302" s="3">
        <f t="shared" si="115"/>
        <v>100.01199999999999</v>
      </c>
      <c r="F1302" s="3" t="str">
        <f t="shared" si="116"/>
        <v>no</v>
      </c>
      <c r="G1302" s="3" t="str">
        <f t="shared" si="117"/>
        <v>no</v>
      </c>
      <c r="H1302" s="3">
        <f t="shared" si="118"/>
        <v>0</v>
      </c>
    </row>
    <row r="1303" spans="1:8" x14ac:dyDescent="0.15">
      <c r="A1303" s="3">
        <v>1978.11</v>
      </c>
      <c r="B1303" s="3">
        <v>94.71</v>
      </c>
      <c r="C1303" s="3" t="str">
        <f t="shared" si="119"/>
        <v>yes</v>
      </c>
      <c r="D1303" s="3">
        <f t="shared" si="114"/>
        <v>95.816000000000003</v>
      </c>
      <c r="E1303" s="3">
        <f t="shared" si="115"/>
        <v>100.65</v>
      </c>
      <c r="F1303" s="3" t="str">
        <f t="shared" si="116"/>
        <v>no</v>
      </c>
      <c r="G1303" s="3" t="str">
        <f t="shared" si="117"/>
        <v>yes</v>
      </c>
      <c r="H1303" s="3">
        <f t="shared" si="118"/>
        <v>94.71</v>
      </c>
    </row>
    <row r="1304" spans="1:8" x14ac:dyDescent="0.15">
      <c r="A1304" s="3">
        <v>1978.12</v>
      </c>
      <c r="B1304" s="3">
        <v>96.11</v>
      </c>
      <c r="C1304" s="3" t="str">
        <f t="shared" si="119"/>
        <v>no</v>
      </c>
      <c r="D1304" s="3">
        <f t="shared" si="114"/>
        <v>95.61333333333333</v>
      </c>
      <c r="E1304" s="3">
        <f t="shared" si="115"/>
        <v>100.06</v>
      </c>
      <c r="F1304" s="3" t="str">
        <f t="shared" si="116"/>
        <v>yes</v>
      </c>
      <c r="G1304" s="3" t="str">
        <f t="shared" si="117"/>
        <v>no</v>
      </c>
      <c r="H1304" s="3">
        <f t="shared" si="118"/>
        <v>-96.11</v>
      </c>
    </row>
    <row r="1305" spans="1:8" x14ac:dyDescent="0.15">
      <c r="A1305" s="3">
        <v>1979.01</v>
      </c>
      <c r="B1305" s="3">
        <v>99.71</v>
      </c>
      <c r="C1305" s="3" t="str">
        <f t="shared" si="119"/>
        <v>yes</v>
      </c>
      <c r="D1305" s="3">
        <f t="shared" ref="D1305:D1368" si="120">AVERAGE(B1290:B1304)</f>
        <v>95.605333333333334</v>
      </c>
      <c r="E1305" s="3">
        <f t="shared" ref="E1305:E1368" si="121">AVERAGE(B1300:B1304)</f>
        <v>99.843999999999994</v>
      </c>
      <c r="F1305" s="3" t="str">
        <f t="shared" ref="F1305:F1368" si="122">IF(AND(C1305="No",B1305&gt;D1305),"yes","no")</f>
        <v>no</v>
      </c>
      <c r="G1305" s="3" t="str">
        <f t="shared" ref="G1305:G1368" si="123">IF(AND(C1305="Yes",B1305&lt;E1305),"yes","no")</f>
        <v>yes</v>
      </c>
      <c r="H1305" s="3">
        <f t="shared" ref="H1305:H1368" si="124">IF(F1305="yes",-B1305,IF(G1305="yes",B1305,0))</f>
        <v>99.71</v>
      </c>
    </row>
    <row r="1306" spans="1:8" x14ac:dyDescent="0.15">
      <c r="A1306" s="3">
        <v>1979.02</v>
      </c>
      <c r="B1306" s="3">
        <v>98.23</v>
      </c>
      <c r="C1306" s="3" t="str">
        <f t="shared" ref="C1306:C1369" si="125">IF(F1305="yes","yes",IF(G1305="yes","no",C1305))</f>
        <v>no</v>
      </c>
      <c r="D1306" s="3">
        <f t="shared" si="120"/>
        <v>96.003333333333316</v>
      </c>
      <c r="E1306" s="3">
        <f t="shared" si="121"/>
        <v>99.006</v>
      </c>
      <c r="F1306" s="3" t="str">
        <f t="shared" si="122"/>
        <v>yes</v>
      </c>
      <c r="G1306" s="3" t="str">
        <f t="shared" si="123"/>
        <v>no</v>
      </c>
      <c r="H1306" s="3">
        <f t="shared" si="124"/>
        <v>-98.23</v>
      </c>
    </row>
    <row r="1307" spans="1:8" x14ac:dyDescent="0.15">
      <c r="A1307" s="3">
        <v>1979.03</v>
      </c>
      <c r="B1307" s="3">
        <v>100.1</v>
      </c>
      <c r="C1307" s="3" t="str">
        <f t="shared" si="125"/>
        <v>yes</v>
      </c>
      <c r="D1307" s="3">
        <f t="shared" si="120"/>
        <v>96.266666666666652</v>
      </c>
      <c r="E1307" s="3">
        <f t="shared" si="121"/>
        <v>97.872</v>
      </c>
      <c r="F1307" s="3" t="str">
        <f t="shared" si="122"/>
        <v>no</v>
      </c>
      <c r="G1307" s="3" t="str">
        <f t="shared" si="123"/>
        <v>no</v>
      </c>
      <c r="H1307" s="3">
        <f t="shared" si="124"/>
        <v>0</v>
      </c>
    </row>
    <row r="1308" spans="1:8" x14ac:dyDescent="0.15">
      <c r="A1308" s="3">
        <v>1979.04</v>
      </c>
      <c r="B1308" s="3">
        <v>102.1</v>
      </c>
      <c r="C1308" s="3" t="str">
        <f t="shared" si="125"/>
        <v>yes</v>
      </c>
      <c r="D1308" s="3">
        <f t="shared" si="120"/>
        <v>96.685333333333318</v>
      </c>
      <c r="E1308" s="3">
        <f t="shared" si="121"/>
        <v>97.772000000000006</v>
      </c>
      <c r="F1308" s="3" t="str">
        <f t="shared" si="122"/>
        <v>no</v>
      </c>
      <c r="G1308" s="3" t="str">
        <f t="shared" si="123"/>
        <v>no</v>
      </c>
      <c r="H1308" s="3">
        <f t="shared" si="124"/>
        <v>0</v>
      </c>
    </row>
    <row r="1309" spans="1:8" x14ac:dyDescent="0.15">
      <c r="A1309" s="3">
        <v>1979.05</v>
      </c>
      <c r="B1309" s="3">
        <v>99.73</v>
      </c>
      <c r="C1309" s="3" t="str">
        <f t="shared" si="125"/>
        <v>yes</v>
      </c>
      <c r="D1309" s="3">
        <f t="shared" si="120"/>
        <v>97.475333333333325</v>
      </c>
      <c r="E1309" s="3">
        <f t="shared" si="121"/>
        <v>99.25</v>
      </c>
      <c r="F1309" s="3" t="str">
        <f t="shared" si="122"/>
        <v>no</v>
      </c>
      <c r="G1309" s="3" t="str">
        <f t="shared" si="123"/>
        <v>no</v>
      </c>
      <c r="H1309" s="3">
        <f t="shared" si="124"/>
        <v>0</v>
      </c>
    </row>
    <row r="1310" spans="1:8" x14ac:dyDescent="0.15">
      <c r="A1310" s="3">
        <v>1979.06</v>
      </c>
      <c r="B1310" s="3">
        <v>101.7</v>
      </c>
      <c r="C1310" s="3" t="str">
        <f t="shared" si="125"/>
        <v>yes</v>
      </c>
      <c r="D1310" s="3">
        <f t="shared" si="120"/>
        <v>98.191999999999993</v>
      </c>
      <c r="E1310" s="3">
        <f t="shared" si="121"/>
        <v>99.974000000000004</v>
      </c>
      <c r="F1310" s="3" t="str">
        <f t="shared" si="122"/>
        <v>no</v>
      </c>
      <c r="G1310" s="3" t="str">
        <f t="shared" si="123"/>
        <v>no</v>
      </c>
      <c r="H1310" s="3">
        <f t="shared" si="124"/>
        <v>0</v>
      </c>
    </row>
    <row r="1311" spans="1:8" x14ac:dyDescent="0.15">
      <c r="A1311" s="3">
        <v>1979.07</v>
      </c>
      <c r="B1311" s="3">
        <v>102.7</v>
      </c>
      <c r="C1311" s="3" t="str">
        <f t="shared" si="125"/>
        <v>yes</v>
      </c>
      <c r="D1311" s="3">
        <f t="shared" si="120"/>
        <v>99.050666666666672</v>
      </c>
      <c r="E1311" s="3">
        <f t="shared" si="121"/>
        <v>100.37199999999999</v>
      </c>
      <c r="F1311" s="3" t="str">
        <f t="shared" si="122"/>
        <v>no</v>
      </c>
      <c r="G1311" s="3" t="str">
        <f t="shared" si="123"/>
        <v>no</v>
      </c>
      <c r="H1311" s="3">
        <f t="shared" si="124"/>
        <v>0</v>
      </c>
    </row>
    <row r="1312" spans="1:8" x14ac:dyDescent="0.15">
      <c r="A1312" s="3">
        <v>1979.08</v>
      </c>
      <c r="B1312" s="3">
        <v>107.4</v>
      </c>
      <c r="C1312" s="3" t="str">
        <f t="shared" si="125"/>
        <v>yes</v>
      </c>
      <c r="D1312" s="3">
        <f t="shared" si="120"/>
        <v>99.716666666666669</v>
      </c>
      <c r="E1312" s="3">
        <f t="shared" si="121"/>
        <v>101.26599999999999</v>
      </c>
      <c r="F1312" s="3" t="str">
        <f t="shared" si="122"/>
        <v>no</v>
      </c>
      <c r="G1312" s="3" t="str">
        <f t="shared" si="123"/>
        <v>no</v>
      </c>
      <c r="H1312" s="3">
        <f t="shared" si="124"/>
        <v>0</v>
      </c>
    </row>
    <row r="1313" spans="1:8" x14ac:dyDescent="0.15">
      <c r="A1313" s="3">
        <v>1979.09</v>
      </c>
      <c r="B1313" s="3">
        <v>108.6</v>
      </c>
      <c r="C1313" s="3" t="str">
        <f t="shared" si="125"/>
        <v>yes</v>
      </c>
      <c r="D1313" s="3">
        <f t="shared" si="120"/>
        <v>100.38266666666668</v>
      </c>
      <c r="E1313" s="3">
        <f t="shared" si="121"/>
        <v>102.726</v>
      </c>
      <c r="F1313" s="3" t="str">
        <f t="shared" si="122"/>
        <v>no</v>
      </c>
      <c r="G1313" s="3" t="str">
        <f t="shared" si="123"/>
        <v>no</v>
      </c>
      <c r="H1313" s="3">
        <f t="shared" si="124"/>
        <v>0</v>
      </c>
    </row>
    <row r="1314" spans="1:8" x14ac:dyDescent="0.15">
      <c r="A1314" s="3">
        <v>1979.1</v>
      </c>
      <c r="B1314" s="3">
        <v>104.5</v>
      </c>
      <c r="C1314" s="3" t="str">
        <f t="shared" si="125"/>
        <v>yes</v>
      </c>
      <c r="D1314" s="3">
        <f t="shared" si="120"/>
        <v>101.11200000000001</v>
      </c>
      <c r="E1314" s="3">
        <f t="shared" si="121"/>
        <v>104.026</v>
      </c>
      <c r="F1314" s="3" t="str">
        <f t="shared" si="122"/>
        <v>no</v>
      </c>
      <c r="G1314" s="3" t="str">
        <f t="shared" si="123"/>
        <v>no</v>
      </c>
      <c r="H1314" s="3">
        <f t="shared" si="124"/>
        <v>0</v>
      </c>
    </row>
    <row r="1315" spans="1:8" x14ac:dyDescent="0.15">
      <c r="A1315" s="3">
        <v>1979.11</v>
      </c>
      <c r="B1315" s="3">
        <v>103.7</v>
      </c>
      <c r="C1315" s="3" t="str">
        <f t="shared" si="125"/>
        <v>yes</v>
      </c>
      <c r="D1315" s="3">
        <f t="shared" si="120"/>
        <v>101.59933333333333</v>
      </c>
      <c r="E1315" s="3">
        <f t="shared" si="121"/>
        <v>104.97999999999999</v>
      </c>
      <c r="F1315" s="3" t="str">
        <f t="shared" si="122"/>
        <v>no</v>
      </c>
      <c r="G1315" s="3" t="str">
        <f t="shared" si="123"/>
        <v>yes</v>
      </c>
      <c r="H1315" s="3">
        <f t="shared" si="124"/>
        <v>103.7</v>
      </c>
    </row>
    <row r="1316" spans="1:8" x14ac:dyDescent="0.15">
      <c r="A1316" s="3">
        <v>1979.12</v>
      </c>
      <c r="B1316" s="3">
        <v>107.8</v>
      </c>
      <c r="C1316" s="3" t="str">
        <f t="shared" si="125"/>
        <v>no</v>
      </c>
      <c r="D1316" s="3">
        <f t="shared" si="120"/>
        <v>101.58600000000001</v>
      </c>
      <c r="E1316" s="3">
        <f t="shared" si="121"/>
        <v>105.38000000000002</v>
      </c>
      <c r="F1316" s="3" t="str">
        <f t="shared" si="122"/>
        <v>yes</v>
      </c>
      <c r="G1316" s="3" t="str">
        <f t="shared" si="123"/>
        <v>no</v>
      </c>
      <c r="H1316" s="3">
        <f t="shared" si="124"/>
        <v>-107.8</v>
      </c>
    </row>
    <row r="1317" spans="1:8" x14ac:dyDescent="0.15">
      <c r="A1317" s="3">
        <v>1980.01</v>
      </c>
      <c r="B1317" s="3">
        <v>110.9</v>
      </c>
      <c r="C1317" s="3" t="str">
        <f t="shared" si="125"/>
        <v>yes</v>
      </c>
      <c r="D1317" s="3">
        <f t="shared" si="120"/>
        <v>101.846</v>
      </c>
      <c r="E1317" s="3">
        <f t="shared" si="121"/>
        <v>106.4</v>
      </c>
      <c r="F1317" s="3" t="str">
        <f t="shared" si="122"/>
        <v>no</v>
      </c>
      <c r="G1317" s="3" t="str">
        <f t="shared" si="123"/>
        <v>no</v>
      </c>
      <c r="H1317" s="3">
        <f t="shared" si="124"/>
        <v>0</v>
      </c>
    </row>
    <row r="1318" spans="1:8" x14ac:dyDescent="0.15">
      <c r="A1318" s="3">
        <v>1980.02</v>
      </c>
      <c r="B1318" s="3">
        <v>115.3</v>
      </c>
      <c r="C1318" s="3" t="str">
        <f t="shared" si="125"/>
        <v>yes</v>
      </c>
      <c r="D1318" s="3">
        <f t="shared" si="120"/>
        <v>102.53266666666669</v>
      </c>
      <c r="E1318" s="3">
        <f t="shared" si="121"/>
        <v>107.1</v>
      </c>
      <c r="F1318" s="3" t="str">
        <f t="shared" si="122"/>
        <v>no</v>
      </c>
      <c r="G1318" s="3" t="str">
        <f t="shared" si="123"/>
        <v>no</v>
      </c>
      <c r="H1318" s="3">
        <f t="shared" si="124"/>
        <v>0</v>
      </c>
    </row>
    <row r="1319" spans="1:8" x14ac:dyDescent="0.15">
      <c r="A1319" s="3">
        <v>1980.03</v>
      </c>
      <c r="B1319" s="3">
        <v>104.7</v>
      </c>
      <c r="C1319" s="3" t="str">
        <f t="shared" si="125"/>
        <v>yes</v>
      </c>
      <c r="D1319" s="3">
        <f t="shared" si="120"/>
        <v>103.90533333333335</v>
      </c>
      <c r="E1319" s="3">
        <f t="shared" si="121"/>
        <v>108.43999999999998</v>
      </c>
      <c r="F1319" s="3" t="str">
        <f t="shared" si="122"/>
        <v>no</v>
      </c>
      <c r="G1319" s="3" t="str">
        <f t="shared" si="123"/>
        <v>yes</v>
      </c>
      <c r="H1319" s="3">
        <f t="shared" si="124"/>
        <v>104.7</v>
      </c>
    </row>
    <row r="1320" spans="1:8" x14ac:dyDescent="0.15">
      <c r="A1320" s="3">
        <v>1980.04</v>
      </c>
      <c r="B1320" s="3">
        <v>103</v>
      </c>
      <c r="C1320" s="3" t="str">
        <f t="shared" si="125"/>
        <v>no</v>
      </c>
      <c r="D1320" s="3">
        <f t="shared" si="120"/>
        <v>104.47800000000001</v>
      </c>
      <c r="E1320" s="3">
        <f t="shared" si="121"/>
        <v>108.47999999999999</v>
      </c>
      <c r="F1320" s="3" t="str">
        <f t="shared" si="122"/>
        <v>no</v>
      </c>
      <c r="G1320" s="3" t="str">
        <f t="shared" si="123"/>
        <v>no</v>
      </c>
      <c r="H1320" s="3">
        <f t="shared" si="124"/>
        <v>0</v>
      </c>
    </row>
    <row r="1321" spans="1:8" x14ac:dyDescent="0.15">
      <c r="A1321" s="3">
        <v>1980.05</v>
      </c>
      <c r="B1321" s="3">
        <v>107.7</v>
      </c>
      <c r="C1321" s="3" t="str">
        <f t="shared" si="125"/>
        <v>no</v>
      </c>
      <c r="D1321" s="3">
        <f t="shared" si="120"/>
        <v>104.69733333333333</v>
      </c>
      <c r="E1321" s="3">
        <f t="shared" si="121"/>
        <v>108.34</v>
      </c>
      <c r="F1321" s="3" t="str">
        <f t="shared" si="122"/>
        <v>yes</v>
      </c>
      <c r="G1321" s="3" t="str">
        <f t="shared" si="123"/>
        <v>no</v>
      </c>
      <c r="H1321" s="3">
        <f t="shared" si="124"/>
        <v>-107.7</v>
      </c>
    </row>
    <row r="1322" spans="1:8" x14ac:dyDescent="0.15">
      <c r="A1322" s="3">
        <v>1980.06</v>
      </c>
      <c r="B1322" s="3">
        <v>114.6</v>
      </c>
      <c r="C1322" s="3" t="str">
        <f t="shared" si="125"/>
        <v>yes</v>
      </c>
      <c r="D1322" s="3">
        <f t="shared" si="120"/>
        <v>105.32866666666669</v>
      </c>
      <c r="E1322" s="3">
        <f t="shared" si="121"/>
        <v>108.32000000000001</v>
      </c>
      <c r="F1322" s="3" t="str">
        <f t="shared" si="122"/>
        <v>no</v>
      </c>
      <c r="G1322" s="3" t="str">
        <f t="shared" si="123"/>
        <v>no</v>
      </c>
      <c r="H1322" s="3">
        <f t="shared" si="124"/>
        <v>0</v>
      </c>
    </row>
    <row r="1323" spans="1:8" x14ac:dyDescent="0.15">
      <c r="A1323" s="3">
        <v>1980.07</v>
      </c>
      <c r="B1323" s="3">
        <v>119.8</v>
      </c>
      <c r="C1323" s="3" t="str">
        <f t="shared" si="125"/>
        <v>yes</v>
      </c>
      <c r="D1323" s="3">
        <f t="shared" si="120"/>
        <v>106.29533333333333</v>
      </c>
      <c r="E1323" s="3">
        <f t="shared" si="121"/>
        <v>109.05999999999999</v>
      </c>
      <c r="F1323" s="3" t="str">
        <f t="shared" si="122"/>
        <v>no</v>
      </c>
      <c r="G1323" s="3" t="str">
        <f t="shared" si="123"/>
        <v>no</v>
      </c>
      <c r="H1323" s="3">
        <f t="shared" si="124"/>
        <v>0</v>
      </c>
    </row>
    <row r="1324" spans="1:8" x14ac:dyDescent="0.15">
      <c r="A1324" s="3">
        <v>1980.08</v>
      </c>
      <c r="B1324" s="3">
        <v>123.5</v>
      </c>
      <c r="C1324" s="3" t="str">
        <f t="shared" si="125"/>
        <v>yes</v>
      </c>
      <c r="D1324" s="3">
        <f t="shared" si="120"/>
        <v>107.47533333333332</v>
      </c>
      <c r="E1324" s="3">
        <f t="shared" si="121"/>
        <v>109.96</v>
      </c>
      <c r="F1324" s="3" t="str">
        <f t="shared" si="122"/>
        <v>no</v>
      </c>
      <c r="G1324" s="3" t="str">
        <f t="shared" si="123"/>
        <v>no</v>
      </c>
      <c r="H1324" s="3">
        <f t="shared" si="124"/>
        <v>0</v>
      </c>
    </row>
    <row r="1325" spans="1:8" x14ac:dyDescent="0.15">
      <c r="A1325" s="3">
        <v>1980.09</v>
      </c>
      <c r="B1325" s="3">
        <v>126.5</v>
      </c>
      <c r="C1325" s="3" t="str">
        <f t="shared" si="125"/>
        <v>yes</v>
      </c>
      <c r="D1325" s="3">
        <f t="shared" si="120"/>
        <v>109.05999999999999</v>
      </c>
      <c r="E1325" s="3">
        <f t="shared" si="121"/>
        <v>113.71999999999998</v>
      </c>
      <c r="F1325" s="3" t="str">
        <f t="shared" si="122"/>
        <v>no</v>
      </c>
      <c r="G1325" s="3" t="str">
        <f t="shared" si="123"/>
        <v>no</v>
      </c>
      <c r="H1325" s="3">
        <f t="shared" si="124"/>
        <v>0</v>
      </c>
    </row>
    <row r="1326" spans="1:8" x14ac:dyDescent="0.15">
      <c r="A1326" s="3">
        <v>1980.1</v>
      </c>
      <c r="B1326" s="3">
        <v>130.19999999999999</v>
      </c>
      <c r="C1326" s="3" t="str">
        <f t="shared" si="125"/>
        <v>yes</v>
      </c>
      <c r="D1326" s="3">
        <f t="shared" si="120"/>
        <v>110.71333333333332</v>
      </c>
      <c r="E1326" s="3">
        <f t="shared" si="121"/>
        <v>118.42</v>
      </c>
      <c r="F1326" s="3" t="str">
        <f t="shared" si="122"/>
        <v>no</v>
      </c>
      <c r="G1326" s="3" t="str">
        <f t="shared" si="123"/>
        <v>no</v>
      </c>
      <c r="H1326" s="3">
        <f t="shared" si="124"/>
        <v>0</v>
      </c>
    </row>
    <row r="1327" spans="1:8" x14ac:dyDescent="0.15">
      <c r="A1327" s="3">
        <v>1980.11</v>
      </c>
      <c r="B1327" s="3">
        <v>135.69999999999999</v>
      </c>
      <c r="C1327" s="3" t="str">
        <f t="shared" si="125"/>
        <v>yes</v>
      </c>
      <c r="D1327" s="3">
        <f t="shared" si="120"/>
        <v>112.54666666666665</v>
      </c>
      <c r="E1327" s="3">
        <f t="shared" si="121"/>
        <v>122.91999999999999</v>
      </c>
      <c r="F1327" s="3" t="str">
        <f t="shared" si="122"/>
        <v>no</v>
      </c>
      <c r="G1327" s="3" t="str">
        <f t="shared" si="123"/>
        <v>no</v>
      </c>
      <c r="H1327" s="3">
        <f t="shared" si="124"/>
        <v>0</v>
      </c>
    </row>
    <row r="1328" spans="1:8" x14ac:dyDescent="0.15">
      <c r="A1328" s="3">
        <v>1980.12</v>
      </c>
      <c r="B1328" s="3">
        <v>133.5</v>
      </c>
      <c r="C1328" s="3" t="str">
        <f t="shared" si="125"/>
        <v>yes</v>
      </c>
      <c r="D1328" s="3">
        <f t="shared" si="120"/>
        <v>114.43333333333334</v>
      </c>
      <c r="E1328" s="3">
        <f t="shared" si="121"/>
        <v>127.14000000000001</v>
      </c>
      <c r="F1328" s="3" t="str">
        <f t="shared" si="122"/>
        <v>no</v>
      </c>
      <c r="G1328" s="3" t="str">
        <f t="shared" si="123"/>
        <v>no</v>
      </c>
      <c r="H1328" s="3">
        <f t="shared" si="124"/>
        <v>0</v>
      </c>
    </row>
    <row r="1329" spans="1:8" x14ac:dyDescent="0.15">
      <c r="A1329" s="3">
        <v>1981.01</v>
      </c>
      <c r="B1329" s="3">
        <v>133</v>
      </c>
      <c r="C1329" s="3" t="str">
        <f t="shared" si="125"/>
        <v>yes</v>
      </c>
      <c r="D1329" s="3">
        <f t="shared" si="120"/>
        <v>116.09333333333333</v>
      </c>
      <c r="E1329" s="3">
        <f t="shared" si="121"/>
        <v>129.88</v>
      </c>
      <c r="F1329" s="3" t="str">
        <f t="shared" si="122"/>
        <v>no</v>
      </c>
      <c r="G1329" s="3" t="str">
        <f t="shared" si="123"/>
        <v>no</v>
      </c>
      <c r="H1329" s="3">
        <f t="shared" si="124"/>
        <v>0</v>
      </c>
    </row>
    <row r="1330" spans="1:8" x14ac:dyDescent="0.15">
      <c r="A1330" s="3">
        <v>1981.02</v>
      </c>
      <c r="B1330" s="3">
        <v>128.4</v>
      </c>
      <c r="C1330" s="3" t="str">
        <f t="shared" si="125"/>
        <v>yes</v>
      </c>
      <c r="D1330" s="3">
        <f t="shared" si="120"/>
        <v>117.99333333333334</v>
      </c>
      <c r="E1330" s="3">
        <f t="shared" si="121"/>
        <v>131.78</v>
      </c>
      <c r="F1330" s="3" t="str">
        <f t="shared" si="122"/>
        <v>no</v>
      </c>
      <c r="G1330" s="3" t="str">
        <f t="shared" si="123"/>
        <v>yes</v>
      </c>
      <c r="H1330" s="3">
        <f t="shared" si="124"/>
        <v>128.4</v>
      </c>
    </row>
    <row r="1331" spans="1:8" x14ac:dyDescent="0.15">
      <c r="A1331" s="3">
        <v>1981.03</v>
      </c>
      <c r="B1331" s="3">
        <v>133.19999999999999</v>
      </c>
      <c r="C1331" s="3" t="str">
        <f t="shared" si="125"/>
        <v>no</v>
      </c>
      <c r="D1331" s="3">
        <f t="shared" si="120"/>
        <v>119.64000000000003</v>
      </c>
      <c r="E1331" s="3">
        <f t="shared" si="121"/>
        <v>132.16</v>
      </c>
      <c r="F1331" s="3" t="str">
        <f t="shared" si="122"/>
        <v>yes</v>
      </c>
      <c r="G1331" s="3" t="str">
        <f t="shared" si="123"/>
        <v>no</v>
      </c>
      <c r="H1331" s="3">
        <f t="shared" si="124"/>
        <v>-133.19999999999999</v>
      </c>
    </row>
    <row r="1332" spans="1:8" x14ac:dyDescent="0.15">
      <c r="A1332" s="3">
        <v>1981.04</v>
      </c>
      <c r="B1332" s="3">
        <v>134.4</v>
      </c>
      <c r="C1332" s="3" t="str">
        <f t="shared" si="125"/>
        <v>yes</v>
      </c>
      <c r="D1332" s="3">
        <f t="shared" si="120"/>
        <v>121.33333333333334</v>
      </c>
      <c r="E1332" s="3">
        <f t="shared" si="121"/>
        <v>132.76</v>
      </c>
      <c r="F1332" s="3" t="str">
        <f t="shared" si="122"/>
        <v>no</v>
      </c>
      <c r="G1332" s="3" t="str">
        <f t="shared" si="123"/>
        <v>no</v>
      </c>
      <c r="H1332" s="3">
        <f t="shared" si="124"/>
        <v>0</v>
      </c>
    </row>
    <row r="1333" spans="1:8" x14ac:dyDescent="0.15">
      <c r="A1333" s="3">
        <v>1981.05</v>
      </c>
      <c r="B1333" s="3">
        <v>131.69999999999999</v>
      </c>
      <c r="C1333" s="3" t="str">
        <f t="shared" si="125"/>
        <v>yes</v>
      </c>
      <c r="D1333" s="3">
        <f t="shared" si="120"/>
        <v>122.90000000000002</v>
      </c>
      <c r="E1333" s="3">
        <f t="shared" si="121"/>
        <v>132.49999999999997</v>
      </c>
      <c r="F1333" s="3" t="str">
        <f t="shared" si="122"/>
        <v>no</v>
      </c>
      <c r="G1333" s="3" t="str">
        <f t="shared" si="123"/>
        <v>yes</v>
      </c>
      <c r="H1333" s="3">
        <f t="shared" si="124"/>
        <v>131.69999999999999</v>
      </c>
    </row>
    <row r="1334" spans="1:8" x14ac:dyDescent="0.15">
      <c r="A1334" s="3">
        <v>1981.06</v>
      </c>
      <c r="B1334" s="3">
        <v>132.30000000000001</v>
      </c>
      <c r="C1334" s="3" t="str">
        <f t="shared" si="125"/>
        <v>no</v>
      </c>
      <c r="D1334" s="3">
        <f t="shared" si="120"/>
        <v>123.99333333333335</v>
      </c>
      <c r="E1334" s="3">
        <f t="shared" si="121"/>
        <v>132.14000000000001</v>
      </c>
      <c r="F1334" s="3" t="str">
        <f t="shared" si="122"/>
        <v>yes</v>
      </c>
      <c r="G1334" s="3" t="str">
        <f t="shared" si="123"/>
        <v>no</v>
      </c>
      <c r="H1334" s="3">
        <f t="shared" si="124"/>
        <v>-132.30000000000001</v>
      </c>
    </row>
    <row r="1335" spans="1:8" x14ac:dyDescent="0.15">
      <c r="A1335" s="3">
        <v>1981.07</v>
      </c>
      <c r="B1335" s="3">
        <v>129.1</v>
      </c>
      <c r="C1335" s="3" t="str">
        <f t="shared" si="125"/>
        <v>yes</v>
      </c>
      <c r="D1335" s="3">
        <f t="shared" si="120"/>
        <v>125.83333333333334</v>
      </c>
      <c r="E1335" s="3">
        <f t="shared" si="121"/>
        <v>132</v>
      </c>
      <c r="F1335" s="3" t="str">
        <f t="shared" si="122"/>
        <v>no</v>
      </c>
      <c r="G1335" s="3" t="str">
        <f t="shared" si="123"/>
        <v>yes</v>
      </c>
      <c r="H1335" s="3">
        <f t="shared" si="124"/>
        <v>129.1</v>
      </c>
    </row>
    <row r="1336" spans="1:8" x14ac:dyDescent="0.15">
      <c r="A1336" s="3">
        <v>1981.08</v>
      </c>
      <c r="B1336" s="3">
        <v>129.6</v>
      </c>
      <c r="C1336" s="3" t="str">
        <f t="shared" si="125"/>
        <v>no</v>
      </c>
      <c r="D1336" s="3">
        <f t="shared" si="120"/>
        <v>127.57333333333334</v>
      </c>
      <c r="E1336" s="3">
        <f t="shared" si="121"/>
        <v>132.14000000000001</v>
      </c>
      <c r="F1336" s="3" t="str">
        <f t="shared" si="122"/>
        <v>yes</v>
      </c>
      <c r="G1336" s="3" t="str">
        <f t="shared" si="123"/>
        <v>no</v>
      </c>
      <c r="H1336" s="3">
        <f t="shared" si="124"/>
        <v>-129.6</v>
      </c>
    </row>
    <row r="1337" spans="1:8" x14ac:dyDescent="0.15">
      <c r="A1337" s="3">
        <v>1981.09</v>
      </c>
      <c r="B1337" s="3">
        <v>118.3</v>
      </c>
      <c r="C1337" s="3" t="str">
        <f t="shared" si="125"/>
        <v>yes</v>
      </c>
      <c r="D1337" s="3">
        <f t="shared" si="120"/>
        <v>129.03333333333333</v>
      </c>
      <c r="E1337" s="3">
        <f t="shared" si="121"/>
        <v>131.42000000000002</v>
      </c>
      <c r="F1337" s="3" t="str">
        <f t="shared" si="122"/>
        <v>no</v>
      </c>
      <c r="G1337" s="3" t="str">
        <f t="shared" si="123"/>
        <v>yes</v>
      </c>
      <c r="H1337" s="3">
        <f t="shared" si="124"/>
        <v>118.3</v>
      </c>
    </row>
    <row r="1338" spans="1:8" x14ac:dyDescent="0.15">
      <c r="A1338" s="3">
        <v>1981.1</v>
      </c>
      <c r="B1338" s="3">
        <v>119.8</v>
      </c>
      <c r="C1338" s="3" t="str">
        <f t="shared" si="125"/>
        <v>no</v>
      </c>
      <c r="D1338" s="3">
        <f t="shared" si="120"/>
        <v>129.28</v>
      </c>
      <c r="E1338" s="3">
        <f t="shared" si="121"/>
        <v>128.19999999999999</v>
      </c>
      <c r="F1338" s="3" t="str">
        <f t="shared" si="122"/>
        <v>no</v>
      </c>
      <c r="G1338" s="3" t="str">
        <f t="shared" si="123"/>
        <v>no</v>
      </c>
      <c r="H1338" s="3">
        <f t="shared" si="124"/>
        <v>0</v>
      </c>
    </row>
    <row r="1339" spans="1:8" x14ac:dyDescent="0.15">
      <c r="A1339" s="3">
        <v>1981.11</v>
      </c>
      <c r="B1339" s="3">
        <v>122.9</v>
      </c>
      <c r="C1339" s="3" t="str">
        <f t="shared" si="125"/>
        <v>no</v>
      </c>
      <c r="D1339" s="3">
        <f t="shared" si="120"/>
        <v>129.28</v>
      </c>
      <c r="E1339" s="3">
        <f t="shared" si="121"/>
        <v>125.82000000000001</v>
      </c>
      <c r="F1339" s="3" t="str">
        <f t="shared" si="122"/>
        <v>no</v>
      </c>
      <c r="G1339" s="3" t="str">
        <f t="shared" si="123"/>
        <v>no</v>
      </c>
      <c r="H1339" s="3">
        <f t="shared" si="124"/>
        <v>0</v>
      </c>
    </row>
    <row r="1340" spans="1:8" x14ac:dyDescent="0.15">
      <c r="A1340" s="3">
        <v>1981.12</v>
      </c>
      <c r="B1340" s="3">
        <v>123.8</v>
      </c>
      <c r="C1340" s="3" t="str">
        <f t="shared" si="125"/>
        <v>no</v>
      </c>
      <c r="D1340" s="3">
        <f t="shared" si="120"/>
        <v>129.23999999999998</v>
      </c>
      <c r="E1340" s="3">
        <f t="shared" si="121"/>
        <v>123.94000000000001</v>
      </c>
      <c r="F1340" s="3" t="str">
        <f t="shared" si="122"/>
        <v>no</v>
      </c>
      <c r="G1340" s="3" t="str">
        <f t="shared" si="123"/>
        <v>no</v>
      </c>
      <c r="H1340" s="3">
        <f t="shared" si="124"/>
        <v>0</v>
      </c>
    </row>
    <row r="1341" spans="1:8" x14ac:dyDescent="0.15">
      <c r="A1341" s="3">
        <v>1982.01</v>
      </c>
      <c r="B1341" s="3">
        <v>117.3</v>
      </c>
      <c r="C1341" s="3" t="str">
        <f t="shared" si="125"/>
        <v>no</v>
      </c>
      <c r="D1341" s="3">
        <f t="shared" si="120"/>
        <v>129.05999999999997</v>
      </c>
      <c r="E1341" s="3">
        <f t="shared" si="121"/>
        <v>122.88</v>
      </c>
      <c r="F1341" s="3" t="str">
        <f t="shared" si="122"/>
        <v>no</v>
      </c>
      <c r="G1341" s="3" t="str">
        <f t="shared" si="123"/>
        <v>no</v>
      </c>
      <c r="H1341" s="3">
        <f t="shared" si="124"/>
        <v>0</v>
      </c>
    </row>
    <row r="1342" spans="1:8" x14ac:dyDescent="0.15">
      <c r="A1342" s="3">
        <v>1982.02</v>
      </c>
      <c r="B1342" s="3">
        <v>114.5</v>
      </c>
      <c r="C1342" s="3" t="str">
        <f t="shared" si="125"/>
        <v>no</v>
      </c>
      <c r="D1342" s="3">
        <f t="shared" si="120"/>
        <v>128.19999999999996</v>
      </c>
      <c r="E1342" s="3">
        <f t="shared" si="121"/>
        <v>120.42</v>
      </c>
      <c r="F1342" s="3" t="str">
        <f t="shared" si="122"/>
        <v>no</v>
      </c>
      <c r="G1342" s="3" t="str">
        <f t="shared" si="123"/>
        <v>no</v>
      </c>
      <c r="H1342" s="3">
        <f t="shared" si="124"/>
        <v>0</v>
      </c>
    </row>
    <row r="1343" spans="1:8" x14ac:dyDescent="0.15">
      <c r="A1343" s="3">
        <v>1982.03</v>
      </c>
      <c r="B1343" s="3">
        <v>110.8</v>
      </c>
      <c r="C1343" s="3" t="str">
        <f t="shared" si="125"/>
        <v>no</v>
      </c>
      <c r="D1343" s="3">
        <f t="shared" si="120"/>
        <v>126.78666666666663</v>
      </c>
      <c r="E1343" s="3">
        <f t="shared" si="121"/>
        <v>119.66</v>
      </c>
      <c r="F1343" s="3" t="str">
        <f t="shared" si="122"/>
        <v>no</v>
      </c>
      <c r="G1343" s="3" t="str">
        <f t="shared" si="123"/>
        <v>no</v>
      </c>
      <c r="H1343" s="3">
        <f t="shared" si="124"/>
        <v>0</v>
      </c>
    </row>
    <row r="1344" spans="1:8" x14ac:dyDescent="0.15">
      <c r="A1344" s="3">
        <v>1982.04</v>
      </c>
      <c r="B1344" s="3">
        <v>116.3</v>
      </c>
      <c r="C1344" s="3" t="str">
        <f t="shared" si="125"/>
        <v>no</v>
      </c>
      <c r="D1344" s="3">
        <f t="shared" si="120"/>
        <v>125.27333333333333</v>
      </c>
      <c r="E1344" s="3">
        <f t="shared" si="121"/>
        <v>117.85999999999999</v>
      </c>
      <c r="F1344" s="3" t="str">
        <f t="shared" si="122"/>
        <v>no</v>
      </c>
      <c r="G1344" s="3" t="str">
        <f t="shared" si="123"/>
        <v>no</v>
      </c>
      <c r="H1344" s="3">
        <f t="shared" si="124"/>
        <v>0</v>
      </c>
    </row>
    <row r="1345" spans="1:8" x14ac:dyDescent="0.15">
      <c r="A1345" s="3">
        <v>1982.05</v>
      </c>
      <c r="B1345" s="3">
        <v>116.4</v>
      </c>
      <c r="C1345" s="3" t="str">
        <f t="shared" si="125"/>
        <v>no</v>
      </c>
      <c r="D1345" s="3">
        <f t="shared" si="120"/>
        <v>124.16</v>
      </c>
      <c r="E1345" s="3">
        <f t="shared" si="121"/>
        <v>116.54</v>
      </c>
      <c r="F1345" s="3" t="str">
        <f t="shared" si="122"/>
        <v>no</v>
      </c>
      <c r="G1345" s="3" t="str">
        <f t="shared" si="123"/>
        <v>no</v>
      </c>
      <c r="H1345" s="3">
        <f t="shared" si="124"/>
        <v>0</v>
      </c>
    </row>
    <row r="1346" spans="1:8" x14ac:dyDescent="0.15">
      <c r="A1346" s="3">
        <v>1982.06</v>
      </c>
      <c r="B1346" s="3">
        <v>109.7</v>
      </c>
      <c r="C1346" s="3" t="str">
        <f t="shared" si="125"/>
        <v>no</v>
      </c>
      <c r="D1346" s="3">
        <f t="shared" si="120"/>
        <v>123.36</v>
      </c>
      <c r="E1346" s="3">
        <f t="shared" si="121"/>
        <v>115.06000000000002</v>
      </c>
      <c r="F1346" s="3" t="str">
        <f t="shared" si="122"/>
        <v>no</v>
      </c>
      <c r="G1346" s="3" t="str">
        <f t="shared" si="123"/>
        <v>no</v>
      </c>
      <c r="H1346" s="3">
        <f t="shared" si="124"/>
        <v>0</v>
      </c>
    </row>
    <row r="1347" spans="1:8" x14ac:dyDescent="0.15">
      <c r="A1347" s="3">
        <v>1982.07</v>
      </c>
      <c r="B1347" s="3">
        <v>109.4</v>
      </c>
      <c r="C1347" s="3" t="str">
        <f t="shared" si="125"/>
        <v>no</v>
      </c>
      <c r="D1347" s="3">
        <f t="shared" si="120"/>
        <v>121.79333333333332</v>
      </c>
      <c r="E1347" s="3">
        <f t="shared" si="121"/>
        <v>113.54</v>
      </c>
      <c r="F1347" s="3" t="str">
        <f t="shared" si="122"/>
        <v>no</v>
      </c>
      <c r="G1347" s="3" t="str">
        <f t="shared" si="123"/>
        <v>no</v>
      </c>
      <c r="H1347" s="3">
        <f t="shared" si="124"/>
        <v>0</v>
      </c>
    </row>
    <row r="1348" spans="1:8" x14ac:dyDescent="0.15">
      <c r="A1348" s="3">
        <v>1982.08</v>
      </c>
      <c r="B1348" s="3">
        <v>109.7</v>
      </c>
      <c r="C1348" s="3" t="str">
        <f t="shared" si="125"/>
        <v>no</v>
      </c>
      <c r="D1348" s="3">
        <f t="shared" si="120"/>
        <v>120.12666666666668</v>
      </c>
      <c r="E1348" s="3">
        <f t="shared" si="121"/>
        <v>112.52000000000001</v>
      </c>
      <c r="F1348" s="3" t="str">
        <f t="shared" si="122"/>
        <v>no</v>
      </c>
      <c r="G1348" s="3" t="str">
        <f t="shared" si="123"/>
        <v>no</v>
      </c>
      <c r="H1348" s="3">
        <f t="shared" si="124"/>
        <v>0</v>
      </c>
    </row>
    <row r="1349" spans="1:8" x14ac:dyDescent="0.15">
      <c r="A1349" s="3">
        <v>1982.09</v>
      </c>
      <c r="B1349" s="3">
        <v>122.4</v>
      </c>
      <c r="C1349" s="3" t="str">
        <f t="shared" si="125"/>
        <v>no</v>
      </c>
      <c r="D1349" s="3">
        <f t="shared" si="120"/>
        <v>118.66000000000001</v>
      </c>
      <c r="E1349" s="3">
        <f t="shared" si="121"/>
        <v>112.3</v>
      </c>
      <c r="F1349" s="3" t="str">
        <f t="shared" si="122"/>
        <v>yes</v>
      </c>
      <c r="G1349" s="3" t="str">
        <f t="shared" si="123"/>
        <v>no</v>
      </c>
      <c r="H1349" s="3">
        <f t="shared" si="124"/>
        <v>-122.4</v>
      </c>
    </row>
    <row r="1350" spans="1:8" x14ac:dyDescent="0.15">
      <c r="A1350" s="3">
        <v>1982.1</v>
      </c>
      <c r="B1350" s="3">
        <v>132.69999999999999</v>
      </c>
      <c r="C1350" s="3" t="str">
        <f t="shared" si="125"/>
        <v>yes</v>
      </c>
      <c r="D1350" s="3">
        <f t="shared" si="120"/>
        <v>118.00000000000001</v>
      </c>
      <c r="E1350" s="3">
        <f t="shared" si="121"/>
        <v>113.52000000000001</v>
      </c>
      <c r="F1350" s="3" t="str">
        <f t="shared" si="122"/>
        <v>no</v>
      </c>
      <c r="G1350" s="3" t="str">
        <f t="shared" si="123"/>
        <v>no</v>
      </c>
      <c r="H1350" s="3">
        <f t="shared" si="124"/>
        <v>0</v>
      </c>
    </row>
    <row r="1351" spans="1:8" x14ac:dyDescent="0.15">
      <c r="A1351" s="3">
        <v>1982.11</v>
      </c>
      <c r="B1351" s="3">
        <v>138.1</v>
      </c>
      <c r="C1351" s="3" t="str">
        <f t="shared" si="125"/>
        <v>yes</v>
      </c>
      <c r="D1351" s="3">
        <f t="shared" si="120"/>
        <v>118.24000000000002</v>
      </c>
      <c r="E1351" s="3">
        <f t="shared" si="121"/>
        <v>116.78000000000002</v>
      </c>
      <c r="F1351" s="3" t="str">
        <f t="shared" si="122"/>
        <v>no</v>
      </c>
      <c r="G1351" s="3" t="str">
        <f t="shared" si="123"/>
        <v>no</v>
      </c>
      <c r="H1351" s="3">
        <f t="shared" si="124"/>
        <v>0</v>
      </c>
    </row>
    <row r="1352" spans="1:8" x14ac:dyDescent="0.15">
      <c r="A1352" s="3">
        <v>1982.12</v>
      </c>
      <c r="B1352" s="3">
        <v>139.4</v>
      </c>
      <c r="C1352" s="3" t="str">
        <f t="shared" si="125"/>
        <v>yes</v>
      </c>
      <c r="D1352" s="3">
        <f t="shared" si="120"/>
        <v>118.80666666666667</v>
      </c>
      <c r="E1352" s="3">
        <f t="shared" si="121"/>
        <v>122.46</v>
      </c>
      <c r="F1352" s="3" t="str">
        <f t="shared" si="122"/>
        <v>no</v>
      </c>
      <c r="G1352" s="3" t="str">
        <f t="shared" si="123"/>
        <v>no</v>
      </c>
      <c r="H1352" s="3">
        <f t="shared" si="124"/>
        <v>0</v>
      </c>
    </row>
    <row r="1353" spans="1:8" x14ac:dyDescent="0.15">
      <c r="A1353" s="3">
        <v>1983.01</v>
      </c>
      <c r="B1353" s="3">
        <v>144.30000000000001</v>
      </c>
      <c r="C1353" s="3" t="str">
        <f t="shared" si="125"/>
        <v>yes</v>
      </c>
      <c r="D1353" s="3">
        <f t="shared" si="120"/>
        <v>120.21333333333334</v>
      </c>
      <c r="E1353" s="3">
        <f t="shared" si="121"/>
        <v>128.45999999999998</v>
      </c>
      <c r="F1353" s="3" t="str">
        <f t="shared" si="122"/>
        <v>no</v>
      </c>
      <c r="G1353" s="3" t="str">
        <f t="shared" si="123"/>
        <v>no</v>
      </c>
      <c r="H1353" s="3">
        <f t="shared" si="124"/>
        <v>0</v>
      </c>
    </row>
    <row r="1354" spans="1:8" x14ac:dyDescent="0.15">
      <c r="A1354" s="3">
        <v>1983.02</v>
      </c>
      <c r="B1354" s="3">
        <v>146.80000000000001</v>
      </c>
      <c r="C1354" s="3" t="str">
        <f t="shared" si="125"/>
        <v>yes</v>
      </c>
      <c r="D1354" s="3">
        <f t="shared" si="120"/>
        <v>121.84666666666666</v>
      </c>
      <c r="E1354" s="3">
        <f t="shared" si="121"/>
        <v>135.38000000000002</v>
      </c>
      <c r="F1354" s="3" t="str">
        <f t="shared" si="122"/>
        <v>no</v>
      </c>
      <c r="G1354" s="3" t="str">
        <f t="shared" si="123"/>
        <v>no</v>
      </c>
      <c r="H1354" s="3">
        <f t="shared" si="124"/>
        <v>0</v>
      </c>
    </row>
    <row r="1355" spans="1:8" x14ac:dyDescent="0.15">
      <c r="A1355" s="3">
        <v>1983.03</v>
      </c>
      <c r="B1355" s="3">
        <v>151.9</v>
      </c>
      <c r="C1355" s="3" t="str">
        <f t="shared" si="125"/>
        <v>yes</v>
      </c>
      <c r="D1355" s="3">
        <f t="shared" si="120"/>
        <v>123.44000000000001</v>
      </c>
      <c r="E1355" s="3">
        <f t="shared" si="121"/>
        <v>140.26</v>
      </c>
      <c r="F1355" s="3" t="str">
        <f t="shared" si="122"/>
        <v>no</v>
      </c>
      <c r="G1355" s="3" t="str">
        <f t="shared" si="123"/>
        <v>no</v>
      </c>
      <c r="H1355" s="3">
        <f t="shared" si="124"/>
        <v>0</v>
      </c>
    </row>
    <row r="1356" spans="1:8" x14ac:dyDescent="0.15">
      <c r="A1356" s="3">
        <v>1983.04</v>
      </c>
      <c r="B1356" s="3">
        <v>157.69999999999999</v>
      </c>
      <c r="C1356" s="3" t="str">
        <f t="shared" si="125"/>
        <v>yes</v>
      </c>
      <c r="D1356" s="3">
        <f t="shared" si="120"/>
        <v>125.31333333333335</v>
      </c>
      <c r="E1356" s="3">
        <f t="shared" si="121"/>
        <v>144.1</v>
      </c>
      <c r="F1356" s="3" t="str">
        <f t="shared" si="122"/>
        <v>no</v>
      </c>
      <c r="G1356" s="3" t="str">
        <f t="shared" si="123"/>
        <v>no</v>
      </c>
      <c r="H1356" s="3">
        <f t="shared" si="124"/>
        <v>0</v>
      </c>
    </row>
    <row r="1357" spans="1:8" x14ac:dyDescent="0.15">
      <c r="A1357" s="3">
        <v>1983.05</v>
      </c>
      <c r="B1357" s="3">
        <v>164.1</v>
      </c>
      <c r="C1357" s="3" t="str">
        <f t="shared" si="125"/>
        <v>yes</v>
      </c>
      <c r="D1357" s="3">
        <f t="shared" si="120"/>
        <v>128.00666666666669</v>
      </c>
      <c r="E1357" s="3">
        <f t="shared" si="121"/>
        <v>148.02000000000004</v>
      </c>
      <c r="F1357" s="3" t="str">
        <f t="shared" si="122"/>
        <v>no</v>
      </c>
      <c r="G1357" s="3" t="str">
        <f t="shared" si="123"/>
        <v>no</v>
      </c>
      <c r="H1357" s="3">
        <f t="shared" si="124"/>
        <v>0</v>
      </c>
    </row>
    <row r="1358" spans="1:8" x14ac:dyDescent="0.15">
      <c r="A1358" s="3">
        <v>1983.06</v>
      </c>
      <c r="B1358" s="3">
        <v>166.4</v>
      </c>
      <c r="C1358" s="3" t="str">
        <f t="shared" si="125"/>
        <v>yes</v>
      </c>
      <c r="D1358" s="3">
        <f t="shared" si="120"/>
        <v>131.31333333333333</v>
      </c>
      <c r="E1358" s="3">
        <f t="shared" si="121"/>
        <v>152.96</v>
      </c>
      <c r="F1358" s="3" t="str">
        <f t="shared" si="122"/>
        <v>no</v>
      </c>
      <c r="G1358" s="3" t="str">
        <f t="shared" si="123"/>
        <v>no</v>
      </c>
      <c r="H1358" s="3">
        <f t="shared" si="124"/>
        <v>0</v>
      </c>
    </row>
    <row r="1359" spans="1:8" x14ac:dyDescent="0.15">
      <c r="A1359" s="3">
        <v>1983.07</v>
      </c>
      <c r="B1359" s="3">
        <v>167</v>
      </c>
      <c r="C1359" s="3" t="str">
        <f t="shared" si="125"/>
        <v>yes</v>
      </c>
      <c r="D1359" s="3">
        <f t="shared" si="120"/>
        <v>135.02000000000001</v>
      </c>
      <c r="E1359" s="3">
        <f t="shared" si="121"/>
        <v>157.38</v>
      </c>
      <c r="F1359" s="3" t="str">
        <f t="shared" si="122"/>
        <v>no</v>
      </c>
      <c r="G1359" s="3" t="str">
        <f t="shared" si="123"/>
        <v>no</v>
      </c>
      <c r="H1359" s="3">
        <f t="shared" si="124"/>
        <v>0</v>
      </c>
    </row>
    <row r="1360" spans="1:8" x14ac:dyDescent="0.15">
      <c r="A1360" s="3">
        <v>1983.08</v>
      </c>
      <c r="B1360" s="3">
        <v>162.4</v>
      </c>
      <c r="C1360" s="3" t="str">
        <f t="shared" si="125"/>
        <v>yes</v>
      </c>
      <c r="D1360" s="3">
        <f t="shared" si="120"/>
        <v>138.4</v>
      </c>
      <c r="E1360" s="3">
        <f t="shared" si="121"/>
        <v>161.42000000000002</v>
      </c>
      <c r="F1360" s="3" t="str">
        <f t="shared" si="122"/>
        <v>no</v>
      </c>
      <c r="G1360" s="3" t="str">
        <f t="shared" si="123"/>
        <v>no</v>
      </c>
      <c r="H1360" s="3">
        <f t="shared" si="124"/>
        <v>0</v>
      </c>
    </row>
    <row r="1361" spans="1:8" x14ac:dyDescent="0.15">
      <c r="A1361" s="3">
        <v>1983.09</v>
      </c>
      <c r="B1361" s="3">
        <v>167.2</v>
      </c>
      <c r="C1361" s="3" t="str">
        <f t="shared" si="125"/>
        <v>yes</v>
      </c>
      <c r="D1361" s="3">
        <f t="shared" si="120"/>
        <v>141.46666666666667</v>
      </c>
      <c r="E1361" s="3">
        <f t="shared" si="121"/>
        <v>163.51999999999998</v>
      </c>
      <c r="F1361" s="3" t="str">
        <f t="shared" si="122"/>
        <v>no</v>
      </c>
      <c r="G1361" s="3" t="str">
        <f t="shared" si="123"/>
        <v>no</v>
      </c>
      <c r="H1361" s="3">
        <f t="shared" si="124"/>
        <v>0</v>
      </c>
    </row>
    <row r="1362" spans="1:8" x14ac:dyDescent="0.15">
      <c r="A1362" s="3">
        <v>1983.1</v>
      </c>
      <c r="B1362" s="3">
        <v>167.7</v>
      </c>
      <c r="C1362" s="3" t="str">
        <f t="shared" si="125"/>
        <v>yes</v>
      </c>
      <c r="D1362" s="3">
        <f t="shared" si="120"/>
        <v>145.30000000000001</v>
      </c>
      <c r="E1362" s="3">
        <f t="shared" si="121"/>
        <v>165.42</v>
      </c>
      <c r="F1362" s="3" t="str">
        <f t="shared" si="122"/>
        <v>no</v>
      </c>
      <c r="G1362" s="3" t="str">
        <f t="shared" si="123"/>
        <v>no</v>
      </c>
      <c r="H1362" s="3">
        <f t="shared" si="124"/>
        <v>0</v>
      </c>
    </row>
    <row r="1363" spans="1:8" x14ac:dyDescent="0.15">
      <c r="A1363" s="3">
        <v>1983.11</v>
      </c>
      <c r="B1363" s="3">
        <v>165.2</v>
      </c>
      <c r="C1363" s="3" t="str">
        <f t="shared" si="125"/>
        <v>yes</v>
      </c>
      <c r="D1363" s="3">
        <f t="shared" si="120"/>
        <v>149.18666666666664</v>
      </c>
      <c r="E1363" s="3">
        <f t="shared" si="121"/>
        <v>166.14000000000001</v>
      </c>
      <c r="F1363" s="3" t="str">
        <f t="shared" si="122"/>
        <v>no</v>
      </c>
      <c r="G1363" s="3" t="str">
        <f t="shared" si="123"/>
        <v>yes</v>
      </c>
      <c r="H1363" s="3">
        <f t="shared" si="124"/>
        <v>165.2</v>
      </c>
    </row>
    <row r="1364" spans="1:8" x14ac:dyDescent="0.15">
      <c r="A1364" s="3">
        <v>1983.12</v>
      </c>
      <c r="B1364" s="3">
        <v>164.4</v>
      </c>
      <c r="C1364" s="3" t="str">
        <f t="shared" si="125"/>
        <v>no</v>
      </c>
      <c r="D1364" s="3">
        <f t="shared" si="120"/>
        <v>152.88666666666666</v>
      </c>
      <c r="E1364" s="3">
        <f t="shared" si="121"/>
        <v>165.9</v>
      </c>
      <c r="F1364" s="3" t="str">
        <f t="shared" si="122"/>
        <v>yes</v>
      </c>
      <c r="G1364" s="3" t="str">
        <f t="shared" si="123"/>
        <v>no</v>
      </c>
      <c r="H1364" s="3">
        <f t="shared" si="124"/>
        <v>-164.4</v>
      </c>
    </row>
    <row r="1365" spans="1:8" x14ac:dyDescent="0.15">
      <c r="A1365" s="3">
        <v>1984.01</v>
      </c>
      <c r="B1365" s="3">
        <v>166.4</v>
      </c>
      <c r="C1365" s="3" t="str">
        <f t="shared" si="125"/>
        <v>yes</v>
      </c>
      <c r="D1365" s="3">
        <f t="shared" si="120"/>
        <v>155.68666666666667</v>
      </c>
      <c r="E1365" s="3">
        <f t="shared" si="121"/>
        <v>165.38</v>
      </c>
      <c r="F1365" s="3" t="str">
        <f t="shared" si="122"/>
        <v>no</v>
      </c>
      <c r="G1365" s="3" t="str">
        <f t="shared" si="123"/>
        <v>no</v>
      </c>
      <c r="H1365" s="3">
        <f t="shared" si="124"/>
        <v>0</v>
      </c>
    </row>
    <row r="1366" spans="1:8" x14ac:dyDescent="0.15">
      <c r="A1366" s="3">
        <v>1984.02</v>
      </c>
      <c r="B1366" s="3">
        <v>157.30000000000001</v>
      </c>
      <c r="C1366" s="3" t="str">
        <f t="shared" si="125"/>
        <v>yes</v>
      </c>
      <c r="D1366" s="3">
        <f t="shared" si="120"/>
        <v>157.93333333333337</v>
      </c>
      <c r="E1366" s="3">
        <f t="shared" si="121"/>
        <v>166.18</v>
      </c>
      <c r="F1366" s="3" t="str">
        <f t="shared" si="122"/>
        <v>no</v>
      </c>
      <c r="G1366" s="3" t="str">
        <f t="shared" si="123"/>
        <v>yes</v>
      </c>
      <c r="H1366" s="3">
        <f t="shared" si="124"/>
        <v>157.30000000000001</v>
      </c>
    </row>
    <row r="1367" spans="1:8" x14ac:dyDescent="0.15">
      <c r="A1367" s="3">
        <v>1984.03</v>
      </c>
      <c r="B1367" s="3">
        <v>157.4</v>
      </c>
      <c r="C1367" s="3" t="str">
        <f t="shared" si="125"/>
        <v>no</v>
      </c>
      <c r="D1367" s="3">
        <f t="shared" si="120"/>
        <v>159.2133333333334</v>
      </c>
      <c r="E1367" s="3">
        <f t="shared" si="121"/>
        <v>164.2</v>
      </c>
      <c r="F1367" s="3" t="str">
        <f t="shared" si="122"/>
        <v>no</v>
      </c>
      <c r="G1367" s="3" t="str">
        <f t="shared" si="123"/>
        <v>no</v>
      </c>
      <c r="H1367" s="3">
        <f t="shared" si="124"/>
        <v>0</v>
      </c>
    </row>
    <row r="1368" spans="1:8" x14ac:dyDescent="0.15">
      <c r="A1368" s="3">
        <v>1984.04</v>
      </c>
      <c r="B1368" s="3">
        <v>157.6</v>
      </c>
      <c r="C1368" s="3" t="str">
        <f t="shared" si="125"/>
        <v>no</v>
      </c>
      <c r="D1368" s="3">
        <f t="shared" si="120"/>
        <v>160.41333333333338</v>
      </c>
      <c r="E1368" s="3">
        <f t="shared" si="121"/>
        <v>162.13999999999999</v>
      </c>
      <c r="F1368" s="3" t="str">
        <f t="shared" si="122"/>
        <v>no</v>
      </c>
      <c r="G1368" s="3" t="str">
        <f t="shared" si="123"/>
        <v>no</v>
      </c>
      <c r="H1368" s="3">
        <f t="shared" si="124"/>
        <v>0</v>
      </c>
    </row>
    <row r="1369" spans="1:8" x14ac:dyDescent="0.15">
      <c r="A1369" s="3">
        <v>1984.05</v>
      </c>
      <c r="B1369" s="3">
        <v>156.6</v>
      </c>
      <c r="C1369" s="3" t="str">
        <f t="shared" si="125"/>
        <v>no</v>
      </c>
      <c r="D1369" s="3">
        <f t="shared" ref="D1369:D1432" si="126">AVERAGE(B1354:B1368)</f>
        <v>161.30000000000004</v>
      </c>
      <c r="E1369" s="3">
        <f t="shared" ref="E1369:E1432" si="127">AVERAGE(B1364:B1368)</f>
        <v>160.62</v>
      </c>
      <c r="F1369" s="3" t="str">
        <f t="shared" ref="F1369:F1432" si="128">IF(AND(C1369="No",B1369&gt;D1369),"yes","no")</f>
        <v>no</v>
      </c>
      <c r="G1369" s="3" t="str">
        <f t="shared" ref="G1369:G1432" si="129">IF(AND(C1369="Yes",B1369&lt;E1369),"yes","no")</f>
        <v>no</v>
      </c>
      <c r="H1369" s="3">
        <f t="shared" ref="H1369:H1432" si="130">IF(F1369="yes",-B1369,IF(G1369="yes",B1369,0))</f>
        <v>0</v>
      </c>
    </row>
    <row r="1370" spans="1:8" x14ac:dyDescent="0.15">
      <c r="A1370" s="3">
        <v>1984.06</v>
      </c>
      <c r="B1370" s="3">
        <v>153.1</v>
      </c>
      <c r="C1370" s="3" t="str">
        <f t="shared" ref="C1370:C1433" si="131">IF(F1369="yes","yes",IF(G1369="yes","no",C1369))</f>
        <v>no</v>
      </c>
      <c r="D1370" s="3">
        <f t="shared" si="126"/>
        <v>161.95333333333335</v>
      </c>
      <c r="E1370" s="3">
        <f t="shared" si="127"/>
        <v>159.06</v>
      </c>
      <c r="F1370" s="3" t="str">
        <f t="shared" si="128"/>
        <v>no</v>
      </c>
      <c r="G1370" s="3" t="str">
        <f t="shared" si="129"/>
        <v>no</v>
      </c>
      <c r="H1370" s="3">
        <f t="shared" si="130"/>
        <v>0</v>
      </c>
    </row>
    <row r="1371" spans="1:8" x14ac:dyDescent="0.15">
      <c r="A1371" s="3">
        <v>1984.07</v>
      </c>
      <c r="B1371" s="3">
        <v>151.1</v>
      </c>
      <c r="C1371" s="3" t="str">
        <f t="shared" si="131"/>
        <v>no</v>
      </c>
      <c r="D1371" s="3">
        <f t="shared" si="126"/>
        <v>162.03333333333333</v>
      </c>
      <c r="E1371" s="3">
        <f t="shared" si="127"/>
        <v>156.40000000000003</v>
      </c>
      <c r="F1371" s="3" t="str">
        <f t="shared" si="128"/>
        <v>no</v>
      </c>
      <c r="G1371" s="3" t="str">
        <f t="shared" si="129"/>
        <v>no</v>
      </c>
      <c r="H1371" s="3">
        <f t="shared" si="130"/>
        <v>0</v>
      </c>
    </row>
    <row r="1372" spans="1:8" x14ac:dyDescent="0.15">
      <c r="A1372" s="3">
        <v>1984.08</v>
      </c>
      <c r="B1372" s="3">
        <v>164.4</v>
      </c>
      <c r="C1372" s="3" t="str">
        <f t="shared" si="131"/>
        <v>no</v>
      </c>
      <c r="D1372" s="3">
        <f t="shared" si="126"/>
        <v>161.59333333333333</v>
      </c>
      <c r="E1372" s="3">
        <f t="shared" si="127"/>
        <v>155.16000000000003</v>
      </c>
      <c r="F1372" s="3" t="str">
        <f t="shared" si="128"/>
        <v>yes</v>
      </c>
      <c r="G1372" s="3" t="str">
        <f t="shared" si="129"/>
        <v>no</v>
      </c>
      <c r="H1372" s="3">
        <f t="shared" si="130"/>
        <v>-164.4</v>
      </c>
    </row>
    <row r="1373" spans="1:8" x14ac:dyDescent="0.15">
      <c r="A1373" s="3">
        <v>1984.09</v>
      </c>
      <c r="B1373" s="3">
        <v>166.1</v>
      </c>
      <c r="C1373" s="3" t="str">
        <f t="shared" si="131"/>
        <v>yes</v>
      </c>
      <c r="D1373" s="3">
        <f t="shared" si="126"/>
        <v>161.61333333333334</v>
      </c>
      <c r="E1373" s="3">
        <f t="shared" si="127"/>
        <v>156.56</v>
      </c>
      <c r="F1373" s="3" t="str">
        <f t="shared" si="128"/>
        <v>no</v>
      </c>
      <c r="G1373" s="3" t="str">
        <f t="shared" si="129"/>
        <v>no</v>
      </c>
      <c r="H1373" s="3">
        <f t="shared" si="130"/>
        <v>0</v>
      </c>
    </row>
    <row r="1374" spans="1:8" x14ac:dyDescent="0.15">
      <c r="A1374" s="3">
        <v>1984.1</v>
      </c>
      <c r="B1374" s="3">
        <v>164.8</v>
      </c>
      <c r="C1374" s="3" t="str">
        <f t="shared" si="131"/>
        <v>yes</v>
      </c>
      <c r="D1374" s="3">
        <f t="shared" si="126"/>
        <v>161.59333333333331</v>
      </c>
      <c r="E1374" s="3">
        <f t="shared" si="127"/>
        <v>158.26</v>
      </c>
      <c r="F1374" s="3" t="str">
        <f t="shared" si="128"/>
        <v>no</v>
      </c>
      <c r="G1374" s="3" t="str">
        <f t="shared" si="129"/>
        <v>no</v>
      </c>
      <c r="H1374" s="3">
        <f t="shared" si="130"/>
        <v>0</v>
      </c>
    </row>
    <row r="1375" spans="1:8" x14ac:dyDescent="0.15">
      <c r="A1375" s="3">
        <v>1984.11</v>
      </c>
      <c r="B1375" s="3">
        <v>166.3</v>
      </c>
      <c r="C1375" s="3" t="str">
        <f t="shared" si="131"/>
        <v>yes</v>
      </c>
      <c r="D1375" s="3">
        <f t="shared" si="126"/>
        <v>161.44666666666666</v>
      </c>
      <c r="E1375" s="3">
        <f t="shared" si="127"/>
        <v>159.9</v>
      </c>
      <c r="F1375" s="3" t="str">
        <f t="shared" si="128"/>
        <v>no</v>
      </c>
      <c r="G1375" s="3" t="str">
        <f t="shared" si="129"/>
        <v>no</v>
      </c>
      <c r="H1375" s="3">
        <f t="shared" si="130"/>
        <v>0</v>
      </c>
    </row>
    <row r="1376" spans="1:8" x14ac:dyDescent="0.15">
      <c r="A1376" s="3">
        <v>1984.12</v>
      </c>
      <c r="B1376" s="3">
        <v>164.5</v>
      </c>
      <c r="C1376" s="3" t="str">
        <f t="shared" si="131"/>
        <v>yes</v>
      </c>
      <c r="D1376" s="3">
        <f t="shared" si="126"/>
        <v>161.70666666666668</v>
      </c>
      <c r="E1376" s="3">
        <f t="shared" si="127"/>
        <v>162.54000000000002</v>
      </c>
      <c r="F1376" s="3" t="str">
        <f t="shared" si="128"/>
        <v>no</v>
      </c>
      <c r="G1376" s="3" t="str">
        <f t="shared" si="129"/>
        <v>no</v>
      </c>
      <c r="H1376" s="3">
        <f t="shared" si="130"/>
        <v>0</v>
      </c>
    </row>
    <row r="1377" spans="1:8" x14ac:dyDescent="0.15">
      <c r="A1377" s="3">
        <v>1985.01</v>
      </c>
      <c r="B1377" s="3">
        <v>171.6</v>
      </c>
      <c r="C1377" s="3" t="str">
        <f t="shared" si="131"/>
        <v>yes</v>
      </c>
      <c r="D1377" s="3">
        <f t="shared" si="126"/>
        <v>161.52666666666667</v>
      </c>
      <c r="E1377" s="3">
        <f t="shared" si="127"/>
        <v>165.22</v>
      </c>
      <c r="F1377" s="3" t="str">
        <f t="shared" si="128"/>
        <v>no</v>
      </c>
      <c r="G1377" s="3" t="str">
        <f t="shared" si="129"/>
        <v>no</v>
      </c>
      <c r="H1377" s="3">
        <f t="shared" si="130"/>
        <v>0</v>
      </c>
    </row>
    <row r="1378" spans="1:8" x14ac:dyDescent="0.15">
      <c r="A1378" s="3">
        <v>1985.02</v>
      </c>
      <c r="B1378" s="3">
        <v>180.9</v>
      </c>
      <c r="C1378" s="3" t="str">
        <f t="shared" si="131"/>
        <v>yes</v>
      </c>
      <c r="D1378" s="3">
        <f t="shared" si="126"/>
        <v>161.78666666666666</v>
      </c>
      <c r="E1378" s="3">
        <f t="shared" si="127"/>
        <v>166.66000000000003</v>
      </c>
      <c r="F1378" s="3" t="str">
        <f t="shared" si="128"/>
        <v>no</v>
      </c>
      <c r="G1378" s="3" t="str">
        <f t="shared" si="129"/>
        <v>no</v>
      </c>
      <c r="H1378" s="3">
        <f t="shared" si="130"/>
        <v>0</v>
      </c>
    </row>
    <row r="1379" spans="1:8" x14ac:dyDescent="0.15">
      <c r="A1379" s="3">
        <v>1985.03</v>
      </c>
      <c r="B1379" s="3">
        <v>179.4</v>
      </c>
      <c r="C1379" s="3" t="str">
        <f t="shared" si="131"/>
        <v>yes</v>
      </c>
      <c r="D1379" s="3">
        <f t="shared" si="126"/>
        <v>162.83333333333334</v>
      </c>
      <c r="E1379" s="3">
        <f t="shared" si="127"/>
        <v>169.62</v>
      </c>
      <c r="F1379" s="3" t="str">
        <f t="shared" si="128"/>
        <v>no</v>
      </c>
      <c r="G1379" s="3" t="str">
        <f t="shared" si="129"/>
        <v>no</v>
      </c>
      <c r="H1379" s="3">
        <f t="shared" si="130"/>
        <v>0</v>
      </c>
    </row>
    <row r="1380" spans="1:8" x14ac:dyDescent="0.15">
      <c r="A1380" s="3">
        <v>1985.04</v>
      </c>
      <c r="B1380" s="3">
        <v>180.6</v>
      </c>
      <c r="C1380" s="3" t="str">
        <f t="shared" si="131"/>
        <v>yes</v>
      </c>
      <c r="D1380" s="3">
        <f t="shared" si="126"/>
        <v>163.83333333333334</v>
      </c>
      <c r="E1380" s="3">
        <f t="shared" si="127"/>
        <v>172.54</v>
      </c>
      <c r="F1380" s="3" t="str">
        <f t="shared" si="128"/>
        <v>no</v>
      </c>
      <c r="G1380" s="3" t="str">
        <f t="shared" si="129"/>
        <v>no</v>
      </c>
      <c r="H1380" s="3">
        <f t="shared" si="130"/>
        <v>0</v>
      </c>
    </row>
    <row r="1381" spans="1:8" x14ac:dyDescent="0.15">
      <c r="A1381" s="3">
        <v>1985.05</v>
      </c>
      <c r="B1381" s="3">
        <v>184.9</v>
      </c>
      <c r="C1381" s="3" t="str">
        <f t="shared" si="131"/>
        <v>yes</v>
      </c>
      <c r="D1381" s="3">
        <f t="shared" si="126"/>
        <v>164.78</v>
      </c>
      <c r="E1381" s="3">
        <f t="shared" si="127"/>
        <v>175.4</v>
      </c>
      <c r="F1381" s="3" t="str">
        <f t="shared" si="128"/>
        <v>no</v>
      </c>
      <c r="G1381" s="3" t="str">
        <f t="shared" si="129"/>
        <v>no</v>
      </c>
      <c r="H1381" s="3">
        <f t="shared" si="130"/>
        <v>0</v>
      </c>
    </row>
    <row r="1382" spans="1:8" x14ac:dyDescent="0.15">
      <c r="A1382" s="3">
        <v>1985.06</v>
      </c>
      <c r="B1382" s="3">
        <v>188.9</v>
      </c>
      <c r="C1382" s="3" t="str">
        <f t="shared" si="131"/>
        <v>yes</v>
      </c>
      <c r="D1382" s="3">
        <f t="shared" si="126"/>
        <v>166.61999999999998</v>
      </c>
      <c r="E1382" s="3">
        <f t="shared" si="127"/>
        <v>179.48</v>
      </c>
      <c r="F1382" s="3" t="str">
        <f t="shared" si="128"/>
        <v>no</v>
      </c>
      <c r="G1382" s="3" t="str">
        <f t="shared" si="129"/>
        <v>no</v>
      </c>
      <c r="H1382" s="3">
        <f t="shared" si="130"/>
        <v>0</v>
      </c>
    </row>
    <row r="1383" spans="1:8" x14ac:dyDescent="0.15">
      <c r="A1383" s="3">
        <v>1985.07</v>
      </c>
      <c r="B1383" s="3">
        <v>192.5</v>
      </c>
      <c r="C1383" s="3" t="str">
        <f t="shared" si="131"/>
        <v>yes</v>
      </c>
      <c r="D1383" s="3">
        <f t="shared" si="126"/>
        <v>168.72</v>
      </c>
      <c r="E1383" s="3">
        <f t="shared" si="127"/>
        <v>182.94</v>
      </c>
      <c r="F1383" s="3" t="str">
        <f t="shared" si="128"/>
        <v>no</v>
      </c>
      <c r="G1383" s="3" t="str">
        <f t="shared" si="129"/>
        <v>no</v>
      </c>
      <c r="H1383" s="3">
        <f t="shared" si="130"/>
        <v>0</v>
      </c>
    </row>
    <row r="1384" spans="1:8" x14ac:dyDescent="0.15">
      <c r="A1384" s="3">
        <v>1985.08</v>
      </c>
      <c r="B1384" s="3">
        <v>188.3</v>
      </c>
      <c r="C1384" s="3" t="str">
        <f t="shared" si="131"/>
        <v>yes</v>
      </c>
      <c r="D1384" s="3">
        <f t="shared" si="126"/>
        <v>171.04666666666665</v>
      </c>
      <c r="E1384" s="3">
        <f t="shared" si="127"/>
        <v>185.26</v>
      </c>
      <c r="F1384" s="3" t="str">
        <f t="shared" si="128"/>
        <v>no</v>
      </c>
      <c r="G1384" s="3" t="str">
        <f t="shared" si="129"/>
        <v>no</v>
      </c>
      <c r="H1384" s="3">
        <f t="shared" si="130"/>
        <v>0</v>
      </c>
    </row>
    <row r="1385" spans="1:8" x14ac:dyDescent="0.15">
      <c r="A1385" s="3">
        <v>1985.09</v>
      </c>
      <c r="B1385" s="3">
        <v>184.1</v>
      </c>
      <c r="C1385" s="3" t="str">
        <f t="shared" si="131"/>
        <v>yes</v>
      </c>
      <c r="D1385" s="3">
        <f t="shared" si="126"/>
        <v>173.16</v>
      </c>
      <c r="E1385" s="3">
        <f t="shared" si="127"/>
        <v>187.04000000000002</v>
      </c>
      <c r="F1385" s="3" t="str">
        <f t="shared" si="128"/>
        <v>no</v>
      </c>
      <c r="G1385" s="3" t="str">
        <f t="shared" si="129"/>
        <v>yes</v>
      </c>
      <c r="H1385" s="3">
        <f t="shared" si="130"/>
        <v>184.1</v>
      </c>
    </row>
    <row r="1386" spans="1:8" x14ac:dyDescent="0.15">
      <c r="A1386" s="3">
        <v>1985.1</v>
      </c>
      <c r="B1386" s="3">
        <v>186.2</v>
      </c>
      <c r="C1386" s="3" t="str">
        <f t="shared" si="131"/>
        <v>no</v>
      </c>
      <c r="D1386" s="3">
        <f t="shared" si="126"/>
        <v>175.22666666666666</v>
      </c>
      <c r="E1386" s="3">
        <f t="shared" si="127"/>
        <v>187.73999999999998</v>
      </c>
      <c r="F1386" s="3" t="str">
        <f t="shared" si="128"/>
        <v>yes</v>
      </c>
      <c r="G1386" s="3" t="str">
        <f t="shared" si="129"/>
        <v>no</v>
      </c>
      <c r="H1386" s="3">
        <f t="shared" si="130"/>
        <v>-186.2</v>
      </c>
    </row>
    <row r="1387" spans="1:8" x14ac:dyDescent="0.15">
      <c r="A1387" s="3">
        <v>1985.11</v>
      </c>
      <c r="B1387" s="3">
        <v>197.5</v>
      </c>
      <c r="C1387" s="3" t="str">
        <f t="shared" si="131"/>
        <v>yes</v>
      </c>
      <c r="D1387" s="3">
        <f t="shared" si="126"/>
        <v>177.56666666666669</v>
      </c>
      <c r="E1387" s="3">
        <f t="shared" si="127"/>
        <v>188</v>
      </c>
      <c r="F1387" s="3" t="str">
        <f t="shared" si="128"/>
        <v>no</v>
      </c>
      <c r="G1387" s="3" t="str">
        <f t="shared" si="129"/>
        <v>no</v>
      </c>
      <c r="H1387" s="3">
        <f t="shared" si="130"/>
        <v>0</v>
      </c>
    </row>
    <row r="1388" spans="1:8" x14ac:dyDescent="0.15">
      <c r="A1388" s="3">
        <v>1985.12</v>
      </c>
      <c r="B1388" s="3">
        <v>207.3</v>
      </c>
      <c r="C1388" s="3" t="str">
        <f t="shared" si="131"/>
        <v>yes</v>
      </c>
      <c r="D1388" s="3">
        <f t="shared" si="126"/>
        <v>179.77333333333334</v>
      </c>
      <c r="E1388" s="3">
        <f t="shared" si="127"/>
        <v>189.71999999999997</v>
      </c>
      <c r="F1388" s="3" t="str">
        <f t="shared" si="128"/>
        <v>no</v>
      </c>
      <c r="G1388" s="3" t="str">
        <f t="shared" si="129"/>
        <v>no</v>
      </c>
      <c r="H1388" s="3">
        <f t="shared" si="130"/>
        <v>0</v>
      </c>
    </row>
    <row r="1389" spans="1:8" x14ac:dyDescent="0.15">
      <c r="A1389" s="3">
        <v>1986.01</v>
      </c>
      <c r="B1389" s="3">
        <v>208.2</v>
      </c>
      <c r="C1389" s="3" t="str">
        <f t="shared" si="131"/>
        <v>yes</v>
      </c>
      <c r="D1389" s="3">
        <f t="shared" si="126"/>
        <v>182.52</v>
      </c>
      <c r="E1389" s="3">
        <f t="shared" si="127"/>
        <v>192.67999999999998</v>
      </c>
      <c r="F1389" s="3" t="str">
        <f t="shared" si="128"/>
        <v>no</v>
      </c>
      <c r="G1389" s="3" t="str">
        <f t="shared" si="129"/>
        <v>no</v>
      </c>
      <c r="H1389" s="3">
        <f t="shared" si="130"/>
        <v>0</v>
      </c>
    </row>
    <row r="1390" spans="1:8" x14ac:dyDescent="0.15">
      <c r="A1390" s="3">
        <v>1986.02</v>
      </c>
      <c r="B1390" s="3">
        <v>219.4</v>
      </c>
      <c r="C1390" s="3" t="str">
        <f t="shared" si="131"/>
        <v>yes</v>
      </c>
      <c r="D1390" s="3">
        <f t="shared" si="126"/>
        <v>185.41333333333333</v>
      </c>
      <c r="E1390" s="3">
        <f t="shared" si="127"/>
        <v>196.66</v>
      </c>
      <c r="F1390" s="3" t="str">
        <f t="shared" si="128"/>
        <v>no</v>
      </c>
      <c r="G1390" s="3" t="str">
        <f t="shared" si="129"/>
        <v>no</v>
      </c>
      <c r="H1390" s="3">
        <f t="shared" si="130"/>
        <v>0</v>
      </c>
    </row>
    <row r="1391" spans="1:8" x14ac:dyDescent="0.15">
      <c r="A1391" s="3">
        <v>1986.03</v>
      </c>
      <c r="B1391" s="3">
        <v>232.3</v>
      </c>
      <c r="C1391" s="3" t="str">
        <f t="shared" si="131"/>
        <v>yes</v>
      </c>
      <c r="D1391" s="3">
        <f t="shared" si="126"/>
        <v>188.95333333333335</v>
      </c>
      <c r="E1391" s="3">
        <f t="shared" si="127"/>
        <v>203.72</v>
      </c>
      <c r="F1391" s="3" t="str">
        <f t="shared" si="128"/>
        <v>no</v>
      </c>
      <c r="G1391" s="3" t="str">
        <f t="shared" si="129"/>
        <v>no</v>
      </c>
      <c r="H1391" s="3">
        <f t="shared" si="130"/>
        <v>0</v>
      </c>
    </row>
    <row r="1392" spans="1:8" x14ac:dyDescent="0.15">
      <c r="A1392" s="3">
        <v>1986.04</v>
      </c>
      <c r="B1392" s="3">
        <v>238</v>
      </c>
      <c r="C1392" s="3" t="str">
        <f t="shared" si="131"/>
        <v>yes</v>
      </c>
      <c r="D1392" s="3">
        <f t="shared" si="126"/>
        <v>193.47333333333333</v>
      </c>
      <c r="E1392" s="3">
        <f t="shared" si="127"/>
        <v>212.94</v>
      </c>
      <c r="F1392" s="3" t="str">
        <f t="shared" si="128"/>
        <v>no</v>
      </c>
      <c r="G1392" s="3" t="str">
        <f t="shared" si="129"/>
        <v>no</v>
      </c>
      <c r="H1392" s="3">
        <f t="shared" si="130"/>
        <v>0</v>
      </c>
    </row>
    <row r="1393" spans="1:8" x14ac:dyDescent="0.15">
      <c r="A1393" s="3">
        <v>1986.05</v>
      </c>
      <c r="B1393" s="3">
        <v>238.5</v>
      </c>
      <c r="C1393" s="3" t="str">
        <f t="shared" si="131"/>
        <v>yes</v>
      </c>
      <c r="D1393" s="3">
        <f t="shared" si="126"/>
        <v>197.9</v>
      </c>
      <c r="E1393" s="3">
        <f t="shared" si="127"/>
        <v>221.04000000000002</v>
      </c>
      <c r="F1393" s="3" t="str">
        <f t="shared" si="128"/>
        <v>no</v>
      </c>
      <c r="G1393" s="3" t="str">
        <f t="shared" si="129"/>
        <v>no</v>
      </c>
      <c r="H1393" s="3">
        <f t="shared" si="130"/>
        <v>0</v>
      </c>
    </row>
    <row r="1394" spans="1:8" x14ac:dyDescent="0.15">
      <c r="A1394" s="3">
        <v>1986.06</v>
      </c>
      <c r="B1394" s="3">
        <v>245.3</v>
      </c>
      <c r="C1394" s="3" t="str">
        <f t="shared" si="131"/>
        <v>yes</v>
      </c>
      <c r="D1394" s="3">
        <f t="shared" si="126"/>
        <v>201.73999999999998</v>
      </c>
      <c r="E1394" s="3">
        <f t="shared" si="127"/>
        <v>227.28000000000003</v>
      </c>
      <c r="F1394" s="3" t="str">
        <f t="shared" si="128"/>
        <v>no</v>
      </c>
      <c r="G1394" s="3" t="str">
        <f t="shared" si="129"/>
        <v>no</v>
      </c>
      <c r="H1394" s="3">
        <f t="shared" si="130"/>
        <v>0</v>
      </c>
    </row>
    <row r="1395" spans="1:8" x14ac:dyDescent="0.15">
      <c r="A1395" s="3">
        <v>1986.07</v>
      </c>
      <c r="B1395" s="3">
        <v>240.2</v>
      </c>
      <c r="C1395" s="3" t="str">
        <f t="shared" si="131"/>
        <v>yes</v>
      </c>
      <c r="D1395" s="3">
        <f t="shared" si="126"/>
        <v>206.13333333333335</v>
      </c>
      <c r="E1395" s="3">
        <f t="shared" si="127"/>
        <v>234.7</v>
      </c>
      <c r="F1395" s="3" t="str">
        <f t="shared" si="128"/>
        <v>no</v>
      </c>
      <c r="G1395" s="3" t="str">
        <f t="shared" si="129"/>
        <v>no</v>
      </c>
      <c r="H1395" s="3">
        <f t="shared" si="130"/>
        <v>0</v>
      </c>
    </row>
    <row r="1396" spans="1:8" x14ac:dyDescent="0.15">
      <c r="A1396" s="3">
        <v>1986.08</v>
      </c>
      <c r="B1396" s="3">
        <v>245</v>
      </c>
      <c r="C1396" s="3" t="str">
        <f t="shared" si="131"/>
        <v>yes</v>
      </c>
      <c r="D1396" s="3">
        <f t="shared" si="126"/>
        <v>210.10666666666665</v>
      </c>
      <c r="E1396" s="3">
        <f t="shared" si="127"/>
        <v>238.85999999999999</v>
      </c>
      <c r="F1396" s="3" t="str">
        <f t="shared" si="128"/>
        <v>no</v>
      </c>
      <c r="G1396" s="3" t="str">
        <f t="shared" si="129"/>
        <v>no</v>
      </c>
      <c r="H1396" s="3">
        <f t="shared" si="130"/>
        <v>0</v>
      </c>
    </row>
    <row r="1397" spans="1:8" x14ac:dyDescent="0.15">
      <c r="A1397" s="3">
        <v>1986.09</v>
      </c>
      <c r="B1397" s="3">
        <v>238.3</v>
      </c>
      <c r="C1397" s="3" t="str">
        <f t="shared" si="131"/>
        <v>yes</v>
      </c>
      <c r="D1397" s="3">
        <f t="shared" si="126"/>
        <v>214.11333333333332</v>
      </c>
      <c r="E1397" s="3">
        <f t="shared" si="127"/>
        <v>241.4</v>
      </c>
      <c r="F1397" s="3" t="str">
        <f t="shared" si="128"/>
        <v>no</v>
      </c>
      <c r="G1397" s="3" t="str">
        <f t="shared" si="129"/>
        <v>yes</v>
      </c>
      <c r="H1397" s="3">
        <f t="shared" si="130"/>
        <v>238.3</v>
      </c>
    </row>
    <row r="1398" spans="1:8" x14ac:dyDescent="0.15">
      <c r="A1398" s="3">
        <v>1986.1</v>
      </c>
      <c r="B1398" s="3">
        <v>237.4</v>
      </c>
      <c r="C1398" s="3" t="str">
        <f t="shared" si="131"/>
        <v>no</v>
      </c>
      <c r="D1398" s="3">
        <f t="shared" si="126"/>
        <v>217.40666666666669</v>
      </c>
      <c r="E1398" s="3">
        <f t="shared" si="127"/>
        <v>241.45999999999998</v>
      </c>
      <c r="F1398" s="3" t="str">
        <f t="shared" si="128"/>
        <v>yes</v>
      </c>
      <c r="G1398" s="3" t="str">
        <f t="shared" si="129"/>
        <v>no</v>
      </c>
      <c r="H1398" s="3">
        <f t="shared" si="130"/>
        <v>-237.4</v>
      </c>
    </row>
    <row r="1399" spans="1:8" x14ac:dyDescent="0.15">
      <c r="A1399" s="3">
        <v>1986.11</v>
      </c>
      <c r="B1399" s="3">
        <v>245.1</v>
      </c>
      <c r="C1399" s="3" t="str">
        <f t="shared" si="131"/>
        <v>yes</v>
      </c>
      <c r="D1399" s="3">
        <f t="shared" si="126"/>
        <v>220.40000000000003</v>
      </c>
      <c r="E1399" s="3">
        <f t="shared" si="127"/>
        <v>241.24</v>
      </c>
      <c r="F1399" s="3" t="str">
        <f t="shared" si="128"/>
        <v>no</v>
      </c>
      <c r="G1399" s="3" t="str">
        <f t="shared" si="129"/>
        <v>no</v>
      </c>
      <c r="H1399" s="3">
        <f t="shared" si="130"/>
        <v>0</v>
      </c>
    </row>
    <row r="1400" spans="1:8" x14ac:dyDescent="0.15">
      <c r="A1400" s="3">
        <v>1986.12</v>
      </c>
      <c r="B1400" s="3">
        <v>248.6</v>
      </c>
      <c r="C1400" s="3" t="str">
        <f t="shared" si="131"/>
        <v>yes</v>
      </c>
      <c r="D1400" s="3">
        <f t="shared" si="126"/>
        <v>224.18666666666667</v>
      </c>
      <c r="E1400" s="3">
        <f t="shared" si="127"/>
        <v>241.2</v>
      </c>
      <c r="F1400" s="3" t="str">
        <f t="shared" si="128"/>
        <v>no</v>
      </c>
      <c r="G1400" s="3" t="str">
        <f t="shared" si="129"/>
        <v>no</v>
      </c>
      <c r="H1400" s="3">
        <f t="shared" si="130"/>
        <v>0</v>
      </c>
    </row>
    <row r="1401" spans="1:8" x14ac:dyDescent="0.15">
      <c r="A1401" s="3">
        <v>1987.01</v>
      </c>
      <c r="B1401" s="3">
        <v>264.5</v>
      </c>
      <c r="C1401" s="3" t="str">
        <f t="shared" si="131"/>
        <v>yes</v>
      </c>
      <c r="D1401" s="3">
        <f t="shared" si="126"/>
        <v>228.48666666666668</v>
      </c>
      <c r="E1401" s="3">
        <f t="shared" si="127"/>
        <v>242.88000000000002</v>
      </c>
      <c r="F1401" s="3" t="str">
        <f t="shared" si="128"/>
        <v>no</v>
      </c>
      <c r="G1401" s="3" t="str">
        <f t="shared" si="129"/>
        <v>no</v>
      </c>
      <c r="H1401" s="3">
        <f t="shared" si="130"/>
        <v>0</v>
      </c>
    </row>
    <row r="1402" spans="1:8" x14ac:dyDescent="0.15">
      <c r="A1402" s="3">
        <v>1987.02</v>
      </c>
      <c r="B1402" s="3">
        <v>280.89999999999998</v>
      </c>
      <c r="C1402" s="3" t="str">
        <f t="shared" si="131"/>
        <v>yes</v>
      </c>
      <c r="D1402" s="3">
        <f t="shared" si="126"/>
        <v>233.70666666666665</v>
      </c>
      <c r="E1402" s="3">
        <f t="shared" si="127"/>
        <v>246.78000000000003</v>
      </c>
      <c r="F1402" s="3" t="str">
        <f t="shared" si="128"/>
        <v>no</v>
      </c>
      <c r="G1402" s="3" t="str">
        <f t="shared" si="129"/>
        <v>no</v>
      </c>
      <c r="H1402" s="3">
        <f t="shared" si="130"/>
        <v>0</v>
      </c>
    </row>
    <row r="1403" spans="1:8" x14ac:dyDescent="0.15">
      <c r="A1403" s="3">
        <v>1987.03</v>
      </c>
      <c r="B1403" s="3">
        <v>292.5</v>
      </c>
      <c r="C1403" s="3" t="str">
        <f t="shared" si="131"/>
        <v>yes</v>
      </c>
      <c r="D1403" s="3">
        <f t="shared" si="126"/>
        <v>239.26666666666668</v>
      </c>
      <c r="E1403" s="3">
        <f t="shared" si="127"/>
        <v>255.3</v>
      </c>
      <c r="F1403" s="3" t="str">
        <f t="shared" si="128"/>
        <v>no</v>
      </c>
      <c r="G1403" s="3" t="str">
        <f t="shared" si="129"/>
        <v>no</v>
      </c>
      <c r="H1403" s="3">
        <f t="shared" si="130"/>
        <v>0</v>
      </c>
    </row>
    <row r="1404" spans="1:8" x14ac:dyDescent="0.15">
      <c r="A1404" s="3">
        <v>1987.04</v>
      </c>
      <c r="B1404" s="3">
        <v>289.3</v>
      </c>
      <c r="C1404" s="3" t="str">
        <f t="shared" si="131"/>
        <v>yes</v>
      </c>
      <c r="D1404" s="3">
        <f t="shared" si="126"/>
        <v>244.94666666666669</v>
      </c>
      <c r="E1404" s="3">
        <f t="shared" si="127"/>
        <v>266.32</v>
      </c>
      <c r="F1404" s="3" t="str">
        <f t="shared" si="128"/>
        <v>no</v>
      </c>
      <c r="G1404" s="3" t="str">
        <f t="shared" si="129"/>
        <v>no</v>
      </c>
      <c r="H1404" s="3">
        <f t="shared" si="130"/>
        <v>0</v>
      </c>
    </row>
    <row r="1405" spans="1:8" x14ac:dyDescent="0.15">
      <c r="A1405" s="3">
        <v>1987.05</v>
      </c>
      <c r="B1405" s="3">
        <v>289.10000000000002</v>
      </c>
      <c r="C1405" s="3" t="str">
        <f t="shared" si="131"/>
        <v>yes</v>
      </c>
      <c r="D1405" s="3">
        <f t="shared" si="126"/>
        <v>250.35333333333335</v>
      </c>
      <c r="E1405" s="3">
        <f t="shared" si="127"/>
        <v>275.15999999999997</v>
      </c>
      <c r="F1405" s="3" t="str">
        <f t="shared" si="128"/>
        <v>no</v>
      </c>
      <c r="G1405" s="3" t="str">
        <f t="shared" si="129"/>
        <v>no</v>
      </c>
      <c r="H1405" s="3">
        <f t="shared" si="130"/>
        <v>0</v>
      </c>
    </row>
    <row r="1406" spans="1:8" x14ac:dyDescent="0.15">
      <c r="A1406" s="3">
        <v>1987.06</v>
      </c>
      <c r="B1406" s="3">
        <v>301.39999999999998</v>
      </c>
      <c r="C1406" s="3" t="str">
        <f t="shared" si="131"/>
        <v>yes</v>
      </c>
      <c r="D1406" s="3">
        <f t="shared" si="126"/>
        <v>255</v>
      </c>
      <c r="E1406" s="3">
        <f t="shared" si="127"/>
        <v>283.26000000000005</v>
      </c>
      <c r="F1406" s="3" t="str">
        <f t="shared" si="128"/>
        <v>no</v>
      </c>
      <c r="G1406" s="3" t="str">
        <f t="shared" si="129"/>
        <v>no</v>
      </c>
      <c r="H1406" s="3">
        <f t="shared" si="130"/>
        <v>0</v>
      </c>
    </row>
    <row r="1407" spans="1:8" x14ac:dyDescent="0.15">
      <c r="A1407" s="3">
        <v>1987.07</v>
      </c>
      <c r="B1407" s="3">
        <v>310.10000000000002</v>
      </c>
      <c r="C1407" s="3" t="str">
        <f t="shared" si="131"/>
        <v>yes</v>
      </c>
      <c r="D1407" s="3">
        <f t="shared" si="126"/>
        <v>259.60666666666668</v>
      </c>
      <c r="E1407" s="3">
        <f t="shared" si="127"/>
        <v>290.64000000000004</v>
      </c>
      <c r="F1407" s="3" t="str">
        <f t="shared" si="128"/>
        <v>no</v>
      </c>
      <c r="G1407" s="3" t="str">
        <f t="shared" si="129"/>
        <v>no</v>
      </c>
      <c r="H1407" s="3">
        <f t="shared" si="130"/>
        <v>0</v>
      </c>
    </row>
    <row r="1408" spans="1:8" x14ac:dyDescent="0.15">
      <c r="A1408" s="3">
        <v>1987.08</v>
      </c>
      <c r="B1408" s="3">
        <v>329.4</v>
      </c>
      <c r="C1408" s="3" t="str">
        <f t="shared" si="131"/>
        <v>yes</v>
      </c>
      <c r="D1408" s="3">
        <f t="shared" si="126"/>
        <v>264.4133333333333</v>
      </c>
      <c r="E1408" s="3">
        <f t="shared" si="127"/>
        <v>296.48</v>
      </c>
      <c r="F1408" s="3" t="str">
        <f t="shared" si="128"/>
        <v>no</v>
      </c>
      <c r="G1408" s="3" t="str">
        <f t="shared" si="129"/>
        <v>no</v>
      </c>
      <c r="H1408" s="3">
        <f t="shared" si="130"/>
        <v>0</v>
      </c>
    </row>
    <row r="1409" spans="1:8" x14ac:dyDescent="0.15">
      <c r="A1409" s="3">
        <v>1987.09</v>
      </c>
      <c r="B1409" s="3">
        <v>318.7</v>
      </c>
      <c r="C1409" s="3" t="str">
        <f t="shared" si="131"/>
        <v>yes</v>
      </c>
      <c r="D1409" s="3">
        <f t="shared" si="126"/>
        <v>270.4733333333333</v>
      </c>
      <c r="E1409" s="3">
        <f t="shared" si="127"/>
        <v>303.86</v>
      </c>
      <c r="F1409" s="3" t="str">
        <f t="shared" si="128"/>
        <v>no</v>
      </c>
      <c r="G1409" s="3" t="str">
        <f t="shared" si="129"/>
        <v>no</v>
      </c>
      <c r="H1409" s="3">
        <f t="shared" si="130"/>
        <v>0</v>
      </c>
    </row>
    <row r="1410" spans="1:8" x14ac:dyDescent="0.15">
      <c r="A1410" s="3">
        <v>1987.1</v>
      </c>
      <c r="B1410" s="3">
        <v>280.2</v>
      </c>
      <c r="C1410" s="3" t="str">
        <f t="shared" si="131"/>
        <v>yes</v>
      </c>
      <c r="D1410" s="3">
        <f t="shared" si="126"/>
        <v>275.36666666666667</v>
      </c>
      <c r="E1410" s="3">
        <f t="shared" si="127"/>
        <v>309.74</v>
      </c>
      <c r="F1410" s="3" t="str">
        <f t="shared" si="128"/>
        <v>no</v>
      </c>
      <c r="G1410" s="3" t="str">
        <f t="shared" si="129"/>
        <v>yes</v>
      </c>
      <c r="H1410" s="3">
        <f t="shared" si="130"/>
        <v>280.2</v>
      </c>
    </row>
    <row r="1411" spans="1:8" x14ac:dyDescent="0.15">
      <c r="A1411" s="3">
        <v>1987.11</v>
      </c>
      <c r="B1411" s="3">
        <v>245</v>
      </c>
      <c r="C1411" s="3" t="str">
        <f t="shared" si="131"/>
        <v>no</v>
      </c>
      <c r="D1411" s="3">
        <f t="shared" si="126"/>
        <v>278.03333333333336</v>
      </c>
      <c r="E1411" s="3">
        <f t="shared" si="127"/>
        <v>307.95999999999998</v>
      </c>
      <c r="F1411" s="3" t="str">
        <f t="shared" si="128"/>
        <v>no</v>
      </c>
      <c r="G1411" s="3" t="str">
        <f t="shared" si="129"/>
        <v>no</v>
      </c>
      <c r="H1411" s="3">
        <f t="shared" si="130"/>
        <v>0</v>
      </c>
    </row>
    <row r="1412" spans="1:8" x14ac:dyDescent="0.15">
      <c r="A1412" s="3">
        <v>1987.12</v>
      </c>
      <c r="B1412" s="3">
        <v>241</v>
      </c>
      <c r="C1412" s="3" t="str">
        <f t="shared" si="131"/>
        <v>no</v>
      </c>
      <c r="D1412" s="3">
        <f t="shared" si="126"/>
        <v>278.03333333333336</v>
      </c>
      <c r="E1412" s="3">
        <f t="shared" si="127"/>
        <v>296.68</v>
      </c>
      <c r="F1412" s="3" t="str">
        <f t="shared" si="128"/>
        <v>no</v>
      </c>
      <c r="G1412" s="3" t="str">
        <f t="shared" si="129"/>
        <v>no</v>
      </c>
      <c r="H1412" s="3">
        <f t="shared" si="130"/>
        <v>0</v>
      </c>
    </row>
    <row r="1413" spans="1:8" x14ac:dyDescent="0.15">
      <c r="A1413" s="3">
        <v>1988.01</v>
      </c>
      <c r="B1413" s="3">
        <v>250.5</v>
      </c>
      <c r="C1413" s="3" t="str">
        <f t="shared" si="131"/>
        <v>no</v>
      </c>
      <c r="D1413" s="3">
        <f t="shared" si="126"/>
        <v>278.21333333333331</v>
      </c>
      <c r="E1413" s="3">
        <f t="shared" si="127"/>
        <v>282.86</v>
      </c>
      <c r="F1413" s="3" t="str">
        <f t="shared" si="128"/>
        <v>no</v>
      </c>
      <c r="G1413" s="3" t="str">
        <f t="shared" si="129"/>
        <v>no</v>
      </c>
      <c r="H1413" s="3">
        <f t="shared" si="130"/>
        <v>0</v>
      </c>
    </row>
    <row r="1414" spans="1:8" x14ac:dyDescent="0.15">
      <c r="A1414" s="3">
        <v>1988.02</v>
      </c>
      <c r="B1414" s="3">
        <v>258.10000000000002</v>
      </c>
      <c r="C1414" s="3" t="str">
        <f t="shared" si="131"/>
        <v>no</v>
      </c>
      <c r="D1414" s="3">
        <f t="shared" si="126"/>
        <v>279.08666666666664</v>
      </c>
      <c r="E1414" s="3">
        <f t="shared" si="127"/>
        <v>267.08000000000004</v>
      </c>
      <c r="F1414" s="3" t="str">
        <f t="shared" si="128"/>
        <v>no</v>
      </c>
      <c r="G1414" s="3" t="str">
        <f t="shared" si="129"/>
        <v>no</v>
      </c>
      <c r="H1414" s="3">
        <f t="shared" si="130"/>
        <v>0</v>
      </c>
    </row>
    <row r="1415" spans="1:8" x14ac:dyDescent="0.15">
      <c r="A1415" s="3">
        <v>1988.03</v>
      </c>
      <c r="B1415" s="3">
        <v>265.7</v>
      </c>
      <c r="C1415" s="3" t="str">
        <f t="shared" si="131"/>
        <v>no</v>
      </c>
      <c r="D1415" s="3">
        <f t="shared" si="126"/>
        <v>279.95333333333332</v>
      </c>
      <c r="E1415" s="3">
        <f t="shared" si="127"/>
        <v>254.96000000000004</v>
      </c>
      <c r="F1415" s="3" t="str">
        <f t="shared" si="128"/>
        <v>no</v>
      </c>
      <c r="G1415" s="3" t="str">
        <f t="shared" si="129"/>
        <v>no</v>
      </c>
      <c r="H1415" s="3">
        <f t="shared" si="130"/>
        <v>0</v>
      </c>
    </row>
    <row r="1416" spans="1:8" x14ac:dyDescent="0.15">
      <c r="A1416" s="3">
        <v>1988.04</v>
      </c>
      <c r="B1416" s="3">
        <v>262.60000000000002</v>
      </c>
      <c r="C1416" s="3" t="str">
        <f t="shared" si="131"/>
        <v>no</v>
      </c>
      <c r="D1416" s="3">
        <f t="shared" si="126"/>
        <v>281.09333333333331</v>
      </c>
      <c r="E1416" s="3">
        <f t="shared" si="127"/>
        <v>252.06</v>
      </c>
      <c r="F1416" s="3" t="str">
        <f t="shared" si="128"/>
        <v>no</v>
      </c>
      <c r="G1416" s="3" t="str">
        <f t="shared" si="129"/>
        <v>no</v>
      </c>
      <c r="H1416" s="3">
        <f t="shared" si="130"/>
        <v>0</v>
      </c>
    </row>
    <row r="1417" spans="1:8" x14ac:dyDescent="0.15">
      <c r="A1417" s="3">
        <v>1988.05</v>
      </c>
      <c r="B1417" s="3">
        <v>256.10000000000002</v>
      </c>
      <c r="C1417" s="3" t="str">
        <f t="shared" si="131"/>
        <v>no</v>
      </c>
      <c r="D1417" s="3">
        <f t="shared" si="126"/>
        <v>280.96666666666664</v>
      </c>
      <c r="E1417" s="3">
        <f t="shared" si="127"/>
        <v>255.58</v>
      </c>
      <c r="F1417" s="3" t="str">
        <f t="shared" si="128"/>
        <v>no</v>
      </c>
      <c r="G1417" s="3" t="str">
        <f t="shared" si="129"/>
        <v>no</v>
      </c>
      <c r="H1417" s="3">
        <f t="shared" si="130"/>
        <v>0</v>
      </c>
    </row>
    <row r="1418" spans="1:8" x14ac:dyDescent="0.15">
      <c r="A1418" s="3">
        <v>1988.06</v>
      </c>
      <c r="B1418" s="3">
        <v>270.7</v>
      </c>
      <c r="C1418" s="3" t="str">
        <f t="shared" si="131"/>
        <v>no</v>
      </c>
      <c r="D1418" s="3">
        <f t="shared" si="126"/>
        <v>279.31333333333333</v>
      </c>
      <c r="E1418" s="3">
        <f t="shared" si="127"/>
        <v>258.60000000000002</v>
      </c>
      <c r="F1418" s="3" t="str">
        <f t="shared" si="128"/>
        <v>no</v>
      </c>
      <c r="G1418" s="3" t="str">
        <f t="shared" si="129"/>
        <v>no</v>
      </c>
      <c r="H1418" s="3">
        <f t="shared" si="130"/>
        <v>0</v>
      </c>
    </row>
    <row r="1419" spans="1:8" x14ac:dyDescent="0.15">
      <c r="A1419" s="3">
        <v>1988.07</v>
      </c>
      <c r="B1419" s="3">
        <v>269.10000000000002</v>
      </c>
      <c r="C1419" s="3" t="str">
        <f t="shared" si="131"/>
        <v>no</v>
      </c>
      <c r="D1419" s="3">
        <f t="shared" si="126"/>
        <v>277.85999999999996</v>
      </c>
      <c r="E1419" s="3">
        <f t="shared" si="127"/>
        <v>262.64</v>
      </c>
      <c r="F1419" s="3" t="str">
        <f t="shared" si="128"/>
        <v>no</v>
      </c>
      <c r="G1419" s="3" t="str">
        <f t="shared" si="129"/>
        <v>no</v>
      </c>
      <c r="H1419" s="3">
        <f t="shared" si="130"/>
        <v>0</v>
      </c>
    </row>
    <row r="1420" spans="1:8" x14ac:dyDescent="0.15">
      <c r="A1420" s="3">
        <v>1988.08</v>
      </c>
      <c r="B1420" s="3">
        <v>263.7</v>
      </c>
      <c r="C1420" s="3" t="str">
        <f t="shared" si="131"/>
        <v>no</v>
      </c>
      <c r="D1420" s="3">
        <f t="shared" si="126"/>
        <v>276.51333333333332</v>
      </c>
      <c r="E1420" s="3">
        <f t="shared" si="127"/>
        <v>264.83999999999997</v>
      </c>
      <c r="F1420" s="3" t="str">
        <f t="shared" si="128"/>
        <v>no</v>
      </c>
      <c r="G1420" s="3" t="str">
        <f t="shared" si="129"/>
        <v>no</v>
      </c>
      <c r="H1420" s="3">
        <f t="shared" si="130"/>
        <v>0</v>
      </c>
    </row>
    <row r="1421" spans="1:8" x14ac:dyDescent="0.15">
      <c r="A1421" s="3">
        <v>1988.09</v>
      </c>
      <c r="B1421" s="3">
        <v>268</v>
      </c>
      <c r="C1421" s="3" t="str">
        <f t="shared" si="131"/>
        <v>no</v>
      </c>
      <c r="D1421" s="3">
        <f t="shared" si="126"/>
        <v>274.81999999999994</v>
      </c>
      <c r="E1421" s="3">
        <f t="shared" si="127"/>
        <v>264.44</v>
      </c>
      <c r="F1421" s="3" t="str">
        <f t="shared" si="128"/>
        <v>no</v>
      </c>
      <c r="G1421" s="3" t="str">
        <f t="shared" si="129"/>
        <v>no</v>
      </c>
      <c r="H1421" s="3">
        <f t="shared" si="130"/>
        <v>0</v>
      </c>
    </row>
    <row r="1422" spans="1:8" x14ac:dyDescent="0.15">
      <c r="A1422" s="3">
        <v>1988.1</v>
      </c>
      <c r="B1422" s="3">
        <v>277.39999999999998</v>
      </c>
      <c r="C1422" s="3" t="str">
        <f t="shared" si="131"/>
        <v>no</v>
      </c>
      <c r="D1422" s="3">
        <f t="shared" si="126"/>
        <v>272.59333333333331</v>
      </c>
      <c r="E1422" s="3">
        <f t="shared" si="127"/>
        <v>265.52</v>
      </c>
      <c r="F1422" s="3" t="str">
        <f t="shared" si="128"/>
        <v>yes</v>
      </c>
      <c r="G1422" s="3" t="str">
        <f t="shared" si="129"/>
        <v>no</v>
      </c>
      <c r="H1422" s="3">
        <f t="shared" si="130"/>
        <v>-277.39999999999998</v>
      </c>
    </row>
    <row r="1423" spans="1:8" x14ac:dyDescent="0.15">
      <c r="A1423" s="3">
        <v>1988.11</v>
      </c>
      <c r="B1423" s="3">
        <v>271</v>
      </c>
      <c r="C1423" s="3" t="str">
        <f t="shared" si="131"/>
        <v>yes</v>
      </c>
      <c r="D1423" s="3">
        <f t="shared" si="126"/>
        <v>270.4133333333333</v>
      </c>
      <c r="E1423" s="3">
        <f t="shared" si="127"/>
        <v>269.78000000000003</v>
      </c>
      <c r="F1423" s="3" t="str">
        <f t="shared" si="128"/>
        <v>no</v>
      </c>
      <c r="G1423" s="3" t="str">
        <f t="shared" si="129"/>
        <v>no</v>
      </c>
      <c r="H1423" s="3">
        <f t="shared" si="130"/>
        <v>0</v>
      </c>
    </row>
    <row r="1424" spans="1:8" x14ac:dyDescent="0.15">
      <c r="A1424" s="3">
        <v>1988.12</v>
      </c>
      <c r="B1424" s="3">
        <v>276.5</v>
      </c>
      <c r="C1424" s="3" t="str">
        <f t="shared" si="131"/>
        <v>yes</v>
      </c>
      <c r="D1424" s="3">
        <f t="shared" si="126"/>
        <v>266.52</v>
      </c>
      <c r="E1424" s="3">
        <f t="shared" si="127"/>
        <v>269.83999999999997</v>
      </c>
      <c r="F1424" s="3" t="str">
        <f t="shared" si="128"/>
        <v>no</v>
      </c>
      <c r="G1424" s="3" t="str">
        <f t="shared" si="129"/>
        <v>no</v>
      </c>
      <c r="H1424" s="3">
        <f t="shared" si="130"/>
        <v>0</v>
      </c>
    </row>
    <row r="1425" spans="1:8" x14ac:dyDescent="0.15">
      <c r="A1425" s="3">
        <v>1989.01</v>
      </c>
      <c r="B1425" s="3">
        <v>285.39999999999998</v>
      </c>
      <c r="C1425" s="3" t="str">
        <f t="shared" si="131"/>
        <v>yes</v>
      </c>
      <c r="D1425" s="3">
        <f t="shared" si="126"/>
        <v>263.70666666666665</v>
      </c>
      <c r="E1425" s="3">
        <f t="shared" si="127"/>
        <v>271.32</v>
      </c>
      <c r="F1425" s="3" t="str">
        <f t="shared" si="128"/>
        <v>no</v>
      </c>
      <c r="G1425" s="3" t="str">
        <f t="shared" si="129"/>
        <v>no</v>
      </c>
      <c r="H1425" s="3">
        <f t="shared" si="130"/>
        <v>0</v>
      </c>
    </row>
    <row r="1426" spans="1:8" x14ac:dyDescent="0.15">
      <c r="A1426" s="3">
        <v>1989.02</v>
      </c>
      <c r="B1426" s="3">
        <v>294</v>
      </c>
      <c r="C1426" s="3" t="str">
        <f t="shared" si="131"/>
        <v>yes</v>
      </c>
      <c r="D1426" s="3">
        <f t="shared" si="126"/>
        <v>264.05333333333334</v>
      </c>
      <c r="E1426" s="3">
        <f t="shared" si="127"/>
        <v>275.66000000000003</v>
      </c>
      <c r="F1426" s="3" t="str">
        <f t="shared" si="128"/>
        <v>no</v>
      </c>
      <c r="G1426" s="3" t="str">
        <f t="shared" si="129"/>
        <v>no</v>
      </c>
      <c r="H1426" s="3">
        <f t="shared" si="130"/>
        <v>0</v>
      </c>
    </row>
    <row r="1427" spans="1:8" x14ac:dyDescent="0.15">
      <c r="A1427" s="3">
        <v>1989.03</v>
      </c>
      <c r="B1427" s="3">
        <v>292.7</v>
      </c>
      <c r="C1427" s="3" t="str">
        <f t="shared" si="131"/>
        <v>yes</v>
      </c>
      <c r="D1427" s="3">
        <f t="shared" si="126"/>
        <v>267.32</v>
      </c>
      <c r="E1427" s="3">
        <f t="shared" si="127"/>
        <v>280.86</v>
      </c>
      <c r="F1427" s="3" t="str">
        <f t="shared" si="128"/>
        <v>no</v>
      </c>
      <c r="G1427" s="3" t="str">
        <f t="shared" si="129"/>
        <v>no</v>
      </c>
      <c r="H1427" s="3">
        <f t="shared" si="130"/>
        <v>0</v>
      </c>
    </row>
    <row r="1428" spans="1:8" x14ac:dyDescent="0.15">
      <c r="A1428" s="3">
        <v>1989.04</v>
      </c>
      <c r="B1428" s="3">
        <v>302.3</v>
      </c>
      <c r="C1428" s="3" t="str">
        <f t="shared" si="131"/>
        <v>yes</v>
      </c>
      <c r="D1428" s="3">
        <f t="shared" si="126"/>
        <v>270.76666666666665</v>
      </c>
      <c r="E1428" s="3">
        <f t="shared" si="127"/>
        <v>283.92</v>
      </c>
      <c r="F1428" s="3" t="str">
        <f t="shared" si="128"/>
        <v>no</v>
      </c>
      <c r="G1428" s="3" t="str">
        <f t="shared" si="129"/>
        <v>no</v>
      </c>
      <c r="H1428" s="3">
        <f t="shared" si="130"/>
        <v>0</v>
      </c>
    </row>
    <row r="1429" spans="1:8" x14ac:dyDescent="0.15">
      <c r="A1429" s="3">
        <v>1989.05</v>
      </c>
      <c r="B1429" s="3">
        <v>313.89999999999998</v>
      </c>
      <c r="C1429" s="3" t="str">
        <f t="shared" si="131"/>
        <v>yes</v>
      </c>
      <c r="D1429" s="3">
        <f t="shared" si="126"/>
        <v>274.22000000000003</v>
      </c>
      <c r="E1429" s="3">
        <f t="shared" si="127"/>
        <v>290.17999999999995</v>
      </c>
      <c r="F1429" s="3" t="str">
        <f t="shared" si="128"/>
        <v>no</v>
      </c>
      <c r="G1429" s="3" t="str">
        <f t="shared" si="129"/>
        <v>no</v>
      </c>
      <c r="H1429" s="3">
        <f t="shared" si="130"/>
        <v>0</v>
      </c>
    </row>
    <row r="1430" spans="1:8" x14ac:dyDescent="0.15">
      <c r="A1430" s="3">
        <v>1989.06</v>
      </c>
      <c r="B1430" s="3">
        <v>323.7</v>
      </c>
      <c r="C1430" s="3" t="str">
        <f t="shared" si="131"/>
        <v>yes</v>
      </c>
      <c r="D1430" s="3">
        <f t="shared" si="126"/>
        <v>277.93999999999994</v>
      </c>
      <c r="E1430" s="3">
        <f t="shared" si="127"/>
        <v>297.65999999999997</v>
      </c>
      <c r="F1430" s="3" t="str">
        <f t="shared" si="128"/>
        <v>no</v>
      </c>
      <c r="G1430" s="3" t="str">
        <f t="shared" si="129"/>
        <v>no</v>
      </c>
      <c r="H1430" s="3">
        <f t="shared" si="130"/>
        <v>0</v>
      </c>
    </row>
    <row r="1431" spans="1:8" x14ac:dyDescent="0.15">
      <c r="A1431" s="3">
        <v>1989.07</v>
      </c>
      <c r="B1431" s="3">
        <v>331.9</v>
      </c>
      <c r="C1431" s="3" t="str">
        <f t="shared" si="131"/>
        <v>yes</v>
      </c>
      <c r="D1431" s="3">
        <f t="shared" si="126"/>
        <v>281.80666666666667</v>
      </c>
      <c r="E1431" s="3">
        <f t="shared" si="127"/>
        <v>305.32000000000005</v>
      </c>
      <c r="F1431" s="3" t="str">
        <f t="shared" si="128"/>
        <v>no</v>
      </c>
      <c r="G1431" s="3" t="str">
        <f t="shared" si="129"/>
        <v>no</v>
      </c>
      <c r="H1431" s="3">
        <f t="shared" si="130"/>
        <v>0</v>
      </c>
    </row>
    <row r="1432" spans="1:8" x14ac:dyDescent="0.15">
      <c r="A1432" s="3">
        <v>1989.08</v>
      </c>
      <c r="B1432" s="3">
        <v>346.6</v>
      </c>
      <c r="C1432" s="3" t="str">
        <f t="shared" si="131"/>
        <v>yes</v>
      </c>
      <c r="D1432" s="3">
        <f t="shared" si="126"/>
        <v>286.42666666666662</v>
      </c>
      <c r="E1432" s="3">
        <f t="shared" si="127"/>
        <v>312.89999999999998</v>
      </c>
      <c r="F1432" s="3" t="str">
        <f t="shared" si="128"/>
        <v>no</v>
      </c>
      <c r="G1432" s="3" t="str">
        <f t="shared" si="129"/>
        <v>no</v>
      </c>
      <c r="H1432" s="3">
        <f t="shared" si="130"/>
        <v>0</v>
      </c>
    </row>
    <row r="1433" spans="1:8" x14ac:dyDescent="0.15">
      <c r="A1433" s="3">
        <v>1989.09</v>
      </c>
      <c r="B1433" s="3">
        <v>347.3</v>
      </c>
      <c r="C1433" s="3" t="str">
        <f t="shared" si="131"/>
        <v>yes</v>
      </c>
      <c r="D1433" s="3">
        <f t="shared" ref="D1433:D1496" si="132">AVERAGE(B1418:B1432)</f>
        <v>292.46000000000004</v>
      </c>
      <c r="E1433" s="3">
        <f t="shared" ref="E1433:E1496" si="133">AVERAGE(B1428:B1432)</f>
        <v>323.68</v>
      </c>
      <c r="F1433" s="3" t="str">
        <f t="shared" ref="F1433:F1496" si="134">IF(AND(C1433="No",B1433&gt;D1433),"yes","no")</f>
        <v>no</v>
      </c>
      <c r="G1433" s="3" t="str">
        <f t="shared" ref="G1433:G1496" si="135">IF(AND(C1433="Yes",B1433&lt;E1433),"yes","no")</f>
        <v>no</v>
      </c>
      <c r="H1433" s="3">
        <f t="shared" ref="H1433:H1496" si="136">IF(F1433="yes",-B1433,IF(G1433="yes",B1433,0))</f>
        <v>0</v>
      </c>
    </row>
    <row r="1434" spans="1:8" x14ac:dyDescent="0.15">
      <c r="A1434" s="3">
        <v>1989.1</v>
      </c>
      <c r="B1434" s="3">
        <v>347.4</v>
      </c>
      <c r="C1434" s="3" t="str">
        <f t="shared" ref="C1434:C1497" si="137">IF(F1433="yes","yes",IF(G1433="yes","no",C1433))</f>
        <v>yes</v>
      </c>
      <c r="D1434" s="3">
        <f t="shared" si="132"/>
        <v>297.56666666666666</v>
      </c>
      <c r="E1434" s="3">
        <f t="shared" si="133"/>
        <v>332.67999999999995</v>
      </c>
      <c r="F1434" s="3" t="str">
        <f t="shared" si="134"/>
        <v>no</v>
      </c>
      <c r="G1434" s="3" t="str">
        <f t="shared" si="135"/>
        <v>no</v>
      </c>
      <c r="H1434" s="3">
        <f t="shared" si="136"/>
        <v>0</v>
      </c>
    </row>
    <row r="1435" spans="1:8" x14ac:dyDescent="0.15">
      <c r="A1435" s="3">
        <v>1989.11</v>
      </c>
      <c r="B1435" s="3">
        <v>340.2</v>
      </c>
      <c r="C1435" s="3" t="str">
        <f t="shared" si="137"/>
        <v>yes</v>
      </c>
      <c r="D1435" s="3">
        <f t="shared" si="132"/>
        <v>302.78666666666663</v>
      </c>
      <c r="E1435" s="3">
        <f t="shared" si="133"/>
        <v>339.38</v>
      </c>
      <c r="F1435" s="3" t="str">
        <f t="shared" si="134"/>
        <v>no</v>
      </c>
      <c r="G1435" s="3" t="str">
        <f t="shared" si="135"/>
        <v>no</v>
      </c>
      <c r="H1435" s="3">
        <f t="shared" si="136"/>
        <v>0</v>
      </c>
    </row>
    <row r="1436" spans="1:8" x14ac:dyDescent="0.15">
      <c r="A1436" s="3">
        <v>1989.12</v>
      </c>
      <c r="B1436" s="3">
        <v>348.6</v>
      </c>
      <c r="C1436" s="3" t="str">
        <f t="shared" si="137"/>
        <v>yes</v>
      </c>
      <c r="D1436" s="3">
        <f t="shared" si="132"/>
        <v>307.88666666666666</v>
      </c>
      <c r="E1436" s="3">
        <f t="shared" si="133"/>
        <v>342.67999999999995</v>
      </c>
      <c r="F1436" s="3" t="str">
        <f t="shared" si="134"/>
        <v>no</v>
      </c>
      <c r="G1436" s="3" t="str">
        <f t="shared" si="135"/>
        <v>no</v>
      </c>
      <c r="H1436" s="3">
        <f t="shared" si="136"/>
        <v>0</v>
      </c>
    </row>
    <row r="1437" spans="1:8" x14ac:dyDescent="0.15">
      <c r="A1437" s="3">
        <v>1990.01</v>
      </c>
      <c r="B1437" s="3">
        <v>339.97</v>
      </c>
      <c r="C1437" s="3" t="str">
        <f t="shared" si="137"/>
        <v>yes</v>
      </c>
      <c r="D1437" s="3">
        <f t="shared" si="132"/>
        <v>313.26000000000005</v>
      </c>
      <c r="E1437" s="3">
        <f t="shared" si="133"/>
        <v>346.0200000000001</v>
      </c>
      <c r="F1437" s="3" t="str">
        <f t="shared" si="134"/>
        <v>no</v>
      </c>
      <c r="G1437" s="3" t="str">
        <f t="shared" si="135"/>
        <v>yes</v>
      </c>
      <c r="H1437" s="3">
        <f t="shared" si="136"/>
        <v>339.97</v>
      </c>
    </row>
    <row r="1438" spans="1:8" x14ac:dyDescent="0.15">
      <c r="A1438" s="3">
        <v>1990.02</v>
      </c>
      <c r="B1438" s="3">
        <v>330.45</v>
      </c>
      <c r="C1438" s="3" t="str">
        <f t="shared" si="137"/>
        <v>no</v>
      </c>
      <c r="D1438" s="3">
        <f t="shared" si="132"/>
        <v>317.43133333333333</v>
      </c>
      <c r="E1438" s="3">
        <f t="shared" si="133"/>
        <v>344.69400000000002</v>
      </c>
      <c r="F1438" s="3" t="str">
        <f t="shared" si="134"/>
        <v>yes</v>
      </c>
      <c r="G1438" s="3" t="str">
        <f t="shared" si="135"/>
        <v>no</v>
      </c>
      <c r="H1438" s="3">
        <f t="shared" si="136"/>
        <v>-330.45</v>
      </c>
    </row>
    <row r="1439" spans="1:8" x14ac:dyDescent="0.15">
      <c r="A1439" s="3">
        <v>1990.03</v>
      </c>
      <c r="B1439" s="3">
        <v>338.46</v>
      </c>
      <c r="C1439" s="3" t="str">
        <f t="shared" si="137"/>
        <v>yes</v>
      </c>
      <c r="D1439" s="3">
        <f t="shared" si="132"/>
        <v>321.39466666666669</v>
      </c>
      <c r="E1439" s="3">
        <f t="shared" si="133"/>
        <v>341.32399999999996</v>
      </c>
      <c r="F1439" s="3" t="str">
        <f t="shared" si="134"/>
        <v>no</v>
      </c>
      <c r="G1439" s="3" t="str">
        <f t="shared" si="135"/>
        <v>yes</v>
      </c>
      <c r="H1439" s="3">
        <f t="shared" si="136"/>
        <v>338.46</v>
      </c>
    </row>
    <row r="1440" spans="1:8" x14ac:dyDescent="0.15">
      <c r="A1440" s="3">
        <v>1990.04</v>
      </c>
      <c r="B1440" s="3">
        <v>338.18</v>
      </c>
      <c r="C1440" s="3" t="str">
        <f t="shared" si="137"/>
        <v>no</v>
      </c>
      <c r="D1440" s="3">
        <f t="shared" si="132"/>
        <v>325.52533333333326</v>
      </c>
      <c r="E1440" s="3">
        <f t="shared" si="133"/>
        <v>339.536</v>
      </c>
      <c r="F1440" s="3" t="str">
        <f t="shared" si="134"/>
        <v>yes</v>
      </c>
      <c r="G1440" s="3" t="str">
        <f t="shared" si="135"/>
        <v>no</v>
      </c>
      <c r="H1440" s="3">
        <f t="shared" si="136"/>
        <v>-338.18</v>
      </c>
    </row>
    <row r="1441" spans="1:8" x14ac:dyDescent="0.15">
      <c r="A1441" s="3">
        <v>1990.05</v>
      </c>
      <c r="B1441" s="3">
        <v>350.25</v>
      </c>
      <c r="C1441" s="3" t="str">
        <f t="shared" si="137"/>
        <v>yes</v>
      </c>
      <c r="D1441" s="3">
        <f t="shared" si="132"/>
        <v>329.04399999999998</v>
      </c>
      <c r="E1441" s="3">
        <f t="shared" si="133"/>
        <v>339.13200000000001</v>
      </c>
      <c r="F1441" s="3" t="str">
        <f t="shared" si="134"/>
        <v>no</v>
      </c>
      <c r="G1441" s="3" t="str">
        <f t="shared" si="135"/>
        <v>no</v>
      </c>
      <c r="H1441" s="3">
        <f t="shared" si="136"/>
        <v>0</v>
      </c>
    </row>
    <row r="1442" spans="1:8" x14ac:dyDescent="0.15">
      <c r="A1442" s="3">
        <v>1990.06</v>
      </c>
      <c r="B1442" s="3">
        <v>360.39</v>
      </c>
      <c r="C1442" s="3" t="str">
        <f t="shared" si="137"/>
        <v>yes</v>
      </c>
      <c r="D1442" s="3">
        <f t="shared" si="132"/>
        <v>332.79399999999998</v>
      </c>
      <c r="E1442" s="3">
        <f t="shared" si="133"/>
        <v>339.46200000000005</v>
      </c>
      <c r="F1442" s="3" t="str">
        <f t="shared" si="134"/>
        <v>no</v>
      </c>
      <c r="G1442" s="3" t="str">
        <f t="shared" si="135"/>
        <v>no</v>
      </c>
      <c r="H1442" s="3">
        <f t="shared" si="136"/>
        <v>0</v>
      </c>
    </row>
    <row r="1443" spans="1:8" x14ac:dyDescent="0.15">
      <c r="A1443" s="3">
        <v>1990.07</v>
      </c>
      <c r="B1443" s="3">
        <v>360.03</v>
      </c>
      <c r="C1443" s="3" t="str">
        <f t="shared" si="137"/>
        <v>yes</v>
      </c>
      <c r="D1443" s="3">
        <f t="shared" si="132"/>
        <v>337.30666666666667</v>
      </c>
      <c r="E1443" s="3">
        <f t="shared" si="133"/>
        <v>343.54599999999999</v>
      </c>
      <c r="F1443" s="3" t="str">
        <f t="shared" si="134"/>
        <v>no</v>
      </c>
      <c r="G1443" s="3" t="str">
        <f t="shared" si="135"/>
        <v>no</v>
      </c>
      <c r="H1443" s="3">
        <f t="shared" si="136"/>
        <v>0</v>
      </c>
    </row>
    <row r="1444" spans="1:8" x14ac:dyDescent="0.15">
      <c r="A1444" s="3">
        <v>1990.08</v>
      </c>
      <c r="B1444" s="3">
        <v>330.75</v>
      </c>
      <c r="C1444" s="3" t="str">
        <f t="shared" si="137"/>
        <v>yes</v>
      </c>
      <c r="D1444" s="3">
        <f t="shared" si="132"/>
        <v>341.15533333333332</v>
      </c>
      <c r="E1444" s="3">
        <f t="shared" si="133"/>
        <v>349.46199999999993</v>
      </c>
      <c r="F1444" s="3" t="str">
        <f t="shared" si="134"/>
        <v>no</v>
      </c>
      <c r="G1444" s="3" t="str">
        <f t="shared" si="135"/>
        <v>yes</v>
      </c>
      <c r="H1444" s="3">
        <f t="shared" si="136"/>
        <v>330.75</v>
      </c>
    </row>
    <row r="1445" spans="1:8" x14ac:dyDescent="0.15">
      <c r="A1445" s="3">
        <v>1990.09</v>
      </c>
      <c r="B1445" s="3">
        <v>315.41000000000003</v>
      </c>
      <c r="C1445" s="3" t="str">
        <f t="shared" si="137"/>
        <v>no</v>
      </c>
      <c r="D1445" s="3">
        <f t="shared" si="132"/>
        <v>342.27866666666665</v>
      </c>
      <c r="E1445" s="3">
        <f t="shared" si="133"/>
        <v>347.92</v>
      </c>
      <c r="F1445" s="3" t="str">
        <f t="shared" si="134"/>
        <v>no</v>
      </c>
      <c r="G1445" s="3" t="str">
        <f t="shared" si="135"/>
        <v>no</v>
      </c>
      <c r="H1445" s="3">
        <f t="shared" si="136"/>
        <v>0</v>
      </c>
    </row>
    <row r="1446" spans="1:8" x14ac:dyDescent="0.15">
      <c r="A1446" s="3">
        <v>1990.1</v>
      </c>
      <c r="B1446" s="3">
        <v>307.12</v>
      </c>
      <c r="C1446" s="3" t="str">
        <f t="shared" si="137"/>
        <v>no</v>
      </c>
      <c r="D1446" s="3">
        <f t="shared" si="132"/>
        <v>341.72599999999994</v>
      </c>
      <c r="E1446" s="3">
        <f t="shared" si="133"/>
        <v>343.36600000000004</v>
      </c>
      <c r="F1446" s="3" t="str">
        <f t="shared" si="134"/>
        <v>no</v>
      </c>
      <c r="G1446" s="3" t="str">
        <f t="shared" si="135"/>
        <v>no</v>
      </c>
      <c r="H1446" s="3">
        <f t="shared" si="136"/>
        <v>0</v>
      </c>
    </row>
    <row r="1447" spans="1:8" x14ac:dyDescent="0.15">
      <c r="A1447" s="3">
        <v>1990.11</v>
      </c>
      <c r="B1447" s="3">
        <v>315.29000000000002</v>
      </c>
      <c r="C1447" s="3" t="str">
        <f t="shared" si="137"/>
        <v>no</v>
      </c>
      <c r="D1447" s="3">
        <f t="shared" si="132"/>
        <v>340.07399999999996</v>
      </c>
      <c r="E1447" s="3">
        <f t="shared" si="133"/>
        <v>334.74000000000007</v>
      </c>
      <c r="F1447" s="3" t="str">
        <f t="shared" si="134"/>
        <v>no</v>
      </c>
      <c r="G1447" s="3" t="str">
        <f t="shared" si="135"/>
        <v>no</v>
      </c>
      <c r="H1447" s="3">
        <f t="shared" si="136"/>
        <v>0</v>
      </c>
    </row>
    <row r="1448" spans="1:8" x14ac:dyDescent="0.15">
      <c r="A1448" s="3">
        <v>1990.12</v>
      </c>
      <c r="B1448" s="3">
        <v>328.75</v>
      </c>
      <c r="C1448" s="3" t="str">
        <f t="shared" si="137"/>
        <v>no</v>
      </c>
      <c r="D1448" s="3">
        <f t="shared" si="132"/>
        <v>337.98666666666662</v>
      </c>
      <c r="E1448" s="3">
        <f t="shared" si="133"/>
        <v>325.71999999999997</v>
      </c>
      <c r="F1448" s="3" t="str">
        <f t="shared" si="134"/>
        <v>no</v>
      </c>
      <c r="G1448" s="3" t="str">
        <f t="shared" si="135"/>
        <v>no</v>
      </c>
      <c r="H1448" s="3">
        <f t="shared" si="136"/>
        <v>0</v>
      </c>
    </row>
    <row r="1449" spans="1:8" x14ac:dyDescent="0.15">
      <c r="A1449" s="3">
        <v>1991.01</v>
      </c>
      <c r="B1449" s="3">
        <v>325.49</v>
      </c>
      <c r="C1449" s="3" t="str">
        <f t="shared" si="137"/>
        <v>no</v>
      </c>
      <c r="D1449" s="3">
        <f t="shared" si="132"/>
        <v>336.74999999999994</v>
      </c>
      <c r="E1449" s="3">
        <f t="shared" si="133"/>
        <v>319.46400000000006</v>
      </c>
      <c r="F1449" s="3" t="str">
        <f t="shared" si="134"/>
        <v>no</v>
      </c>
      <c r="G1449" s="3" t="str">
        <f t="shared" si="135"/>
        <v>no</v>
      </c>
      <c r="H1449" s="3">
        <f t="shared" si="136"/>
        <v>0</v>
      </c>
    </row>
    <row r="1450" spans="1:8" x14ac:dyDescent="0.15">
      <c r="A1450" s="3">
        <v>1991.02</v>
      </c>
      <c r="B1450" s="3">
        <v>362.26</v>
      </c>
      <c r="C1450" s="3" t="str">
        <f t="shared" si="137"/>
        <v>no</v>
      </c>
      <c r="D1450" s="3">
        <f t="shared" si="132"/>
        <v>335.28933333333327</v>
      </c>
      <c r="E1450" s="3">
        <f t="shared" si="133"/>
        <v>318.41199999999998</v>
      </c>
      <c r="F1450" s="3" t="str">
        <f t="shared" si="134"/>
        <v>yes</v>
      </c>
      <c r="G1450" s="3" t="str">
        <f t="shared" si="135"/>
        <v>no</v>
      </c>
      <c r="H1450" s="3">
        <f t="shared" si="136"/>
        <v>-362.26</v>
      </c>
    </row>
    <row r="1451" spans="1:8" x14ac:dyDescent="0.15">
      <c r="A1451" s="3">
        <v>1991.03</v>
      </c>
      <c r="B1451" s="3">
        <v>372.28</v>
      </c>
      <c r="C1451" s="3" t="str">
        <f t="shared" si="137"/>
        <v>yes</v>
      </c>
      <c r="D1451" s="3">
        <f t="shared" si="132"/>
        <v>336.76</v>
      </c>
      <c r="E1451" s="3">
        <f t="shared" si="133"/>
        <v>327.78200000000004</v>
      </c>
      <c r="F1451" s="3" t="str">
        <f t="shared" si="134"/>
        <v>no</v>
      </c>
      <c r="G1451" s="3" t="str">
        <f t="shared" si="135"/>
        <v>no</v>
      </c>
      <c r="H1451" s="3">
        <f t="shared" si="136"/>
        <v>0</v>
      </c>
    </row>
    <row r="1452" spans="1:8" x14ac:dyDescent="0.15">
      <c r="A1452" s="3">
        <v>1991.04</v>
      </c>
      <c r="B1452" s="3">
        <v>379.68</v>
      </c>
      <c r="C1452" s="3" t="str">
        <f t="shared" si="137"/>
        <v>yes</v>
      </c>
      <c r="D1452" s="3">
        <f t="shared" si="132"/>
        <v>338.33866666666665</v>
      </c>
      <c r="E1452" s="3">
        <f t="shared" si="133"/>
        <v>340.81399999999996</v>
      </c>
      <c r="F1452" s="3" t="str">
        <f t="shared" si="134"/>
        <v>no</v>
      </c>
      <c r="G1452" s="3" t="str">
        <f t="shared" si="135"/>
        <v>no</v>
      </c>
      <c r="H1452" s="3">
        <f t="shared" si="136"/>
        <v>0</v>
      </c>
    </row>
    <row r="1453" spans="1:8" x14ac:dyDescent="0.15">
      <c r="A1453" s="3">
        <v>1991.05</v>
      </c>
      <c r="B1453" s="3">
        <v>377.99</v>
      </c>
      <c r="C1453" s="3" t="str">
        <f t="shared" si="137"/>
        <v>yes</v>
      </c>
      <c r="D1453" s="3">
        <f t="shared" si="132"/>
        <v>340.98599999999999</v>
      </c>
      <c r="E1453" s="3">
        <f t="shared" si="133"/>
        <v>353.69200000000001</v>
      </c>
      <c r="F1453" s="3" t="str">
        <f t="shared" si="134"/>
        <v>no</v>
      </c>
      <c r="G1453" s="3" t="str">
        <f t="shared" si="135"/>
        <v>no</v>
      </c>
      <c r="H1453" s="3">
        <f t="shared" si="136"/>
        <v>0</v>
      </c>
    </row>
    <row r="1454" spans="1:8" x14ac:dyDescent="0.15">
      <c r="A1454" s="3">
        <v>1991.06</v>
      </c>
      <c r="B1454" s="3">
        <v>378.29</v>
      </c>
      <c r="C1454" s="3" t="str">
        <f t="shared" si="137"/>
        <v>yes</v>
      </c>
      <c r="D1454" s="3">
        <f t="shared" si="132"/>
        <v>344.15533333333326</v>
      </c>
      <c r="E1454" s="3">
        <f t="shared" si="133"/>
        <v>363.54</v>
      </c>
      <c r="F1454" s="3" t="str">
        <f t="shared" si="134"/>
        <v>no</v>
      </c>
      <c r="G1454" s="3" t="str">
        <f t="shared" si="135"/>
        <v>no</v>
      </c>
      <c r="H1454" s="3">
        <f t="shared" si="136"/>
        <v>0</v>
      </c>
    </row>
    <row r="1455" spans="1:8" x14ac:dyDescent="0.15">
      <c r="A1455" s="3">
        <v>1991.07</v>
      </c>
      <c r="B1455" s="3">
        <v>380.23</v>
      </c>
      <c r="C1455" s="3" t="str">
        <f t="shared" si="137"/>
        <v>yes</v>
      </c>
      <c r="D1455" s="3">
        <f t="shared" si="132"/>
        <v>346.81066666666663</v>
      </c>
      <c r="E1455" s="3">
        <f t="shared" si="133"/>
        <v>374.1</v>
      </c>
      <c r="F1455" s="3" t="str">
        <f t="shared" si="134"/>
        <v>no</v>
      </c>
      <c r="G1455" s="3" t="str">
        <f t="shared" si="135"/>
        <v>no</v>
      </c>
      <c r="H1455" s="3">
        <f t="shared" si="136"/>
        <v>0</v>
      </c>
    </row>
    <row r="1456" spans="1:8" x14ac:dyDescent="0.15">
      <c r="A1456" s="3">
        <v>1991.08</v>
      </c>
      <c r="B1456" s="3">
        <v>389.4</v>
      </c>
      <c r="C1456" s="3" t="str">
        <f t="shared" si="137"/>
        <v>yes</v>
      </c>
      <c r="D1456" s="3">
        <f t="shared" si="132"/>
        <v>349.61400000000009</v>
      </c>
      <c r="E1456" s="3">
        <f t="shared" si="133"/>
        <v>377.69400000000002</v>
      </c>
      <c r="F1456" s="3" t="str">
        <f t="shared" si="134"/>
        <v>no</v>
      </c>
      <c r="G1456" s="3" t="str">
        <f t="shared" si="135"/>
        <v>no</v>
      </c>
      <c r="H1456" s="3">
        <f t="shared" si="136"/>
        <v>0</v>
      </c>
    </row>
    <row r="1457" spans="1:8" x14ac:dyDescent="0.15">
      <c r="A1457" s="3">
        <v>1991.09</v>
      </c>
      <c r="B1457" s="3">
        <v>387.2</v>
      </c>
      <c r="C1457" s="3" t="str">
        <f t="shared" si="137"/>
        <v>yes</v>
      </c>
      <c r="D1457" s="3">
        <f t="shared" si="132"/>
        <v>352.22400000000005</v>
      </c>
      <c r="E1457" s="3">
        <f t="shared" si="133"/>
        <v>381.11800000000005</v>
      </c>
      <c r="F1457" s="3" t="str">
        <f t="shared" si="134"/>
        <v>no</v>
      </c>
      <c r="G1457" s="3" t="str">
        <f t="shared" si="135"/>
        <v>no</v>
      </c>
      <c r="H1457" s="3">
        <f t="shared" si="136"/>
        <v>0</v>
      </c>
    </row>
    <row r="1458" spans="1:8" x14ac:dyDescent="0.15">
      <c r="A1458" s="3">
        <v>1991.1</v>
      </c>
      <c r="B1458" s="3">
        <v>386.88</v>
      </c>
      <c r="C1458" s="3" t="str">
        <f t="shared" si="137"/>
        <v>yes</v>
      </c>
      <c r="D1458" s="3">
        <f t="shared" si="132"/>
        <v>354.01133333333325</v>
      </c>
      <c r="E1458" s="3">
        <f t="shared" si="133"/>
        <v>382.62199999999996</v>
      </c>
      <c r="F1458" s="3" t="str">
        <f t="shared" si="134"/>
        <v>no</v>
      </c>
      <c r="G1458" s="3" t="str">
        <f t="shared" si="135"/>
        <v>no</v>
      </c>
      <c r="H1458" s="3">
        <f t="shared" si="136"/>
        <v>0</v>
      </c>
    </row>
    <row r="1459" spans="1:8" x14ac:dyDescent="0.15">
      <c r="A1459" s="3">
        <v>1991.11</v>
      </c>
      <c r="B1459" s="3">
        <v>385.92</v>
      </c>
      <c r="C1459" s="3" t="str">
        <f t="shared" si="137"/>
        <v>yes</v>
      </c>
      <c r="D1459" s="3">
        <f t="shared" si="132"/>
        <v>355.80133333333339</v>
      </c>
      <c r="E1459" s="3">
        <f t="shared" si="133"/>
        <v>384.4</v>
      </c>
      <c r="F1459" s="3" t="str">
        <f t="shared" si="134"/>
        <v>no</v>
      </c>
      <c r="G1459" s="3" t="str">
        <f t="shared" si="135"/>
        <v>no</v>
      </c>
      <c r="H1459" s="3">
        <f t="shared" si="136"/>
        <v>0</v>
      </c>
    </row>
    <row r="1460" spans="1:8" x14ac:dyDescent="0.15">
      <c r="A1460" s="3">
        <v>1991.12</v>
      </c>
      <c r="B1460" s="3">
        <v>388.51</v>
      </c>
      <c r="C1460" s="3" t="str">
        <f t="shared" si="137"/>
        <v>yes</v>
      </c>
      <c r="D1460" s="3">
        <f t="shared" si="132"/>
        <v>359.47933333333333</v>
      </c>
      <c r="E1460" s="3">
        <f t="shared" si="133"/>
        <v>385.92600000000004</v>
      </c>
      <c r="F1460" s="3" t="str">
        <f t="shared" si="134"/>
        <v>no</v>
      </c>
      <c r="G1460" s="3" t="str">
        <f t="shared" si="135"/>
        <v>no</v>
      </c>
      <c r="H1460" s="3">
        <f t="shared" si="136"/>
        <v>0</v>
      </c>
    </row>
    <row r="1461" spans="1:8" x14ac:dyDescent="0.15">
      <c r="A1461" s="3">
        <v>1992.01</v>
      </c>
      <c r="B1461" s="3">
        <v>416.08</v>
      </c>
      <c r="C1461" s="3" t="str">
        <f t="shared" si="137"/>
        <v>yes</v>
      </c>
      <c r="D1461" s="3">
        <f t="shared" si="132"/>
        <v>364.35266666666666</v>
      </c>
      <c r="E1461" s="3">
        <f t="shared" si="133"/>
        <v>387.58199999999999</v>
      </c>
      <c r="F1461" s="3" t="str">
        <f t="shared" si="134"/>
        <v>no</v>
      </c>
      <c r="G1461" s="3" t="str">
        <f t="shared" si="135"/>
        <v>no</v>
      </c>
      <c r="H1461" s="3">
        <f t="shared" si="136"/>
        <v>0</v>
      </c>
    </row>
    <row r="1462" spans="1:8" x14ac:dyDescent="0.15">
      <c r="A1462" s="3">
        <v>1992.02</v>
      </c>
      <c r="B1462" s="3">
        <v>412.56</v>
      </c>
      <c r="C1462" s="3" t="str">
        <f t="shared" si="137"/>
        <v>yes</v>
      </c>
      <c r="D1462" s="3">
        <f t="shared" si="132"/>
        <v>371.61666666666667</v>
      </c>
      <c r="E1462" s="3">
        <f t="shared" si="133"/>
        <v>392.91800000000001</v>
      </c>
      <c r="F1462" s="3" t="str">
        <f t="shared" si="134"/>
        <v>no</v>
      </c>
      <c r="G1462" s="3" t="str">
        <f t="shared" si="135"/>
        <v>no</v>
      </c>
      <c r="H1462" s="3">
        <f t="shared" si="136"/>
        <v>0</v>
      </c>
    </row>
    <row r="1463" spans="1:8" x14ac:dyDescent="0.15">
      <c r="A1463" s="3">
        <v>1992.03</v>
      </c>
      <c r="B1463" s="3">
        <v>407.36</v>
      </c>
      <c r="C1463" s="3" t="str">
        <f t="shared" si="137"/>
        <v>yes</v>
      </c>
      <c r="D1463" s="3">
        <f t="shared" si="132"/>
        <v>378.10133333333334</v>
      </c>
      <c r="E1463" s="3">
        <f t="shared" si="133"/>
        <v>397.98999999999995</v>
      </c>
      <c r="F1463" s="3" t="str">
        <f t="shared" si="134"/>
        <v>no</v>
      </c>
      <c r="G1463" s="3" t="str">
        <f t="shared" si="135"/>
        <v>no</v>
      </c>
      <c r="H1463" s="3">
        <f t="shared" si="136"/>
        <v>0</v>
      </c>
    </row>
    <row r="1464" spans="1:8" x14ac:dyDescent="0.15">
      <c r="A1464" s="3">
        <v>1992.04</v>
      </c>
      <c r="B1464" s="3">
        <v>407.41</v>
      </c>
      <c r="C1464" s="3" t="str">
        <f t="shared" si="137"/>
        <v>yes</v>
      </c>
      <c r="D1464" s="3">
        <f t="shared" si="132"/>
        <v>383.34199999999998</v>
      </c>
      <c r="E1464" s="3">
        <f t="shared" si="133"/>
        <v>402.08599999999996</v>
      </c>
      <c r="F1464" s="3" t="str">
        <f t="shared" si="134"/>
        <v>no</v>
      </c>
      <c r="G1464" s="3" t="str">
        <f t="shared" si="135"/>
        <v>no</v>
      </c>
      <c r="H1464" s="3">
        <f t="shared" si="136"/>
        <v>0</v>
      </c>
    </row>
    <row r="1465" spans="1:8" x14ac:dyDescent="0.15">
      <c r="A1465" s="3">
        <v>1992.05</v>
      </c>
      <c r="B1465" s="3">
        <v>414.81</v>
      </c>
      <c r="C1465" s="3" t="str">
        <f t="shared" si="137"/>
        <v>yes</v>
      </c>
      <c r="D1465" s="3">
        <f t="shared" si="132"/>
        <v>388.80333333333334</v>
      </c>
      <c r="E1465" s="3">
        <f t="shared" si="133"/>
        <v>406.38399999999996</v>
      </c>
      <c r="F1465" s="3" t="str">
        <f t="shared" si="134"/>
        <v>no</v>
      </c>
      <c r="G1465" s="3" t="str">
        <f t="shared" si="135"/>
        <v>no</v>
      </c>
      <c r="H1465" s="3">
        <f t="shared" si="136"/>
        <v>0</v>
      </c>
    </row>
    <row r="1466" spans="1:8" x14ac:dyDescent="0.15">
      <c r="A1466" s="3">
        <v>1992.06</v>
      </c>
      <c r="B1466" s="3">
        <v>408.27</v>
      </c>
      <c r="C1466" s="3" t="str">
        <f t="shared" si="137"/>
        <v>yes</v>
      </c>
      <c r="D1466" s="3">
        <f t="shared" si="132"/>
        <v>392.30666666666667</v>
      </c>
      <c r="E1466" s="3">
        <f t="shared" si="133"/>
        <v>411.64400000000006</v>
      </c>
      <c r="F1466" s="3" t="str">
        <f t="shared" si="134"/>
        <v>no</v>
      </c>
      <c r="G1466" s="3" t="str">
        <f t="shared" si="135"/>
        <v>yes</v>
      </c>
      <c r="H1466" s="3">
        <f t="shared" si="136"/>
        <v>408.27</v>
      </c>
    </row>
    <row r="1467" spans="1:8" x14ac:dyDescent="0.15">
      <c r="A1467" s="3">
        <v>1992.07</v>
      </c>
      <c r="B1467" s="3">
        <v>415.05</v>
      </c>
      <c r="C1467" s="3" t="str">
        <f t="shared" si="137"/>
        <v>no</v>
      </c>
      <c r="D1467" s="3">
        <f t="shared" si="132"/>
        <v>394.70600000000002</v>
      </c>
      <c r="E1467" s="3">
        <f t="shared" si="133"/>
        <v>410.08199999999999</v>
      </c>
      <c r="F1467" s="3" t="str">
        <f t="shared" si="134"/>
        <v>yes</v>
      </c>
      <c r="G1467" s="3" t="str">
        <f t="shared" si="135"/>
        <v>no</v>
      </c>
      <c r="H1467" s="3">
        <f t="shared" si="136"/>
        <v>-415.05</v>
      </c>
    </row>
    <row r="1468" spans="1:8" x14ac:dyDescent="0.15">
      <c r="A1468" s="3">
        <v>1992.08</v>
      </c>
      <c r="B1468" s="3">
        <v>417.93</v>
      </c>
      <c r="C1468" s="3" t="str">
        <f t="shared" si="137"/>
        <v>yes</v>
      </c>
      <c r="D1468" s="3">
        <f t="shared" si="132"/>
        <v>397.06400000000002</v>
      </c>
      <c r="E1468" s="3">
        <f t="shared" si="133"/>
        <v>410.58000000000004</v>
      </c>
      <c r="F1468" s="3" t="str">
        <f t="shared" si="134"/>
        <v>no</v>
      </c>
      <c r="G1468" s="3" t="str">
        <f t="shared" si="135"/>
        <v>no</v>
      </c>
      <c r="H1468" s="3">
        <f t="shared" si="136"/>
        <v>0</v>
      </c>
    </row>
    <row r="1469" spans="1:8" x14ac:dyDescent="0.15">
      <c r="A1469" s="3">
        <v>1992.09</v>
      </c>
      <c r="B1469" s="3">
        <v>418.48</v>
      </c>
      <c r="C1469" s="3" t="str">
        <f t="shared" si="137"/>
        <v>yes</v>
      </c>
      <c r="D1469" s="3">
        <f t="shared" si="132"/>
        <v>399.72666666666669</v>
      </c>
      <c r="E1469" s="3">
        <f t="shared" si="133"/>
        <v>412.69399999999996</v>
      </c>
      <c r="F1469" s="3" t="str">
        <f t="shared" si="134"/>
        <v>no</v>
      </c>
      <c r="G1469" s="3" t="str">
        <f t="shared" si="135"/>
        <v>no</v>
      </c>
      <c r="H1469" s="3">
        <f t="shared" si="136"/>
        <v>0</v>
      </c>
    </row>
    <row r="1470" spans="1:8" x14ac:dyDescent="0.15">
      <c r="A1470" s="3">
        <v>1992.1</v>
      </c>
      <c r="B1470" s="3">
        <v>412.5</v>
      </c>
      <c r="C1470" s="3" t="str">
        <f t="shared" si="137"/>
        <v>yes</v>
      </c>
      <c r="D1470" s="3">
        <f t="shared" si="132"/>
        <v>402.40600000000012</v>
      </c>
      <c r="E1470" s="3">
        <f t="shared" si="133"/>
        <v>414.90800000000002</v>
      </c>
      <c r="F1470" s="3" t="str">
        <f t="shared" si="134"/>
        <v>no</v>
      </c>
      <c r="G1470" s="3" t="str">
        <f t="shared" si="135"/>
        <v>yes</v>
      </c>
      <c r="H1470" s="3">
        <f t="shared" si="136"/>
        <v>412.5</v>
      </c>
    </row>
    <row r="1471" spans="1:8" x14ac:dyDescent="0.15">
      <c r="A1471" s="3">
        <v>1992.11</v>
      </c>
      <c r="B1471" s="3">
        <v>422.84</v>
      </c>
      <c r="C1471" s="3" t="str">
        <f t="shared" si="137"/>
        <v>no</v>
      </c>
      <c r="D1471" s="3">
        <f t="shared" si="132"/>
        <v>404.55733333333336</v>
      </c>
      <c r="E1471" s="3">
        <f t="shared" si="133"/>
        <v>414.44600000000003</v>
      </c>
      <c r="F1471" s="3" t="str">
        <f t="shared" si="134"/>
        <v>yes</v>
      </c>
      <c r="G1471" s="3" t="str">
        <f t="shared" si="135"/>
        <v>no</v>
      </c>
      <c r="H1471" s="3">
        <f t="shared" si="136"/>
        <v>-422.84</v>
      </c>
    </row>
    <row r="1472" spans="1:8" x14ac:dyDescent="0.15">
      <c r="A1472" s="3">
        <v>1992.12</v>
      </c>
      <c r="B1472" s="3">
        <v>435.64</v>
      </c>
      <c r="C1472" s="3" t="str">
        <f t="shared" si="137"/>
        <v>yes</v>
      </c>
      <c r="D1472" s="3">
        <f t="shared" si="132"/>
        <v>406.78666666666675</v>
      </c>
      <c r="E1472" s="3">
        <f t="shared" si="133"/>
        <v>417.36</v>
      </c>
      <c r="F1472" s="3" t="str">
        <f t="shared" si="134"/>
        <v>no</v>
      </c>
      <c r="G1472" s="3" t="str">
        <f t="shared" si="135"/>
        <v>no</v>
      </c>
      <c r="H1472" s="3">
        <f t="shared" si="136"/>
        <v>0</v>
      </c>
    </row>
    <row r="1473" spans="1:8" x14ac:dyDescent="0.15">
      <c r="A1473" s="3">
        <v>1993.01</v>
      </c>
      <c r="B1473" s="3">
        <v>435.23</v>
      </c>
      <c r="C1473" s="3" t="str">
        <f t="shared" si="137"/>
        <v>yes</v>
      </c>
      <c r="D1473" s="3">
        <f t="shared" si="132"/>
        <v>410.01600000000002</v>
      </c>
      <c r="E1473" s="3">
        <f t="shared" si="133"/>
        <v>421.47799999999995</v>
      </c>
      <c r="F1473" s="3" t="str">
        <f t="shared" si="134"/>
        <v>no</v>
      </c>
      <c r="G1473" s="3" t="str">
        <f t="shared" si="135"/>
        <v>no</v>
      </c>
      <c r="H1473" s="3">
        <f t="shared" si="136"/>
        <v>0</v>
      </c>
    </row>
    <row r="1474" spans="1:8" x14ac:dyDescent="0.15">
      <c r="A1474" s="3">
        <v>1993.02</v>
      </c>
      <c r="B1474" s="3">
        <v>441.7</v>
      </c>
      <c r="C1474" s="3" t="str">
        <f t="shared" si="137"/>
        <v>yes</v>
      </c>
      <c r="D1474" s="3">
        <f t="shared" si="132"/>
        <v>413.23933333333332</v>
      </c>
      <c r="E1474" s="3">
        <f t="shared" si="133"/>
        <v>424.93799999999999</v>
      </c>
      <c r="F1474" s="3" t="str">
        <f t="shared" si="134"/>
        <v>no</v>
      </c>
      <c r="G1474" s="3" t="str">
        <f t="shared" si="135"/>
        <v>no</v>
      </c>
      <c r="H1474" s="3">
        <f t="shared" si="136"/>
        <v>0</v>
      </c>
    </row>
    <row r="1475" spans="1:8" x14ac:dyDescent="0.15">
      <c r="A1475" s="3">
        <v>1993.03</v>
      </c>
      <c r="B1475" s="3">
        <v>450.16</v>
      </c>
      <c r="C1475" s="3" t="str">
        <f t="shared" si="137"/>
        <v>yes</v>
      </c>
      <c r="D1475" s="3">
        <f t="shared" si="132"/>
        <v>416.95799999999997</v>
      </c>
      <c r="E1475" s="3">
        <f t="shared" si="133"/>
        <v>429.58199999999999</v>
      </c>
      <c r="F1475" s="3" t="str">
        <f t="shared" si="134"/>
        <v>no</v>
      </c>
      <c r="G1475" s="3" t="str">
        <f t="shared" si="135"/>
        <v>no</v>
      </c>
      <c r="H1475" s="3">
        <f t="shared" si="136"/>
        <v>0</v>
      </c>
    </row>
    <row r="1476" spans="1:8" x14ac:dyDescent="0.15">
      <c r="A1476" s="3">
        <v>1993.04</v>
      </c>
      <c r="B1476" s="3">
        <v>443.08</v>
      </c>
      <c r="C1476" s="3" t="str">
        <f t="shared" si="137"/>
        <v>yes</v>
      </c>
      <c r="D1476" s="3">
        <f t="shared" si="132"/>
        <v>421.0680000000001</v>
      </c>
      <c r="E1476" s="3">
        <f t="shared" si="133"/>
        <v>437.11400000000003</v>
      </c>
      <c r="F1476" s="3" t="str">
        <f t="shared" si="134"/>
        <v>no</v>
      </c>
      <c r="G1476" s="3" t="str">
        <f t="shared" si="135"/>
        <v>no</v>
      </c>
      <c r="H1476" s="3">
        <f t="shared" si="136"/>
        <v>0</v>
      </c>
    </row>
    <row r="1477" spans="1:8" x14ac:dyDescent="0.15">
      <c r="A1477" s="3">
        <v>1993.05</v>
      </c>
      <c r="B1477" s="3">
        <v>445.25</v>
      </c>
      <c r="C1477" s="3" t="str">
        <f t="shared" si="137"/>
        <v>yes</v>
      </c>
      <c r="D1477" s="3">
        <f t="shared" si="132"/>
        <v>422.86799999999999</v>
      </c>
      <c r="E1477" s="3">
        <f t="shared" si="133"/>
        <v>441.16199999999998</v>
      </c>
      <c r="F1477" s="3" t="str">
        <f t="shared" si="134"/>
        <v>no</v>
      </c>
      <c r="G1477" s="3" t="str">
        <f t="shared" si="135"/>
        <v>no</v>
      </c>
      <c r="H1477" s="3">
        <f t="shared" si="136"/>
        <v>0</v>
      </c>
    </row>
    <row r="1478" spans="1:8" x14ac:dyDescent="0.15">
      <c r="A1478" s="3">
        <v>1993.06</v>
      </c>
      <c r="B1478" s="3">
        <v>448.06</v>
      </c>
      <c r="C1478" s="3" t="str">
        <f t="shared" si="137"/>
        <v>yes</v>
      </c>
      <c r="D1478" s="3">
        <f t="shared" si="132"/>
        <v>425.04733333333331</v>
      </c>
      <c r="E1478" s="3">
        <f t="shared" si="133"/>
        <v>443.084</v>
      </c>
      <c r="F1478" s="3" t="str">
        <f t="shared" si="134"/>
        <v>no</v>
      </c>
      <c r="G1478" s="3" t="str">
        <f t="shared" si="135"/>
        <v>no</v>
      </c>
      <c r="H1478" s="3">
        <f t="shared" si="136"/>
        <v>0</v>
      </c>
    </row>
    <row r="1479" spans="1:8" x14ac:dyDescent="0.15">
      <c r="A1479" s="3">
        <v>1993.07</v>
      </c>
      <c r="B1479" s="3">
        <v>447.29</v>
      </c>
      <c r="C1479" s="3" t="str">
        <f t="shared" si="137"/>
        <v>yes</v>
      </c>
      <c r="D1479" s="3">
        <f t="shared" si="132"/>
        <v>427.76066666666668</v>
      </c>
      <c r="E1479" s="3">
        <f t="shared" si="133"/>
        <v>445.65</v>
      </c>
      <c r="F1479" s="3" t="str">
        <f t="shared" si="134"/>
        <v>no</v>
      </c>
      <c r="G1479" s="3" t="str">
        <f t="shared" si="135"/>
        <v>no</v>
      </c>
      <c r="H1479" s="3">
        <f t="shared" si="136"/>
        <v>0</v>
      </c>
    </row>
    <row r="1480" spans="1:8" x14ac:dyDescent="0.15">
      <c r="A1480" s="3">
        <v>1993.08</v>
      </c>
      <c r="B1480" s="3">
        <v>454.13</v>
      </c>
      <c r="C1480" s="3" t="str">
        <f t="shared" si="137"/>
        <v>yes</v>
      </c>
      <c r="D1480" s="3">
        <f t="shared" si="132"/>
        <v>430.41933333333333</v>
      </c>
      <c r="E1480" s="3">
        <f t="shared" si="133"/>
        <v>446.76800000000003</v>
      </c>
      <c r="F1480" s="3" t="str">
        <f t="shared" si="134"/>
        <v>no</v>
      </c>
      <c r="G1480" s="3" t="str">
        <f t="shared" si="135"/>
        <v>no</v>
      </c>
      <c r="H1480" s="3">
        <f t="shared" si="136"/>
        <v>0</v>
      </c>
    </row>
    <row r="1481" spans="1:8" x14ac:dyDescent="0.15">
      <c r="A1481" s="3">
        <v>1993.09</v>
      </c>
      <c r="B1481" s="3">
        <v>459.24</v>
      </c>
      <c r="C1481" s="3" t="str">
        <f t="shared" si="137"/>
        <v>yes</v>
      </c>
      <c r="D1481" s="3">
        <f t="shared" si="132"/>
        <v>433.04066666666671</v>
      </c>
      <c r="E1481" s="3">
        <f t="shared" si="133"/>
        <v>447.56200000000001</v>
      </c>
      <c r="F1481" s="3" t="str">
        <f t="shared" si="134"/>
        <v>no</v>
      </c>
      <c r="G1481" s="3" t="str">
        <f t="shared" si="135"/>
        <v>no</v>
      </c>
      <c r="H1481" s="3">
        <f t="shared" si="136"/>
        <v>0</v>
      </c>
    </row>
    <row r="1482" spans="1:8" x14ac:dyDescent="0.15">
      <c r="A1482" s="3">
        <v>1993.1</v>
      </c>
      <c r="B1482" s="3">
        <v>463.9</v>
      </c>
      <c r="C1482" s="3" t="str">
        <f t="shared" si="137"/>
        <v>yes</v>
      </c>
      <c r="D1482" s="3">
        <f t="shared" si="132"/>
        <v>436.43866666666668</v>
      </c>
      <c r="E1482" s="3">
        <f t="shared" si="133"/>
        <v>450.79400000000004</v>
      </c>
      <c r="F1482" s="3" t="str">
        <f t="shared" si="134"/>
        <v>no</v>
      </c>
      <c r="G1482" s="3" t="str">
        <f t="shared" si="135"/>
        <v>no</v>
      </c>
      <c r="H1482" s="3">
        <f t="shared" si="136"/>
        <v>0</v>
      </c>
    </row>
    <row r="1483" spans="1:8" x14ac:dyDescent="0.15">
      <c r="A1483" s="3">
        <v>1993.11</v>
      </c>
      <c r="B1483" s="3">
        <v>462.89</v>
      </c>
      <c r="C1483" s="3" t="str">
        <f t="shared" si="137"/>
        <v>yes</v>
      </c>
      <c r="D1483" s="3">
        <f t="shared" si="132"/>
        <v>439.69533333333328</v>
      </c>
      <c r="E1483" s="3">
        <f t="shared" si="133"/>
        <v>454.524</v>
      </c>
      <c r="F1483" s="3" t="str">
        <f t="shared" si="134"/>
        <v>no</v>
      </c>
      <c r="G1483" s="3" t="str">
        <f t="shared" si="135"/>
        <v>no</v>
      </c>
      <c r="H1483" s="3">
        <f t="shared" si="136"/>
        <v>0</v>
      </c>
    </row>
    <row r="1484" spans="1:8" x14ac:dyDescent="0.15">
      <c r="A1484" s="3">
        <v>1993.12</v>
      </c>
      <c r="B1484" s="3">
        <v>465.95</v>
      </c>
      <c r="C1484" s="3" t="str">
        <f t="shared" si="137"/>
        <v>yes</v>
      </c>
      <c r="D1484" s="3">
        <f t="shared" si="132"/>
        <v>442.69266666666664</v>
      </c>
      <c r="E1484" s="3">
        <f t="shared" si="133"/>
        <v>457.48999999999995</v>
      </c>
      <c r="F1484" s="3" t="str">
        <f t="shared" si="134"/>
        <v>no</v>
      </c>
      <c r="G1484" s="3" t="str">
        <f t="shared" si="135"/>
        <v>no</v>
      </c>
      <c r="H1484" s="3">
        <f t="shared" si="136"/>
        <v>0</v>
      </c>
    </row>
    <row r="1485" spans="1:8" x14ac:dyDescent="0.15">
      <c r="A1485" s="3">
        <v>1994.01</v>
      </c>
      <c r="B1485" s="3">
        <v>472.99</v>
      </c>
      <c r="C1485" s="3" t="str">
        <f t="shared" si="137"/>
        <v>yes</v>
      </c>
      <c r="D1485" s="3">
        <f t="shared" si="132"/>
        <v>445.85733333333332</v>
      </c>
      <c r="E1485" s="3">
        <f t="shared" si="133"/>
        <v>461.22199999999992</v>
      </c>
      <c r="F1485" s="3" t="str">
        <f t="shared" si="134"/>
        <v>no</v>
      </c>
      <c r="G1485" s="3" t="str">
        <f t="shared" si="135"/>
        <v>no</v>
      </c>
      <c r="H1485" s="3">
        <f t="shared" si="136"/>
        <v>0</v>
      </c>
    </row>
    <row r="1486" spans="1:8" x14ac:dyDescent="0.15">
      <c r="A1486" s="3">
        <v>1994.02</v>
      </c>
      <c r="B1486" s="3">
        <v>471.58</v>
      </c>
      <c r="C1486" s="3" t="str">
        <f t="shared" si="137"/>
        <v>yes</v>
      </c>
      <c r="D1486" s="3">
        <f t="shared" si="132"/>
        <v>449.89</v>
      </c>
      <c r="E1486" s="3">
        <f t="shared" si="133"/>
        <v>464.99400000000003</v>
      </c>
      <c r="F1486" s="3" t="str">
        <f t="shared" si="134"/>
        <v>no</v>
      </c>
      <c r="G1486" s="3" t="str">
        <f t="shared" si="135"/>
        <v>no</v>
      </c>
      <c r="H1486" s="3">
        <f t="shared" si="136"/>
        <v>0</v>
      </c>
    </row>
    <row r="1487" spans="1:8" x14ac:dyDescent="0.15">
      <c r="A1487" s="3">
        <v>1994.03</v>
      </c>
      <c r="B1487" s="3">
        <v>463.81</v>
      </c>
      <c r="C1487" s="3" t="str">
        <f t="shared" si="137"/>
        <v>yes</v>
      </c>
      <c r="D1487" s="3">
        <f t="shared" si="132"/>
        <v>453.1393333333333</v>
      </c>
      <c r="E1487" s="3">
        <f t="shared" si="133"/>
        <v>467.46199999999999</v>
      </c>
      <c r="F1487" s="3" t="str">
        <f t="shared" si="134"/>
        <v>no</v>
      </c>
      <c r="G1487" s="3" t="str">
        <f t="shared" si="135"/>
        <v>yes</v>
      </c>
      <c r="H1487" s="3">
        <f t="shared" si="136"/>
        <v>463.81</v>
      </c>
    </row>
    <row r="1488" spans="1:8" x14ac:dyDescent="0.15">
      <c r="A1488" s="3">
        <v>1994.04</v>
      </c>
      <c r="B1488" s="3">
        <v>447.23</v>
      </c>
      <c r="C1488" s="3" t="str">
        <f t="shared" si="137"/>
        <v>no</v>
      </c>
      <c r="D1488" s="3">
        <f t="shared" si="132"/>
        <v>455.01733333333334</v>
      </c>
      <c r="E1488" s="3">
        <f t="shared" si="133"/>
        <v>467.44399999999996</v>
      </c>
      <c r="F1488" s="3" t="str">
        <f t="shared" si="134"/>
        <v>no</v>
      </c>
      <c r="G1488" s="3" t="str">
        <f t="shared" si="135"/>
        <v>no</v>
      </c>
      <c r="H1488" s="3">
        <f t="shared" si="136"/>
        <v>0</v>
      </c>
    </row>
    <row r="1489" spans="1:8" x14ac:dyDescent="0.15">
      <c r="A1489" s="3">
        <v>1994.05</v>
      </c>
      <c r="B1489" s="3">
        <v>450.9</v>
      </c>
      <c r="C1489" s="3" t="str">
        <f t="shared" si="137"/>
        <v>no</v>
      </c>
      <c r="D1489" s="3">
        <f t="shared" si="132"/>
        <v>455.81733333333335</v>
      </c>
      <c r="E1489" s="3">
        <f t="shared" si="133"/>
        <v>464.31200000000001</v>
      </c>
      <c r="F1489" s="3" t="str">
        <f t="shared" si="134"/>
        <v>no</v>
      </c>
      <c r="G1489" s="3" t="str">
        <f t="shared" si="135"/>
        <v>no</v>
      </c>
      <c r="H1489" s="3">
        <f t="shared" si="136"/>
        <v>0</v>
      </c>
    </row>
    <row r="1490" spans="1:8" x14ac:dyDescent="0.15">
      <c r="A1490" s="3">
        <v>1994.06</v>
      </c>
      <c r="B1490" s="3">
        <v>454.83</v>
      </c>
      <c r="C1490" s="3" t="str">
        <f t="shared" si="137"/>
        <v>no</v>
      </c>
      <c r="D1490" s="3">
        <f t="shared" si="132"/>
        <v>456.43066666666658</v>
      </c>
      <c r="E1490" s="3">
        <f t="shared" si="133"/>
        <v>461.30199999999996</v>
      </c>
      <c r="F1490" s="3" t="str">
        <f t="shared" si="134"/>
        <v>no</v>
      </c>
      <c r="G1490" s="3" t="str">
        <f t="shared" si="135"/>
        <v>no</v>
      </c>
      <c r="H1490" s="3">
        <f t="shared" si="136"/>
        <v>0</v>
      </c>
    </row>
    <row r="1491" spans="1:8" x14ac:dyDescent="0.15">
      <c r="A1491" s="3">
        <v>1994.07</v>
      </c>
      <c r="B1491" s="3">
        <v>451.4</v>
      </c>
      <c r="C1491" s="3" t="str">
        <f t="shared" si="137"/>
        <v>no</v>
      </c>
      <c r="D1491" s="3">
        <f t="shared" si="132"/>
        <v>456.74199999999996</v>
      </c>
      <c r="E1491" s="3">
        <f t="shared" si="133"/>
        <v>457.66999999999996</v>
      </c>
      <c r="F1491" s="3" t="str">
        <f t="shared" si="134"/>
        <v>no</v>
      </c>
      <c r="G1491" s="3" t="str">
        <f t="shared" si="135"/>
        <v>no</v>
      </c>
      <c r="H1491" s="3">
        <f t="shared" si="136"/>
        <v>0</v>
      </c>
    </row>
    <row r="1492" spans="1:8" x14ac:dyDescent="0.15">
      <c r="A1492" s="3">
        <v>1994.08</v>
      </c>
      <c r="B1492" s="3">
        <v>464.24</v>
      </c>
      <c r="C1492" s="3" t="str">
        <f t="shared" si="137"/>
        <v>no</v>
      </c>
      <c r="D1492" s="3">
        <f t="shared" si="132"/>
        <v>457.29666666666657</v>
      </c>
      <c r="E1492" s="3">
        <f t="shared" si="133"/>
        <v>453.63400000000001</v>
      </c>
      <c r="F1492" s="3" t="str">
        <f t="shared" si="134"/>
        <v>yes</v>
      </c>
      <c r="G1492" s="3" t="str">
        <f t="shared" si="135"/>
        <v>no</v>
      </c>
      <c r="H1492" s="3">
        <f t="shared" si="136"/>
        <v>-464.24</v>
      </c>
    </row>
    <row r="1493" spans="1:8" x14ac:dyDescent="0.15">
      <c r="A1493" s="3">
        <v>1994.09</v>
      </c>
      <c r="B1493" s="3">
        <v>466.96</v>
      </c>
      <c r="C1493" s="3" t="str">
        <f t="shared" si="137"/>
        <v>yes</v>
      </c>
      <c r="D1493" s="3">
        <f t="shared" si="132"/>
        <v>458.56266666666659</v>
      </c>
      <c r="E1493" s="3">
        <f t="shared" si="133"/>
        <v>453.72000000000008</v>
      </c>
      <c r="F1493" s="3" t="str">
        <f t="shared" si="134"/>
        <v>no</v>
      </c>
      <c r="G1493" s="3" t="str">
        <f t="shared" si="135"/>
        <v>no</v>
      </c>
      <c r="H1493" s="3">
        <f t="shared" si="136"/>
        <v>0</v>
      </c>
    </row>
    <row r="1494" spans="1:8" x14ac:dyDescent="0.15">
      <c r="A1494" s="3">
        <v>1994.1</v>
      </c>
      <c r="B1494" s="3">
        <v>463.81</v>
      </c>
      <c r="C1494" s="3" t="str">
        <f t="shared" si="137"/>
        <v>yes</v>
      </c>
      <c r="D1494" s="3">
        <f t="shared" si="132"/>
        <v>459.82266666666663</v>
      </c>
      <c r="E1494" s="3">
        <f t="shared" si="133"/>
        <v>457.666</v>
      </c>
      <c r="F1494" s="3" t="str">
        <f t="shared" si="134"/>
        <v>no</v>
      </c>
      <c r="G1494" s="3" t="str">
        <f t="shared" si="135"/>
        <v>no</v>
      </c>
      <c r="H1494" s="3">
        <f t="shared" si="136"/>
        <v>0</v>
      </c>
    </row>
    <row r="1495" spans="1:8" x14ac:dyDescent="0.15">
      <c r="A1495" s="3">
        <v>1994.11</v>
      </c>
      <c r="B1495" s="3">
        <v>461.01</v>
      </c>
      <c r="C1495" s="3" t="str">
        <f t="shared" si="137"/>
        <v>yes</v>
      </c>
      <c r="D1495" s="3">
        <f t="shared" si="132"/>
        <v>460.92399999999992</v>
      </c>
      <c r="E1495" s="3">
        <f t="shared" si="133"/>
        <v>460.24800000000005</v>
      </c>
      <c r="F1495" s="3" t="str">
        <f t="shared" si="134"/>
        <v>no</v>
      </c>
      <c r="G1495" s="3" t="str">
        <f t="shared" si="135"/>
        <v>no</v>
      </c>
      <c r="H1495" s="3">
        <f t="shared" si="136"/>
        <v>0</v>
      </c>
    </row>
    <row r="1496" spans="1:8" x14ac:dyDescent="0.15">
      <c r="A1496" s="3">
        <v>1994.12</v>
      </c>
      <c r="B1496" s="3">
        <v>455.19</v>
      </c>
      <c r="C1496" s="3" t="str">
        <f t="shared" si="137"/>
        <v>yes</v>
      </c>
      <c r="D1496" s="3">
        <f t="shared" si="132"/>
        <v>461.38266666666664</v>
      </c>
      <c r="E1496" s="3">
        <f t="shared" si="133"/>
        <v>461.48400000000004</v>
      </c>
      <c r="F1496" s="3" t="str">
        <f t="shared" si="134"/>
        <v>no</v>
      </c>
      <c r="G1496" s="3" t="str">
        <f t="shared" si="135"/>
        <v>yes</v>
      </c>
      <c r="H1496" s="3">
        <f t="shared" si="136"/>
        <v>455.19</v>
      </c>
    </row>
    <row r="1497" spans="1:8" x14ac:dyDescent="0.15">
      <c r="A1497" s="3">
        <v>1995.01</v>
      </c>
      <c r="B1497" s="3">
        <v>465.25</v>
      </c>
      <c r="C1497" s="3" t="str">
        <f t="shared" si="137"/>
        <v>no</v>
      </c>
      <c r="D1497" s="3">
        <f t="shared" ref="D1497:D1560" si="138">AVERAGE(B1482:B1496)</f>
        <v>461.11266666666666</v>
      </c>
      <c r="E1497" s="3">
        <f t="shared" ref="E1497:E1560" si="139">AVERAGE(B1492:B1496)</f>
        <v>462.24200000000002</v>
      </c>
      <c r="F1497" s="3" t="str">
        <f t="shared" ref="F1497:F1560" si="140">IF(AND(C1497="No",B1497&gt;D1497),"yes","no")</f>
        <v>yes</v>
      </c>
      <c r="G1497" s="3" t="str">
        <f t="shared" ref="G1497:G1560" si="141">IF(AND(C1497="Yes",B1497&lt;E1497),"yes","no")</f>
        <v>no</v>
      </c>
      <c r="H1497" s="3">
        <f t="shared" ref="H1497:H1560" si="142">IF(F1497="yes",-B1497,IF(G1497="yes",B1497,0))</f>
        <v>-465.25</v>
      </c>
    </row>
    <row r="1498" spans="1:8" x14ac:dyDescent="0.15">
      <c r="A1498" s="3">
        <v>1995.02</v>
      </c>
      <c r="B1498" s="3">
        <v>481.92</v>
      </c>
      <c r="C1498" s="3" t="str">
        <f t="shared" ref="C1498:C1561" si="143">IF(F1497="yes","yes",IF(G1497="yes","no",C1497))</f>
        <v>yes</v>
      </c>
      <c r="D1498" s="3">
        <f t="shared" si="138"/>
        <v>461.20266666666669</v>
      </c>
      <c r="E1498" s="3">
        <f t="shared" si="139"/>
        <v>462.44400000000007</v>
      </c>
      <c r="F1498" s="3" t="str">
        <f t="shared" si="140"/>
        <v>no</v>
      </c>
      <c r="G1498" s="3" t="str">
        <f t="shared" si="141"/>
        <v>no</v>
      </c>
      <c r="H1498" s="3">
        <f t="shared" si="142"/>
        <v>0</v>
      </c>
    </row>
    <row r="1499" spans="1:8" x14ac:dyDescent="0.15">
      <c r="A1499" s="3">
        <v>1995.03</v>
      </c>
      <c r="B1499" s="3">
        <v>493.15</v>
      </c>
      <c r="C1499" s="3" t="str">
        <f t="shared" si="143"/>
        <v>yes</v>
      </c>
      <c r="D1499" s="3">
        <f t="shared" si="138"/>
        <v>462.47133333333335</v>
      </c>
      <c r="E1499" s="3">
        <f t="shared" si="139"/>
        <v>465.43599999999998</v>
      </c>
      <c r="F1499" s="3" t="str">
        <f t="shared" si="140"/>
        <v>no</v>
      </c>
      <c r="G1499" s="3" t="str">
        <f t="shared" si="141"/>
        <v>no</v>
      </c>
      <c r="H1499" s="3">
        <f t="shared" si="142"/>
        <v>0</v>
      </c>
    </row>
    <row r="1500" spans="1:8" x14ac:dyDescent="0.15">
      <c r="A1500" s="3">
        <v>1995.04</v>
      </c>
      <c r="B1500" s="3">
        <v>507.91</v>
      </c>
      <c r="C1500" s="3" t="str">
        <f t="shared" si="143"/>
        <v>yes</v>
      </c>
      <c r="D1500" s="3">
        <f t="shared" si="138"/>
        <v>464.28466666666662</v>
      </c>
      <c r="E1500" s="3">
        <f t="shared" si="139"/>
        <v>471.30399999999997</v>
      </c>
      <c r="F1500" s="3" t="str">
        <f t="shared" si="140"/>
        <v>no</v>
      </c>
      <c r="G1500" s="3" t="str">
        <f t="shared" si="141"/>
        <v>no</v>
      </c>
      <c r="H1500" s="3">
        <f t="shared" si="142"/>
        <v>0</v>
      </c>
    </row>
    <row r="1501" spans="1:8" x14ac:dyDescent="0.15">
      <c r="A1501" s="3">
        <v>1995.05</v>
      </c>
      <c r="B1501" s="3">
        <v>523.80999999999995</v>
      </c>
      <c r="C1501" s="3" t="str">
        <f t="shared" si="143"/>
        <v>yes</v>
      </c>
      <c r="D1501" s="3">
        <f t="shared" si="138"/>
        <v>466.61266666666666</v>
      </c>
      <c r="E1501" s="3">
        <f t="shared" si="139"/>
        <v>480.68400000000003</v>
      </c>
      <c r="F1501" s="3" t="str">
        <f t="shared" si="140"/>
        <v>no</v>
      </c>
      <c r="G1501" s="3" t="str">
        <f t="shared" si="141"/>
        <v>no</v>
      </c>
      <c r="H1501" s="3">
        <f t="shared" si="142"/>
        <v>0</v>
      </c>
    </row>
    <row r="1502" spans="1:8" x14ac:dyDescent="0.15">
      <c r="A1502" s="3">
        <v>1995.06</v>
      </c>
      <c r="B1502" s="3">
        <v>539.35</v>
      </c>
      <c r="C1502" s="3" t="str">
        <f t="shared" si="143"/>
        <v>yes</v>
      </c>
      <c r="D1502" s="3">
        <f t="shared" si="138"/>
        <v>470.09466666666657</v>
      </c>
      <c r="E1502" s="3">
        <f t="shared" si="139"/>
        <v>494.40800000000002</v>
      </c>
      <c r="F1502" s="3" t="str">
        <f t="shared" si="140"/>
        <v>no</v>
      </c>
      <c r="G1502" s="3" t="str">
        <f t="shared" si="141"/>
        <v>no</v>
      </c>
      <c r="H1502" s="3">
        <f t="shared" si="142"/>
        <v>0</v>
      </c>
    </row>
    <row r="1503" spans="1:8" x14ac:dyDescent="0.15">
      <c r="A1503" s="3">
        <v>1995.07</v>
      </c>
      <c r="B1503" s="3">
        <v>557.37</v>
      </c>
      <c r="C1503" s="3" t="str">
        <f t="shared" si="143"/>
        <v>yes</v>
      </c>
      <c r="D1503" s="3">
        <f t="shared" si="138"/>
        <v>475.13066666666663</v>
      </c>
      <c r="E1503" s="3">
        <f t="shared" si="139"/>
        <v>509.22799999999995</v>
      </c>
      <c r="F1503" s="3" t="str">
        <f t="shared" si="140"/>
        <v>no</v>
      </c>
      <c r="G1503" s="3" t="str">
        <f t="shared" si="141"/>
        <v>no</v>
      </c>
      <c r="H1503" s="3">
        <f t="shared" si="142"/>
        <v>0</v>
      </c>
    </row>
    <row r="1504" spans="1:8" x14ac:dyDescent="0.15">
      <c r="A1504" s="3">
        <v>1995.08</v>
      </c>
      <c r="B1504" s="3">
        <v>559.11</v>
      </c>
      <c r="C1504" s="3" t="str">
        <f t="shared" si="143"/>
        <v>yes</v>
      </c>
      <c r="D1504" s="3">
        <f t="shared" si="138"/>
        <v>482.4733333333333</v>
      </c>
      <c r="E1504" s="3">
        <f t="shared" si="139"/>
        <v>524.31799999999998</v>
      </c>
      <c r="F1504" s="3" t="str">
        <f t="shared" si="140"/>
        <v>no</v>
      </c>
      <c r="G1504" s="3" t="str">
        <f t="shared" si="141"/>
        <v>no</v>
      </c>
      <c r="H1504" s="3">
        <f t="shared" si="142"/>
        <v>0</v>
      </c>
    </row>
    <row r="1505" spans="1:8" x14ac:dyDescent="0.15">
      <c r="A1505" s="3">
        <v>1995.09</v>
      </c>
      <c r="B1505" s="3">
        <v>578.77</v>
      </c>
      <c r="C1505" s="3" t="str">
        <f t="shared" si="143"/>
        <v>yes</v>
      </c>
      <c r="D1505" s="3">
        <f t="shared" si="138"/>
        <v>489.6873333333333</v>
      </c>
      <c r="E1505" s="3">
        <f t="shared" si="139"/>
        <v>537.51</v>
      </c>
      <c r="F1505" s="3" t="str">
        <f t="shared" si="140"/>
        <v>no</v>
      </c>
      <c r="G1505" s="3" t="str">
        <f t="shared" si="141"/>
        <v>no</v>
      </c>
      <c r="H1505" s="3">
        <f t="shared" si="142"/>
        <v>0</v>
      </c>
    </row>
    <row r="1506" spans="1:8" x14ac:dyDescent="0.15">
      <c r="A1506" s="3">
        <v>1995.1</v>
      </c>
      <c r="B1506" s="3">
        <v>582.91999999999996</v>
      </c>
      <c r="C1506" s="3" t="str">
        <f t="shared" si="143"/>
        <v>yes</v>
      </c>
      <c r="D1506" s="3">
        <f t="shared" si="138"/>
        <v>497.95</v>
      </c>
      <c r="E1506" s="3">
        <f t="shared" si="139"/>
        <v>551.68200000000002</v>
      </c>
      <c r="F1506" s="3" t="str">
        <f t="shared" si="140"/>
        <v>no</v>
      </c>
      <c r="G1506" s="3" t="str">
        <f t="shared" si="141"/>
        <v>no</v>
      </c>
      <c r="H1506" s="3">
        <f t="shared" si="142"/>
        <v>0</v>
      </c>
    </row>
    <row r="1507" spans="1:8" x14ac:dyDescent="0.15">
      <c r="A1507" s="3">
        <v>1995.11</v>
      </c>
      <c r="B1507" s="3">
        <v>595.53</v>
      </c>
      <c r="C1507" s="3" t="str">
        <f t="shared" si="143"/>
        <v>yes</v>
      </c>
      <c r="D1507" s="3">
        <f t="shared" si="138"/>
        <v>506.71800000000002</v>
      </c>
      <c r="E1507" s="3">
        <f t="shared" si="139"/>
        <v>563.50400000000002</v>
      </c>
      <c r="F1507" s="3" t="str">
        <f t="shared" si="140"/>
        <v>no</v>
      </c>
      <c r="G1507" s="3" t="str">
        <f t="shared" si="141"/>
        <v>no</v>
      </c>
      <c r="H1507" s="3">
        <f t="shared" si="142"/>
        <v>0</v>
      </c>
    </row>
    <row r="1508" spans="1:8" x14ac:dyDescent="0.15">
      <c r="A1508" s="3">
        <v>1995.12</v>
      </c>
      <c r="B1508" s="3">
        <v>614.57000000000005</v>
      </c>
      <c r="C1508" s="3" t="str">
        <f t="shared" si="143"/>
        <v>yes</v>
      </c>
      <c r="D1508" s="3">
        <f t="shared" si="138"/>
        <v>515.47066666666672</v>
      </c>
      <c r="E1508" s="3">
        <f t="shared" si="139"/>
        <v>574.74</v>
      </c>
      <c r="F1508" s="3" t="str">
        <f t="shared" si="140"/>
        <v>no</v>
      </c>
      <c r="G1508" s="3" t="str">
        <f t="shared" si="141"/>
        <v>no</v>
      </c>
      <c r="H1508" s="3">
        <f t="shared" si="142"/>
        <v>0</v>
      </c>
    </row>
    <row r="1509" spans="1:8" x14ac:dyDescent="0.15">
      <c r="A1509" s="3">
        <v>1996.01</v>
      </c>
      <c r="B1509" s="3">
        <v>614.41999999999996</v>
      </c>
      <c r="C1509" s="3" t="str">
        <f t="shared" si="143"/>
        <v>yes</v>
      </c>
      <c r="D1509" s="3">
        <f t="shared" si="138"/>
        <v>525.31133333333332</v>
      </c>
      <c r="E1509" s="3">
        <f t="shared" si="139"/>
        <v>586.18000000000006</v>
      </c>
      <c r="F1509" s="3" t="str">
        <f t="shared" si="140"/>
        <v>no</v>
      </c>
      <c r="G1509" s="3" t="str">
        <f t="shared" si="141"/>
        <v>no</v>
      </c>
      <c r="H1509" s="3">
        <f t="shared" si="142"/>
        <v>0</v>
      </c>
    </row>
    <row r="1510" spans="1:8" x14ac:dyDescent="0.15">
      <c r="A1510" s="3">
        <v>1996.02</v>
      </c>
      <c r="B1510" s="3">
        <v>649.54</v>
      </c>
      <c r="C1510" s="3" t="str">
        <f t="shared" si="143"/>
        <v>yes</v>
      </c>
      <c r="D1510" s="3">
        <f t="shared" si="138"/>
        <v>535.35199999999998</v>
      </c>
      <c r="E1510" s="3">
        <f t="shared" si="139"/>
        <v>597.24199999999996</v>
      </c>
      <c r="F1510" s="3" t="str">
        <f t="shared" si="140"/>
        <v>no</v>
      </c>
      <c r="G1510" s="3" t="str">
        <f t="shared" si="141"/>
        <v>no</v>
      </c>
      <c r="H1510" s="3">
        <f t="shared" si="142"/>
        <v>0</v>
      </c>
    </row>
    <row r="1511" spans="1:8" x14ac:dyDescent="0.15">
      <c r="A1511" s="3">
        <v>1996.03</v>
      </c>
      <c r="B1511" s="3">
        <v>647.07000000000005</v>
      </c>
      <c r="C1511" s="3" t="str">
        <f t="shared" si="143"/>
        <v>yes</v>
      </c>
      <c r="D1511" s="3">
        <f t="shared" si="138"/>
        <v>547.92066666666665</v>
      </c>
      <c r="E1511" s="3">
        <f t="shared" si="139"/>
        <v>611.39599999999996</v>
      </c>
      <c r="F1511" s="3" t="str">
        <f t="shared" si="140"/>
        <v>no</v>
      </c>
      <c r="G1511" s="3" t="str">
        <f t="shared" si="141"/>
        <v>no</v>
      </c>
      <c r="H1511" s="3">
        <f t="shared" si="142"/>
        <v>0</v>
      </c>
    </row>
    <row r="1512" spans="1:8" x14ac:dyDescent="0.15">
      <c r="A1512" s="3">
        <v>1996.04</v>
      </c>
      <c r="B1512" s="3">
        <v>647.16999999999996</v>
      </c>
      <c r="C1512" s="3" t="str">
        <f t="shared" si="143"/>
        <v>yes</v>
      </c>
      <c r="D1512" s="3">
        <f t="shared" si="138"/>
        <v>560.71266666666656</v>
      </c>
      <c r="E1512" s="3">
        <f t="shared" si="139"/>
        <v>624.226</v>
      </c>
      <c r="F1512" s="3" t="str">
        <f t="shared" si="140"/>
        <v>no</v>
      </c>
      <c r="G1512" s="3" t="str">
        <f t="shared" si="141"/>
        <v>no</v>
      </c>
      <c r="H1512" s="3">
        <f t="shared" si="142"/>
        <v>0</v>
      </c>
    </row>
    <row r="1513" spans="1:8" x14ac:dyDescent="0.15">
      <c r="A1513" s="3">
        <v>1996.05</v>
      </c>
      <c r="B1513" s="3">
        <v>661.23</v>
      </c>
      <c r="C1513" s="3" t="str">
        <f t="shared" si="143"/>
        <v>yes</v>
      </c>
      <c r="D1513" s="3">
        <f t="shared" si="138"/>
        <v>572.84066666666661</v>
      </c>
      <c r="E1513" s="3">
        <f t="shared" si="139"/>
        <v>634.55399999999997</v>
      </c>
      <c r="F1513" s="3" t="str">
        <f t="shared" si="140"/>
        <v>no</v>
      </c>
      <c r="G1513" s="3" t="str">
        <f t="shared" si="141"/>
        <v>no</v>
      </c>
      <c r="H1513" s="3">
        <f t="shared" si="142"/>
        <v>0</v>
      </c>
    </row>
    <row r="1514" spans="1:8" x14ac:dyDescent="0.15">
      <c r="A1514" s="3">
        <v>1996.06</v>
      </c>
      <c r="B1514" s="3">
        <v>668.5</v>
      </c>
      <c r="C1514" s="3" t="str">
        <f t="shared" si="143"/>
        <v>yes</v>
      </c>
      <c r="D1514" s="3">
        <f t="shared" si="138"/>
        <v>584.79466666666656</v>
      </c>
      <c r="E1514" s="3">
        <f t="shared" si="139"/>
        <v>643.88600000000008</v>
      </c>
      <c r="F1514" s="3" t="str">
        <f t="shared" si="140"/>
        <v>no</v>
      </c>
      <c r="G1514" s="3" t="str">
        <f t="shared" si="141"/>
        <v>no</v>
      </c>
      <c r="H1514" s="3">
        <f t="shared" si="142"/>
        <v>0</v>
      </c>
    </row>
    <row r="1515" spans="1:8" x14ac:dyDescent="0.15">
      <c r="A1515" s="3">
        <v>1996.07</v>
      </c>
      <c r="B1515" s="3">
        <v>644.07000000000005</v>
      </c>
      <c r="C1515" s="3" t="str">
        <f t="shared" si="143"/>
        <v>yes</v>
      </c>
      <c r="D1515" s="3">
        <f t="shared" si="138"/>
        <v>596.48466666666673</v>
      </c>
      <c r="E1515" s="3">
        <f t="shared" si="139"/>
        <v>654.702</v>
      </c>
      <c r="F1515" s="3" t="str">
        <f t="shared" si="140"/>
        <v>no</v>
      </c>
      <c r="G1515" s="3" t="str">
        <f t="shared" si="141"/>
        <v>yes</v>
      </c>
      <c r="H1515" s="3">
        <f t="shared" si="142"/>
        <v>644.07000000000005</v>
      </c>
    </row>
    <row r="1516" spans="1:8" x14ac:dyDescent="0.15">
      <c r="A1516" s="3">
        <v>1996.08</v>
      </c>
      <c r="B1516" s="3">
        <v>662.68</v>
      </c>
      <c r="C1516" s="3" t="str">
        <f t="shared" si="143"/>
        <v>no</v>
      </c>
      <c r="D1516" s="3">
        <f t="shared" si="138"/>
        <v>605.5619999999999</v>
      </c>
      <c r="E1516" s="3">
        <f t="shared" si="139"/>
        <v>653.60800000000006</v>
      </c>
      <c r="F1516" s="3" t="str">
        <f t="shared" si="140"/>
        <v>yes</v>
      </c>
      <c r="G1516" s="3" t="str">
        <f t="shared" si="141"/>
        <v>no</v>
      </c>
      <c r="H1516" s="3">
        <f t="shared" si="142"/>
        <v>-662.68</v>
      </c>
    </row>
    <row r="1517" spans="1:8" x14ac:dyDescent="0.15">
      <c r="A1517" s="3">
        <v>1996.09</v>
      </c>
      <c r="B1517" s="3">
        <v>674.88</v>
      </c>
      <c r="C1517" s="3" t="str">
        <f t="shared" si="143"/>
        <v>yes</v>
      </c>
      <c r="D1517" s="3">
        <f t="shared" si="138"/>
        <v>614.81999999999994</v>
      </c>
      <c r="E1517" s="3">
        <f t="shared" si="139"/>
        <v>656.73</v>
      </c>
      <c r="F1517" s="3" t="str">
        <f t="shared" si="140"/>
        <v>no</v>
      </c>
      <c r="G1517" s="3" t="str">
        <f t="shared" si="141"/>
        <v>no</v>
      </c>
      <c r="H1517" s="3">
        <f t="shared" si="142"/>
        <v>0</v>
      </c>
    </row>
    <row r="1518" spans="1:8" x14ac:dyDescent="0.15">
      <c r="A1518" s="3">
        <v>1996.1</v>
      </c>
      <c r="B1518" s="3">
        <v>701.46</v>
      </c>
      <c r="C1518" s="3" t="str">
        <f t="shared" si="143"/>
        <v>yes</v>
      </c>
      <c r="D1518" s="3">
        <f t="shared" si="138"/>
        <v>623.85533333333319</v>
      </c>
      <c r="E1518" s="3">
        <f t="shared" si="139"/>
        <v>662.27200000000005</v>
      </c>
      <c r="F1518" s="3" t="str">
        <f t="shared" si="140"/>
        <v>no</v>
      </c>
      <c r="G1518" s="3" t="str">
        <f t="shared" si="141"/>
        <v>no</v>
      </c>
      <c r="H1518" s="3">
        <f t="shared" si="142"/>
        <v>0</v>
      </c>
    </row>
    <row r="1519" spans="1:8" x14ac:dyDescent="0.15">
      <c r="A1519" s="3">
        <v>1996.11</v>
      </c>
      <c r="B1519" s="3">
        <v>735.67</v>
      </c>
      <c r="C1519" s="3" t="str">
        <f t="shared" si="143"/>
        <v>yes</v>
      </c>
      <c r="D1519" s="3">
        <f t="shared" si="138"/>
        <v>633.46133333333319</v>
      </c>
      <c r="E1519" s="3">
        <f t="shared" si="139"/>
        <v>670.31799999999998</v>
      </c>
      <c r="F1519" s="3" t="str">
        <f t="shared" si="140"/>
        <v>no</v>
      </c>
      <c r="G1519" s="3" t="str">
        <f t="shared" si="141"/>
        <v>no</v>
      </c>
      <c r="H1519" s="3">
        <f t="shared" si="142"/>
        <v>0</v>
      </c>
    </row>
    <row r="1520" spans="1:8" x14ac:dyDescent="0.15">
      <c r="A1520" s="3">
        <v>1996.12</v>
      </c>
      <c r="B1520" s="3">
        <v>743.25</v>
      </c>
      <c r="C1520" s="3" t="str">
        <f t="shared" si="143"/>
        <v>yes</v>
      </c>
      <c r="D1520" s="3">
        <f t="shared" si="138"/>
        <v>645.23199999999986</v>
      </c>
      <c r="E1520" s="3">
        <f t="shared" si="139"/>
        <v>683.75200000000007</v>
      </c>
      <c r="F1520" s="3" t="str">
        <f t="shared" si="140"/>
        <v>no</v>
      </c>
      <c r="G1520" s="3" t="str">
        <f t="shared" si="141"/>
        <v>no</v>
      </c>
      <c r="H1520" s="3">
        <f t="shared" si="142"/>
        <v>0</v>
      </c>
    </row>
    <row r="1521" spans="1:8" x14ac:dyDescent="0.15">
      <c r="A1521" s="3">
        <v>1997.01</v>
      </c>
      <c r="B1521" s="3">
        <v>766.22</v>
      </c>
      <c r="C1521" s="3" t="str">
        <f t="shared" si="143"/>
        <v>yes</v>
      </c>
      <c r="D1521" s="3">
        <f t="shared" si="138"/>
        <v>656.1973333333334</v>
      </c>
      <c r="E1521" s="3">
        <f t="shared" si="139"/>
        <v>703.58799999999997</v>
      </c>
      <c r="F1521" s="3" t="str">
        <f t="shared" si="140"/>
        <v>no</v>
      </c>
      <c r="G1521" s="3" t="str">
        <f t="shared" si="141"/>
        <v>no</v>
      </c>
      <c r="H1521" s="3">
        <f t="shared" si="142"/>
        <v>0</v>
      </c>
    </row>
    <row r="1522" spans="1:8" x14ac:dyDescent="0.15">
      <c r="A1522" s="3">
        <v>1997.02</v>
      </c>
      <c r="B1522" s="3">
        <v>798.39</v>
      </c>
      <c r="C1522" s="3" t="str">
        <f t="shared" si="143"/>
        <v>yes</v>
      </c>
      <c r="D1522" s="3">
        <f t="shared" si="138"/>
        <v>668.41733333333332</v>
      </c>
      <c r="E1522" s="3">
        <f t="shared" si="139"/>
        <v>724.29600000000005</v>
      </c>
      <c r="F1522" s="3" t="str">
        <f t="shared" si="140"/>
        <v>no</v>
      </c>
      <c r="G1522" s="3" t="str">
        <f t="shared" si="141"/>
        <v>no</v>
      </c>
      <c r="H1522" s="3">
        <f t="shared" si="142"/>
        <v>0</v>
      </c>
    </row>
    <row r="1523" spans="1:8" x14ac:dyDescent="0.15">
      <c r="A1523" s="3">
        <v>1997.03</v>
      </c>
      <c r="B1523" s="3">
        <v>792.16</v>
      </c>
      <c r="C1523" s="3" t="str">
        <f t="shared" si="143"/>
        <v>yes</v>
      </c>
      <c r="D1523" s="3">
        <f t="shared" si="138"/>
        <v>681.94133333333332</v>
      </c>
      <c r="E1523" s="3">
        <f t="shared" si="139"/>
        <v>748.99800000000005</v>
      </c>
      <c r="F1523" s="3" t="str">
        <f t="shared" si="140"/>
        <v>no</v>
      </c>
      <c r="G1523" s="3" t="str">
        <f t="shared" si="141"/>
        <v>no</v>
      </c>
      <c r="H1523" s="3">
        <f t="shared" si="142"/>
        <v>0</v>
      </c>
    </row>
    <row r="1524" spans="1:8" x14ac:dyDescent="0.15">
      <c r="A1524" s="3">
        <v>1997.04</v>
      </c>
      <c r="B1524" s="3">
        <v>763.93</v>
      </c>
      <c r="C1524" s="3" t="str">
        <f t="shared" si="143"/>
        <v>yes</v>
      </c>
      <c r="D1524" s="3">
        <f t="shared" si="138"/>
        <v>693.78066666666666</v>
      </c>
      <c r="E1524" s="3">
        <f t="shared" si="139"/>
        <v>767.13800000000003</v>
      </c>
      <c r="F1524" s="3" t="str">
        <f t="shared" si="140"/>
        <v>no</v>
      </c>
      <c r="G1524" s="3" t="str">
        <f t="shared" si="141"/>
        <v>yes</v>
      </c>
      <c r="H1524" s="3">
        <f t="shared" si="142"/>
        <v>763.93</v>
      </c>
    </row>
    <row r="1525" spans="1:8" x14ac:dyDescent="0.15">
      <c r="A1525" s="3">
        <v>1997.05</v>
      </c>
      <c r="B1525" s="3">
        <v>833.09</v>
      </c>
      <c r="C1525" s="3" t="str">
        <f t="shared" si="143"/>
        <v>no</v>
      </c>
      <c r="D1525" s="3">
        <f t="shared" si="138"/>
        <v>703.74799999999993</v>
      </c>
      <c r="E1525" s="3">
        <f t="shared" si="139"/>
        <v>772.79</v>
      </c>
      <c r="F1525" s="3" t="str">
        <f t="shared" si="140"/>
        <v>yes</v>
      </c>
      <c r="G1525" s="3" t="str">
        <f t="shared" si="141"/>
        <v>no</v>
      </c>
      <c r="H1525" s="3">
        <f t="shared" si="142"/>
        <v>-833.09</v>
      </c>
    </row>
    <row r="1526" spans="1:8" x14ac:dyDescent="0.15">
      <c r="A1526" s="3">
        <v>1997.06</v>
      </c>
      <c r="B1526" s="3">
        <v>876.29</v>
      </c>
      <c r="C1526" s="3" t="str">
        <f t="shared" si="143"/>
        <v>yes</v>
      </c>
      <c r="D1526" s="3">
        <f t="shared" si="138"/>
        <v>715.98466666666673</v>
      </c>
      <c r="E1526" s="3">
        <f t="shared" si="139"/>
        <v>790.75800000000004</v>
      </c>
      <c r="F1526" s="3" t="str">
        <f t="shared" si="140"/>
        <v>no</v>
      </c>
      <c r="G1526" s="3" t="str">
        <f t="shared" si="141"/>
        <v>no</v>
      </c>
      <c r="H1526" s="3">
        <f t="shared" si="142"/>
        <v>0</v>
      </c>
    </row>
    <row r="1527" spans="1:8" x14ac:dyDescent="0.15">
      <c r="A1527" s="3">
        <v>1997.07</v>
      </c>
      <c r="B1527" s="3">
        <v>925.29</v>
      </c>
      <c r="C1527" s="3" t="str">
        <f t="shared" si="143"/>
        <v>yes</v>
      </c>
      <c r="D1527" s="3">
        <f t="shared" si="138"/>
        <v>731.26600000000008</v>
      </c>
      <c r="E1527" s="3">
        <f t="shared" si="139"/>
        <v>812.77200000000005</v>
      </c>
      <c r="F1527" s="3" t="str">
        <f t="shared" si="140"/>
        <v>no</v>
      </c>
      <c r="G1527" s="3" t="str">
        <f t="shared" si="141"/>
        <v>no</v>
      </c>
      <c r="H1527" s="3">
        <f t="shared" si="142"/>
        <v>0</v>
      </c>
    </row>
    <row r="1528" spans="1:8" x14ac:dyDescent="0.15">
      <c r="A1528" s="3">
        <v>1997.08</v>
      </c>
      <c r="B1528" s="3">
        <v>927.24</v>
      </c>
      <c r="C1528" s="3" t="str">
        <f t="shared" si="143"/>
        <v>yes</v>
      </c>
      <c r="D1528" s="3">
        <f t="shared" si="138"/>
        <v>749.80733333333342</v>
      </c>
      <c r="E1528" s="3">
        <f t="shared" si="139"/>
        <v>838.15200000000004</v>
      </c>
      <c r="F1528" s="3" t="str">
        <f t="shared" si="140"/>
        <v>no</v>
      </c>
      <c r="G1528" s="3" t="str">
        <f t="shared" si="141"/>
        <v>no</v>
      </c>
      <c r="H1528" s="3">
        <f t="shared" si="142"/>
        <v>0</v>
      </c>
    </row>
    <row r="1529" spans="1:8" x14ac:dyDescent="0.15">
      <c r="A1529" s="3">
        <v>1997.09</v>
      </c>
      <c r="B1529" s="3">
        <v>937.02</v>
      </c>
      <c r="C1529" s="3" t="str">
        <f t="shared" si="143"/>
        <v>yes</v>
      </c>
      <c r="D1529" s="3">
        <f t="shared" si="138"/>
        <v>767.54133333333334</v>
      </c>
      <c r="E1529" s="3">
        <f t="shared" si="139"/>
        <v>865.16800000000001</v>
      </c>
      <c r="F1529" s="3" t="str">
        <f t="shared" si="140"/>
        <v>no</v>
      </c>
      <c r="G1529" s="3" t="str">
        <f t="shared" si="141"/>
        <v>no</v>
      </c>
      <c r="H1529" s="3">
        <f t="shared" si="142"/>
        <v>0</v>
      </c>
    </row>
    <row r="1530" spans="1:8" x14ac:dyDescent="0.15">
      <c r="A1530" s="3">
        <v>1997.1</v>
      </c>
      <c r="B1530" s="3">
        <v>951.16</v>
      </c>
      <c r="C1530" s="3" t="str">
        <f t="shared" si="143"/>
        <v>yes</v>
      </c>
      <c r="D1530" s="3">
        <f t="shared" si="138"/>
        <v>785.4426666666667</v>
      </c>
      <c r="E1530" s="3">
        <f t="shared" si="139"/>
        <v>899.78600000000006</v>
      </c>
      <c r="F1530" s="3" t="str">
        <f t="shared" si="140"/>
        <v>no</v>
      </c>
      <c r="G1530" s="3" t="str">
        <f t="shared" si="141"/>
        <v>no</v>
      </c>
      <c r="H1530" s="3">
        <f t="shared" si="142"/>
        <v>0</v>
      </c>
    </row>
    <row r="1531" spans="1:8" x14ac:dyDescent="0.15">
      <c r="A1531" s="3">
        <v>1997.11</v>
      </c>
      <c r="B1531" s="3">
        <v>938.92</v>
      </c>
      <c r="C1531" s="3" t="str">
        <f t="shared" si="143"/>
        <v>yes</v>
      </c>
      <c r="D1531" s="3">
        <f t="shared" si="138"/>
        <v>805.91533333333348</v>
      </c>
      <c r="E1531" s="3">
        <f t="shared" si="139"/>
        <v>923.4</v>
      </c>
      <c r="F1531" s="3" t="str">
        <f t="shared" si="140"/>
        <v>no</v>
      </c>
      <c r="G1531" s="3" t="str">
        <f t="shared" si="141"/>
        <v>no</v>
      </c>
      <c r="H1531" s="3">
        <f t="shared" si="142"/>
        <v>0</v>
      </c>
    </row>
    <row r="1532" spans="1:8" x14ac:dyDescent="0.15">
      <c r="A1532" s="3">
        <v>1997.12</v>
      </c>
      <c r="B1532" s="3">
        <v>962.37</v>
      </c>
      <c r="C1532" s="3" t="str">
        <f t="shared" si="143"/>
        <v>yes</v>
      </c>
      <c r="D1532" s="3">
        <f t="shared" si="138"/>
        <v>824.33133333333342</v>
      </c>
      <c r="E1532" s="3">
        <f t="shared" si="139"/>
        <v>935.92600000000004</v>
      </c>
      <c r="F1532" s="3" t="str">
        <f t="shared" si="140"/>
        <v>no</v>
      </c>
      <c r="G1532" s="3" t="str">
        <f t="shared" si="141"/>
        <v>no</v>
      </c>
      <c r="H1532" s="3">
        <f t="shared" si="142"/>
        <v>0</v>
      </c>
    </row>
    <row r="1533" spans="1:8" x14ac:dyDescent="0.15">
      <c r="A1533" s="3">
        <v>1998.01</v>
      </c>
      <c r="B1533" s="3">
        <v>963.36</v>
      </c>
      <c r="C1533" s="3" t="str">
        <f t="shared" si="143"/>
        <v>yes</v>
      </c>
      <c r="D1533" s="3">
        <f t="shared" si="138"/>
        <v>843.49733333333347</v>
      </c>
      <c r="E1533" s="3">
        <f t="shared" si="139"/>
        <v>943.34199999999998</v>
      </c>
      <c r="F1533" s="3" t="str">
        <f t="shared" si="140"/>
        <v>no</v>
      </c>
      <c r="G1533" s="3" t="str">
        <f t="shared" si="141"/>
        <v>no</v>
      </c>
      <c r="H1533" s="3">
        <f t="shared" si="142"/>
        <v>0</v>
      </c>
    </row>
    <row r="1534" spans="1:8" x14ac:dyDescent="0.15">
      <c r="A1534" s="3">
        <v>1998.02</v>
      </c>
      <c r="B1534" s="3">
        <v>1023.74</v>
      </c>
      <c r="C1534" s="3" t="str">
        <f t="shared" si="143"/>
        <v>yes</v>
      </c>
      <c r="D1534" s="3">
        <f t="shared" si="138"/>
        <v>860.95733333333339</v>
      </c>
      <c r="E1534" s="3">
        <f t="shared" si="139"/>
        <v>950.56600000000003</v>
      </c>
      <c r="F1534" s="3" t="str">
        <f t="shared" si="140"/>
        <v>no</v>
      </c>
      <c r="G1534" s="3" t="str">
        <f t="shared" si="141"/>
        <v>no</v>
      </c>
      <c r="H1534" s="3">
        <f t="shared" si="142"/>
        <v>0</v>
      </c>
    </row>
    <row r="1535" spans="1:8" x14ac:dyDescent="0.15">
      <c r="A1535" s="3">
        <v>1998.03</v>
      </c>
      <c r="B1535" s="3">
        <v>1076.83</v>
      </c>
      <c r="C1535" s="3" t="str">
        <f t="shared" si="143"/>
        <v>yes</v>
      </c>
      <c r="D1535" s="3">
        <f t="shared" si="138"/>
        <v>880.16200000000003</v>
      </c>
      <c r="E1535" s="3">
        <f t="shared" si="139"/>
        <v>967.91000000000008</v>
      </c>
      <c r="F1535" s="3" t="str">
        <f t="shared" si="140"/>
        <v>no</v>
      </c>
      <c r="G1535" s="3" t="str">
        <f t="shared" si="141"/>
        <v>no</v>
      </c>
      <c r="H1535" s="3">
        <f t="shared" si="142"/>
        <v>0</v>
      </c>
    </row>
    <row r="1536" spans="1:8" x14ac:dyDescent="0.15">
      <c r="A1536" s="3">
        <v>1998.04</v>
      </c>
      <c r="B1536" s="3">
        <v>1112.2</v>
      </c>
      <c r="C1536" s="3" t="str">
        <f t="shared" si="143"/>
        <v>yes</v>
      </c>
      <c r="D1536" s="3">
        <f t="shared" si="138"/>
        <v>902.40066666666667</v>
      </c>
      <c r="E1536" s="3">
        <f t="shared" si="139"/>
        <v>993.0440000000001</v>
      </c>
      <c r="F1536" s="3" t="str">
        <f t="shared" si="140"/>
        <v>no</v>
      </c>
      <c r="G1536" s="3" t="str">
        <f t="shared" si="141"/>
        <v>no</v>
      </c>
      <c r="H1536" s="3">
        <f t="shared" si="142"/>
        <v>0</v>
      </c>
    </row>
    <row r="1537" spans="1:8" x14ac:dyDescent="0.15">
      <c r="A1537" s="3">
        <v>1998.05</v>
      </c>
      <c r="B1537" s="3">
        <v>1108.42</v>
      </c>
      <c r="C1537" s="3" t="str">
        <f t="shared" si="143"/>
        <v>yes</v>
      </c>
      <c r="D1537" s="3">
        <f t="shared" si="138"/>
        <v>925.46600000000012</v>
      </c>
      <c r="E1537" s="3">
        <f t="shared" si="139"/>
        <v>1027.7</v>
      </c>
      <c r="F1537" s="3" t="str">
        <f t="shared" si="140"/>
        <v>no</v>
      </c>
      <c r="G1537" s="3" t="str">
        <f t="shared" si="141"/>
        <v>no</v>
      </c>
      <c r="H1537" s="3">
        <f t="shared" si="142"/>
        <v>0</v>
      </c>
    </row>
    <row r="1538" spans="1:8" x14ac:dyDescent="0.15">
      <c r="A1538" s="3">
        <v>1998.06</v>
      </c>
      <c r="B1538" s="3">
        <v>1108.3900000000001</v>
      </c>
      <c r="C1538" s="3" t="str">
        <f t="shared" si="143"/>
        <v>yes</v>
      </c>
      <c r="D1538" s="3">
        <f t="shared" si="138"/>
        <v>946.13466666666682</v>
      </c>
      <c r="E1538" s="3">
        <f t="shared" si="139"/>
        <v>1056.9100000000001</v>
      </c>
      <c r="F1538" s="3" t="str">
        <f t="shared" si="140"/>
        <v>no</v>
      </c>
      <c r="G1538" s="3" t="str">
        <f t="shared" si="141"/>
        <v>no</v>
      </c>
      <c r="H1538" s="3">
        <f t="shared" si="142"/>
        <v>0</v>
      </c>
    </row>
    <row r="1539" spans="1:8" x14ac:dyDescent="0.15">
      <c r="A1539" s="3">
        <v>1998.07</v>
      </c>
      <c r="B1539" s="3">
        <v>1156.58</v>
      </c>
      <c r="C1539" s="3" t="str">
        <f t="shared" si="143"/>
        <v>yes</v>
      </c>
      <c r="D1539" s="3">
        <f t="shared" si="138"/>
        <v>967.2166666666667</v>
      </c>
      <c r="E1539" s="3">
        <f t="shared" si="139"/>
        <v>1085.9159999999999</v>
      </c>
      <c r="F1539" s="3" t="str">
        <f t="shared" si="140"/>
        <v>no</v>
      </c>
      <c r="G1539" s="3" t="str">
        <f t="shared" si="141"/>
        <v>no</v>
      </c>
      <c r="H1539" s="3">
        <f t="shared" si="142"/>
        <v>0</v>
      </c>
    </row>
    <row r="1540" spans="1:8" x14ac:dyDescent="0.15">
      <c r="A1540" s="3">
        <v>1998.08</v>
      </c>
      <c r="B1540" s="3">
        <v>1074.6199999999999</v>
      </c>
      <c r="C1540" s="3" t="str">
        <f t="shared" si="143"/>
        <v>yes</v>
      </c>
      <c r="D1540" s="3">
        <f t="shared" si="138"/>
        <v>993.39333333333332</v>
      </c>
      <c r="E1540" s="3">
        <f t="shared" si="139"/>
        <v>1112.4839999999999</v>
      </c>
      <c r="F1540" s="3" t="str">
        <f t="shared" si="140"/>
        <v>no</v>
      </c>
      <c r="G1540" s="3" t="str">
        <f t="shared" si="141"/>
        <v>yes</v>
      </c>
      <c r="H1540" s="3">
        <f t="shared" si="142"/>
        <v>1074.6199999999999</v>
      </c>
    </row>
    <row r="1541" spans="1:8" x14ac:dyDescent="0.15">
      <c r="A1541" s="3">
        <v>1998.09</v>
      </c>
      <c r="B1541" s="3">
        <v>1020.64</v>
      </c>
      <c r="C1541" s="3" t="str">
        <f t="shared" si="143"/>
        <v>no</v>
      </c>
      <c r="D1541" s="3">
        <f t="shared" si="138"/>
        <v>1009.4953333333334</v>
      </c>
      <c r="E1541" s="3">
        <f t="shared" si="139"/>
        <v>1112.0419999999999</v>
      </c>
      <c r="F1541" s="3" t="str">
        <f t="shared" si="140"/>
        <v>yes</v>
      </c>
      <c r="G1541" s="3" t="str">
        <f t="shared" si="141"/>
        <v>no</v>
      </c>
      <c r="H1541" s="3">
        <f t="shared" si="142"/>
        <v>-1020.64</v>
      </c>
    </row>
    <row r="1542" spans="1:8" x14ac:dyDescent="0.15">
      <c r="A1542" s="3">
        <v>1998.1</v>
      </c>
      <c r="B1542" s="3">
        <v>1032.47</v>
      </c>
      <c r="C1542" s="3" t="str">
        <f t="shared" si="143"/>
        <v>yes</v>
      </c>
      <c r="D1542" s="3">
        <f t="shared" si="138"/>
        <v>1019.1186666666666</v>
      </c>
      <c r="E1542" s="3">
        <f t="shared" si="139"/>
        <v>1093.73</v>
      </c>
      <c r="F1542" s="3" t="str">
        <f t="shared" si="140"/>
        <v>no</v>
      </c>
      <c r="G1542" s="3" t="str">
        <f t="shared" si="141"/>
        <v>yes</v>
      </c>
      <c r="H1542" s="3">
        <f t="shared" si="142"/>
        <v>1032.47</v>
      </c>
    </row>
    <row r="1543" spans="1:8" x14ac:dyDescent="0.15">
      <c r="A1543" s="3">
        <v>1998.11</v>
      </c>
      <c r="B1543" s="3">
        <v>1144.43</v>
      </c>
      <c r="C1543" s="3" t="str">
        <f t="shared" si="143"/>
        <v>no</v>
      </c>
      <c r="D1543" s="3">
        <f t="shared" si="138"/>
        <v>1026.2639999999999</v>
      </c>
      <c r="E1543" s="3">
        <f t="shared" si="139"/>
        <v>1078.5400000000002</v>
      </c>
      <c r="F1543" s="3" t="str">
        <f t="shared" si="140"/>
        <v>yes</v>
      </c>
      <c r="G1543" s="3" t="str">
        <f t="shared" si="141"/>
        <v>no</v>
      </c>
      <c r="H1543" s="3">
        <f t="shared" si="142"/>
        <v>-1144.43</v>
      </c>
    </row>
    <row r="1544" spans="1:8" x14ac:dyDescent="0.15">
      <c r="A1544" s="3">
        <v>1998.12</v>
      </c>
      <c r="B1544" s="3">
        <v>1190.05</v>
      </c>
      <c r="C1544" s="3" t="str">
        <f t="shared" si="143"/>
        <v>yes</v>
      </c>
      <c r="D1544" s="3">
        <f t="shared" si="138"/>
        <v>1040.7433333333333</v>
      </c>
      <c r="E1544" s="3">
        <f t="shared" si="139"/>
        <v>1085.748</v>
      </c>
      <c r="F1544" s="3" t="str">
        <f t="shared" si="140"/>
        <v>no</v>
      </c>
      <c r="G1544" s="3" t="str">
        <f t="shared" si="141"/>
        <v>no</v>
      </c>
      <c r="H1544" s="3">
        <f t="shared" si="142"/>
        <v>0</v>
      </c>
    </row>
    <row r="1545" spans="1:8" x14ac:dyDescent="0.15">
      <c r="A1545" s="3">
        <v>1999.01</v>
      </c>
      <c r="B1545" s="3">
        <v>1248.77</v>
      </c>
      <c r="C1545" s="3" t="str">
        <f t="shared" si="143"/>
        <v>yes</v>
      </c>
      <c r="D1545" s="3">
        <f t="shared" si="138"/>
        <v>1057.6119999999999</v>
      </c>
      <c r="E1545" s="3">
        <f t="shared" si="139"/>
        <v>1092.442</v>
      </c>
      <c r="F1545" s="3" t="str">
        <f t="shared" si="140"/>
        <v>no</v>
      </c>
      <c r="G1545" s="3" t="str">
        <f t="shared" si="141"/>
        <v>no</v>
      </c>
      <c r="H1545" s="3">
        <f t="shared" si="142"/>
        <v>0</v>
      </c>
    </row>
    <row r="1546" spans="1:8" x14ac:dyDescent="0.15">
      <c r="A1546" s="3">
        <v>1999.02</v>
      </c>
      <c r="B1546" s="3">
        <v>1246.58</v>
      </c>
      <c r="C1546" s="3" t="str">
        <f t="shared" si="143"/>
        <v>yes</v>
      </c>
      <c r="D1546" s="3">
        <f t="shared" si="138"/>
        <v>1077.4526666666666</v>
      </c>
      <c r="E1546" s="3">
        <f t="shared" si="139"/>
        <v>1127.2720000000002</v>
      </c>
      <c r="F1546" s="3" t="str">
        <f t="shared" si="140"/>
        <v>no</v>
      </c>
      <c r="G1546" s="3" t="str">
        <f t="shared" si="141"/>
        <v>no</v>
      </c>
      <c r="H1546" s="3">
        <f t="shared" si="142"/>
        <v>0</v>
      </c>
    </row>
    <row r="1547" spans="1:8" x14ac:dyDescent="0.15">
      <c r="A1547" s="3">
        <v>1999.03</v>
      </c>
      <c r="B1547" s="3">
        <v>1281.6600000000001</v>
      </c>
      <c r="C1547" s="3" t="str">
        <f t="shared" si="143"/>
        <v>yes</v>
      </c>
      <c r="D1547" s="3">
        <f t="shared" si="138"/>
        <v>1097.9633333333331</v>
      </c>
      <c r="E1547" s="3">
        <f t="shared" si="139"/>
        <v>1172.4599999999998</v>
      </c>
      <c r="F1547" s="3" t="str">
        <f t="shared" si="140"/>
        <v>no</v>
      </c>
      <c r="G1547" s="3" t="str">
        <f t="shared" si="141"/>
        <v>no</v>
      </c>
      <c r="H1547" s="3">
        <f t="shared" si="142"/>
        <v>0</v>
      </c>
    </row>
    <row r="1548" spans="1:8" x14ac:dyDescent="0.15">
      <c r="A1548" s="3">
        <v>1999.04</v>
      </c>
      <c r="B1548" s="3">
        <v>1334.76</v>
      </c>
      <c r="C1548" s="3" t="str">
        <f t="shared" si="143"/>
        <v>yes</v>
      </c>
      <c r="D1548" s="3">
        <f t="shared" si="138"/>
        <v>1119.2493333333332</v>
      </c>
      <c r="E1548" s="3">
        <f t="shared" si="139"/>
        <v>1222.298</v>
      </c>
      <c r="F1548" s="3" t="str">
        <f t="shared" si="140"/>
        <v>no</v>
      </c>
      <c r="G1548" s="3" t="str">
        <f t="shared" si="141"/>
        <v>no</v>
      </c>
      <c r="H1548" s="3">
        <f t="shared" si="142"/>
        <v>0</v>
      </c>
    </row>
    <row r="1549" spans="1:8" x14ac:dyDescent="0.15">
      <c r="A1549" s="3">
        <v>1999.05</v>
      </c>
      <c r="B1549" s="3">
        <v>1332.07</v>
      </c>
      <c r="C1549" s="3" t="str">
        <f t="shared" si="143"/>
        <v>yes</v>
      </c>
      <c r="D1549" s="3">
        <f t="shared" si="138"/>
        <v>1144.0093333333332</v>
      </c>
      <c r="E1549" s="3">
        <f t="shared" si="139"/>
        <v>1260.364</v>
      </c>
      <c r="F1549" s="3" t="str">
        <f t="shared" si="140"/>
        <v>no</v>
      </c>
      <c r="G1549" s="3" t="str">
        <f t="shared" si="141"/>
        <v>no</v>
      </c>
      <c r="H1549" s="3">
        <f t="shared" si="142"/>
        <v>0</v>
      </c>
    </row>
    <row r="1550" spans="1:8" x14ac:dyDescent="0.15">
      <c r="A1550" s="3">
        <v>1999.06</v>
      </c>
      <c r="B1550" s="3">
        <v>1322.55</v>
      </c>
      <c r="C1550" s="3" t="str">
        <f t="shared" si="143"/>
        <v>yes</v>
      </c>
      <c r="D1550" s="3">
        <f t="shared" si="138"/>
        <v>1164.5646666666667</v>
      </c>
      <c r="E1550" s="3">
        <f t="shared" si="139"/>
        <v>1288.768</v>
      </c>
      <c r="F1550" s="3" t="str">
        <f t="shared" si="140"/>
        <v>no</v>
      </c>
      <c r="G1550" s="3" t="str">
        <f t="shared" si="141"/>
        <v>no</v>
      </c>
      <c r="H1550" s="3">
        <f t="shared" si="142"/>
        <v>0</v>
      </c>
    </row>
    <row r="1551" spans="1:8" x14ac:dyDescent="0.15">
      <c r="A1551" s="3">
        <v>1999.07</v>
      </c>
      <c r="B1551" s="3">
        <v>1380.99</v>
      </c>
      <c r="C1551" s="3" t="str">
        <f t="shared" si="143"/>
        <v>yes</v>
      </c>
      <c r="D1551" s="3">
        <f t="shared" si="138"/>
        <v>1180.9459999999999</v>
      </c>
      <c r="E1551" s="3">
        <f t="shared" si="139"/>
        <v>1303.5239999999999</v>
      </c>
      <c r="F1551" s="3" t="str">
        <f t="shared" si="140"/>
        <v>no</v>
      </c>
      <c r="G1551" s="3" t="str">
        <f t="shared" si="141"/>
        <v>no</v>
      </c>
      <c r="H1551" s="3">
        <f t="shared" si="142"/>
        <v>0</v>
      </c>
    </row>
    <row r="1552" spans="1:8" x14ac:dyDescent="0.15">
      <c r="A1552" s="3">
        <v>1999.08</v>
      </c>
      <c r="B1552" s="3">
        <v>1327.49</v>
      </c>
      <c r="C1552" s="3" t="str">
        <f t="shared" si="143"/>
        <v>yes</v>
      </c>
      <c r="D1552" s="3">
        <f t="shared" si="138"/>
        <v>1198.8653333333336</v>
      </c>
      <c r="E1552" s="3">
        <f t="shared" si="139"/>
        <v>1330.4059999999999</v>
      </c>
      <c r="F1552" s="3" t="str">
        <f t="shared" si="140"/>
        <v>no</v>
      </c>
      <c r="G1552" s="3" t="str">
        <f t="shared" si="141"/>
        <v>yes</v>
      </c>
      <c r="H1552" s="3">
        <f t="shared" si="142"/>
        <v>1327.49</v>
      </c>
    </row>
    <row r="1553" spans="1:8" x14ac:dyDescent="0.15">
      <c r="A1553" s="3">
        <v>1999.09</v>
      </c>
      <c r="B1553" s="3">
        <v>1318.17</v>
      </c>
      <c r="C1553" s="3" t="str">
        <f t="shared" si="143"/>
        <v>no</v>
      </c>
      <c r="D1553" s="3">
        <f t="shared" si="138"/>
        <v>1213.4700000000003</v>
      </c>
      <c r="E1553" s="3">
        <f t="shared" si="139"/>
        <v>1339.5719999999999</v>
      </c>
      <c r="F1553" s="3" t="str">
        <f t="shared" si="140"/>
        <v>yes</v>
      </c>
      <c r="G1553" s="3" t="str">
        <f t="shared" si="141"/>
        <v>no</v>
      </c>
      <c r="H1553" s="3">
        <f t="shared" si="142"/>
        <v>-1318.17</v>
      </c>
    </row>
    <row r="1554" spans="1:8" x14ac:dyDescent="0.15">
      <c r="A1554" s="3">
        <v>1999.1</v>
      </c>
      <c r="B1554" s="3">
        <v>1300.01</v>
      </c>
      <c r="C1554" s="3" t="str">
        <f t="shared" si="143"/>
        <v>yes</v>
      </c>
      <c r="D1554" s="3">
        <f t="shared" si="138"/>
        <v>1227.4553333333336</v>
      </c>
      <c r="E1554" s="3">
        <f t="shared" si="139"/>
        <v>1336.2539999999999</v>
      </c>
      <c r="F1554" s="3" t="str">
        <f t="shared" si="140"/>
        <v>no</v>
      </c>
      <c r="G1554" s="3" t="str">
        <f t="shared" si="141"/>
        <v>yes</v>
      </c>
      <c r="H1554" s="3">
        <f t="shared" si="142"/>
        <v>1300.01</v>
      </c>
    </row>
    <row r="1555" spans="1:8" x14ac:dyDescent="0.15">
      <c r="A1555" s="3">
        <v>1999.11</v>
      </c>
      <c r="B1555" s="3">
        <v>1391</v>
      </c>
      <c r="C1555" s="3" t="str">
        <f t="shared" si="143"/>
        <v>no</v>
      </c>
      <c r="D1555" s="3">
        <f t="shared" si="138"/>
        <v>1237.0173333333332</v>
      </c>
      <c r="E1555" s="3">
        <f t="shared" si="139"/>
        <v>1329.8420000000001</v>
      </c>
      <c r="F1555" s="3" t="str">
        <f t="shared" si="140"/>
        <v>yes</v>
      </c>
      <c r="G1555" s="3" t="str">
        <f t="shared" si="141"/>
        <v>no</v>
      </c>
      <c r="H1555" s="3">
        <f t="shared" si="142"/>
        <v>-1391</v>
      </c>
    </row>
    <row r="1556" spans="1:8" x14ac:dyDescent="0.15">
      <c r="A1556" s="3">
        <v>1999.12</v>
      </c>
      <c r="B1556" s="3">
        <v>1428.68</v>
      </c>
      <c r="C1556" s="3" t="str">
        <f t="shared" si="143"/>
        <v>yes</v>
      </c>
      <c r="D1556" s="3">
        <f t="shared" si="138"/>
        <v>1258.1093333333333</v>
      </c>
      <c r="E1556" s="3">
        <f t="shared" si="139"/>
        <v>1343.5319999999999</v>
      </c>
      <c r="F1556" s="3" t="str">
        <f t="shared" si="140"/>
        <v>no</v>
      </c>
      <c r="G1556" s="3" t="str">
        <f t="shared" si="141"/>
        <v>no</v>
      </c>
      <c r="H1556" s="3">
        <f t="shared" si="142"/>
        <v>0</v>
      </c>
    </row>
    <row r="1557" spans="1:8" x14ac:dyDescent="0.15">
      <c r="A1557" s="3">
        <v>2000.01</v>
      </c>
      <c r="B1557" s="3">
        <v>1425.59</v>
      </c>
      <c r="C1557" s="3" t="str">
        <f t="shared" si="143"/>
        <v>yes</v>
      </c>
      <c r="D1557" s="3">
        <f t="shared" si="138"/>
        <v>1285.3119999999997</v>
      </c>
      <c r="E1557" s="3">
        <f t="shared" si="139"/>
        <v>1353.0700000000002</v>
      </c>
      <c r="F1557" s="3" t="str">
        <f t="shared" si="140"/>
        <v>no</v>
      </c>
      <c r="G1557" s="3" t="str">
        <f t="shared" si="141"/>
        <v>no</v>
      </c>
      <c r="H1557" s="3">
        <f t="shared" si="142"/>
        <v>0</v>
      </c>
    </row>
    <row r="1558" spans="1:8" x14ac:dyDescent="0.15">
      <c r="A1558" s="3">
        <v>2000.02</v>
      </c>
      <c r="B1558" s="3">
        <v>1388.87</v>
      </c>
      <c r="C1558" s="3" t="str">
        <f t="shared" si="143"/>
        <v>yes</v>
      </c>
      <c r="D1558" s="3">
        <f t="shared" si="138"/>
        <v>1311.52</v>
      </c>
      <c r="E1558" s="3">
        <f t="shared" si="139"/>
        <v>1372.69</v>
      </c>
      <c r="F1558" s="3" t="str">
        <f t="shared" si="140"/>
        <v>no</v>
      </c>
      <c r="G1558" s="3" t="str">
        <f t="shared" si="141"/>
        <v>no</v>
      </c>
      <c r="H1558" s="3">
        <f t="shared" si="142"/>
        <v>0</v>
      </c>
    </row>
    <row r="1559" spans="1:8" x14ac:dyDescent="0.15">
      <c r="A1559" s="3">
        <v>2000.03</v>
      </c>
      <c r="B1559" s="3">
        <v>1442.21</v>
      </c>
      <c r="C1559" s="3" t="str">
        <f t="shared" si="143"/>
        <v>yes</v>
      </c>
      <c r="D1559" s="3">
        <f t="shared" si="138"/>
        <v>1327.8159999999998</v>
      </c>
      <c r="E1559" s="3">
        <f t="shared" si="139"/>
        <v>1386.8300000000002</v>
      </c>
      <c r="F1559" s="3" t="str">
        <f t="shared" si="140"/>
        <v>no</v>
      </c>
      <c r="G1559" s="3" t="str">
        <f t="shared" si="141"/>
        <v>no</v>
      </c>
      <c r="H1559" s="3">
        <f t="shared" si="142"/>
        <v>0</v>
      </c>
    </row>
    <row r="1560" spans="1:8" x14ac:dyDescent="0.15">
      <c r="A1560" s="3">
        <v>2000.04</v>
      </c>
      <c r="B1560" s="3">
        <v>1461.36</v>
      </c>
      <c r="C1560" s="3" t="str">
        <f t="shared" si="143"/>
        <v>yes</v>
      </c>
      <c r="D1560" s="3">
        <f t="shared" si="138"/>
        <v>1344.6266666666666</v>
      </c>
      <c r="E1560" s="3">
        <f t="shared" si="139"/>
        <v>1415.27</v>
      </c>
      <c r="F1560" s="3" t="str">
        <f t="shared" si="140"/>
        <v>no</v>
      </c>
      <c r="G1560" s="3" t="str">
        <f t="shared" si="141"/>
        <v>no</v>
      </c>
      <c r="H1560" s="3">
        <f t="shared" si="142"/>
        <v>0</v>
      </c>
    </row>
    <row r="1561" spans="1:8" x14ac:dyDescent="0.15">
      <c r="A1561" s="3">
        <v>2000.05</v>
      </c>
      <c r="B1561" s="3">
        <v>1418.48</v>
      </c>
      <c r="C1561" s="3" t="str">
        <f t="shared" si="143"/>
        <v>yes</v>
      </c>
      <c r="D1561" s="3">
        <f t="shared" ref="D1561:D1590" si="144">AVERAGE(B1546:B1560)</f>
        <v>1358.7993333333334</v>
      </c>
      <c r="E1561" s="3">
        <f t="shared" ref="E1561:E1590" si="145">AVERAGE(B1556:B1560)</f>
        <v>1429.3419999999999</v>
      </c>
      <c r="F1561" s="3" t="str">
        <f t="shared" ref="F1561:F1590" si="146">IF(AND(C1561="No",B1561&gt;D1561),"yes","no")</f>
        <v>no</v>
      </c>
      <c r="G1561" s="3" t="str">
        <f t="shared" ref="G1561:G1590" si="147">IF(AND(C1561="Yes",B1561&lt;E1561),"yes","no")</f>
        <v>yes</v>
      </c>
      <c r="H1561" s="3">
        <f t="shared" ref="H1561:H1589" si="148">IF(F1561="yes",-B1561,IF(G1561="yes",B1561,0))</f>
        <v>1418.48</v>
      </c>
    </row>
    <row r="1562" spans="1:8" x14ac:dyDescent="0.15">
      <c r="A1562" s="3">
        <v>2000.06</v>
      </c>
      <c r="B1562" s="3">
        <v>1461.96</v>
      </c>
      <c r="C1562" s="3" t="str">
        <f t="shared" ref="C1562:C1590" si="149">IF(F1561="yes","yes",IF(G1561="yes","no",C1561))</f>
        <v>no</v>
      </c>
      <c r="D1562" s="3">
        <f t="shared" si="144"/>
        <v>1370.2593333333332</v>
      </c>
      <c r="E1562" s="3">
        <f t="shared" si="145"/>
        <v>1427.3020000000001</v>
      </c>
      <c r="F1562" s="3" t="str">
        <f t="shared" si="146"/>
        <v>yes</v>
      </c>
      <c r="G1562" s="3" t="str">
        <f t="shared" si="147"/>
        <v>no</v>
      </c>
      <c r="H1562" s="3">
        <f t="shared" si="148"/>
        <v>-1461.96</v>
      </c>
    </row>
    <row r="1563" spans="1:8" x14ac:dyDescent="0.15">
      <c r="A1563" s="3">
        <v>2000.07</v>
      </c>
      <c r="B1563" s="3">
        <v>1473</v>
      </c>
      <c r="C1563" s="3" t="str">
        <f t="shared" si="149"/>
        <v>yes</v>
      </c>
      <c r="D1563" s="3">
        <f t="shared" si="144"/>
        <v>1382.2793333333332</v>
      </c>
      <c r="E1563" s="3">
        <f t="shared" si="145"/>
        <v>1434.576</v>
      </c>
      <c r="F1563" s="3" t="str">
        <f t="shared" si="146"/>
        <v>no</v>
      </c>
      <c r="G1563" s="3" t="str">
        <f t="shared" si="147"/>
        <v>no</v>
      </c>
      <c r="H1563" s="3">
        <f t="shared" si="148"/>
        <v>0</v>
      </c>
    </row>
    <row r="1564" spans="1:8" x14ac:dyDescent="0.15">
      <c r="A1564" s="3">
        <v>2000.08</v>
      </c>
      <c r="B1564" s="3">
        <v>1485.46</v>
      </c>
      <c r="C1564" s="3" t="str">
        <f t="shared" si="149"/>
        <v>yes</v>
      </c>
      <c r="D1564" s="3">
        <f t="shared" si="144"/>
        <v>1391.4953333333331</v>
      </c>
      <c r="E1564" s="3">
        <f t="shared" si="145"/>
        <v>1451.4019999999998</v>
      </c>
      <c r="F1564" s="3" t="str">
        <f t="shared" si="146"/>
        <v>no</v>
      </c>
      <c r="G1564" s="3" t="str">
        <f t="shared" si="147"/>
        <v>no</v>
      </c>
      <c r="H1564" s="3">
        <f t="shared" si="148"/>
        <v>0</v>
      </c>
    </row>
    <row r="1565" spans="1:8" x14ac:dyDescent="0.15">
      <c r="A1565" s="3">
        <v>2000.09</v>
      </c>
      <c r="B1565" s="3">
        <v>1468.05</v>
      </c>
      <c r="C1565" s="3" t="str">
        <f t="shared" si="149"/>
        <v>yes</v>
      </c>
      <c r="D1565" s="3">
        <f t="shared" si="144"/>
        <v>1401.7213333333332</v>
      </c>
      <c r="E1565" s="3">
        <f t="shared" si="145"/>
        <v>1460.0520000000001</v>
      </c>
      <c r="F1565" s="3" t="str">
        <f t="shared" si="146"/>
        <v>no</v>
      </c>
      <c r="G1565" s="3" t="str">
        <f t="shared" si="147"/>
        <v>no</v>
      </c>
      <c r="H1565" s="3">
        <f t="shared" si="148"/>
        <v>0</v>
      </c>
    </row>
    <row r="1566" spans="1:8" x14ac:dyDescent="0.15">
      <c r="A1566" s="3">
        <v>2000.1</v>
      </c>
      <c r="B1566" s="3">
        <v>1390.14</v>
      </c>
      <c r="C1566" s="3" t="str">
        <f t="shared" si="149"/>
        <v>yes</v>
      </c>
      <c r="D1566" s="3">
        <f t="shared" si="144"/>
        <v>1411.421333333333</v>
      </c>
      <c r="E1566" s="3">
        <f t="shared" si="145"/>
        <v>1461.39</v>
      </c>
      <c r="F1566" s="3" t="str">
        <f t="shared" si="146"/>
        <v>no</v>
      </c>
      <c r="G1566" s="3" t="str">
        <f t="shared" si="147"/>
        <v>yes</v>
      </c>
      <c r="H1566" s="3">
        <f t="shared" si="148"/>
        <v>1390.14</v>
      </c>
    </row>
    <row r="1567" spans="1:8" x14ac:dyDescent="0.15">
      <c r="A1567" s="3">
        <v>2000.11</v>
      </c>
      <c r="B1567" s="3">
        <v>1378.04</v>
      </c>
      <c r="C1567" s="3" t="str">
        <f t="shared" si="149"/>
        <v>no</v>
      </c>
      <c r="D1567" s="3">
        <f t="shared" si="144"/>
        <v>1412.0313333333331</v>
      </c>
      <c r="E1567" s="3">
        <f t="shared" si="145"/>
        <v>1455.7220000000002</v>
      </c>
      <c r="F1567" s="3" t="str">
        <f t="shared" si="146"/>
        <v>no</v>
      </c>
      <c r="G1567" s="3" t="str">
        <f t="shared" si="147"/>
        <v>no</v>
      </c>
      <c r="H1567" s="3">
        <f t="shared" si="148"/>
        <v>0</v>
      </c>
    </row>
    <row r="1568" spans="1:8" x14ac:dyDescent="0.15">
      <c r="A1568" s="3">
        <v>2000.12</v>
      </c>
      <c r="B1568" s="3">
        <v>1330.93</v>
      </c>
      <c r="C1568" s="3" t="str">
        <f t="shared" si="149"/>
        <v>no</v>
      </c>
      <c r="D1568" s="3">
        <f t="shared" si="144"/>
        <v>1415.401333333333</v>
      </c>
      <c r="E1568" s="3">
        <f t="shared" si="145"/>
        <v>1438.9380000000001</v>
      </c>
      <c r="F1568" s="3" t="str">
        <f t="shared" si="146"/>
        <v>no</v>
      </c>
      <c r="G1568" s="3" t="str">
        <f t="shared" si="147"/>
        <v>no</v>
      </c>
      <c r="H1568" s="3">
        <f t="shared" si="148"/>
        <v>0</v>
      </c>
    </row>
    <row r="1569" spans="1:8" x14ac:dyDescent="0.15">
      <c r="A1569" s="3">
        <v>2001.01</v>
      </c>
      <c r="B1569" s="3">
        <v>1335.63</v>
      </c>
      <c r="C1569" s="3" t="str">
        <f t="shared" si="149"/>
        <v>no</v>
      </c>
      <c r="D1569" s="3">
        <f t="shared" si="144"/>
        <v>1416.252</v>
      </c>
      <c r="E1569" s="3">
        <f t="shared" si="145"/>
        <v>1410.5240000000001</v>
      </c>
      <c r="F1569" s="3" t="str">
        <f t="shared" si="146"/>
        <v>no</v>
      </c>
      <c r="G1569" s="3" t="str">
        <f t="shared" si="147"/>
        <v>no</v>
      </c>
      <c r="H1569" s="3">
        <f t="shared" si="148"/>
        <v>0</v>
      </c>
    </row>
    <row r="1570" spans="1:8" x14ac:dyDescent="0.15">
      <c r="A1570" s="3">
        <v>2001.02</v>
      </c>
      <c r="B1570" s="3">
        <v>1305.75</v>
      </c>
      <c r="C1570" s="3" t="str">
        <f t="shared" si="149"/>
        <v>no</v>
      </c>
      <c r="D1570" s="3">
        <f t="shared" si="144"/>
        <v>1418.6266666666668</v>
      </c>
      <c r="E1570" s="3">
        <f t="shared" si="145"/>
        <v>1380.558</v>
      </c>
      <c r="F1570" s="3" t="str">
        <f t="shared" si="146"/>
        <v>no</v>
      </c>
      <c r="G1570" s="3" t="str">
        <f t="shared" si="147"/>
        <v>no</v>
      </c>
      <c r="H1570" s="3">
        <f t="shared" si="148"/>
        <v>0</v>
      </c>
    </row>
    <row r="1571" spans="1:8" x14ac:dyDescent="0.15">
      <c r="A1571" s="3">
        <v>2001.03</v>
      </c>
      <c r="B1571" s="3">
        <v>1185.8499999999999</v>
      </c>
      <c r="C1571" s="3" t="str">
        <f t="shared" si="149"/>
        <v>no</v>
      </c>
      <c r="D1571" s="3">
        <f t="shared" si="144"/>
        <v>1412.9433333333332</v>
      </c>
      <c r="E1571" s="3">
        <f t="shared" si="145"/>
        <v>1348.0980000000002</v>
      </c>
      <c r="F1571" s="3" t="str">
        <f t="shared" si="146"/>
        <v>no</v>
      </c>
      <c r="G1571" s="3" t="str">
        <f t="shared" si="147"/>
        <v>no</v>
      </c>
      <c r="H1571" s="3">
        <f t="shared" si="148"/>
        <v>0</v>
      </c>
    </row>
    <row r="1572" spans="1:8" x14ac:dyDescent="0.15">
      <c r="A1572" s="3">
        <v>2001.04</v>
      </c>
      <c r="B1572" s="3">
        <v>1189.8399999999999</v>
      </c>
      <c r="C1572" s="3" t="str">
        <f t="shared" si="149"/>
        <v>no</v>
      </c>
      <c r="D1572" s="3">
        <f t="shared" si="144"/>
        <v>1396.7546666666667</v>
      </c>
      <c r="E1572" s="3">
        <f t="shared" si="145"/>
        <v>1307.2400000000002</v>
      </c>
      <c r="F1572" s="3" t="str">
        <f t="shared" si="146"/>
        <v>no</v>
      </c>
      <c r="G1572" s="3" t="str">
        <f t="shared" si="147"/>
        <v>no</v>
      </c>
      <c r="H1572" s="3">
        <f t="shared" si="148"/>
        <v>0</v>
      </c>
    </row>
    <row r="1573" spans="1:8" x14ac:dyDescent="0.15">
      <c r="A1573" s="3">
        <v>2001.05</v>
      </c>
      <c r="B1573" s="3">
        <v>1270.3699999999999</v>
      </c>
      <c r="C1573" s="3" t="str">
        <f t="shared" si="149"/>
        <v>no</v>
      </c>
      <c r="D1573" s="3">
        <f t="shared" si="144"/>
        <v>1381.038</v>
      </c>
      <c r="E1573" s="3">
        <f t="shared" si="145"/>
        <v>1269.5999999999999</v>
      </c>
      <c r="F1573" s="3" t="str">
        <f t="shared" si="146"/>
        <v>no</v>
      </c>
      <c r="G1573" s="3" t="str">
        <f t="shared" si="147"/>
        <v>no</v>
      </c>
      <c r="H1573" s="3">
        <f t="shared" si="148"/>
        <v>0</v>
      </c>
    </row>
    <row r="1574" spans="1:8" x14ac:dyDescent="0.15">
      <c r="A1574" s="3">
        <v>2001.06</v>
      </c>
      <c r="B1574" s="3">
        <v>1238.71</v>
      </c>
      <c r="C1574" s="3" t="str">
        <f t="shared" si="149"/>
        <v>no</v>
      </c>
      <c r="D1574" s="3">
        <f t="shared" si="144"/>
        <v>1373.1379999999997</v>
      </c>
      <c r="E1574" s="3">
        <f t="shared" si="145"/>
        <v>1257.4879999999998</v>
      </c>
      <c r="F1574" s="3" t="str">
        <f t="shared" si="146"/>
        <v>no</v>
      </c>
      <c r="G1574" s="3" t="str">
        <f t="shared" si="147"/>
        <v>no</v>
      </c>
      <c r="H1574" s="3">
        <f t="shared" si="148"/>
        <v>0</v>
      </c>
    </row>
    <row r="1575" spans="1:8" x14ac:dyDescent="0.15">
      <c r="A1575" s="3">
        <v>2001.07</v>
      </c>
      <c r="B1575" s="3">
        <v>1204.45</v>
      </c>
      <c r="C1575" s="3" t="str">
        <f t="shared" si="149"/>
        <v>no</v>
      </c>
      <c r="D1575" s="3">
        <f t="shared" si="144"/>
        <v>1359.5713333333331</v>
      </c>
      <c r="E1575" s="3">
        <f t="shared" si="145"/>
        <v>1238.1039999999998</v>
      </c>
      <c r="F1575" s="3" t="str">
        <f t="shared" si="146"/>
        <v>no</v>
      </c>
      <c r="G1575" s="3" t="str">
        <f t="shared" si="147"/>
        <v>no</v>
      </c>
      <c r="H1575" s="3">
        <f t="shared" si="148"/>
        <v>0</v>
      </c>
    </row>
    <row r="1576" spans="1:8" x14ac:dyDescent="0.15">
      <c r="A1576" s="3">
        <v>2001.08</v>
      </c>
      <c r="B1576" s="3">
        <v>1178.5</v>
      </c>
      <c r="C1576" s="3" t="str">
        <f t="shared" si="149"/>
        <v>no</v>
      </c>
      <c r="D1576" s="3">
        <f t="shared" si="144"/>
        <v>1342.444</v>
      </c>
      <c r="E1576" s="3">
        <f t="shared" si="145"/>
        <v>1217.8439999999998</v>
      </c>
      <c r="F1576" s="3" t="str">
        <f t="shared" si="146"/>
        <v>no</v>
      </c>
      <c r="G1576" s="3" t="str">
        <f t="shared" si="147"/>
        <v>no</v>
      </c>
      <c r="H1576" s="3">
        <f t="shared" si="148"/>
        <v>0</v>
      </c>
    </row>
    <row r="1577" spans="1:8" x14ac:dyDescent="0.15">
      <c r="A1577" s="3">
        <v>2001.09</v>
      </c>
      <c r="B1577" s="3">
        <v>1044.6400000000001</v>
      </c>
      <c r="C1577" s="3" t="str">
        <f t="shared" si="149"/>
        <v>no</v>
      </c>
      <c r="D1577" s="3">
        <f t="shared" si="144"/>
        <v>1326.4453333333336</v>
      </c>
      <c r="E1577" s="3">
        <f t="shared" si="145"/>
        <v>1216.374</v>
      </c>
      <c r="F1577" s="3" t="str">
        <f t="shared" si="146"/>
        <v>no</v>
      </c>
      <c r="G1577" s="3" t="str">
        <f t="shared" si="147"/>
        <v>no</v>
      </c>
      <c r="H1577" s="3">
        <f t="shared" si="148"/>
        <v>0</v>
      </c>
    </row>
    <row r="1578" spans="1:8" x14ac:dyDescent="0.15">
      <c r="A1578" s="3">
        <v>2001.1</v>
      </c>
      <c r="B1578" s="3">
        <v>1076.5899999999999</v>
      </c>
      <c r="C1578" s="3" t="str">
        <f t="shared" si="149"/>
        <v>no</v>
      </c>
      <c r="D1578" s="3">
        <f t="shared" si="144"/>
        <v>1298.624</v>
      </c>
      <c r="E1578" s="3">
        <f t="shared" si="145"/>
        <v>1187.3340000000001</v>
      </c>
      <c r="F1578" s="3" t="str">
        <f t="shared" si="146"/>
        <v>no</v>
      </c>
      <c r="G1578" s="3" t="str">
        <f t="shared" si="147"/>
        <v>no</v>
      </c>
      <c r="H1578" s="3">
        <f t="shared" si="148"/>
        <v>0</v>
      </c>
    </row>
    <row r="1579" spans="1:8" x14ac:dyDescent="0.15">
      <c r="A1579" s="3">
        <v>2001.11</v>
      </c>
      <c r="B1579" s="3">
        <v>1129.68</v>
      </c>
      <c r="C1579" s="3" t="str">
        <f t="shared" si="149"/>
        <v>no</v>
      </c>
      <c r="D1579" s="3">
        <f t="shared" si="144"/>
        <v>1272.1966666666667</v>
      </c>
      <c r="E1579" s="3">
        <f t="shared" si="145"/>
        <v>1148.578</v>
      </c>
      <c r="F1579" s="3" t="str">
        <f t="shared" si="146"/>
        <v>no</v>
      </c>
      <c r="G1579" s="3" t="str">
        <f t="shared" si="147"/>
        <v>no</v>
      </c>
      <c r="H1579" s="3">
        <f t="shared" si="148"/>
        <v>0</v>
      </c>
    </row>
    <row r="1580" spans="1:8" x14ac:dyDescent="0.15">
      <c r="A1580" s="3">
        <v>2001.12</v>
      </c>
      <c r="B1580" s="3">
        <v>1144.93</v>
      </c>
      <c r="C1580" s="3" t="str">
        <f t="shared" si="149"/>
        <v>no</v>
      </c>
      <c r="D1580" s="3">
        <f t="shared" si="144"/>
        <v>1248.4780000000001</v>
      </c>
      <c r="E1580" s="3">
        <f t="shared" si="145"/>
        <v>1126.7720000000002</v>
      </c>
      <c r="F1580" s="3" t="str">
        <f t="shared" si="146"/>
        <v>no</v>
      </c>
      <c r="G1580" s="3" t="str">
        <f t="shared" si="147"/>
        <v>no</v>
      </c>
      <c r="H1580" s="3">
        <f t="shared" si="148"/>
        <v>0</v>
      </c>
    </row>
    <row r="1581" spans="1:8" x14ac:dyDescent="0.15">
      <c r="A1581" s="3">
        <v>2002.01</v>
      </c>
      <c r="B1581" s="3">
        <v>1140.21</v>
      </c>
      <c r="C1581" s="3" t="str">
        <f t="shared" si="149"/>
        <v>no</v>
      </c>
      <c r="D1581" s="3">
        <f t="shared" si="144"/>
        <v>1226.9366666666667</v>
      </c>
      <c r="E1581" s="3">
        <f t="shared" si="145"/>
        <v>1114.8680000000002</v>
      </c>
      <c r="F1581" s="3" t="str">
        <f t="shared" si="146"/>
        <v>no</v>
      </c>
      <c r="G1581" s="3" t="str">
        <f t="shared" si="147"/>
        <v>no</v>
      </c>
      <c r="H1581" s="3">
        <f t="shared" si="148"/>
        <v>0</v>
      </c>
    </row>
    <row r="1582" spans="1:8" x14ac:dyDescent="0.15">
      <c r="A1582" s="3">
        <v>2002.02</v>
      </c>
      <c r="B1582" s="3">
        <v>1100.67</v>
      </c>
      <c r="C1582" s="3" t="str">
        <f t="shared" si="149"/>
        <v>no</v>
      </c>
      <c r="D1582" s="3">
        <f t="shared" si="144"/>
        <v>1210.2746666666667</v>
      </c>
      <c r="E1582" s="3">
        <f t="shared" si="145"/>
        <v>1107.21</v>
      </c>
      <c r="F1582" s="3" t="str">
        <f t="shared" si="146"/>
        <v>no</v>
      </c>
      <c r="G1582" s="3" t="str">
        <f t="shared" si="147"/>
        <v>no</v>
      </c>
      <c r="H1582" s="3">
        <f t="shared" si="148"/>
        <v>0</v>
      </c>
    </row>
    <row r="1583" spans="1:8" x14ac:dyDescent="0.15">
      <c r="A1583" s="3">
        <v>2002.03</v>
      </c>
      <c r="B1583" s="3">
        <v>1153.79</v>
      </c>
      <c r="C1583" s="3" t="str">
        <f t="shared" si="149"/>
        <v>no</v>
      </c>
      <c r="D1583" s="3">
        <f t="shared" si="144"/>
        <v>1191.7833333333333</v>
      </c>
      <c r="E1583" s="3">
        <f t="shared" si="145"/>
        <v>1118.4159999999999</v>
      </c>
      <c r="F1583" s="3" t="str">
        <f t="shared" si="146"/>
        <v>no</v>
      </c>
      <c r="G1583" s="3" t="str">
        <f t="shared" si="147"/>
        <v>no</v>
      </c>
      <c r="H1583" s="3">
        <f t="shared" si="148"/>
        <v>0</v>
      </c>
    </row>
    <row r="1584" spans="1:8" x14ac:dyDescent="0.15">
      <c r="A1584" s="3">
        <v>2002.04</v>
      </c>
      <c r="B1584" s="3">
        <v>1112.04</v>
      </c>
      <c r="C1584" s="3" t="str">
        <f t="shared" si="149"/>
        <v>no</v>
      </c>
      <c r="D1584" s="3">
        <f t="shared" si="144"/>
        <v>1179.9739999999999</v>
      </c>
      <c r="E1584" s="3">
        <f t="shared" si="145"/>
        <v>1133.856</v>
      </c>
      <c r="F1584" s="3" t="str">
        <f t="shared" si="146"/>
        <v>no</v>
      </c>
      <c r="G1584" s="3" t="str">
        <f t="shared" si="147"/>
        <v>no</v>
      </c>
      <c r="H1584" s="3">
        <f t="shared" si="148"/>
        <v>0</v>
      </c>
    </row>
    <row r="1585" spans="1:8" x14ac:dyDescent="0.15">
      <c r="A1585" s="3">
        <v>2002.05</v>
      </c>
      <c r="B1585" s="3">
        <v>1079.06</v>
      </c>
      <c r="C1585" s="3" t="str">
        <f t="shared" si="149"/>
        <v>no</v>
      </c>
      <c r="D1585" s="3">
        <f t="shared" si="144"/>
        <v>1165.068</v>
      </c>
      <c r="E1585" s="3">
        <f t="shared" si="145"/>
        <v>1130.328</v>
      </c>
      <c r="F1585" s="3" t="str">
        <f t="shared" si="146"/>
        <v>no</v>
      </c>
      <c r="G1585" s="3" t="str">
        <f t="shared" si="147"/>
        <v>no</v>
      </c>
      <c r="H1585" s="3">
        <f t="shared" si="148"/>
        <v>0</v>
      </c>
    </row>
    <row r="1586" spans="1:8" x14ac:dyDescent="0.15">
      <c r="A1586" s="3">
        <v>2002.06</v>
      </c>
      <c r="B1586" s="3">
        <v>1015.28</v>
      </c>
      <c r="C1586" s="3" t="str">
        <f t="shared" si="149"/>
        <v>no</v>
      </c>
      <c r="D1586" s="3">
        <f t="shared" si="144"/>
        <v>1149.9553333333336</v>
      </c>
      <c r="E1586" s="3">
        <f t="shared" si="145"/>
        <v>1117.154</v>
      </c>
      <c r="F1586" s="3" t="str">
        <f t="shared" si="146"/>
        <v>no</v>
      </c>
      <c r="G1586" s="3" t="str">
        <f t="shared" si="147"/>
        <v>no</v>
      </c>
      <c r="H1586" s="3">
        <f t="shared" si="148"/>
        <v>0</v>
      </c>
    </row>
    <row r="1587" spans="1:8" x14ac:dyDescent="0.15">
      <c r="A1587" s="3">
        <v>2002.07</v>
      </c>
      <c r="B1587" s="3">
        <v>903.59</v>
      </c>
      <c r="C1587" s="3" t="str">
        <f t="shared" si="149"/>
        <v>no</v>
      </c>
      <c r="D1587" s="3">
        <f t="shared" si="144"/>
        <v>1138.5840000000001</v>
      </c>
      <c r="E1587" s="3">
        <f t="shared" si="145"/>
        <v>1092.1679999999999</v>
      </c>
      <c r="F1587" s="3" t="str">
        <f t="shared" si="146"/>
        <v>no</v>
      </c>
      <c r="G1587" s="3" t="str">
        <f t="shared" si="147"/>
        <v>no</v>
      </c>
      <c r="H1587" s="3">
        <f t="shared" si="148"/>
        <v>0</v>
      </c>
    </row>
    <row r="1588" spans="1:8" x14ac:dyDescent="0.15">
      <c r="A1588" s="3">
        <v>2002.08</v>
      </c>
      <c r="B1588" s="3">
        <v>912.55</v>
      </c>
      <c r="C1588" s="3" t="str">
        <f t="shared" si="149"/>
        <v>no</v>
      </c>
      <c r="D1588" s="3">
        <f t="shared" si="144"/>
        <v>1119.5006666666668</v>
      </c>
      <c r="E1588" s="3">
        <f t="shared" si="145"/>
        <v>1052.752</v>
      </c>
      <c r="F1588" s="3" t="str">
        <f t="shared" si="146"/>
        <v>no</v>
      </c>
      <c r="G1588" s="3" t="str">
        <f t="shared" si="147"/>
        <v>no</v>
      </c>
      <c r="H1588" s="3">
        <f t="shared" si="148"/>
        <v>0</v>
      </c>
    </row>
    <row r="1589" spans="1:8" x14ac:dyDescent="0.15">
      <c r="A1589" s="3">
        <v>2002.09</v>
      </c>
      <c r="B1589" s="3">
        <v>867.81</v>
      </c>
      <c r="C1589" s="3" t="str">
        <f t="shared" si="149"/>
        <v>no</v>
      </c>
      <c r="D1589" s="3">
        <f t="shared" si="144"/>
        <v>1095.6460000000002</v>
      </c>
      <c r="E1589" s="3">
        <f t="shared" si="145"/>
        <v>1004.5040000000001</v>
      </c>
      <c r="F1589" s="3" t="str">
        <f t="shared" si="146"/>
        <v>no</v>
      </c>
      <c r="G1589" s="3" t="str">
        <f t="shared" si="147"/>
        <v>no</v>
      </c>
      <c r="H1589" s="3">
        <f t="shared" si="148"/>
        <v>0</v>
      </c>
    </row>
    <row r="1590" spans="1:8" x14ac:dyDescent="0.15">
      <c r="A1590" s="3">
        <v>2002.1</v>
      </c>
      <c r="B1590" s="3">
        <v>854.63</v>
      </c>
      <c r="C1590" s="3" t="str">
        <f t="shared" si="149"/>
        <v>no</v>
      </c>
      <c r="D1590" s="3">
        <f t="shared" si="144"/>
        <v>1070.9193333333335</v>
      </c>
      <c r="E1590" s="3">
        <f t="shared" si="145"/>
        <v>955.65800000000013</v>
      </c>
      <c r="F1590" s="3" t="str">
        <f t="shared" si="146"/>
        <v>no</v>
      </c>
      <c r="G1590" s="3" t="str">
        <f t="shared" si="147"/>
        <v>no</v>
      </c>
      <c r="H1590" s="3">
        <f>IF(C1590="yes",B1590,0)</f>
        <v>0</v>
      </c>
    </row>
  </sheetData>
  <pageMargins left="0.75" right="0.75" top="1" bottom="1" header="0.5" footer="0.5"/>
  <pageSetup orientation="portrait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F36A5-B297-4564-B0CE-64A7E1335EF7}">
  <sheetPr codeName="Sheet20"/>
  <dimension ref="D1:F11"/>
  <sheetViews>
    <sheetView workbookViewId="0">
      <selection activeCell="E3" sqref="E3"/>
    </sheetView>
  </sheetViews>
  <sheetFormatPr defaultRowHeight="15" x14ac:dyDescent="0.25"/>
  <cols>
    <col min="1" max="16384" width="9.140625" style="26"/>
  </cols>
  <sheetData>
    <row r="1" spans="4:6" x14ac:dyDescent="0.25">
      <c r="E1" s="26" t="s">
        <v>220</v>
      </c>
    </row>
    <row r="2" spans="4:6" x14ac:dyDescent="0.25">
      <c r="E2" s="26">
        <f>SUM(D5:D11)</f>
        <v>3</v>
      </c>
    </row>
    <row r="4" spans="4:6" x14ac:dyDescent="0.25">
      <c r="D4" s="26" t="s">
        <v>221</v>
      </c>
      <c r="E4" s="26" t="s">
        <v>222</v>
      </c>
      <c r="F4" s="26" t="s">
        <v>223</v>
      </c>
    </row>
    <row r="5" spans="4:6" x14ac:dyDescent="0.25">
      <c r="D5" s="26">
        <f>IFERROR(COUNT(MATCH(E5,$F$5:$F$10,0)),0)</f>
        <v>0</v>
      </c>
      <c r="E5" s="26" t="s">
        <v>224</v>
      </c>
      <c r="F5" s="26" t="s">
        <v>225</v>
      </c>
    </row>
    <row r="6" spans="4:6" x14ac:dyDescent="0.25">
      <c r="D6" s="26">
        <f t="shared" ref="D6:D11" si="0">IFERROR(COUNT(MATCH(E6,$F$5:$F$10,0)),0)</f>
        <v>1</v>
      </c>
      <c r="E6" s="26" t="s">
        <v>226</v>
      </c>
      <c r="F6" s="26" t="s">
        <v>227</v>
      </c>
    </row>
    <row r="7" spans="4:6" x14ac:dyDescent="0.25">
      <c r="D7" s="26">
        <f t="shared" si="0"/>
        <v>1</v>
      </c>
      <c r="E7" s="26" t="s">
        <v>227</v>
      </c>
      <c r="F7" s="26" t="s">
        <v>228</v>
      </c>
    </row>
    <row r="8" spans="4:6" x14ac:dyDescent="0.25">
      <c r="D8" s="26">
        <f t="shared" si="0"/>
        <v>1</v>
      </c>
      <c r="E8" s="26" t="s">
        <v>228</v>
      </c>
      <c r="F8" s="26" t="s">
        <v>229</v>
      </c>
    </row>
    <row r="9" spans="4:6" x14ac:dyDescent="0.25">
      <c r="D9" s="26">
        <f t="shared" si="0"/>
        <v>0</v>
      </c>
      <c r="E9" s="26" t="s">
        <v>230</v>
      </c>
      <c r="F9" s="26" t="s">
        <v>231</v>
      </c>
    </row>
    <row r="10" spans="4:6" x14ac:dyDescent="0.25">
      <c r="D10" s="26">
        <f t="shared" si="0"/>
        <v>0</v>
      </c>
      <c r="E10" s="26" t="s">
        <v>232</v>
      </c>
      <c r="F10" s="26" t="s">
        <v>226</v>
      </c>
    </row>
    <row r="11" spans="4:6" x14ac:dyDescent="0.25">
      <c r="D11" s="26">
        <f t="shared" si="0"/>
        <v>0</v>
      </c>
      <c r="E11" s="26" t="s">
        <v>233</v>
      </c>
      <c r="F11" s="26" t="s">
        <v>234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62411-EAF3-4D07-99DB-DDD2A12B3FE9}">
  <sheetPr codeName="Sheet21"/>
  <dimension ref="C1:I15"/>
  <sheetViews>
    <sheetView workbookViewId="0">
      <selection activeCell="C5" sqref="C5"/>
    </sheetView>
  </sheetViews>
  <sheetFormatPr defaultRowHeight="15" x14ac:dyDescent="0.25"/>
  <cols>
    <col min="1" max="4" width="9.140625" style="26"/>
    <col min="5" max="6" width="12.140625" style="26" customWidth="1"/>
    <col min="7" max="7" width="9.140625" style="26"/>
    <col min="8" max="8" width="13.42578125" style="26" customWidth="1"/>
    <col min="9" max="16384" width="9.140625" style="26"/>
  </cols>
  <sheetData>
    <row r="1" spans="3:9" x14ac:dyDescent="0.25">
      <c r="E1" s="26" t="s">
        <v>235</v>
      </c>
    </row>
    <row r="2" spans="3:9" x14ac:dyDescent="0.25">
      <c r="E2" s="26" t="s">
        <v>236</v>
      </c>
    </row>
    <row r="3" spans="3:9" x14ac:dyDescent="0.25">
      <c r="D3" s="41" t="s">
        <v>237</v>
      </c>
    </row>
    <row r="4" spans="3:9" x14ac:dyDescent="0.25">
      <c r="E4" s="26" t="s">
        <v>238</v>
      </c>
    </row>
    <row r="5" spans="3:9" ht="45" x14ac:dyDescent="0.25">
      <c r="D5" s="26" t="s">
        <v>97</v>
      </c>
      <c r="E5" s="26" t="s">
        <v>96</v>
      </c>
      <c r="F5" s="26" t="s">
        <v>239</v>
      </c>
      <c r="G5" s="42" t="s">
        <v>240</v>
      </c>
      <c r="H5" s="42" t="s">
        <v>241</v>
      </c>
      <c r="I5" s="42" t="s">
        <v>242</v>
      </c>
    </row>
    <row r="6" spans="3:9" x14ac:dyDescent="0.25">
      <c r="D6" s="43">
        <v>12</v>
      </c>
      <c r="E6" s="43">
        <v>2006</v>
      </c>
      <c r="F6" s="27">
        <f>DATE(E6,D6,1)</f>
        <v>39052</v>
      </c>
      <c r="G6" s="26">
        <f>WEEKDAY(F6,2)</f>
        <v>5</v>
      </c>
      <c r="H6" s="27">
        <f>DATE(E6,D6+1,1)-1</f>
        <v>39082</v>
      </c>
      <c r="I6" s="26">
        <f>DAY(H6)</f>
        <v>31</v>
      </c>
    </row>
    <row r="9" spans="3:9" x14ac:dyDescent="0.25">
      <c r="C9" s="26">
        <v>1</v>
      </c>
      <c r="D9" s="26">
        <v>2</v>
      </c>
      <c r="E9" s="26">
        <v>3</v>
      </c>
      <c r="F9" s="26">
        <v>4</v>
      </c>
      <c r="G9" s="26">
        <v>5</v>
      </c>
      <c r="H9" s="26">
        <v>6</v>
      </c>
      <c r="I9" s="26">
        <v>7</v>
      </c>
    </row>
    <row r="10" spans="3:9" x14ac:dyDescent="0.25">
      <c r="C10" s="26" t="s">
        <v>243</v>
      </c>
      <c r="D10" s="26" t="s">
        <v>244</v>
      </c>
      <c r="E10" s="26" t="s">
        <v>245</v>
      </c>
      <c r="F10" s="26" t="s">
        <v>246</v>
      </c>
      <c r="G10" s="26" t="s">
        <v>247</v>
      </c>
      <c r="H10" s="26" t="s">
        <v>248</v>
      </c>
      <c r="I10" s="26" t="s">
        <v>249</v>
      </c>
    </row>
    <row r="11" spans="3:9" x14ac:dyDescent="0.25">
      <c r="C11" s="26" t="str">
        <f>IF($G$6&gt;C$9,"-",C$9-$G$6+1)</f>
        <v>-</v>
      </c>
      <c r="D11" s="26" t="str">
        <f t="shared" ref="D11:I11" si="0">IF($G$6&gt;D$9,"-",D$9-$G$6+1)</f>
        <v>-</v>
      </c>
      <c r="E11" s="26" t="str">
        <f t="shared" si="0"/>
        <v>-</v>
      </c>
      <c r="F11" s="26" t="str">
        <f t="shared" si="0"/>
        <v>-</v>
      </c>
      <c r="G11" s="26">
        <f t="shared" si="0"/>
        <v>1</v>
      </c>
      <c r="H11" s="26">
        <f t="shared" si="0"/>
        <v>2</v>
      </c>
      <c r="I11" s="26">
        <f t="shared" si="0"/>
        <v>3</v>
      </c>
    </row>
    <row r="12" spans="3:9" x14ac:dyDescent="0.25">
      <c r="C12" s="26">
        <f>I11+1</f>
        <v>4</v>
      </c>
      <c r="D12" s="26">
        <f t="shared" ref="D12:I14" si="1">C12+1</f>
        <v>5</v>
      </c>
      <c r="E12" s="26">
        <f t="shared" si="1"/>
        <v>6</v>
      </c>
      <c r="F12" s="26">
        <f t="shared" si="1"/>
        <v>7</v>
      </c>
      <c r="G12" s="26">
        <f t="shared" si="1"/>
        <v>8</v>
      </c>
      <c r="H12" s="26">
        <f t="shared" si="1"/>
        <v>9</v>
      </c>
      <c r="I12" s="26">
        <f t="shared" si="1"/>
        <v>10</v>
      </c>
    </row>
    <row r="13" spans="3:9" x14ac:dyDescent="0.25">
      <c r="C13" s="26">
        <f>I12+1</f>
        <v>11</v>
      </c>
      <c r="D13" s="26">
        <f t="shared" si="1"/>
        <v>12</v>
      </c>
      <c r="E13" s="26">
        <f t="shared" si="1"/>
        <v>13</v>
      </c>
      <c r="F13" s="26">
        <f t="shared" si="1"/>
        <v>14</v>
      </c>
      <c r="G13" s="26">
        <f t="shared" si="1"/>
        <v>15</v>
      </c>
      <c r="H13" s="26">
        <f t="shared" si="1"/>
        <v>16</v>
      </c>
      <c r="I13" s="26">
        <f t="shared" si="1"/>
        <v>17</v>
      </c>
    </row>
    <row r="14" spans="3:9" x14ac:dyDescent="0.25">
      <c r="C14" s="26">
        <f>I13+1</f>
        <v>18</v>
      </c>
      <c r="D14" s="26">
        <f t="shared" si="1"/>
        <v>19</v>
      </c>
      <c r="E14" s="26">
        <f t="shared" si="1"/>
        <v>20</v>
      </c>
      <c r="F14" s="26">
        <f t="shared" si="1"/>
        <v>21</v>
      </c>
      <c r="G14" s="26">
        <f t="shared" si="1"/>
        <v>22</v>
      </c>
      <c r="H14" s="26">
        <f t="shared" si="1"/>
        <v>23</v>
      </c>
      <c r="I14" s="26">
        <f t="shared" si="1"/>
        <v>24</v>
      </c>
    </row>
    <row r="15" spans="3:9" x14ac:dyDescent="0.25">
      <c r="C15" s="26">
        <f>IF(COUNT(I14)=0,"_",IF(I14+1&lt;=$I$6,I14+1,"-"))</f>
        <v>25</v>
      </c>
      <c r="D15" s="26">
        <f t="shared" ref="D15:I15" si="2">IF(COUNT(C15)=0,"_",IF(C15+1&lt;=$I$6,C15+1,"-"))</f>
        <v>26</v>
      </c>
      <c r="E15" s="26">
        <f t="shared" si="2"/>
        <v>27</v>
      </c>
      <c r="F15" s="26">
        <f t="shared" si="2"/>
        <v>28</v>
      </c>
      <c r="G15" s="26">
        <f t="shared" si="2"/>
        <v>29</v>
      </c>
      <c r="H15" s="26">
        <f t="shared" si="2"/>
        <v>30</v>
      </c>
      <c r="I15" s="26">
        <f t="shared" si="2"/>
        <v>31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43398D-B0F9-4960-818D-C5D9A4121869}">
  <sheetPr codeName="Sheet22"/>
  <dimension ref="C1:D100"/>
  <sheetViews>
    <sheetView workbookViewId="0">
      <selection activeCell="D22" sqref="D22"/>
    </sheetView>
  </sheetViews>
  <sheetFormatPr defaultRowHeight="15" x14ac:dyDescent="0.25"/>
  <cols>
    <col min="1" max="16384" width="9.140625" style="26"/>
  </cols>
  <sheetData>
    <row r="1" spans="3:4" x14ac:dyDescent="0.25">
      <c r="C1" s="26" t="s">
        <v>250</v>
      </c>
    </row>
    <row r="2" spans="3:4" x14ac:dyDescent="0.25">
      <c r="D2" s="26" t="str">
        <f>IF(C2="and","x"," ")</f>
        <v xml:space="preserve"> </v>
      </c>
    </row>
    <row r="3" spans="3:4" x14ac:dyDescent="0.25">
      <c r="D3" s="26" t="str">
        <f t="shared" ref="D3:D66" si="0">IF(C3="and","x"," ")</f>
        <v xml:space="preserve"> </v>
      </c>
    </row>
    <row r="4" spans="3:4" x14ac:dyDescent="0.25">
      <c r="C4" s="26" t="s">
        <v>251</v>
      </c>
      <c r="D4" s="26" t="str">
        <f t="shared" si="0"/>
        <v>x</v>
      </c>
    </row>
    <row r="5" spans="3:4" x14ac:dyDescent="0.25">
      <c r="D5" s="26" t="str">
        <f t="shared" si="0"/>
        <v xml:space="preserve"> </v>
      </c>
    </row>
    <row r="6" spans="3:4" x14ac:dyDescent="0.25">
      <c r="D6" s="26" t="str">
        <f t="shared" si="0"/>
        <v xml:space="preserve"> </v>
      </c>
    </row>
    <row r="7" spans="3:4" x14ac:dyDescent="0.25">
      <c r="D7" s="26" t="str">
        <f t="shared" si="0"/>
        <v xml:space="preserve"> </v>
      </c>
    </row>
    <row r="8" spans="3:4" x14ac:dyDescent="0.25">
      <c r="D8" s="26" t="str">
        <f t="shared" si="0"/>
        <v xml:space="preserve"> </v>
      </c>
    </row>
    <row r="9" spans="3:4" x14ac:dyDescent="0.25">
      <c r="D9" s="26" t="str">
        <f t="shared" si="0"/>
        <v xml:space="preserve"> </v>
      </c>
    </row>
    <row r="10" spans="3:4" x14ac:dyDescent="0.25">
      <c r="D10" s="26" t="str">
        <f t="shared" si="0"/>
        <v xml:space="preserve"> </v>
      </c>
    </row>
    <row r="11" spans="3:4" x14ac:dyDescent="0.25">
      <c r="D11" s="26" t="str">
        <f t="shared" si="0"/>
        <v xml:space="preserve"> </v>
      </c>
    </row>
    <row r="12" spans="3:4" x14ac:dyDescent="0.25">
      <c r="D12" s="26" t="str">
        <f t="shared" si="0"/>
        <v xml:space="preserve"> </v>
      </c>
    </row>
    <row r="13" spans="3:4" x14ac:dyDescent="0.25">
      <c r="C13" s="26" t="s">
        <v>251</v>
      </c>
      <c r="D13" s="26" t="str">
        <f t="shared" si="0"/>
        <v>x</v>
      </c>
    </row>
    <row r="14" spans="3:4" x14ac:dyDescent="0.25">
      <c r="D14" s="26" t="str">
        <f t="shared" si="0"/>
        <v xml:space="preserve"> </v>
      </c>
    </row>
    <row r="15" spans="3:4" x14ac:dyDescent="0.25">
      <c r="D15" s="26" t="str">
        <f t="shared" si="0"/>
        <v xml:space="preserve"> </v>
      </c>
    </row>
    <row r="16" spans="3:4" x14ac:dyDescent="0.25">
      <c r="D16" s="26" t="str">
        <f t="shared" si="0"/>
        <v xml:space="preserve"> </v>
      </c>
    </row>
    <row r="17" spans="3:4" x14ac:dyDescent="0.25">
      <c r="D17" s="26" t="str">
        <f t="shared" si="0"/>
        <v xml:space="preserve"> </v>
      </c>
    </row>
    <row r="18" spans="3:4" x14ac:dyDescent="0.25">
      <c r="D18" s="26" t="str">
        <f t="shared" si="0"/>
        <v xml:space="preserve"> </v>
      </c>
    </row>
    <row r="19" spans="3:4" x14ac:dyDescent="0.25">
      <c r="D19" s="26" t="str">
        <f t="shared" si="0"/>
        <v xml:space="preserve"> </v>
      </c>
    </row>
    <row r="20" spans="3:4" x14ac:dyDescent="0.25">
      <c r="D20" s="26" t="str">
        <f t="shared" si="0"/>
        <v xml:space="preserve"> </v>
      </c>
    </row>
    <row r="21" spans="3:4" x14ac:dyDescent="0.25">
      <c r="D21" s="26" t="str">
        <f t="shared" si="0"/>
        <v xml:space="preserve"> </v>
      </c>
    </row>
    <row r="22" spans="3:4" x14ac:dyDescent="0.25">
      <c r="C22" s="26" t="s">
        <v>251</v>
      </c>
      <c r="D22" s="26" t="str">
        <f t="shared" si="0"/>
        <v>x</v>
      </c>
    </row>
    <row r="23" spans="3:4" x14ac:dyDescent="0.25">
      <c r="D23" s="26" t="str">
        <f t="shared" si="0"/>
        <v xml:space="preserve"> </v>
      </c>
    </row>
    <row r="24" spans="3:4" x14ac:dyDescent="0.25">
      <c r="D24" s="26" t="str">
        <f t="shared" si="0"/>
        <v xml:space="preserve"> </v>
      </c>
    </row>
    <row r="25" spans="3:4" x14ac:dyDescent="0.25">
      <c r="D25" s="26" t="str">
        <f t="shared" si="0"/>
        <v xml:space="preserve"> </v>
      </c>
    </row>
    <row r="26" spans="3:4" x14ac:dyDescent="0.25">
      <c r="D26" s="26" t="str">
        <f t="shared" si="0"/>
        <v xml:space="preserve"> </v>
      </c>
    </row>
    <row r="27" spans="3:4" x14ac:dyDescent="0.25">
      <c r="D27" s="26" t="str">
        <f t="shared" si="0"/>
        <v xml:space="preserve"> </v>
      </c>
    </row>
    <row r="28" spans="3:4" x14ac:dyDescent="0.25">
      <c r="D28" s="26" t="str">
        <f t="shared" si="0"/>
        <v xml:space="preserve"> </v>
      </c>
    </row>
    <row r="29" spans="3:4" x14ac:dyDescent="0.25">
      <c r="C29" s="26" t="s">
        <v>251</v>
      </c>
      <c r="D29" s="26" t="str">
        <f t="shared" si="0"/>
        <v>x</v>
      </c>
    </row>
    <row r="30" spans="3:4" x14ac:dyDescent="0.25">
      <c r="D30" s="26" t="str">
        <f t="shared" si="0"/>
        <v xml:space="preserve"> </v>
      </c>
    </row>
    <row r="31" spans="3:4" x14ac:dyDescent="0.25">
      <c r="D31" s="26" t="str">
        <f t="shared" si="0"/>
        <v xml:space="preserve"> </v>
      </c>
    </row>
    <row r="32" spans="3:4" x14ac:dyDescent="0.25">
      <c r="D32" s="26" t="str">
        <f t="shared" si="0"/>
        <v xml:space="preserve"> </v>
      </c>
    </row>
    <row r="33" spans="4:4" x14ac:dyDescent="0.25">
      <c r="D33" s="26" t="str">
        <f t="shared" si="0"/>
        <v xml:space="preserve"> </v>
      </c>
    </row>
    <row r="34" spans="4:4" x14ac:dyDescent="0.25">
      <c r="D34" s="26" t="str">
        <f t="shared" si="0"/>
        <v xml:space="preserve"> </v>
      </c>
    </row>
    <row r="35" spans="4:4" x14ac:dyDescent="0.25">
      <c r="D35" s="26" t="str">
        <f t="shared" si="0"/>
        <v xml:space="preserve"> </v>
      </c>
    </row>
    <row r="36" spans="4:4" x14ac:dyDescent="0.25">
      <c r="D36" s="26" t="str">
        <f t="shared" si="0"/>
        <v xml:space="preserve"> </v>
      </c>
    </row>
    <row r="37" spans="4:4" x14ac:dyDescent="0.25">
      <c r="D37" s="26" t="str">
        <f t="shared" si="0"/>
        <v xml:space="preserve"> </v>
      </c>
    </row>
    <row r="38" spans="4:4" x14ac:dyDescent="0.25">
      <c r="D38" s="26" t="str">
        <f t="shared" si="0"/>
        <v xml:space="preserve"> </v>
      </c>
    </row>
    <row r="39" spans="4:4" x14ac:dyDescent="0.25">
      <c r="D39" s="26" t="str">
        <f t="shared" si="0"/>
        <v xml:space="preserve"> </v>
      </c>
    </row>
    <row r="40" spans="4:4" x14ac:dyDescent="0.25">
      <c r="D40" s="26" t="str">
        <f t="shared" si="0"/>
        <v xml:space="preserve"> </v>
      </c>
    </row>
    <row r="41" spans="4:4" x14ac:dyDescent="0.25">
      <c r="D41" s="26" t="str">
        <f t="shared" si="0"/>
        <v xml:space="preserve"> </v>
      </c>
    </row>
    <row r="42" spans="4:4" x14ac:dyDescent="0.25">
      <c r="D42" s="26" t="str">
        <f t="shared" si="0"/>
        <v xml:space="preserve"> </v>
      </c>
    </row>
    <row r="43" spans="4:4" x14ac:dyDescent="0.25">
      <c r="D43" s="26" t="str">
        <f t="shared" si="0"/>
        <v xml:space="preserve"> </v>
      </c>
    </row>
    <row r="44" spans="4:4" x14ac:dyDescent="0.25">
      <c r="D44" s="26" t="str">
        <f t="shared" si="0"/>
        <v xml:space="preserve"> </v>
      </c>
    </row>
    <row r="45" spans="4:4" x14ac:dyDescent="0.25">
      <c r="D45" s="26" t="str">
        <f t="shared" si="0"/>
        <v xml:space="preserve"> </v>
      </c>
    </row>
    <row r="46" spans="4:4" x14ac:dyDescent="0.25">
      <c r="D46" s="26" t="str">
        <f t="shared" si="0"/>
        <v xml:space="preserve"> </v>
      </c>
    </row>
    <row r="47" spans="4:4" x14ac:dyDescent="0.25">
      <c r="D47" s="26" t="str">
        <f t="shared" si="0"/>
        <v xml:space="preserve"> </v>
      </c>
    </row>
    <row r="48" spans="4:4" x14ac:dyDescent="0.25">
      <c r="D48" s="26" t="str">
        <f t="shared" si="0"/>
        <v xml:space="preserve"> </v>
      </c>
    </row>
    <row r="49" spans="3:4" x14ac:dyDescent="0.25">
      <c r="D49" s="26" t="str">
        <f t="shared" si="0"/>
        <v xml:space="preserve"> </v>
      </c>
    </row>
    <row r="50" spans="3:4" x14ac:dyDescent="0.25">
      <c r="D50" s="26" t="str">
        <f t="shared" si="0"/>
        <v xml:space="preserve"> </v>
      </c>
    </row>
    <row r="51" spans="3:4" x14ac:dyDescent="0.25">
      <c r="D51" s="26" t="str">
        <f t="shared" si="0"/>
        <v xml:space="preserve"> </v>
      </c>
    </row>
    <row r="52" spans="3:4" x14ac:dyDescent="0.25">
      <c r="D52" s="26" t="str">
        <f t="shared" si="0"/>
        <v xml:space="preserve"> </v>
      </c>
    </row>
    <row r="53" spans="3:4" x14ac:dyDescent="0.25">
      <c r="D53" s="26" t="str">
        <f t="shared" si="0"/>
        <v xml:space="preserve"> </v>
      </c>
    </row>
    <row r="54" spans="3:4" x14ac:dyDescent="0.25">
      <c r="C54" s="26" t="s">
        <v>251</v>
      </c>
      <c r="D54" s="26" t="str">
        <f t="shared" si="0"/>
        <v>x</v>
      </c>
    </row>
    <row r="55" spans="3:4" x14ac:dyDescent="0.25">
      <c r="D55" s="26" t="str">
        <f t="shared" si="0"/>
        <v xml:space="preserve"> </v>
      </c>
    </row>
    <row r="56" spans="3:4" x14ac:dyDescent="0.25">
      <c r="D56" s="26" t="str">
        <f t="shared" si="0"/>
        <v xml:space="preserve"> </v>
      </c>
    </row>
    <row r="57" spans="3:4" x14ac:dyDescent="0.25">
      <c r="D57" s="26" t="str">
        <f t="shared" si="0"/>
        <v xml:space="preserve"> </v>
      </c>
    </row>
    <row r="58" spans="3:4" x14ac:dyDescent="0.25">
      <c r="D58" s="26" t="str">
        <f t="shared" si="0"/>
        <v xml:space="preserve"> </v>
      </c>
    </row>
    <row r="59" spans="3:4" x14ac:dyDescent="0.25">
      <c r="D59" s="26" t="str">
        <f t="shared" si="0"/>
        <v xml:space="preserve"> </v>
      </c>
    </row>
    <row r="60" spans="3:4" x14ac:dyDescent="0.25">
      <c r="D60" s="26" t="str">
        <f t="shared" si="0"/>
        <v xml:space="preserve"> </v>
      </c>
    </row>
    <row r="61" spans="3:4" x14ac:dyDescent="0.25">
      <c r="D61" s="26" t="str">
        <f t="shared" si="0"/>
        <v xml:space="preserve"> </v>
      </c>
    </row>
    <row r="62" spans="3:4" x14ac:dyDescent="0.25">
      <c r="D62" s="26" t="str">
        <f t="shared" si="0"/>
        <v xml:space="preserve"> </v>
      </c>
    </row>
    <row r="63" spans="3:4" x14ac:dyDescent="0.25">
      <c r="D63" s="26" t="str">
        <f t="shared" si="0"/>
        <v xml:space="preserve"> </v>
      </c>
    </row>
    <row r="64" spans="3:4" x14ac:dyDescent="0.25">
      <c r="D64" s="26" t="str">
        <f t="shared" si="0"/>
        <v xml:space="preserve"> </v>
      </c>
    </row>
    <row r="65" spans="3:4" x14ac:dyDescent="0.25">
      <c r="D65" s="26" t="str">
        <f t="shared" si="0"/>
        <v xml:space="preserve"> </v>
      </c>
    </row>
    <row r="66" spans="3:4" x14ac:dyDescent="0.25">
      <c r="D66" s="26" t="str">
        <f t="shared" si="0"/>
        <v xml:space="preserve"> </v>
      </c>
    </row>
    <row r="67" spans="3:4" x14ac:dyDescent="0.25">
      <c r="D67" s="26" t="str">
        <f t="shared" ref="D67:D100" si="1">IF(C67="and","x"," ")</f>
        <v xml:space="preserve"> </v>
      </c>
    </row>
    <row r="68" spans="3:4" x14ac:dyDescent="0.25">
      <c r="D68" s="26" t="str">
        <f t="shared" si="1"/>
        <v xml:space="preserve"> </v>
      </c>
    </row>
    <row r="69" spans="3:4" x14ac:dyDescent="0.25">
      <c r="D69" s="26" t="str">
        <f t="shared" si="1"/>
        <v xml:space="preserve"> </v>
      </c>
    </row>
    <row r="70" spans="3:4" x14ac:dyDescent="0.25">
      <c r="D70" s="26" t="str">
        <f t="shared" si="1"/>
        <v xml:space="preserve"> </v>
      </c>
    </row>
    <row r="71" spans="3:4" x14ac:dyDescent="0.25">
      <c r="D71" s="26" t="str">
        <f t="shared" si="1"/>
        <v xml:space="preserve"> </v>
      </c>
    </row>
    <row r="72" spans="3:4" x14ac:dyDescent="0.25">
      <c r="D72" s="26" t="str">
        <f t="shared" si="1"/>
        <v xml:space="preserve"> </v>
      </c>
    </row>
    <row r="73" spans="3:4" x14ac:dyDescent="0.25">
      <c r="D73" s="26" t="str">
        <f t="shared" si="1"/>
        <v xml:space="preserve"> </v>
      </c>
    </row>
    <row r="74" spans="3:4" x14ac:dyDescent="0.25">
      <c r="D74" s="26" t="str">
        <f t="shared" si="1"/>
        <v xml:space="preserve"> </v>
      </c>
    </row>
    <row r="75" spans="3:4" x14ac:dyDescent="0.25">
      <c r="D75" s="26" t="str">
        <f t="shared" si="1"/>
        <v xml:space="preserve"> </v>
      </c>
    </row>
    <row r="76" spans="3:4" x14ac:dyDescent="0.25">
      <c r="D76" s="26" t="str">
        <f t="shared" si="1"/>
        <v xml:space="preserve"> </v>
      </c>
    </row>
    <row r="77" spans="3:4" x14ac:dyDescent="0.25">
      <c r="D77" s="26" t="str">
        <f t="shared" si="1"/>
        <v xml:space="preserve"> </v>
      </c>
    </row>
    <row r="78" spans="3:4" x14ac:dyDescent="0.25">
      <c r="D78" s="26" t="str">
        <f t="shared" si="1"/>
        <v xml:space="preserve"> </v>
      </c>
    </row>
    <row r="79" spans="3:4" x14ac:dyDescent="0.25">
      <c r="C79" s="26" t="s">
        <v>251</v>
      </c>
      <c r="D79" s="26" t="str">
        <f t="shared" si="1"/>
        <v>x</v>
      </c>
    </row>
    <row r="80" spans="3:4" x14ac:dyDescent="0.25">
      <c r="D80" s="26" t="str">
        <f t="shared" si="1"/>
        <v xml:space="preserve"> </v>
      </c>
    </row>
    <row r="81" spans="4:4" x14ac:dyDescent="0.25">
      <c r="D81" s="26" t="str">
        <f t="shared" si="1"/>
        <v xml:space="preserve"> </v>
      </c>
    </row>
    <row r="82" spans="4:4" x14ac:dyDescent="0.25">
      <c r="D82" s="26" t="str">
        <f t="shared" si="1"/>
        <v xml:space="preserve"> </v>
      </c>
    </row>
    <row r="83" spans="4:4" x14ac:dyDescent="0.25">
      <c r="D83" s="26" t="str">
        <f t="shared" si="1"/>
        <v xml:space="preserve"> </v>
      </c>
    </row>
    <row r="84" spans="4:4" x14ac:dyDescent="0.25">
      <c r="D84" s="26" t="str">
        <f t="shared" si="1"/>
        <v xml:space="preserve"> </v>
      </c>
    </row>
    <row r="85" spans="4:4" x14ac:dyDescent="0.25">
      <c r="D85" s="26" t="str">
        <f t="shared" si="1"/>
        <v xml:space="preserve"> </v>
      </c>
    </row>
    <row r="86" spans="4:4" x14ac:dyDescent="0.25">
      <c r="D86" s="26" t="str">
        <f t="shared" si="1"/>
        <v xml:space="preserve"> </v>
      </c>
    </row>
    <row r="87" spans="4:4" x14ac:dyDescent="0.25">
      <c r="D87" s="26" t="str">
        <f t="shared" si="1"/>
        <v xml:space="preserve"> </v>
      </c>
    </row>
    <row r="88" spans="4:4" x14ac:dyDescent="0.25">
      <c r="D88" s="26" t="str">
        <f t="shared" si="1"/>
        <v xml:space="preserve"> </v>
      </c>
    </row>
    <row r="89" spans="4:4" x14ac:dyDescent="0.25">
      <c r="D89" s="26" t="str">
        <f t="shared" si="1"/>
        <v xml:space="preserve"> </v>
      </c>
    </row>
    <row r="90" spans="4:4" x14ac:dyDescent="0.25">
      <c r="D90" s="26" t="str">
        <f t="shared" si="1"/>
        <v xml:space="preserve"> </v>
      </c>
    </row>
    <row r="91" spans="4:4" x14ac:dyDescent="0.25">
      <c r="D91" s="26" t="str">
        <f t="shared" si="1"/>
        <v xml:space="preserve"> </v>
      </c>
    </row>
    <row r="92" spans="4:4" x14ac:dyDescent="0.25">
      <c r="D92" s="26" t="str">
        <f t="shared" si="1"/>
        <v xml:space="preserve"> </v>
      </c>
    </row>
    <row r="93" spans="4:4" x14ac:dyDescent="0.25">
      <c r="D93" s="26" t="str">
        <f t="shared" si="1"/>
        <v xml:space="preserve"> </v>
      </c>
    </row>
    <row r="94" spans="4:4" x14ac:dyDescent="0.25">
      <c r="D94" s="26" t="str">
        <f t="shared" si="1"/>
        <v xml:space="preserve"> </v>
      </c>
    </row>
    <row r="95" spans="4:4" x14ac:dyDescent="0.25">
      <c r="D95" s="26" t="str">
        <f t="shared" si="1"/>
        <v xml:space="preserve"> </v>
      </c>
    </row>
    <row r="96" spans="4:4" x14ac:dyDescent="0.25">
      <c r="D96" s="26" t="str">
        <f t="shared" si="1"/>
        <v xml:space="preserve"> </v>
      </c>
    </row>
    <row r="97" spans="4:4" x14ac:dyDescent="0.25">
      <c r="D97" s="26" t="str">
        <f t="shared" si="1"/>
        <v xml:space="preserve"> </v>
      </c>
    </row>
    <row r="98" spans="4:4" x14ac:dyDescent="0.25">
      <c r="D98" s="26" t="str">
        <f t="shared" si="1"/>
        <v xml:space="preserve"> </v>
      </c>
    </row>
    <row r="99" spans="4:4" x14ac:dyDescent="0.25">
      <c r="D99" s="26" t="str">
        <f t="shared" si="1"/>
        <v xml:space="preserve"> </v>
      </c>
    </row>
    <row r="100" spans="4:4" x14ac:dyDescent="0.25">
      <c r="D100" s="26" t="str">
        <f t="shared" si="1"/>
        <v xml:space="preserve"> 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084AB-D928-4A70-B3DE-1E6578C066C4}">
  <sheetPr codeName="Sheet23"/>
  <dimension ref="C5:D405"/>
  <sheetViews>
    <sheetView workbookViewId="0">
      <selection activeCell="C6" sqref="C6"/>
    </sheetView>
  </sheetViews>
  <sheetFormatPr defaultRowHeight="15" x14ac:dyDescent="0.25"/>
  <cols>
    <col min="1" max="16384" width="9.140625" style="26"/>
  </cols>
  <sheetData>
    <row r="5" spans="3:4" x14ac:dyDescent="0.25">
      <c r="C5" s="26" t="s">
        <v>252</v>
      </c>
      <c r="D5" s="26" t="s">
        <v>253</v>
      </c>
    </row>
    <row r="6" spans="3:4" x14ac:dyDescent="0.25">
      <c r="C6" s="26">
        <v>1</v>
      </c>
      <c r="D6" s="26">
        <v>1</v>
      </c>
    </row>
    <row r="7" spans="3:4" x14ac:dyDescent="0.25">
      <c r="C7" s="26">
        <f>IF(D6=20,C6+1,C6)</f>
        <v>1</v>
      </c>
      <c r="D7" s="26">
        <f>IF(D6=20,1,IF(D6&lt;=19,D6+1))</f>
        <v>2</v>
      </c>
    </row>
    <row r="8" spans="3:4" x14ac:dyDescent="0.25">
      <c r="C8" s="26">
        <f t="shared" ref="C8:C71" si="0">IF(D7=20,C7+1,C7)</f>
        <v>1</v>
      </c>
      <c r="D8" s="26">
        <f t="shared" ref="D8:D71" si="1">IF(D7=20,1,IF(D7&lt;=19,D7+1))</f>
        <v>3</v>
      </c>
    </row>
    <row r="9" spans="3:4" x14ac:dyDescent="0.25">
      <c r="C9" s="26">
        <f t="shared" si="0"/>
        <v>1</v>
      </c>
      <c r="D9" s="26">
        <f t="shared" si="1"/>
        <v>4</v>
      </c>
    </row>
    <row r="10" spans="3:4" x14ac:dyDescent="0.25">
      <c r="C10" s="26">
        <f t="shared" si="0"/>
        <v>1</v>
      </c>
      <c r="D10" s="26">
        <f t="shared" si="1"/>
        <v>5</v>
      </c>
    </row>
    <row r="11" spans="3:4" x14ac:dyDescent="0.25">
      <c r="C11" s="26">
        <f t="shared" si="0"/>
        <v>1</v>
      </c>
      <c r="D11" s="26">
        <f t="shared" si="1"/>
        <v>6</v>
      </c>
    </row>
    <row r="12" spans="3:4" x14ac:dyDescent="0.25">
      <c r="C12" s="26">
        <f t="shared" si="0"/>
        <v>1</v>
      </c>
      <c r="D12" s="26">
        <f t="shared" si="1"/>
        <v>7</v>
      </c>
    </row>
    <row r="13" spans="3:4" x14ac:dyDescent="0.25">
      <c r="C13" s="26">
        <f t="shared" si="0"/>
        <v>1</v>
      </c>
      <c r="D13" s="26">
        <f t="shared" si="1"/>
        <v>8</v>
      </c>
    </row>
    <row r="14" spans="3:4" x14ac:dyDescent="0.25">
      <c r="C14" s="26">
        <f t="shared" si="0"/>
        <v>1</v>
      </c>
      <c r="D14" s="26">
        <f t="shared" si="1"/>
        <v>9</v>
      </c>
    </row>
    <row r="15" spans="3:4" x14ac:dyDescent="0.25">
      <c r="C15" s="26">
        <f t="shared" si="0"/>
        <v>1</v>
      </c>
      <c r="D15" s="26">
        <f t="shared" si="1"/>
        <v>10</v>
      </c>
    </row>
    <row r="16" spans="3:4" x14ac:dyDescent="0.25">
      <c r="C16" s="26">
        <f t="shared" si="0"/>
        <v>1</v>
      </c>
      <c r="D16" s="26">
        <f t="shared" si="1"/>
        <v>11</v>
      </c>
    </row>
    <row r="17" spans="3:4" x14ac:dyDescent="0.25">
      <c r="C17" s="26">
        <f t="shared" si="0"/>
        <v>1</v>
      </c>
      <c r="D17" s="26">
        <f t="shared" si="1"/>
        <v>12</v>
      </c>
    </row>
    <row r="18" spans="3:4" x14ac:dyDescent="0.25">
      <c r="C18" s="26">
        <f t="shared" si="0"/>
        <v>1</v>
      </c>
      <c r="D18" s="26">
        <f t="shared" si="1"/>
        <v>13</v>
      </c>
    </row>
    <row r="19" spans="3:4" x14ac:dyDescent="0.25">
      <c r="C19" s="26">
        <f t="shared" si="0"/>
        <v>1</v>
      </c>
      <c r="D19" s="26">
        <f t="shared" si="1"/>
        <v>14</v>
      </c>
    </row>
    <row r="20" spans="3:4" x14ac:dyDescent="0.25">
      <c r="C20" s="26">
        <f t="shared" si="0"/>
        <v>1</v>
      </c>
      <c r="D20" s="26">
        <f t="shared" si="1"/>
        <v>15</v>
      </c>
    </row>
    <row r="21" spans="3:4" x14ac:dyDescent="0.25">
      <c r="C21" s="26">
        <f t="shared" si="0"/>
        <v>1</v>
      </c>
      <c r="D21" s="26">
        <f t="shared" si="1"/>
        <v>16</v>
      </c>
    </row>
    <row r="22" spans="3:4" x14ac:dyDescent="0.25">
      <c r="C22" s="26">
        <f t="shared" si="0"/>
        <v>1</v>
      </c>
      <c r="D22" s="26">
        <f t="shared" si="1"/>
        <v>17</v>
      </c>
    </row>
    <row r="23" spans="3:4" x14ac:dyDescent="0.25">
      <c r="C23" s="26">
        <f t="shared" si="0"/>
        <v>1</v>
      </c>
      <c r="D23" s="26">
        <f t="shared" si="1"/>
        <v>18</v>
      </c>
    </row>
    <row r="24" spans="3:4" x14ac:dyDescent="0.25">
      <c r="C24" s="26">
        <f t="shared" si="0"/>
        <v>1</v>
      </c>
      <c r="D24" s="26">
        <f t="shared" si="1"/>
        <v>19</v>
      </c>
    </row>
    <row r="25" spans="3:4" x14ac:dyDescent="0.25">
      <c r="C25" s="26">
        <f t="shared" si="0"/>
        <v>1</v>
      </c>
      <c r="D25" s="26">
        <f t="shared" si="1"/>
        <v>20</v>
      </c>
    </row>
    <row r="26" spans="3:4" x14ac:dyDescent="0.25">
      <c r="C26" s="26">
        <f t="shared" si="0"/>
        <v>2</v>
      </c>
      <c r="D26" s="26">
        <f t="shared" si="1"/>
        <v>1</v>
      </c>
    </row>
    <row r="27" spans="3:4" x14ac:dyDescent="0.25">
      <c r="C27" s="26">
        <f t="shared" si="0"/>
        <v>2</v>
      </c>
      <c r="D27" s="26">
        <f t="shared" si="1"/>
        <v>2</v>
      </c>
    </row>
    <row r="28" spans="3:4" x14ac:dyDescent="0.25">
      <c r="C28" s="26">
        <f t="shared" si="0"/>
        <v>2</v>
      </c>
      <c r="D28" s="26">
        <f t="shared" si="1"/>
        <v>3</v>
      </c>
    </row>
    <row r="29" spans="3:4" x14ac:dyDescent="0.25">
      <c r="C29" s="26">
        <f t="shared" si="0"/>
        <v>2</v>
      </c>
      <c r="D29" s="26">
        <f t="shared" si="1"/>
        <v>4</v>
      </c>
    </row>
    <row r="30" spans="3:4" x14ac:dyDescent="0.25">
      <c r="C30" s="26">
        <f t="shared" si="0"/>
        <v>2</v>
      </c>
      <c r="D30" s="26">
        <f t="shared" si="1"/>
        <v>5</v>
      </c>
    </row>
    <row r="31" spans="3:4" x14ac:dyDescent="0.25">
      <c r="C31" s="26">
        <f t="shared" si="0"/>
        <v>2</v>
      </c>
      <c r="D31" s="26">
        <f t="shared" si="1"/>
        <v>6</v>
      </c>
    </row>
    <row r="32" spans="3:4" x14ac:dyDescent="0.25">
      <c r="C32" s="26">
        <f t="shared" si="0"/>
        <v>2</v>
      </c>
      <c r="D32" s="26">
        <f t="shared" si="1"/>
        <v>7</v>
      </c>
    </row>
    <row r="33" spans="3:4" x14ac:dyDescent="0.25">
      <c r="C33" s="26">
        <f t="shared" si="0"/>
        <v>2</v>
      </c>
      <c r="D33" s="26">
        <f t="shared" si="1"/>
        <v>8</v>
      </c>
    </row>
    <row r="34" spans="3:4" x14ac:dyDescent="0.25">
      <c r="C34" s="26">
        <f t="shared" si="0"/>
        <v>2</v>
      </c>
      <c r="D34" s="26">
        <f t="shared" si="1"/>
        <v>9</v>
      </c>
    </row>
    <row r="35" spans="3:4" x14ac:dyDescent="0.25">
      <c r="C35" s="26">
        <f t="shared" si="0"/>
        <v>2</v>
      </c>
      <c r="D35" s="26">
        <f t="shared" si="1"/>
        <v>10</v>
      </c>
    </row>
    <row r="36" spans="3:4" x14ac:dyDescent="0.25">
      <c r="C36" s="26">
        <f t="shared" si="0"/>
        <v>2</v>
      </c>
      <c r="D36" s="26">
        <f t="shared" si="1"/>
        <v>11</v>
      </c>
    </row>
    <row r="37" spans="3:4" x14ac:dyDescent="0.25">
      <c r="C37" s="26">
        <f t="shared" si="0"/>
        <v>2</v>
      </c>
      <c r="D37" s="26">
        <f t="shared" si="1"/>
        <v>12</v>
      </c>
    </row>
    <row r="38" spans="3:4" x14ac:dyDescent="0.25">
      <c r="C38" s="26">
        <f t="shared" si="0"/>
        <v>2</v>
      </c>
      <c r="D38" s="26">
        <f t="shared" si="1"/>
        <v>13</v>
      </c>
    </row>
    <row r="39" spans="3:4" x14ac:dyDescent="0.25">
      <c r="C39" s="26">
        <f t="shared" si="0"/>
        <v>2</v>
      </c>
      <c r="D39" s="26">
        <f t="shared" si="1"/>
        <v>14</v>
      </c>
    </row>
    <row r="40" spans="3:4" x14ac:dyDescent="0.25">
      <c r="C40" s="26">
        <f t="shared" si="0"/>
        <v>2</v>
      </c>
      <c r="D40" s="26">
        <f t="shared" si="1"/>
        <v>15</v>
      </c>
    </row>
    <row r="41" spans="3:4" x14ac:dyDescent="0.25">
      <c r="C41" s="26">
        <f t="shared" si="0"/>
        <v>2</v>
      </c>
      <c r="D41" s="26">
        <f t="shared" si="1"/>
        <v>16</v>
      </c>
    </row>
    <row r="42" spans="3:4" x14ac:dyDescent="0.25">
      <c r="C42" s="26">
        <f t="shared" si="0"/>
        <v>2</v>
      </c>
      <c r="D42" s="26">
        <f t="shared" si="1"/>
        <v>17</v>
      </c>
    </row>
    <row r="43" spans="3:4" x14ac:dyDescent="0.25">
      <c r="C43" s="26">
        <f t="shared" si="0"/>
        <v>2</v>
      </c>
      <c r="D43" s="26">
        <f t="shared" si="1"/>
        <v>18</v>
      </c>
    </row>
    <row r="44" spans="3:4" x14ac:dyDescent="0.25">
      <c r="C44" s="26">
        <f t="shared" si="0"/>
        <v>2</v>
      </c>
      <c r="D44" s="26">
        <f t="shared" si="1"/>
        <v>19</v>
      </c>
    </row>
    <row r="45" spans="3:4" x14ac:dyDescent="0.25">
      <c r="C45" s="26">
        <f t="shared" si="0"/>
        <v>2</v>
      </c>
      <c r="D45" s="26">
        <f t="shared" si="1"/>
        <v>20</v>
      </c>
    </row>
    <row r="46" spans="3:4" x14ac:dyDescent="0.25">
      <c r="C46" s="26">
        <f t="shared" si="0"/>
        <v>3</v>
      </c>
      <c r="D46" s="26">
        <f t="shared" si="1"/>
        <v>1</v>
      </c>
    </row>
    <row r="47" spans="3:4" x14ac:dyDescent="0.25">
      <c r="C47" s="26">
        <f t="shared" si="0"/>
        <v>3</v>
      </c>
      <c r="D47" s="26">
        <f t="shared" si="1"/>
        <v>2</v>
      </c>
    </row>
    <row r="48" spans="3:4" x14ac:dyDescent="0.25">
      <c r="C48" s="26">
        <f t="shared" si="0"/>
        <v>3</v>
      </c>
      <c r="D48" s="26">
        <f t="shared" si="1"/>
        <v>3</v>
      </c>
    </row>
    <row r="49" spans="3:4" x14ac:dyDescent="0.25">
      <c r="C49" s="26">
        <f t="shared" si="0"/>
        <v>3</v>
      </c>
      <c r="D49" s="26">
        <f t="shared" si="1"/>
        <v>4</v>
      </c>
    </row>
    <row r="50" spans="3:4" x14ac:dyDescent="0.25">
      <c r="C50" s="26">
        <f t="shared" si="0"/>
        <v>3</v>
      </c>
      <c r="D50" s="26">
        <f t="shared" si="1"/>
        <v>5</v>
      </c>
    </row>
    <row r="51" spans="3:4" x14ac:dyDescent="0.25">
      <c r="C51" s="26">
        <f t="shared" si="0"/>
        <v>3</v>
      </c>
      <c r="D51" s="26">
        <f t="shared" si="1"/>
        <v>6</v>
      </c>
    </row>
    <row r="52" spans="3:4" x14ac:dyDescent="0.25">
      <c r="C52" s="26">
        <f t="shared" si="0"/>
        <v>3</v>
      </c>
      <c r="D52" s="26">
        <f t="shared" si="1"/>
        <v>7</v>
      </c>
    </row>
    <row r="53" spans="3:4" x14ac:dyDescent="0.25">
      <c r="C53" s="26">
        <f t="shared" si="0"/>
        <v>3</v>
      </c>
      <c r="D53" s="26">
        <f t="shared" si="1"/>
        <v>8</v>
      </c>
    </row>
    <row r="54" spans="3:4" x14ac:dyDescent="0.25">
      <c r="C54" s="26">
        <f t="shared" si="0"/>
        <v>3</v>
      </c>
      <c r="D54" s="26">
        <f t="shared" si="1"/>
        <v>9</v>
      </c>
    </row>
    <row r="55" spans="3:4" x14ac:dyDescent="0.25">
      <c r="C55" s="26">
        <f t="shared" si="0"/>
        <v>3</v>
      </c>
      <c r="D55" s="26">
        <f t="shared" si="1"/>
        <v>10</v>
      </c>
    </row>
    <row r="56" spans="3:4" x14ac:dyDescent="0.25">
      <c r="C56" s="26">
        <f t="shared" si="0"/>
        <v>3</v>
      </c>
      <c r="D56" s="26">
        <f t="shared" si="1"/>
        <v>11</v>
      </c>
    </row>
    <row r="57" spans="3:4" x14ac:dyDescent="0.25">
      <c r="C57" s="26">
        <f t="shared" si="0"/>
        <v>3</v>
      </c>
      <c r="D57" s="26">
        <f t="shared" si="1"/>
        <v>12</v>
      </c>
    </row>
    <row r="58" spans="3:4" x14ac:dyDescent="0.25">
      <c r="C58" s="26">
        <f t="shared" si="0"/>
        <v>3</v>
      </c>
      <c r="D58" s="26">
        <f t="shared" si="1"/>
        <v>13</v>
      </c>
    </row>
    <row r="59" spans="3:4" x14ac:dyDescent="0.25">
      <c r="C59" s="26">
        <f t="shared" si="0"/>
        <v>3</v>
      </c>
      <c r="D59" s="26">
        <f t="shared" si="1"/>
        <v>14</v>
      </c>
    </row>
    <row r="60" spans="3:4" x14ac:dyDescent="0.25">
      <c r="C60" s="26">
        <f t="shared" si="0"/>
        <v>3</v>
      </c>
      <c r="D60" s="26">
        <f t="shared" si="1"/>
        <v>15</v>
      </c>
    </row>
    <row r="61" spans="3:4" x14ac:dyDescent="0.25">
      <c r="C61" s="26">
        <f t="shared" si="0"/>
        <v>3</v>
      </c>
      <c r="D61" s="26">
        <f t="shared" si="1"/>
        <v>16</v>
      </c>
    </row>
    <row r="62" spans="3:4" x14ac:dyDescent="0.25">
      <c r="C62" s="26">
        <f t="shared" si="0"/>
        <v>3</v>
      </c>
      <c r="D62" s="26">
        <f t="shared" si="1"/>
        <v>17</v>
      </c>
    </row>
    <row r="63" spans="3:4" x14ac:dyDescent="0.25">
      <c r="C63" s="26">
        <f t="shared" si="0"/>
        <v>3</v>
      </c>
      <c r="D63" s="26">
        <f t="shared" si="1"/>
        <v>18</v>
      </c>
    </row>
    <row r="64" spans="3:4" x14ac:dyDescent="0.25">
      <c r="C64" s="26">
        <f t="shared" si="0"/>
        <v>3</v>
      </c>
      <c r="D64" s="26">
        <f t="shared" si="1"/>
        <v>19</v>
      </c>
    </row>
    <row r="65" spans="3:4" x14ac:dyDescent="0.25">
      <c r="C65" s="26">
        <f t="shared" si="0"/>
        <v>3</v>
      </c>
      <c r="D65" s="26">
        <f t="shared" si="1"/>
        <v>20</v>
      </c>
    </row>
    <row r="66" spans="3:4" x14ac:dyDescent="0.25">
      <c r="C66" s="26">
        <f t="shared" si="0"/>
        <v>4</v>
      </c>
      <c r="D66" s="26">
        <f t="shared" si="1"/>
        <v>1</v>
      </c>
    </row>
    <row r="67" spans="3:4" x14ac:dyDescent="0.25">
      <c r="C67" s="26">
        <f t="shared" si="0"/>
        <v>4</v>
      </c>
      <c r="D67" s="26">
        <f t="shared" si="1"/>
        <v>2</v>
      </c>
    </row>
    <row r="68" spans="3:4" x14ac:dyDescent="0.25">
      <c r="C68" s="26">
        <f t="shared" si="0"/>
        <v>4</v>
      </c>
      <c r="D68" s="26">
        <f t="shared" si="1"/>
        <v>3</v>
      </c>
    </row>
    <row r="69" spans="3:4" x14ac:dyDescent="0.25">
      <c r="C69" s="26">
        <f t="shared" si="0"/>
        <v>4</v>
      </c>
      <c r="D69" s="26">
        <f t="shared" si="1"/>
        <v>4</v>
      </c>
    </row>
    <row r="70" spans="3:4" x14ac:dyDescent="0.25">
      <c r="C70" s="26">
        <f t="shared" si="0"/>
        <v>4</v>
      </c>
      <c r="D70" s="26">
        <f t="shared" si="1"/>
        <v>5</v>
      </c>
    </row>
    <row r="71" spans="3:4" x14ac:dyDescent="0.25">
      <c r="C71" s="26">
        <f t="shared" si="0"/>
        <v>4</v>
      </c>
      <c r="D71" s="26">
        <f t="shared" si="1"/>
        <v>6</v>
      </c>
    </row>
    <row r="72" spans="3:4" x14ac:dyDescent="0.25">
      <c r="C72" s="26">
        <f t="shared" ref="C72:C135" si="2">IF(D71=20,C71+1,C71)</f>
        <v>4</v>
      </c>
      <c r="D72" s="26">
        <f t="shared" ref="D72:D135" si="3">IF(D71=20,1,IF(D71&lt;=19,D71+1))</f>
        <v>7</v>
      </c>
    </row>
    <row r="73" spans="3:4" x14ac:dyDescent="0.25">
      <c r="C73" s="26">
        <f t="shared" si="2"/>
        <v>4</v>
      </c>
      <c r="D73" s="26">
        <f t="shared" si="3"/>
        <v>8</v>
      </c>
    </row>
    <row r="74" spans="3:4" x14ac:dyDescent="0.25">
      <c r="C74" s="26">
        <f t="shared" si="2"/>
        <v>4</v>
      </c>
      <c r="D74" s="26">
        <f t="shared" si="3"/>
        <v>9</v>
      </c>
    </row>
    <row r="75" spans="3:4" x14ac:dyDescent="0.25">
      <c r="C75" s="26">
        <f t="shared" si="2"/>
        <v>4</v>
      </c>
      <c r="D75" s="26">
        <f t="shared" si="3"/>
        <v>10</v>
      </c>
    </row>
    <row r="76" spans="3:4" x14ac:dyDescent="0.25">
      <c r="C76" s="26">
        <f t="shared" si="2"/>
        <v>4</v>
      </c>
      <c r="D76" s="26">
        <f t="shared" si="3"/>
        <v>11</v>
      </c>
    </row>
    <row r="77" spans="3:4" x14ac:dyDescent="0.25">
      <c r="C77" s="26">
        <f t="shared" si="2"/>
        <v>4</v>
      </c>
      <c r="D77" s="26">
        <f t="shared" si="3"/>
        <v>12</v>
      </c>
    </row>
    <row r="78" spans="3:4" x14ac:dyDescent="0.25">
      <c r="C78" s="26">
        <f t="shared" si="2"/>
        <v>4</v>
      </c>
      <c r="D78" s="26">
        <f t="shared" si="3"/>
        <v>13</v>
      </c>
    </row>
    <row r="79" spans="3:4" x14ac:dyDescent="0.25">
      <c r="C79" s="26">
        <f t="shared" si="2"/>
        <v>4</v>
      </c>
      <c r="D79" s="26">
        <f t="shared" si="3"/>
        <v>14</v>
      </c>
    </row>
    <row r="80" spans="3:4" x14ac:dyDescent="0.25">
      <c r="C80" s="26">
        <f t="shared" si="2"/>
        <v>4</v>
      </c>
      <c r="D80" s="26">
        <f t="shared" si="3"/>
        <v>15</v>
      </c>
    </row>
    <row r="81" spans="3:4" x14ac:dyDescent="0.25">
      <c r="C81" s="26">
        <f t="shared" si="2"/>
        <v>4</v>
      </c>
      <c r="D81" s="26">
        <f t="shared" si="3"/>
        <v>16</v>
      </c>
    </row>
    <row r="82" spans="3:4" x14ac:dyDescent="0.25">
      <c r="C82" s="26">
        <f t="shared" si="2"/>
        <v>4</v>
      </c>
      <c r="D82" s="26">
        <f t="shared" si="3"/>
        <v>17</v>
      </c>
    </row>
    <row r="83" spans="3:4" x14ac:dyDescent="0.25">
      <c r="C83" s="26">
        <f t="shared" si="2"/>
        <v>4</v>
      </c>
      <c r="D83" s="26">
        <f t="shared" si="3"/>
        <v>18</v>
      </c>
    </row>
    <row r="84" spans="3:4" x14ac:dyDescent="0.25">
      <c r="C84" s="26">
        <f t="shared" si="2"/>
        <v>4</v>
      </c>
      <c r="D84" s="26">
        <f t="shared" si="3"/>
        <v>19</v>
      </c>
    </row>
    <row r="85" spans="3:4" x14ac:dyDescent="0.25">
      <c r="C85" s="26">
        <f t="shared" si="2"/>
        <v>4</v>
      </c>
      <c r="D85" s="26">
        <f t="shared" si="3"/>
        <v>20</v>
      </c>
    </row>
    <row r="86" spans="3:4" x14ac:dyDescent="0.25">
      <c r="C86" s="26">
        <f t="shared" si="2"/>
        <v>5</v>
      </c>
      <c r="D86" s="26">
        <f t="shared" si="3"/>
        <v>1</v>
      </c>
    </row>
    <row r="87" spans="3:4" x14ac:dyDescent="0.25">
      <c r="C87" s="26">
        <f t="shared" si="2"/>
        <v>5</v>
      </c>
      <c r="D87" s="26">
        <f t="shared" si="3"/>
        <v>2</v>
      </c>
    </row>
    <row r="88" spans="3:4" x14ac:dyDescent="0.25">
      <c r="C88" s="26">
        <f t="shared" si="2"/>
        <v>5</v>
      </c>
      <c r="D88" s="26">
        <f t="shared" si="3"/>
        <v>3</v>
      </c>
    </row>
    <row r="89" spans="3:4" x14ac:dyDescent="0.25">
      <c r="C89" s="26">
        <f t="shared" si="2"/>
        <v>5</v>
      </c>
      <c r="D89" s="26">
        <f t="shared" si="3"/>
        <v>4</v>
      </c>
    </row>
    <row r="90" spans="3:4" x14ac:dyDescent="0.25">
      <c r="C90" s="26">
        <f t="shared" si="2"/>
        <v>5</v>
      </c>
      <c r="D90" s="26">
        <f t="shared" si="3"/>
        <v>5</v>
      </c>
    </row>
    <row r="91" spans="3:4" x14ac:dyDescent="0.25">
      <c r="C91" s="26">
        <f t="shared" si="2"/>
        <v>5</v>
      </c>
      <c r="D91" s="26">
        <f t="shared" si="3"/>
        <v>6</v>
      </c>
    </row>
    <row r="92" spans="3:4" x14ac:dyDescent="0.25">
      <c r="C92" s="26">
        <f t="shared" si="2"/>
        <v>5</v>
      </c>
      <c r="D92" s="26">
        <f t="shared" si="3"/>
        <v>7</v>
      </c>
    </row>
    <row r="93" spans="3:4" x14ac:dyDescent="0.25">
      <c r="C93" s="26">
        <f t="shared" si="2"/>
        <v>5</v>
      </c>
      <c r="D93" s="26">
        <f t="shared" si="3"/>
        <v>8</v>
      </c>
    </row>
    <row r="94" spans="3:4" x14ac:dyDescent="0.25">
      <c r="C94" s="26">
        <f t="shared" si="2"/>
        <v>5</v>
      </c>
      <c r="D94" s="26">
        <f t="shared" si="3"/>
        <v>9</v>
      </c>
    </row>
    <row r="95" spans="3:4" x14ac:dyDescent="0.25">
      <c r="C95" s="26">
        <f t="shared" si="2"/>
        <v>5</v>
      </c>
      <c r="D95" s="26">
        <f t="shared" si="3"/>
        <v>10</v>
      </c>
    </row>
    <row r="96" spans="3:4" x14ac:dyDescent="0.25">
      <c r="C96" s="26">
        <f t="shared" si="2"/>
        <v>5</v>
      </c>
      <c r="D96" s="26">
        <f t="shared" si="3"/>
        <v>11</v>
      </c>
    </row>
    <row r="97" spans="3:4" x14ac:dyDescent="0.25">
      <c r="C97" s="26">
        <f t="shared" si="2"/>
        <v>5</v>
      </c>
      <c r="D97" s="26">
        <f t="shared" si="3"/>
        <v>12</v>
      </c>
    </row>
    <row r="98" spans="3:4" x14ac:dyDescent="0.25">
      <c r="C98" s="26">
        <f t="shared" si="2"/>
        <v>5</v>
      </c>
      <c r="D98" s="26">
        <f t="shared" si="3"/>
        <v>13</v>
      </c>
    </row>
    <row r="99" spans="3:4" x14ac:dyDescent="0.25">
      <c r="C99" s="26">
        <f t="shared" si="2"/>
        <v>5</v>
      </c>
      <c r="D99" s="26">
        <f t="shared" si="3"/>
        <v>14</v>
      </c>
    </row>
    <row r="100" spans="3:4" x14ac:dyDescent="0.25">
      <c r="C100" s="26">
        <f t="shared" si="2"/>
        <v>5</v>
      </c>
      <c r="D100" s="26">
        <f t="shared" si="3"/>
        <v>15</v>
      </c>
    </row>
    <row r="101" spans="3:4" x14ac:dyDescent="0.25">
      <c r="C101" s="26">
        <f t="shared" si="2"/>
        <v>5</v>
      </c>
      <c r="D101" s="26">
        <f t="shared" si="3"/>
        <v>16</v>
      </c>
    </row>
    <row r="102" spans="3:4" x14ac:dyDescent="0.25">
      <c r="C102" s="26">
        <f t="shared" si="2"/>
        <v>5</v>
      </c>
      <c r="D102" s="26">
        <f t="shared" si="3"/>
        <v>17</v>
      </c>
    </row>
    <row r="103" spans="3:4" x14ac:dyDescent="0.25">
      <c r="C103" s="26">
        <f t="shared" si="2"/>
        <v>5</v>
      </c>
      <c r="D103" s="26">
        <f t="shared" si="3"/>
        <v>18</v>
      </c>
    </row>
    <row r="104" spans="3:4" x14ac:dyDescent="0.25">
      <c r="C104" s="26">
        <f t="shared" si="2"/>
        <v>5</v>
      </c>
      <c r="D104" s="26">
        <f t="shared" si="3"/>
        <v>19</v>
      </c>
    </row>
    <row r="105" spans="3:4" x14ac:dyDescent="0.25">
      <c r="C105" s="26">
        <f t="shared" si="2"/>
        <v>5</v>
      </c>
      <c r="D105" s="26">
        <f t="shared" si="3"/>
        <v>20</v>
      </c>
    </row>
    <row r="106" spans="3:4" x14ac:dyDescent="0.25">
      <c r="C106" s="26">
        <f t="shared" si="2"/>
        <v>6</v>
      </c>
      <c r="D106" s="26">
        <f t="shared" si="3"/>
        <v>1</v>
      </c>
    </row>
    <row r="107" spans="3:4" x14ac:dyDescent="0.25">
      <c r="C107" s="26">
        <f t="shared" si="2"/>
        <v>6</v>
      </c>
      <c r="D107" s="26">
        <f t="shared" si="3"/>
        <v>2</v>
      </c>
    </row>
    <row r="108" spans="3:4" x14ac:dyDescent="0.25">
      <c r="C108" s="26">
        <f t="shared" si="2"/>
        <v>6</v>
      </c>
      <c r="D108" s="26">
        <f t="shared" si="3"/>
        <v>3</v>
      </c>
    </row>
    <row r="109" spans="3:4" x14ac:dyDescent="0.25">
      <c r="C109" s="26">
        <f t="shared" si="2"/>
        <v>6</v>
      </c>
      <c r="D109" s="26">
        <f t="shared" si="3"/>
        <v>4</v>
      </c>
    </row>
    <row r="110" spans="3:4" x14ac:dyDescent="0.25">
      <c r="C110" s="26">
        <f t="shared" si="2"/>
        <v>6</v>
      </c>
      <c r="D110" s="26">
        <f t="shared" si="3"/>
        <v>5</v>
      </c>
    </row>
    <row r="111" spans="3:4" x14ac:dyDescent="0.25">
      <c r="C111" s="26">
        <f t="shared" si="2"/>
        <v>6</v>
      </c>
      <c r="D111" s="26">
        <f t="shared" si="3"/>
        <v>6</v>
      </c>
    </row>
    <row r="112" spans="3:4" x14ac:dyDescent="0.25">
      <c r="C112" s="26">
        <f t="shared" si="2"/>
        <v>6</v>
      </c>
      <c r="D112" s="26">
        <f t="shared" si="3"/>
        <v>7</v>
      </c>
    </row>
    <row r="113" spans="3:4" x14ac:dyDescent="0.25">
      <c r="C113" s="26">
        <f t="shared" si="2"/>
        <v>6</v>
      </c>
      <c r="D113" s="26">
        <f t="shared" si="3"/>
        <v>8</v>
      </c>
    </row>
    <row r="114" spans="3:4" x14ac:dyDescent="0.25">
      <c r="C114" s="26">
        <f t="shared" si="2"/>
        <v>6</v>
      </c>
      <c r="D114" s="26">
        <f t="shared" si="3"/>
        <v>9</v>
      </c>
    </row>
    <row r="115" spans="3:4" x14ac:dyDescent="0.25">
      <c r="C115" s="26">
        <f t="shared" si="2"/>
        <v>6</v>
      </c>
      <c r="D115" s="26">
        <f t="shared" si="3"/>
        <v>10</v>
      </c>
    </row>
    <row r="116" spans="3:4" x14ac:dyDescent="0.25">
      <c r="C116" s="26">
        <f t="shared" si="2"/>
        <v>6</v>
      </c>
      <c r="D116" s="26">
        <f t="shared" si="3"/>
        <v>11</v>
      </c>
    </row>
    <row r="117" spans="3:4" x14ac:dyDescent="0.25">
      <c r="C117" s="26">
        <f t="shared" si="2"/>
        <v>6</v>
      </c>
      <c r="D117" s="26">
        <f t="shared" si="3"/>
        <v>12</v>
      </c>
    </row>
    <row r="118" spans="3:4" x14ac:dyDescent="0.25">
      <c r="C118" s="26">
        <f t="shared" si="2"/>
        <v>6</v>
      </c>
      <c r="D118" s="26">
        <f t="shared" si="3"/>
        <v>13</v>
      </c>
    </row>
    <row r="119" spans="3:4" x14ac:dyDescent="0.25">
      <c r="C119" s="26">
        <f t="shared" si="2"/>
        <v>6</v>
      </c>
      <c r="D119" s="26">
        <f t="shared" si="3"/>
        <v>14</v>
      </c>
    </row>
    <row r="120" spans="3:4" x14ac:dyDescent="0.25">
      <c r="C120" s="26">
        <f t="shared" si="2"/>
        <v>6</v>
      </c>
      <c r="D120" s="26">
        <f t="shared" si="3"/>
        <v>15</v>
      </c>
    </row>
    <row r="121" spans="3:4" x14ac:dyDescent="0.25">
      <c r="C121" s="26">
        <f t="shared" si="2"/>
        <v>6</v>
      </c>
      <c r="D121" s="26">
        <f t="shared" si="3"/>
        <v>16</v>
      </c>
    </row>
    <row r="122" spans="3:4" x14ac:dyDescent="0.25">
      <c r="C122" s="26">
        <f t="shared" si="2"/>
        <v>6</v>
      </c>
      <c r="D122" s="26">
        <f t="shared" si="3"/>
        <v>17</v>
      </c>
    </row>
    <row r="123" spans="3:4" x14ac:dyDescent="0.25">
      <c r="C123" s="26">
        <f t="shared" si="2"/>
        <v>6</v>
      </c>
      <c r="D123" s="26">
        <f t="shared" si="3"/>
        <v>18</v>
      </c>
    </row>
    <row r="124" spans="3:4" x14ac:dyDescent="0.25">
      <c r="C124" s="26">
        <f t="shared" si="2"/>
        <v>6</v>
      </c>
      <c r="D124" s="26">
        <f t="shared" si="3"/>
        <v>19</v>
      </c>
    </row>
    <row r="125" spans="3:4" x14ac:dyDescent="0.25">
      <c r="C125" s="26">
        <f t="shared" si="2"/>
        <v>6</v>
      </c>
      <c r="D125" s="26">
        <f t="shared" si="3"/>
        <v>20</v>
      </c>
    </row>
    <row r="126" spans="3:4" x14ac:dyDescent="0.25">
      <c r="C126" s="26">
        <f t="shared" si="2"/>
        <v>7</v>
      </c>
      <c r="D126" s="26">
        <f t="shared" si="3"/>
        <v>1</v>
      </c>
    </row>
    <row r="127" spans="3:4" x14ac:dyDescent="0.25">
      <c r="C127" s="26">
        <f t="shared" si="2"/>
        <v>7</v>
      </c>
      <c r="D127" s="26">
        <f t="shared" si="3"/>
        <v>2</v>
      </c>
    </row>
    <row r="128" spans="3:4" x14ac:dyDescent="0.25">
      <c r="C128" s="26">
        <f t="shared" si="2"/>
        <v>7</v>
      </c>
      <c r="D128" s="26">
        <f t="shared" si="3"/>
        <v>3</v>
      </c>
    </row>
    <row r="129" spans="3:4" x14ac:dyDescent="0.25">
      <c r="C129" s="26">
        <f t="shared" si="2"/>
        <v>7</v>
      </c>
      <c r="D129" s="26">
        <f t="shared" si="3"/>
        <v>4</v>
      </c>
    </row>
    <row r="130" spans="3:4" x14ac:dyDescent="0.25">
      <c r="C130" s="26">
        <f t="shared" si="2"/>
        <v>7</v>
      </c>
      <c r="D130" s="26">
        <f t="shared" si="3"/>
        <v>5</v>
      </c>
    </row>
    <row r="131" spans="3:4" x14ac:dyDescent="0.25">
      <c r="C131" s="26">
        <f t="shared" si="2"/>
        <v>7</v>
      </c>
      <c r="D131" s="26">
        <f t="shared" si="3"/>
        <v>6</v>
      </c>
    </row>
    <row r="132" spans="3:4" x14ac:dyDescent="0.25">
      <c r="C132" s="26">
        <f t="shared" si="2"/>
        <v>7</v>
      </c>
      <c r="D132" s="26">
        <f t="shared" si="3"/>
        <v>7</v>
      </c>
    </row>
    <row r="133" spans="3:4" x14ac:dyDescent="0.25">
      <c r="C133" s="26">
        <f t="shared" si="2"/>
        <v>7</v>
      </c>
      <c r="D133" s="26">
        <f t="shared" si="3"/>
        <v>8</v>
      </c>
    </row>
    <row r="134" spans="3:4" x14ac:dyDescent="0.25">
      <c r="C134" s="26">
        <f t="shared" si="2"/>
        <v>7</v>
      </c>
      <c r="D134" s="26">
        <f t="shared" si="3"/>
        <v>9</v>
      </c>
    </row>
    <row r="135" spans="3:4" x14ac:dyDescent="0.25">
      <c r="C135" s="26">
        <f t="shared" si="2"/>
        <v>7</v>
      </c>
      <c r="D135" s="26">
        <f t="shared" si="3"/>
        <v>10</v>
      </c>
    </row>
    <row r="136" spans="3:4" x14ac:dyDescent="0.25">
      <c r="C136" s="26">
        <f t="shared" ref="C136:C199" si="4">IF(D135=20,C135+1,C135)</f>
        <v>7</v>
      </c>
      <c r="D136" s="26">
        <f t="shared" ref="D136:D199" si="5">IF(D135=20,1,IF(D135&lt;=19,D135+1))</f>
        <v>11</v>
      </c>
    </row>
    <row r="137" spans="3:4" x14ac:dyDescent="0.25">
      <c r="C137" s="26">
        <f t="shared" si="4"/>
        <v>7</v>
      </c>
      <c r="D137" s="26">
        <f t="shared" si="5"/>
        <v>12</v>
      </c>
    </row>
    <row r="138" spans="3:4" x14ac:dyDescent="0.25">
      <c r="C138" s="26">
        <f t="shared" si="4"/>
        <v>7</v>
      </c>
      <c r="D138" s="26">
        <f t="shared" si="5"/>
        <v>13</v>
      </c>
    </row>
    <row r="139" spans="3:4" x14ac:dyDescent="0.25">
      <c r="C139" s="26">
        <f t="shared" si="4"/>
        <v>7</v>
      </c>
      <c r="D139" s="26">
        <f t="shared" si="5"/>
        <v>14</v>
      </c>
    </row>
    <row r="140" spans="3:4" x14ac:dyDescent="0.25">
      <c r="C140" s="26">
        <f t="shared" si="4"/>
        <v>7</v>
      </c>
      <c r="D140" s="26">
        <f t="shared" si="5"/>
        <v>15</v>
      </c>
    </row>
    <row r="141" spans="3:4" x14ac:dyDescent="0.25">
      <c r="C141" s="26">
        <f t="shared" si="4"/>
        <v>7</v>
      </c>
      <c r="D141" s="26">
        <f t="shared" si="5"/>
        <v>16</v>
      </c>
    </row>
    <row r="142" spans="3:4" x14ac:dyDescent="0.25">
      <c r="C142" s="26">
        <f t="shared" si="4"/>
        <v>7</v>
      </c>
      <c r="D142" s="26">
        <f t="shared" si="5"/>
        <v>17</v>
      </c>
    </row>
    <row r="143" spans="3:4" x14ac:dyDescent="0.25">
      <c r="C143" s="26">
        <f t="shared" si="4"/>
        <v>7</v>
      </c>
      <c r="D143" s="26">
        <f t="shared" si="5"/>
        <v>18</v>
      </c>
    </row>
    <row r="144" spans="3:4" x14ac:dyDescent="0.25">
      <c r="C144" s="26">
        <f t="shared" si="4"/>
        <v>7</v>
      </c>
      <c r="D144" s="26">
        <f t="shared" si="5"/>
        <v>19</v>
      </c>
    </row>
    <row r="145" spans="3:4" x14ac:dyDescent="0.25">
      <c r="C145" s="26">
        <f t="shared" si="4"/>
        <v>7</v>
      </c>
      <c r="D145" s="26">
        <f t="shared" si="5"/>
        <v>20</v>
      </c>
    </row>
    <row r="146" spans="3:4" x14ac:dyDescent="0.25">
      <c r="C146" s="26">
        <f t="shared" si="4"/>
        <v>8</v>
      </c>
      <c r="D146" s="26">
        <f t="shared" si="5"/>
        <v>1</v>
      </c>
    </row>
    <row r="147" spans="3:4" x14ac:dyDescent="0.25">
      <c r="C147" s="26">
        <f t="shared" si="4"/>
        <v>8</v>
      </c>
      <c r="D147" s="26">
        <f t="shared" si="5"/>
        <v>2</v>
      </c>
    </row>
    <row r="148" spans="3:4" x14ac:dyDescent="0.25">
      <c r="C148" s="26">
        <f t="shared" si="4"/>
        <v>8</v>
      </c>
      <c r="D148" s="26">
        <f t="shared" si="5"/>
        <v>3</v>
      </c>
    </row>
    <row r="149" spans="3:4" x14ac:dyDescent="0.25">
      <c r="C149" s="26">
        <f t="shared" si="4"/>
        <v>8</v>
      </c>
      <c r="D149" s="26">
        <f t="shared" si="5"/>
        <v>4</v>
      </c>
    </row>
    <row r="150" spans="3:4" x14ac:dyDescent="0.25">
      <c r="C150" s="26">
        <f t="shared" si="4"/>
        <v>8</v>
      </c>
      <c r="D150" s="26">
        <f t="shared" si="5"/>
        <v>5</v>
      </c>
    </row>
    <row r="151" spans="3:4" x14ac:dyDescent="0.25">
      <c r="C151" s="26">
        <f t="shared" si="4"/>
        <v>8</v>
      </c>
      <c r="D151" s="26">
        <f t="shared" si="5"/>
        <v>6</v>
      </c>
    </row>
    <row r="152" spans="3:4" x14ac:dyDescent="0.25">
      <c r="C152" s="26">
        <f t="shared" si="4"/>
        <v>8</v>
      </c>
      <c r="D152" s="26">
        <f t="shared" si="5"/>
        <v>7</v>
      </c>
    </row>
    <row r="153" spans="3:4" x14ac:dyDescent="0.25">
      <c r="C153" s="26">
        <f t="shared" si="4"/>
        <v>8</v>
      </c>
      <c r="D153" s="26">
        <f t="shared" si="5"/>
        <v>8</v>
      </c>
    </row>
    <row r="154" spans="3:4" x14ac:dyDescent="0.25">
      <c r="C154" s="26">
        <f t="shared" si="4"/>
        <v>8</v>
      </c>
      <c r="D154" s="26">
        <f t="shared" si="5"/>
        <v>9</v>
      </c>
    </row>
    <row r="155" spans="3:4" x14ac:dyDescent="0.25">
      <c r="C155" s="26">
        <f t="shared" si="4"/>
        <v>8</v>
      </c>
      <c r="D155" s="26">
        <f t="shared" si="5"/>
        <v>10</v>
      </c>
    </row>
    <row r="156" spans="3:4" x14ac:dyDescent="0.25">
      <c r="C156" s="26">
        <f t="shared" si="4"/>
        <v>8</v>
      </c>
      <c r="D156" s="26">
        <f t="shared" si="5"/>
        <v>11</v>
      </c>
    </row>
    <row r="157" spans="3:4" x14ac:dyDescent="0.25">
      <c r="C157" s="26">
        <f t="shared" si="4"/>
        <v>8</v>
      </c>
      <c r="D157" s="26">
        <f t="shared" si="5"/>
        <v>12</v>
      </c>
    </row>
    <row r="158" spans="3:4" x14ac:dyDescent="0.25">
      <c r="C158" s="26">
        <f t="shared" si="4"/>
        <v>8</v>
      </c>
      <c r="D158" s="26">
        <f t="shared" si="5"/>
        <v>13</v>
      </c>
    </row>
    <row r="159" spans="3:4" x14ac:dyDescent="0.25">
      <c r="C159" s="26">
        <f t="shared" si="4"/>
        <v>8</v>
      </c>
      <c r="D159" s="26">
        <f t="shared" si="5"/>
        <v>14</v>
      </c>
    </row>
    <row r="160" spans="3:4" x14ac:dyDescent="0.25">
      <c r="C160" s="26">
        <f t="shared" si="4"/>
        <v>8</v>
      </c>
      <c r="D160" s="26">
        <f t="shared" si="5"/>
        <v>15</v>
      </c>
    </row>
    <row r="161" spans="3:4" x14ac:dyDescent="0.25">
      <c r="C161" s="26">
        <f t="shared" si="4"/>
        <v>8</v>
      </c>
      <c r="D161" s="26">
        <f t="shared" si="5"/>
        <v>16</v>
      </c>
    </row>
    <row r="162" spans="3:4" x14ac:dyDescent="0.25">
      <c r="C162" s="26">
        <f t="shared" si="4"/>
        <v>8</v>
      </c>
      <c r="D162" s="26">
        <f t="shared" si="5"/>
        <v>17</v>
      </c>
    </row>
    <row r="163" spans="3:4" x14ac:dyDescent="0.25">
      <c r="C163" s="26">
        <f t="shared" si="4"/>
        <v>8</v>
      </c>
      <c r="D163" s="26">
        <f t="shared" si="5"/>
        <v>18</v>
      </c>
    </row>
    <row r="164" spans="3:4" x14ac:dyDescent="0.25">
      <c r="C164" s="26">
        <f t="shared" si="4"/>
        <v>8</v>
      </c>
      <c r="D164" s="26">
        <f t="shared" si="5"/>
        <v>19</v>
      </c>
    </row>
    <row r="165" spans="3:4" x14ac:dyDescent="0.25">
      <c r="C165" s="26">
        <f t="shared" si="4"/>
        <v>8</v>
      </c>
      <c r="D165" s="26">
        <f t="shared" si="5"/>
        <v>20</v>
      </c>
    </row>
    <row r="166" spans="3:4" x14ac:dyDescent="0.25">
      <c r="C166" s="26">
        <f t="shared" si="4"/>
        <v>9</v>
      </c>
      <c r="D166" s="26">
        <f t="shared" si="5"/>
        <v>1</v>
      </c>
    </row>
    <row r="167" spans="3:4" x14ac:dyDescent="0.25">
      <c r="C167" s="26">
        <f t="shared" si="4"/>
        <v>9</v>
      </c>
      <c r="D167" s="26">
        <f t="shared" si="5"/>
        <v>2</v>
      </c>
    </row>
    <row r="168" spans="3:4" x14ac:dyDescent="0.25">
      <c r="C168" s="26">
        <f t="shared" si="4"/>
        <v>9</v>
      </c>
      <c r="D168" s="26">
        <f t="shared" si="5"/>
        <v>3</v>
      </c>
    </row>
    <row r="169" spans="3:4" x14ac:dyDescent="0.25">
      <c r="C169" s="26">
        <f t="shared" si="4"/>
        <v>9</v>
      </c>
      <c r="D169" s="26">
        <f t="shared" si="5"/>
        <v>4</v>
      </c>
    </row>
    <row r="170" spans="3:4" x14ac:dyDescent="0.25">
      <c r="C170" s="26">
        <f t="shared" si="4"/>
        <v>9</v>
      </c>
      <c r="D170" s="26">
        <f t="shared" si="5"/>
        <v>5</v>
      </c>
    </row>
    <row r="171" spans="3:4" x14ac:dyDescent="0.25">
      <c r="C171" s="26">
        <f t="shared" si="4"/>
        <v>9</v>
      </c>
      <c r="D171" s="26">
        <f t="shared" si="5"/>
        <v>6</v>
      </c>
    </row>
    <row r="172" spans="3:4" x14ac:dyDescent="0.25">
      <c r="C172" s="26">
        <f t="shared" si="4"/>
        <v>9</v>
      </c>
      <c r="D172" s="26">
        <f t="shared" si="5"/>
        <v>7</v>
      </c>
    </row>
    <row r="173" spans="3:4" x14ac:dyDescent="0.25">
      <c r="C173" s="26">
        <f t="shared" si="4"/>
        <v>9</v>
      </c>
      <c r="D173" s="26">
        <f t="shared" si="5"/>
        <v>8</v>
      </c>
    </row>
    <row r="174" spans="3:4" x14ac:dyDescent="0.25">
      <c r="C174" s="26">
        <f t="shared" si="4"/>
        <v>9</v>
      </c>
      <c r="D174" s="26">
        <f t="shared" si="5"/>
        <v>9</v>
      </c>
    </row>
    <row r="175" spans="3:4" x14ac:dyDescent="0.25">
      <c r="C175" s="26">
        <f t="shared" si="4"/>
        <v>9</v>
      </c>
      <c r="D175" s="26">
        <f t="shared" si="5"/>
        <v>10</v>
      </c>
    </row>
    <row r="176" spans="3:4" x14ac:dyDescent="0.25">
      <c r="C176" s="26">
        <f t="shared" si="4"/>
        <v>9</v>
      </c>
      <c r="D176" s="26">
        <f t="shared" si="5"/>
        <v>11</v>
      </c>
    </row>
    <row r="177" spans="3:4" x14ac:dyDescent="0.25">
      <c r="C177" s="26">
        <f t="shared" si="4"/>
        <v>9</v>
      </c>
      <c r="D177" s="26">
        <f t="shared" si="5"/>
        <v>12</v>
      </c>
    </row>
    <row r="178" spans="3:4" x14ac:dyDescent="0.25">
      <c r="C178" s="26">
        <f t="shared" si="4"/>
        <v>9</v>
      </c>
      <c r="D178" s="26">
        <f t="shared" si="5"/>
        <v>13</v>
      </c>
    </row>
    <row r="179" spans="3:4" x14ac:dyDescent="0.25">
      <c r="C179" s="26">
        <f t="shared" si="4"/>
        <v>9</v>
      </c>
      <c r="D179" s="26">
        <f t="shared" si="5"/>
        <v>14</v>
      </c>
    </row>
    <row r="180" spans="3:4" x14ac:dyDescent="0.25">
      <c r="C180" s="26">
        <f t="shared" si="4"/>
        <v>9</v>
      </c>
      <c r="D180" s="26">
        <f t="shared" si="5"/>
        <v>15</v>
      </c>
    </row>
    <row r="181" spans="3:4" x14ac:dyDescent="0.25">
      <c r="C181" s="26">
        <f t="shared" si="4"/>
        <v>9</v>
      </c>
      <c r="D181" s="26">
        <f t="shared" si="5"/>
        <v>16</v>
      </c>
    </row>
    <row r="182" spans="3:4" x14ac:dyDescent="0.25">
      <c r="C182" s="26">
        <f t="shared" si="4"/>
        <v>9</v>
      </c>
      <c r="D182" s="26">
        <f t="shared" si="5"/>
        <v>17</v>
      </c>
    </row>
    <row r="183" spans="3:4" x14ac:dyDescent="0.25">
      <c r="C183" s="26">
        <f t="shared" si="4"/>
        <v>9</v>
      </c>
      <c r="D183" s="26">
        <f t="shared" si="5"/>
        <v>18</v>
      </c>
    </row>
    <row r="184" spans="3:4" x14ac:dyDescent="0.25">
      <c r="C184" s="26">
        <f t="shared" si="4"/>
        <v>9</v>
      </c>
      <c r="D184" s="26">
        <f t="shared" si="5"/>
        <v>19</v>
      </c>
    </row>
    <row r="185" spans="3:4" x14ac:dyDescent="0.25">
      <c r="C185" s="26">
        <f t="shared" si="4"/>
        <v>9</v>
      </c>
      <c r="D185" s="26">
        <f t="shared" si="5"/>
        <v>20</v>
      </c>
    </row>
    <row r="186" spans="3:4" x14ac:dyDescent="0.25">
      <c r="C186" s="26">
        <f t="shared" si="4"/>
        <v>10</v>
      </c>
      <c r="D186" s="26">
        <f t="shared" si="5"/>
        <v>1</v>
      </c>
    </row>
    <row r="187" spans="3:4" x14ac:dyDescent="0.25">
      <c r="C187" s="26">
        <f t="shared" si="4"/>
        <v>10</v>
      </c>
      <c r="D187" s="26">
        <f t="shared" si="5"/>
        <v>2</v>
      </c>
    </row>
    <row r="188" spans="3:4" x14ac:dyDescent="0.25">
      <c r="C188" s="26">
        <f t="shared" si="4"/>
        <v>10</v>
      </c>
      <c r="D188" s="26">
        <f t="shared" si="5"/>
        <v>3</v>
      </c>
    </row>
    <row r="189" spans="3:4" x14ac:dyDescent="0.25">
      <c r="C189" s="26">
        <f t="shared" si="4"/>
        <v>10</v>
      </c>
      <c r="D189" s="26">
        <f t="shared" si="5"/>
        <v>4</v>
      </c>
    </row>
    <row r="190" spans="3:4" x14ac:dyDescent="0.25">
      <c r="C190" s="26">
        <f t="shared" si="4"/>
        <v>10</v>
      </c>
      <c r="D190" s="26">
        <f t="shared" si="5"/>
        <v>5</v>
      </c>
    </row>
    <row r="191" spans="3:4" x14ac:dyDescent="0.25">
      <c r="C191" s="26">
        <f t="shared" si="4"/>
        <v>10</v>
      </c>
      <c r="D191" s="26">
        <f t="shared" si="5"/>
        <v>6</v>
      </c>
    </row>
    <row r="192" spans="3:4" x14ac:dyDescent="0.25">
      <c r="C192" s="26">
        <f t="shared" si="4"/>
        <v>10</v>
      </c>
      <c r="D192" s="26">
        <f t="shared" si="5"/>
        <v>7</v>
      </c>
    </row>
    <row r="193" spans="3:4" x14ac:dyDescent="0.25">
      <c r="C193" s="26">
        <f t="shared" si="4"/>
        <v>10</v>
      </c>
      <c r="D193" s="26">
        <f t="shared" si="5"/>
        <v>8</v>
      </c>
    </row>
    <row r="194" spans="3:4" x14ac:dyDescent="0.25">
      <c r="C194" s="26">
        <f t="shared" si="4"/>
        <v>10</v>
      </c>
      <c r="D194" s="26">
        <f t="shared" si="5"/>
        <v>9</v>
      </c>
    </row>
    <row r="195" spans="3:4" x14ac:dyDescent="0.25">
      <c r="C195" s="26">
        <f t="shared" si="4"/>
        <v>10</v>
      </c>
      <c r="D195" s="26">
        <f t="shared" si="5"/>
        <v>10</v>
      </c>
    </row>
    <row r="196" spans="3:4" x14ac:dyDescent="0.25">
      <c r="C196" s="26">
        <f t="shared" si="4"/>
        <v>10</v>
      </c>
      <c r="D196" s="26">
        <f t="shared" si="5"/>
        <v>11</v>
      </c>
    </row>
    <row r="197" spans="3:4" x14ac:dyDescent="0.25">
      <c r="C197" s="26">
        <f t="shared" si="4"/>
        <v>10</v>
      </c>
      <c r="D197" s="26">
        <f t="shared" si="5"/>
        <v>12</v>
      </c>
    </row>
    <row r="198" spans="3:4" x14ac:dyDescent="0.25">
      <c r="C198" s="26">
        <f t="shared" si="4"/>
        <v>10</v>
      </c>
      <c r="D198" s="26">
        <f t="shared" si="5"/>
        <v>13</v>
      </c>
    </row>
    <row r="199" spans="3:4" x14ac:dyDescent="0.25">
      <c r="C199" s="26">
        <f t="shared" si="4"/>
        <v>10</v>
      </c>
      <c r="D199" s="26">
        <f t="shared" si="5"/>
        <v>14</v>
      </c>
    </row>
    <row r="200" spans="3:4" x14ac:dyDescent="0.25">
      <c r="C200" s="26">
        <f t="shared" ref="C200:C263" si="6">IF(D199=20,C199+1,C199)</f>
        <v>10</v>
      </c>
      <c r="D200" s="26">
        <f t="shared" ref="D200:D263" si="7">IF(D199=20,1,IF(D199&lt;=19,D199+1))</f>
        <v>15</v>
      </c>
    </row>
    <row r="201" spans="3:4" x14ac:dyDescent="0.25">
      <c r="C201" s="26">
        <f t="shared" si="6"/>
        <v>10</v>
      </c>
      <c r="D201" s="26">
        <f t="shared" si="7"/>
        <v>16</v>
      </c>
    </row>
    <row r="202" spans="3:4" x14ac:dyDescent="0.25">
      <c r="C202" s="26">
        <f t="shared" si="6"/>
        <v>10</v>
      </c>
      <c r="D202" s="26">
        <f t="shared" si="7"/>
        <v>17</v>
      </c>
    </row>
    <row r="203" spans="3:4" x14ac:dyDescent="0.25">
      <c r="C203" s="26">
        <f t="shared" si="6"/>
        <v>10</v>
      </c>
      <c r="D203" s="26">
        <f t="shared" si="7"/>
        <v>18</v>
      </c>
    </row>
    <row r="204" spans="3:4" x14ac:dyDescent="0.25">
      <c r="C204" s="26">
        <f t="shared" si="6"/>
        <v>10</v>
      </c>
      <c r="D204" s="26">
        <f t="shared" si="7"/>
        <v>19</v>
      </c>
    </row>
    <row r="205" spans="3:4" x14ac:dyDescent="0.25">
      <c r="C205" s="26">
        <f t="shared" si="6"/>
        <v>10</v>
      </c>
      <c r="D205" s="26">
        <f t="shared" si="7"/>
        <v>20</v>
      </c>
    </row>
    <row r="206" spans="3:4" x14ac:dyDescent="0.25">
      <c r="C206" s="26">
        <f t="shared" si="6"/>
        <v>11</v>
      </c>
      <c r="D206" s="26">
        <f t="shared" si="7"/>
        <v>1</v>
      </c>
    </row>
    <row r="207" spans="3:4" x14ac:dyDescent="0.25">
      <c r="C207" s="26">
        <f t="shared" si="6"/>
        <v>11</v>
      </c>
      <c r="D207" s="26">
        <f t="shared" si="7"/>
        <v>2</v>
      </c>
    </row>
    <row r="208" spans="3:4" x14ac:dyDescent="0.25">
      <c r="C208" s="26">
        <f t="shared" si="6"/>
        <v>11</v>
      </c>
      <c r="D208" s="26">
        <f t="shared" si="7"/>
        <v>3</v>
      </c>
    </row>
    <row r="209" spans="3:4" x14ac:dyDescent="0.25">
      <c r="C209" s="26">
        <f t="shared" si="6"/>
        <v>11</v>
      </c>
      <c r="D209" s="26">
        <f t="shared" si="7"/>
        <v>4</v>
      </c>
    </row>
    <row r="210" spans="3:4" x14ac:dyDescent="0.25">
      <c r="C210" s="26">
        <f t="shared" si="6"/>
        <v>11</v>
      </c>
      <c r="D210" s="26">
        <f t="shared" si="7"/>
        <v>5</v>
      </c>
    </row>
    <row r="211" spans="3:4" x14ac:dyDescent="0.25">
      <c r="C211" s="26">
        <f t="shared" si="6"/>
        <v>11</v>
      </c>
      <c r="D211" s="26">
        <f t="shared" si="7"/>
        <v>6</v>
      </c>
    </row>
    <row r="212" spans="3:4" x14ac:dyDescent="0.25">
      <c r="C212" s="26">
        <f t="shared" si="6"/>
        <v>11</v>
      </c>
      <c r="D212" s="26">
        <f t="shared" si="7"/>
        <v>7</v>
      </c>
    </row>
    <row r="213" spans="3:4" x14ac:dyDescent="0.25">
      <c r="C213" s="26">
        <f t="shared" si="6"/>
        <v>11</v>
      </c>
      <c r="D213" s="26">
        <f t="shared" si="7"/>
        <v>8</v>
      </c>
    </row>
    <row r="214" spans="3:4" x14ac:dyDescent="0.25">
      <c r="C214" s="26">
        <f t="shared" si="6"/>
        <v>11</v>
      </c>
      <c r="D214" s="26">
        <f t="shared" si="7"/>
        <v>9</v>
      </c>
    </row>
    <row r="215" spans="3:4" x14ac:dyDescent="0.25">
      <c r="C215" s="26">
        <f t="shared" si="6"/>
        <v>11</v>
      </c>
      <c r="D215" s="26">
        <f t="shared" si="7"/>
        <v>10</v>
      </c>
    </row>
    <row r="216" spans="3:4" x14ac:dyDescent="0.25">
      <c r="C216" s="26">
        <f t="shared" si="6"/>
        <v>11</v>
      </c>
      <c r="D216" s="26">
        <f t="shared" si="7"/>
        <v>11</v>
      </c>
    </row>
    <row r="217" spans="3:4" x14ac:dyDescent="0.25">
      <c r="C217" s="26">
        <f t="shared" si="6"/>
        <v>11</v>
      </c>
      <c r="D217" s="26">
        <f t="shared" si="7"/>
        <v>12</v>
      </c>
    </row>
    <row r="218" spans="3:4" x14ac:dyDescent="0.25">
      <c r="C218" s="26">
        <f t="shared" si="6"/>
        <v>11</v>
      </c>
      <c r="D218" s="26">
        <f t="shared" si="7"/>
        <v>13</v>
      </c>
    </row>
    <row r="219" spans="3:4" x14ac:dyDescent="0.25">
      <c r="C219" s="26">
        <f t="shared" si="6"/>
        <v>11</v>
      </c>
      <c r="D219" s="26">
        <f t="shared" si="7"/>
        <v>14</v>
      </c>
    </row>
    <row r="220" spans="3:4" x14ac:dyDescent="0.25">
      <c r="C220" s="26">
        <f t="shared" si="6"/>
        <v>11</v>
      </c>
      <c r="D220" s="26">
        <f t="shared" si="7"/>
        <v>15</v>
      </c>
    </row>
    <row r="221" spans="3:4" x14ac:dyDescent="0.25">
      <c r="C221" s="26">
        <f t="shared" si="6"/>
        <v>11</v>
      </c>
      <c r="D221" s="26">
        <f t="shared" si="7"/>
        <v>16</v>
      </c>
    </row>
    <row r="222" spans="3:4" x14ac:dyDescent="0.25">
      <c r="C222" s="26">
        <f t="shared" si="6"/>
        <v>11</v>
      </c>
      <c r="D222" s="26">
        <f t="shared" si="7"/>
        <v>17</v>
      </c>
    </row>
    <row r="223" spans="3:4" x14ac:dyDescent="0.25">
      <c r="C223" s="26">
        <f t="shared" si="6"/>
        <v>11</v>
      </c>
      <c r="D223" s="26">
        <f t="shared" si="7"/>
        <v>18</v>
      </c>
    </row>
    <row r="224" spans="3:4" x14ac:dyDescent="0.25">
      <c r="C224" s="26">
        <f t="shared" si="6"/>
        <v>11</v>
      </c>
      <c r="D224" s="26">
        <f t="shared" si="7"/>
        <v>19</v>
      </c>
    </row>
    <row r="225" spans="3:4" x14ac:dyDescent="0.25">
      <c r="C225" s="26">
        <f t="shared" si="6"/>
        <v>11</v>
      </c>
      <c r="D225" s="26">
        <f t="shared" si="7"/>
        <v>20</v>
      </c>
    </row>
    <row r="226" spans="3:4" x14ac:dyDescent="0.25">
      <c r="C226" s="26">
        <f t="shared" si="6"/>
        <v>12</v>
      </c>
      <c r="D226" s="26">
        <f t="shared" si="7"/>
        <v>1</v>
      </c>
    </row>
    <row r="227" spans="3:4" x14ac:dyDescent="0.25">
      <c r="C227" s="26">
        <f t="shared" si="6"/>
        <v>12</v>
      </c>
      <c r="D227" s="26">
        <f t="shared" si="7"/>
        <v>2</v>
      </c>
    </row>
    <row r="228" spans="3:4" x14ac:dyDescent="0.25">
      <c r="C228" s="26">
        <f t="shared" si="6"/>
        <v>12</v>
      </c>
      <c r="D228" s="26">
        <f t="shared" si="7"/>
        <v>3</v>
      </c>
    </row>
    <row r="229" spans="3:4" x14ac:dyDescent="0.25">
      <c r="C229" s="26">
        <f t="shared" si="6"/>
        <v>12</v>
      </c>
      <c r="D229" s="26">
        <f t="shared" si="7"/>
        <v>4</v>
      </c>
    </row>
    <row r="230" spans="3:4" x14ac:dyDescent="0.25">
      <c r="C230" s="26">
        <f t="shared" si="6"/>
        <v>12</v>
      </c>
      <c r="D230" s="26">
        <f t="shared" si="7"/>
        <v>5</v>
      </c>
    </row>
    <row r="231" spans="3:4" x14ac:dyDescent="0.25">
      <c r="C231" s="26">
        <f t="shared" si="6"/>
        <v>12</v>
      </c>
      <c r="D231" s="26">
        <f t="shared" si="7"/>
        <v>6</v>
      </c>
    </row>
    <row r="232" spans="3:4" x14ac:dyDescent="0.25">
      <c r="C232" s="26">
        <f t="shared" si="6"/>
        <v>12</v>
      </c>
      <c r="D232" s="26">
        <f t="shared" si="7"/>
        <v>7</v>
      </c>
    </row>
    <row r="233" spans="3:4" x14ac:dyDescent="0.25">
      <c r="C233" s="26">
        <f t="shared" si="6"/>
        <v>12</v>
      </c>
      <c r="D233" s="26">
        <f t="shared" si="7"/>
        <v>8</v>
      </c>
    </row>
    <row r="234" spans="3:4" x14ac:dyDescent="0.25">
      <c r="C234" s="26">
        <f t="shared" si="6"/>
        <v>12</v>
      </c>
      <c r="D234" s="26">
        <f t="shared" si="7"/>
        <v>9</v>
      </c>
    </row>
    <row r="235" spans="3:4" x14ac:dyDescent="0.25">
      <c r="C235" s="26">
        <f t="shared" si="6"/>
        <v>12</v>
      </c>
      <c r="D235" s="26">
        <f t="shared" si="7"/>
        <v>10</v>
      </c>
    </row>
    <row r="236" spans="3:4" x14ac:dyDescent="0.25">
      <c r="C236" s="26">
        <f t="shared" si="6"/>
        <v>12</v>
      </c>
      <c r="D236" s="26">
        <f t="shared" si="7"/>
        <v>11</v>
      </c>
    </row>
    <row r="237" spans="3:4" x14ac:dyDescent="0.25">
      <c r="C237" s="26">
        <f t="shared" si="6"/>
        <v>12</v>
      </c>
      <c r="D237" s="26">
        <f t="shared" si="7"/>
        <v>12</v>
      </c>
    </row>
    <row r="238" spans="3:4" x14ac:dyDescent="0.25">
      <c r="C238" s="26">
        <f t="shared" si="6"/>
        <v>12</v>
      </c>
      <c r="D238" s="26">
        <f t="shared" si="7"/>
        <v>13</v>
      </c>
    </row>
    <row r="239" spans="3:4" x14ac:dyDescent="0.25">
      <c r="C239" s="26">
        <f t="shared" si="6"/>
        <v>12</v>
      </c>
      <c r="D239" s="26">
        <f t="shared" si="7"/>
        <v>14</v>
      </c>
    </row>
    <row r="240" spans="3:4" x14ac:dyDescent="0.25">
      <c r="C240" s="26">
        <f t="shared" si="6"/>
        <v>12</v>
      </c>
      <c r="D240" s="26">
        <f t="shared" si="7"/>
        <v>15</v>
      </c>
    </row>
    <row r="241" spans="3:4" x14ac:dyDescent="0.25">
      <c r="C241" s="26">
        <f t="shared" si="6"/>
        <v>12</v>
      </c>
      <c r="D241" s="26">
        <f t="shared" si="7"/>
        <v>16</v>
      </c>
    </row>
    <row r="242" spans="3:4" x14ac:dyDescent="0.25">
      <c r="C242" s="26">
        <f t="shared" si="6"/>
        <v>12</v>
      </c>
      <c r="D242" s="26">
        <f t="shared" si="7"/>
        <v>17</v>
      </c>
    </row>
    <row r="243" spans="3:4" x14ac:dyDescent="0.25">
      <c r="C243" s="26">
        <f t="shared" si="6"/>
        <v>12</v>
      </c>
      <c r="D243" s="26">
        <f t="shared" si="7"/>
        <v>18</v>
      </c>
    </row>
    <row r="244" spans="3:4" x14ac:dyDescent="0.25">
      <c r="C244" s="26">
        <f t="shared" si="6"/>
        <v>12</v>
      </c>
      <c r="D244" s="26">
        <f t="shared" si="7"/>
        <v>19</v>
      </c>
    </row>
    <row r="245" spans="3:4" x14ac:dyDescent="0.25">
      <c r="C245" s="26">
        <f t="shared" si="6"/>
        <v>12</v>
      </c>
      <c r="D245" s="26">
        <f t="shared" si="7"/>
        <v>20</v>
      </c>
    </row>
    <row r="246" spans="3:4" x14ac:dyDescent="0.25">
      <c r="C246" s="26">
        <f t="shared" si="6"/>
        <v>13</v>
      </c>
      <c r="D246" s="26">
        <f t="shared" si="7"/>
        <v>1</v>
      </c>
    </row>
    <row r="247" spans="3:4" x14ac:dyDescent="0.25">
      <c r="C247" s="26">
        <f t="shared" si="6"/>
        <v>13</v>
      </c>
      <c r="D247" s="26">
        <f t="shared" si="7"/>
        <v>2</v>
      </c>
    </row>
    <row r="248" spans="3:4" x14ac:dyDescent="0.25">
      <c r="C248" s="26">
        <f t="shared" si="6"/>
        <v>13</v>
      </c>
      <c r="D248" s="26">
        <f t="shared" si="7"/>
        <v>3</v>
      </c>
    </row>
    <row r="249" spans="3:4" x14ac:dyDescent="0.25">
      <c r="C249" s="26">
        <f t="shared" si="6"/>
        <v>13</v>
      </c>
      <c r="D249" s="26">
        <f t="shared" si="7"/>
        <v>4</v>
      </c>
    </row>
    <row r="250" spans="3:4" x14ac:dyDescent="0.25">
      <c r="C250" s="26">
        <f t="shared" si="6"/>
        <v>13</v>
      </c>
      <c r="D250" s="26">
        <f t="shared" si="7"/>
        <v>5</v>
      </c>
    </row>
    <row r="251" spans="3:4" x14ac:dyDescent="0.25">
      <c r="C251" s="26">
        <f t="shared" si="6"/>
        <v>13</v>
      </c>
      <c r="D251" s="26">
        <f t="shared" si="7"/>
        <v>6</v>
      </c>
    </row>
    <row r="252" spans="3:4" x14ac:dyDescent="0.25">
      <c r="C252" s="26">
        <f t="shared" si="6"/>
        <v>13</v>
      </c>
      <c r="D252" s="26">
        <f t="shared" si="7"/>
        <v>7</v>
      </c>
    </row>
    <row r="253" spans="3:4" x14ac:dyDescent="0.25">
      <c r="C253" s="26">
        <f t="shared" si="6"/>
        <v>13</v>
      </c>
      <c r="D253" s="26">
        <f t="shared" si="7"/>
        <v>8</v>
      </c>
    </row>
    <row r="254" spans="3:4" x14ac:dyDescent="0.25">
      <c r="C254" s="26">
        <f t="shared" si="6"/>
        <v>13</v>
      </c>
      <c r="D254" s="26">
        <f t="shared" si="7"/>
        <v>9</v>
      </c>
    </row>
    <row r="255" spans="3:4" x14ac:dyDescent="0.25">
      <c r="C255" s="26">
        <f t="shared" si="6"/>
        <v>13</v>
      </c>
      <c r="D255" s="26">
        <f t="shared" si="7"/>
        <v>10</v>
      </c>
    </row>
    <row r="256" spans="3:4" x14ac:dyDescent="0.25">
      <c r="C256" s="26">
        <f t="shared" si="6"/>
        <v>13</v>
      </c>
      <c r="D256" s="26">
        <f t="shared" si="7"/>
        <v>11</v>
      </c>
    </row>
    <row r="257" spans="3:4" x14ac:dyDescent="0.25">
      <c r="C257" s="26">
        <f t="shared" si="6"/>
        <v>13</v>
      </c>
      <c r="D257" s="26">
        <f t="shared" si="7"/>
        <v>12</v>
      </c>
    </row>
    <row r="258" spans="3:4" x14ac:dyDescent="0.25">
      <c r="C258" s="26">
        <f t="shared" si="6"/>
        <v>13</v>
      </c>
      <c r="D258" s="26">
        <f t="shared" si="7"/>
        <v>13</v>
      </c>
    </row>
    <row r="259" spans="3:4" x14ac:dyDescent="0.25">
      <c r="C259" s="26">
        <f t="shared" si="6"/>
        <v>13</v>
      </c>
      <c r="D259" s="26">
        <f t="shared" si="7"/>
        <v>14</v>
      </c>
    </row>
    <row r="260" spans="3:4" x14ac:dyDescent="0.25">
      <c r="C260" s="26">
        <f t="shared" si="6"/>
        <v>13</v>
      </c>
      <c r="D260" s="26">
        <f t="shared" si="7"/>
        <v>15</v>
      </c>
    </row>
    <row r="261" spans="3:4" x14ac:dyDescent="0.25">
      <c r="C261" s="26">
        <f t="shared" si="6"/>
        <v>13</v>
      </c>
      <c r="D261" s="26">
        <f t="shared" si="7"/>
        <v>16</v>
      </c>
    </row>
    <row r="262" spans="3:4" x14ac:dyDescent="0.25">
      <c r="C262" s="26">
        <f t="shared" si="6"/>
        <v>13</v>
      </c>
      <c r="D262" s="26">
        <f t="shared" si="7"/>
        <v>17</v>
      </c>
    </row>
    <row r="263" spans="3:4" x14ac:dyDescent="0.25">
      <c r="C263" s="26">
        <f t="shared" si="6"/>
        <v>13</v>
      </c>
      <c r="D263" s="26">
        <f t="shared" si="7"/>
        <v>18</v>
      </c>
    </row>
    <row r="264" spans="3:4" x14ac:dyDescent="0.25">
      <c r="C264" s="26">
        <f t="shared" ref="C264:C327" si="8">IF(D263=20,C263+1,C263)</f>
        <v>13</v>
      </c>
      <c r="D264" s="26">
        <f t="shared" ref="D264:D327" si="9">IF(D263=20,1,IF(D263&lt;=19,D263+1))</f>
        <v>19</v>
      </c>
    </row>
    <row r="265" spans="3:4" x14ac:dyDescent="0.25">
      <c r="C265" s="26">
        <f t="shared" si="8"/>
        <v>13</v>
      </c>
      <c r="D265" s="26">
        <f t="shared" si="9"/>
        <v>20</v>
      </c>
    </row>
    <row r="266" spans="3:4" x14ac:dyDescent="0.25">
      <c r="C266" s="26">
        <f t="shared" si="8"/>
        <v>14</v>
      </c>
      <c r="D266" s="26">
        <f t="shared" si="9"/>
        <v>1</v>
      </c>
    </row>
    <row r="267" spans="3:4" x14ac:dyDescent="0.25">
      <c r="C267" s="26">
        <f t="shared" si="8"/>
        <v>14</v>
      </c>
      <c r="D267" s="26">
        <f t="shared" si="9"/>
        <v>2</v>
      </c>
    </row>
    <row r="268" spans="3:4" x14ac:dyDescent="0.25">
      <c r="C268" s="26">
        <f t="shared" si="8"/>
        <v>14</v>
      </c>
      <c r="D268" s="26">
        <f t="shared" si="9"/>
        <v>3</v>
      </c>
    </row>
    <row r="269" spans="3:4" x14ac:dyDescent="0.25">
      <c r="C269" s="26">
        <f t="shared" si="8"/>
        <v>14</v>
      </c>
      <c r="D269" s="26">
        <f t="shared" si="9"/>
        <v>4</v>
      </c>
    </row>
    <row r="270" spans="3:4" x14ac:dyDescent="0.25">
      <c r="C270" s="26">
        <f t="shared" si="8"/>
        <v>14</v>
      </c>
      <c r="D270" s="26">
        <f t="shared" si="9"/>
        <v>5</v>
      </c>
    </row>
    <row r="271" spans="3:4" x14ac:dyDescent="0.25">
      <c r="C271" s="26">
        <f t="shared" si="8"/>
        <v>14</v>
      </c>
      <c r="D271" s="26">
        <f t="shared" si="9"/>
        <v>6</v>
      </c>
    </row>
    <row r="272" spans="3:4" x14ac:dyDescent="0.25">
      <c r="C272" s="26">
        <f t="shared" si="8"/>
        <v>14</v>
      </c>
      <c r="D272" s="26">
        <f t="shared" si="9"/>
        <v>7</v>
      </c>
    </row>
    <row r="273" spans="3:4" x14ac:dyDescent="0.25">
      <c r="C273" s="26">
        <f t="shared" si="8"/>
        <v>14</v>
      </c>
      <c r="D273" s="26">
        <f t="shared" si="9"/>
        <v>8</v>
      </c>
    </row>
    <row r="274" spans="3:4" x14ac:dyDescent="0.25">
      <c r="C274" s="26">
        <f t="shared" si="8"/>
        <v>14</v>
      </c>
      <c r="D274" s="26">
        <f t="shared" si="9"/>
        <v>9</v>
      </c>
    </row>
    <row r="275" spans="3:4" x14ac:dyDescent="0.25">
      <c r="C275" s="26">
        <f t="shared" si="8"/>
        <v>14</v>
      </c>
      <c r="D275" s="26">
        <f t="shared" si="9"/>
        <v>10</v>
      </c>
    </row>
    <row r="276" spans="3:4" x14ac:dyDescent="0.25">
      <c r="C276" s="26">
        <f t="shared" si="8"/>
        <v>14</v>
      </c>
      <c r="D276" s="26">
        <f t="shared" si="9"/>
        <v>11</v>
      </c>
    </row>
    <row r="277" spans="3:4" x14ac:dyDescent="0.25">
      <c r="C277" s="26">
        <f t="shared" si="8"/>
        <v>14</v>
      </c>
      <c r="D277" s="26">
        <f t="shared" si="9"/>
        <v>12</v>
      </c>
    </row>
    <row r="278" spans="3:4" x14ac:dyDescent="0.25">
      <c r="C278" s="26">
        <f t="shared" si="8"/>
        <v>14</v>
      </c>
      <c r="D278" s="26">
        <f t="shared" si="9"/>
        <v>13</v>
      </c>
    </row>
    <row r="279" spans="3:4" x14ac:dyDescent="0.25">
      <c r="C279" s="26">
        <f t="shared" si="8"/>
        <v>14</v>
      </c>
      <c r="D279" s="26">
        <f t="shared" si="9"/>
        <v>14</v>
      </c>
    </row>
    <row r="280" spans="3:4" x14ac:dyDescent="0.25">
      <c r="C280" s="26">
        <f t="shared" si="8"/>
        <v>14</v>
      </c>
      <c r="D280" s="26">
        <f t="shared" si="9"/>
        <v>15</v>
      </c>
    </row>
    <row r="281" spans="3:4" x14ac:dyDescent="0.25">
      <c r="C281" s="26">
        <f t="shared" si="8"/>
        <v>14</v>
      </c>
      <c r="D281" s="26">
        <f t="shared" si="9"/>
        <v>16</v>
      </c>
    </row>
    <row r="282" spans="3:4" x14ac:dyDescent="0.25">
      <c r="C282" s="26">
        <f t="shared" si="8"/>
        <v>14</v>
      </c>
      <c r="D282" s="26">
        <f t="shared" si="9"/>
        <v>17</v>
      </c>
    </row>
    <row r="283" spans="3:4" x14ac:dyDescent="0.25">
      <c r="C283" s="26">
        <f t="shared" si="8"/>
        <v>14</v>
      </c>
      <c r="D283" s="26">
        <f t="shared" si="9"/>
        <v>18</v>
      </c>
    </row>
    <row r="284" spans="3:4" x14ac:dyDescent="0.25">
      <c r="C284" s="26">
        <f t="shared" si="8"/>
        <v>14</v>
      </c>
      <c r="D284" s="26">
        <f t="shared" si="9"/>
        <v>19</v>
      </c>
    </row>
    <row r="285" spans="3:4" x14ac:dyDescent="0.25">
      <c r="C285" s="26">
        <f t="shared" si="8"/>
        <v>14</v>
      </c>
      <c r="D285" s="26">
        <f t="shared" si="9"/>
        <v>20</v>
      </c>
    </row>
    <row r="286" spans="3:4" x14ac:dyDescent="0.25">
      <c r="C286" s="26">
        <f t="shared" si="8"/>
        <v>15</v>
      </c>
      <c r="D286" s="26">
        <f t="shared" si="9"/>
        <v>1</v>
      </c>
    </row>
    <row r="287" spans="3:4" x14ac:dyDescent="0.25">
      <c r="C287" s="26">
        <f t="shared" si="8"/>
        <v>15</v>
      </c>
      <c r="D287" s="26">
        <f t="shared" si="9"/>
        <v>2</v>
      </c>
    </row>
    <row r="288" spans="3:4" x14ac:dyDescent="0.25">
      <c r="C288" s="26">
        <f t="shared" si="8"/>
        <v>15</v>
      </c>
      <c r="D288" s="26">
        <f t="shared" si="9"/>
        <v>3</v>
      </c>
    </row>
    <row r="289" spans="3:4" x14ac:dyDescent="0.25">
      <c r="C289" s="26">
        <f t="shared" si="8"/>
        <v>15</v>
      </c>
      <c r="D289" s="26">
        <f t="shared" si="9"/>
        <v>4</v>
      </c>
    </row>
    <row r="290" spans="3:4" x14ac:dyDescent="0.25">
      <c r="C290" s="26">
        <f t="shared" si="8"/>
        <v>15</v>
      </c>
      <c r="D290" s="26">
        <f t="shared" si="9"/>
        <v>5</v>
      </c>
    </row>
    <row r="291" spans="3:4" x14ac:dyDescent="0.25">
      <c r="C291" s="26">
        <f t="shared" si="8"/>
        <v>15</v>
      </c>
      <c r="D291" s="26">
        <f t="shared" si="9"/>
        <v>6</v>
      </c>
    </row>
    <row r="292" spans="3:4" x14ac:dyDescent="0.25">
      <c r="C292" s="26">
        <f t="shared" si="8"/>
        <v>15</v>
      </c>
      <c r="D292" s="26">
        <f t="shared" si="9"/>
        <v>7</v>
      </c>
    </row>
    <row r="293" spans="3:4" x14ac:dyDescent="0.25">
      <c r="C293" s="26">
        <f t="shared" si="8"/>
        <v>15</v>
      </c>
      <c r="D293" s="26">
        <f t="shared" si="9"/>
        <v>8</v>
      </c>
    </row>
    <row r="294" spans="3:4" x14ac:dyDescent="0.25">
      <c r="C294" s="26">
        <f t="shared" si="8"/>
        <v>15</v>
      </c>
      <c r="D294" s="26">
        <f t="shared" si="9"/>
        <v>9</v>
      </c>
    </row>
    <row r="295" spans="3:4" x14ac:dyDescent="0.25">
      <c r="C295" s="26">
        <f t="shared" si="8"/>
        <v>15</v>
      </c>
      <c r="D295" s="26">
        <f t="shared" si="9"/>
        <v>10</v>
      </c>
    </row>
    <row r="296" spans="3:4" x14ac:dyDescent="0.25">
      <c r="C296" s="26">
        <f t="shared" si="8"/>
        <v>15</v>
      </c>
      <c r="D296" s="26">
        <f t="shared" si="9"/>
        <v>11</v>
      </c>
    </row>
    <row r="297" spans="3:4" x14ac:dyDescent="0.25">
      <c r="C297" s="26">
        <f t="shared" si="8"/>
        <v>15</v>
      </c>
      <c r="D297" s="26">
        <f t="shared" si="9"/>
        <v>12</v>
      </c>
    </row>
    <row r="298" spans="3:4" x14ac:dyDescent="0.25">
      <c r="C298" s="26">
        <f t="shared" si="8"/>
        <v>15</v>
      </c>
      <c r="D298" s="26">
        <f t="shared" si="9"/>
        <v>13</v>
      </c>
    </row>
    <row r="299" spans="3:4" x14ac:dyDescent="0.25">
      <c r="C299" s="26">
        <f t="shared" si="8"/>
        <v>15</v>
      </c>
      <c r="D299" s="26">
        <f t="shared" si="9"/>
        <v>14</v>
      </c>
    </row>
    <row r="300" spans="3:4" x14ac:dyDescent="0.25">
      <c r="C300" s="26">
        <f t="shared" si="8"/>
        <v>15</v>
      </c>
      <c r="D300" s="26">
        <f t="shared" si="9"/>
        <v>15</v>
      </c>
    </row>
    <row r="301" spans="3:4" x14ac:dyDescent="0.25">
      <c r="C301" s="26">
        <f t="shared" si="8"/>
        <v>15</v>
      </c>
      <c r="D301" s="26">
        <f t="shared" si="9"/>
        <v>16</v>
      </c>
    </row>
    <row r="302" spans="3:4" x14ac:dyDescent="0.25">
      <c r="C302" s="26">
        <f t="shared" si="8"/>
        <v>15</v>
      </c>
      <c r="D302" s="26">
        <f t="shared" si="9"/>
        <v>17</v>
      </c>
    </row>
    <row r="303" spans="3:4" x14ac:dyDescent="0.25">
      <c r="C303" s="26">
        <f t="shared" si="8"/>
        <v>15</v>
      </c>
      <c r="D303" s="26">
        <f t="shared" si="9"/>
        <v>18</v>
      </c>
    </row>
    <row r="304" spans="3:4" x14ac:dyDescent="0.25">
      <c r="C304" s="26">
        <f t="shared" si="8"/>
        <v>15</v>
      </c>
      <c r="D304" s="26">
        <f t="shared" si="9"/>
        <v>19</v>
      </c>
    </row>
    <row r="305" spans="3:4" x14ac:dyDescent="0.25">
      <c r="C305" s="26">
        <f t="shared" si="8"/>
        <v>15</v>
      </c>
      <c r="D305" s="26">
        <f t="shared" si="9"/>
        <v>20</v>
      </c>
    </row>
    <row r="306" spans="3:4" x14ac:dyDescent="0.25">
      <c r="C306" s="26">
        <f t="shared" si="8"/>
        <v>16</v>
      </c>
      <c r="D306" s="26">
        <f t="shared" si="9"/>
        <v>1</v>
      </c>
    </row>
    <row r="307" spans="3:4" x14ac:dyDescent="0.25">
      <c r="C307" s="26">
        <f t="shared" si="8"/>
        <v>16</v>
      </c>
      <c r="D307" s="26">
        <f t="shared" si="9"/>
        <v>2</v>
      </c>
    </row>
    <row r="308" spans="3:4" x14ac:dyDescent="0.25">
      <c r="C308" s="26">
        <f t="shared" si="8"/>
        <v>16</v>
      </c>
      <c r="D308" s="26">
        <f t="shared" si="9"/>
        <v>3</v>
      </c>
    </row>
    <row r="309" spans="3:4" x14ac:dyDescent="0.25">
      <c r="C309" s="26">
        <f t="shared" si="8"/>
        <v>16</v>
      </c>
      <c r="D309" s="26">
        <f t="shared" si="9"/>
        <v>4</v>
      </c>
    </row>
    <row r="310" spans="3:4" x14ac:dyDescent="0.25">
      <c r="C310" s="26">
        <f t="shared" si="8"/>
        <v>16</v>
      </c>
      <c r="D310" s="26">
        <f t="shared" si="9"/>
        <v>5</v>
      </c>
    </row>
    <row r="311" spans="3:4" x14ac:dyDescent="0.25">
      <c r="C311" s="26">
        <f t="shared" si="8"/>
        <v>16</v>
      </c>
      <c r="D311" s="26">
        <f t="shared" si="9"/>
        <v>6</v>
      </c>
    </row>
    <row r="312" spans="3:4" x14ac:dyDescent="0.25">
      <c r="C312" s="26">
        <f t="shared" si="8"/>
        <v>16</v>
      </c>
      <c r="D312" s="26">
        <f t="shared" si="9"/>
        <v>7</v>
      </c>
    </row>
    <row r="313" spans="3:4" x14ac:dyDescent="0.25">
      <c r="C313" s="26">
        <f t="shared" si="8"/>
        <v>16</v>
      </c>
      <c r="D313" s="26">
        <f t="shared" si="9"/>
        <v>8</v>
      </c>
    </row>
    <row r="314" spans="3:4" x14ac:dyDescent="0.25">
      <c r="C314" s="26">
        <f t="shared" si="8"/>
        <v>16</v>
      </c>
      <c r="D314" s="26">
        <f t="shared" si="9"/>
        <v>9</v>
      </c>
    </row>
    <row r="315" spans="3:4" x14ac:dyDescent="0.25">
      <c r="C315" s="26">
        <f t="shared" si="8"/>
        <v>16</v>
      </c>
      <c r="D315" s="26">
        <f t="shared" si="9"/>
        <v>10</v>
      </c>
    </row>
    <row r="316" spans="3:4" x14ac:dyDescent="0.25">
      <c r="C316" s="26">
        <f t="shared" si="8"/>
        <v>16</v>
      </c>
      <c r="D316" s="26">
        <f t="shared" si="9"/>
        <v>11</v>
      </c>
    </row>
    <row r="317" spans="3:4" x14ac:dyDescent="0.25">
      <c r="C317" s="26">
        <f t="shared" si="8"/>
        <v>16</v>
      </c>
      <c r="D317" s="26">
        <f t="shared" si="9"/>
        <v>12</v>
      </c>
    </row>
    <row r="318" spans="3:4" x14ac:dyDescent="0.25">
      <c r="C318" s="26">
        <f t="shared" si="8"/>
        <v>16</v>
      </c>
      <c r="D318" s="26">
        <f t="shared" si="9"/>
        <v>13</v>
      </c>
    </row>
    <row r="319" spans="3:4" x14ac:dyDescent="0.25">
      <c r="C319" s="26">
        <f t="shared" si="8"/>
        <v>16</v>
      </c>
      <c r="D319" s="26">
        <f t="shared" si="9"/>
        <v>14</v>
      </c>
    </row>
    <row r="320" spans="3:4" x14ac:dyDescent="0.25">
      <c r="C320" s="26">
        <f t="shared" si="8"/>
        <v>16</v>
      </c>
      <c r="D320" s="26">
        <f t="shared" si="9"/>
        <v>15</v>
      </c>
    </row>
    <row r="321" spans="3:4" x14ac:dyDescent="0.25">
      <c r="C321" s="26">
        <f t="shared" si="8"/>
        <v>16</v>
      </c>
      <c r="D321" s="26">
        <f t="shared" si="9"/>
        <v>16</v>
      </c>
    </row>
    <row r="322" spans="3:4" x14ac:dyDescent="0.25">
      <c r="C322" s="26">
        <f t="shared" si="8"/>
        <v>16</v>
      </c>
      <c r="D322" s="26">
        <f t="shared" si="9"/>
        <v>17</v>
      </c>
    </row>
    <row r="323" spans="3:4" x14ac:dyDescent="0.25">
      <c r="C323" s="26">
        <f t="shared" si="8"/>
        <v>16</v>
      </c>
      <c r="D323" s="26">
        <f t="shared" si="9"/>
        <v>18</v>
      </c>
    </row>
    <row r="324" spans="3:4" x14ac:dyDescent="0.25">
      <c r="C324" s="26">
        <f t="shared" si="8"/>
        <v>16</v>
      </c>
      <c r="D324" s="26">
        <f t="shared" si="9"/>
        <v>19</v>
      </c>
    </row>
    <row r="325" spans="3:4" x14ac:dyDescent="0.25">
      <c r="C325" s="26">
        <f t="shared" si="8"/>
        <v>16</v>
      </c>
      <c r="D325" s="26">
        <f t="shared" si="9"/>
        <v>20</v>
      </c>
    </row>
    <row r="326" spans="3:4" x14ac:dyDescent="0.25">
      <c r="C326" s="26">
        <f t="shared" si="8"/>
        <v>17</v>
      </c>
      <c r="D326" s="26">
        <f t="shared" si="9"/>
        <v>1</v>
      </c>
    </row>
    <row r="327" spans="3:4" x14ac:dyDescent="0.25">
      <c r="C327" s="26">
        <f t="shared" si="8"/>
        <v>17</v>
      </c>
      <c r="D327" s="26">
        <f t="shared" si="9"/>
        <v>2</v>
      </c>
    </row>
    <row r="328" spans="3:4" x14ac:dyDescent="0.25">
      <c r="C328" s="26">
        <f t="shared" ref="C328:C391" si="10">IF(D327=20,C327+1,C327)</f>
        <v>17</v>
      </c>
      <c r="D328" s="26">
        <f t="shared" ref="D328:D391" si="11">IF(D327=20,1,IF(D327&lt;=19,D327+1))</f>
        <v>3</v>
      </c>
    </row>
    <row r="329" spans="3:4" x14ac:dyDescent="0.25">
      <c r="C329" s="26">
        <f t="shared" si="10"/>
        <v>17</v>
      </c>
      <c r="D329" s="26">
        <f t="shared" si="11"/>
        <v>4</v>
      </c>
    </row>
    <row r="330" spans="3:4" x14ac:dyDescent="0.25">
      <c r="C330" s="26">
        <f t="shared" si="10"/>
        <v>17</v>
      </c>
      <c r="D330" s="26">
        <f t="shared" si="11"/>
        <v>5</v>
      </c>
    </row>
    <row r="331" spans="3:4" x14ac:dyDescent="0.25">
      <c r="C331" s="26">
        <f t="shared" si="10"/>
        <v>17</v>
      </c>
      <c r="D331" s="26">
        <f t="shared" si="11"/>
        <v>6</v>
      </c>
    </row>
    <row r="332" spans="3:4" x14ac:dyDescent="0.25">
      <c r="C332" s="26">
        <f t="shared" si="10"/>
        <v>17</v>
      </c>
      <c r="D332" s="26">
        <f t="shared" si="11"/>
        <v>7</v>
      </c>
    </row>
    <row r="333" spans="3:4" x14ac:dyDescent="0.25">
      <c r="C333" s="26">
        <f t="shared" si="10"/>
        <v>17</v>
      </c>
      <c r="D333" s="26">
        <f t="shared" si="11"/>
        <v>8</v>
      </c>
    </row>
    <row r="334" spans="3:4" x14ac:dyDescent="0.25">
      <c r="C334" s="26">
        <f t="shared" si="10"/>
        <v>17</v>
      </c>
      <c r="D334" s="26">
        <f t="shared" si="11"/>
        <v>9</v>
      </c>
    </row>
    <row r="335" spans="3:4" x14ac:dyDescent="0.25">
      <c r="C335" s="26">
        <f t="shared" si="10"/>
        <v>17</v>
      </c>
      <c r="D335" s="26">
        <f t="shared" si="11"/>
        <v>10</v>
      </c>
    </row>
    <row r="336" spans="3:4" x14ac:dyDescent="0.25">
      <c r="C336" s="26">
        <f t="shared" si="10"/>
        <v>17</v>
      </c>
      <c r="D336" s="26">
        <f t="shared" si="11"/>
        <v>11</v>
      </c>
    </row>
    <row r="337" spans="3:4" x14ac:dyDescent="0.25">
      <c r="C337" s="26">
        <f t="shared" si="10"/>
        <v>17</v>
      </c>
      <c r="D337" s="26">
        <f t="shared" si="11"/>
        <v>12</v>
      </c>
    </row>
    <row r="338" spans="3:4" x14ac:dyDescent="0.25">
      <c r="C338" s="26">
        <f t="shared" si="10"/>
        <v>17</v>
      </c>
      <c r="D338" s="26">
        <f t="shared" si="11"/>
        <v>13</v>
      </c>
    </row>
    <row r="339" spans="3:4" x14ac:dyDescent="0.25">
      <c r="C339" s="26">
        <f t="shared" si="10"/>
        <v>17</v>
      </c>
      <c r="D339" s="26">
        <f t="shared" si="11"/>
        <v>14</v>
      </c>
    </row>
    <row r="340" spans="3:4" x14ac:dyDescent="0.25">
      <c r="C340" s="26">
        <f t="shared" si="10"/>
        <v>17</v>
      </c>
      <c r="D340" s="26">
        <f t="shared" si="11"/>
        <v>15</v>
      </c>
    </row>
    <row r="341" spans="3:4" x14ac:dyDescent="0.25">
      <c r="C341" s="26">
        <f t="shared" si="10"/>
        <v>17</v>
      </c>
      <c r="D341" s="26">
        <f t="shared" si="11"/>
        <v>16</v>
      </c>
    </row>
    <row r="342" spans="3:4" x14ac:dyDescent="0.25">
      <c r="C342" s="26">
        <f t="shared" si="10"/>
        <v>17</v>
      </c>
      <c r="D342" s="26">
        <f t="shared" si="11"/>
        <v>17</v>
      </c>
    </row>
    <row r="343" spans="3:4" x14ac:dyDescent="0.25">
      <c r="C343" s="26">
        <f t="shared" si="10"/>
        <v>17</v>
      </c>
      <c r="D343" s="26">
        <f t="shared" si="11"/>
        <v>18</v>
      </c>
    </row>
    <row r="344" spans="3:4" x14ac:dyDescent="0.25">
      <c r="C344" s="26">
        <f t="shared" si="10"/>
        <v>17</v>
      </c>
      <c r="D344" s="26">
        <f t="shared" si="11"/>
        <v>19</v>
      </c>
    </row>
    <row r="345" spans="3:4" x14ac:dyDescent="0.25">
      <c r="C345" s="26">
        <f t="shared" si="10"/>
        <v>17</v>
      </c>
      <c r="D345" s="26">
        <f t="shared" si="11"/>
        <v>20</v>
      </c>
    </row>
    <row r="346" spans="3:4" x14ac:dyDescent="0.25">
      <c r="C346" s="26">
        <f t="shared" si="10"/>
        <v>18</v>
      </c>
      <c r="D346" s="26">
        <f t="shared" si="11"/>
        <v>1</v>
      </c>
    </row>
    <row r="347" spans="3:4" x14ac:dyDescent="0.25">
      <c r="C347" s="26">
        <f t="shared" si="10"/>
        <v>18</v>
      </c>
      <c r="D347" s="26">
        <f t="shared" si="11"/>
        <v>2</v>
      </c>
    </row>
    <row r="348" spans="3:4" x14ac:dyDescent="0.25">
      <c r="C348" s="26">
        <f t="shared" si="10"/>
        <v>18</v>
      </c>
      <c r="D348" s="26">
        <f t="shared" si="11"/>
        <v>3</v>
      </c>
    </row>
    <row r="349" spans="3:4" x14ac:dyDescent="0.25">
      <c r="C349" s="26">
        <f t="shared" si="10"/>
        <v>18</v>
      </c>
      <c r="D349" s="26">
        <f t="shared" si="11"/>
        <v>4</v>
      </c>
    </row>
    <row r="350" spans="3:4" x14ac:dyDescent="0.25">
      <c r="C350" s="26">
        <f t="shared" si="10"/>
        <v>18</v>
      </c>
      <c r="D350" s="26">
        <f t="shared" si="11"/>
        <v>5</v>
      </c>
    </row>
    <row r="351" spans="3:4" x14ac:dyDescent="0.25">
      <c r="C351" s="26">
        <f t="shared" si="10"/>
        <v>18</v>
      </c>
      <c r="D351" s="26">
        <f t="shared" si="11"/>
        <v>6</v>
      </c>
    </row>
    <row r="352" spans="3:4" x14ac:dyDescent="0.25">
      <c r="C352" s="26">
        <f t="shared" si="10"/>
        <v>18</v>
      </c>
      <c r="D352" s="26">
        <f t="shared" si="11"/>
        <v>7</v>
      </c>
    </row>
    <row r="353" spans="3:4" x14ac:dyDescent="0.25">
      <c r="C353" s="26">
        <f t="shared" si="10"/>
        <v>18</v>
      </c>
      <c r="D353" s="26">
        <f t="shared" si="11"/>
        <v>8</v>
      </c>
    </row>
    <row r="354" spans="3:4" x14ac:dyDescent="0.25">
      <c r="C354" s="26">
        <f t="shared" si="10"/>
        <v>18</v>
      </c>
      <c r="D354" s="26">
        <f t="shared" si="11"/>
        <v>9</v>
      </c>
    </row>
    <row r="355" spans="3:4" x14ac:dyDescent="0.25">
      <c r="C355" s="26">
        <f t="shared" si="10"/>
        <v>18</v>
      </c>
      <c r="D355" s="26">
        <f t="shared" si="11"/>
        <v>10</v>
      </c>
    </row>
    <row r="356" spans="3:4" x14ac:dyDescent="0.25">
      <c r="C356" s="26">
        <f t="shared" si="10"/>
        <v>18</v>
      </c>
      <c r="D356" s="26">
        <f t="shared" si="11"/>
        <v>11</v>
      </c>
    </row>
    <row r="357" spans="3:4" x14ac:dyDescent="0.25">
      <c r="C357" s="26">
        <f t="shared" si="10"/>
        <v>18</v>
      </c>
      <c r="D357" s="26">
        <f t="shared" si="11"/>
        <v>12</v>
      </c>
    </row>
    <row r="358" spans="3:4" x14ac:dyDescent="0.25">
      <c r="C358" s="26">
        <f t="shared" si="10"/>
        <v>18</v>
      </c>
      <c r="D358" s="26">
        <f t="shared" si="11"/>
        <v>13</v>
      </c>
    </row>
    <row r="359" spans="3:4" x14ac:dyDescent="0.25">
      <c r="C359" s="26">
        <f t="shared" si="10"/>
        <v>18</v>
      </c>
      <c r="D359" s="26">
        <f t="shared" si="11"/>
        <v>14</v>
      </c>
    </row>
    <row r="360" spans="3:4" x14ac:dyDescent="0.25">
      <c r="C360" s="26">
        <f t="shared" si="10"/>
        <v>18</v>
      </c>
      <c r="D360" s="26">
        <f t="shared" si="11"/>
        <v>15</v>
      </c>
    </row>
    <row r="361" spans="3:4" x14ac:dyDescent="0.25">
      <c r="C361" s="26">
        <f t="shared" si="10"/>
        <v>18</v>
      </c>
      <c r="D361" s="26">
        <f t="shared" si="11"/>
        <v>16</v>
      </c>
    </row>
    <row r="362" spans="3:4" x14ac:dyDescent="0.25">
      <c r="C362" s="26">
        <f t="shared" si="10"/>
        <v>18</v>
      </c>
      <c r="D362" s="26">
        <f t="shared" si="11"/>
        <v>17</v>
      </c>
    </row>
    <row r="363" spans="3:4" x14ac:dyDescent="0.25">
      <c r="C363" s="26">
        <f t="shared" si="10"/>
        <v>18</v>
      </c>
      <c r="D363" s="26">
        <f t="shared" si="11"/>
        <v>18</v>
      </c>
    </row>
    <row r="364" spans="3:4" x14ac:dyDescent="0.25">
      <c r="C364" s="26">
        <f t="shared" si="10"/>
        <v>18</v>
      </c>
      <c r="D364" s="26">
        <f t="shared" si="11"/>
        <v>19</v>
      </c>
    </row>
    <row r="365" spans="3:4" x14ac:dyDescent="0.25">
      <c r="C365" s="26">
        <f t="shared" si="10"/>
        <v>18</v>
      </c>
      <c r="D365" s="26">
        <f t="shared" si="11"/>
        <v>20</v>
      </c>
    </row>
    <row r="366" spans="3:4" x14ac:dyDescent="0.25">
      <c r="C366" s="26">
        <f t="shared" si="10"/>
        <v>19</v>
      </c>
      <c r="D366" s="26">
        <f t="shared" si="11"/>
        <v>1</v>
      </c>
    </row>
    <row r="367" spans="3:4" x14ac:dyDescent="0.25">
      <c r="C367" s="26">
        <f t="shared" si="10"/>
        <v>19</v>
      </c>
      <c r="D367" s="26">
        <f t="shared" si="11"/>
        <v>2</v>
      </c>
    </row>
    <row r="368" spans="3:4" x14ac:dyDescent="0.25">
      <c r="C368" s="26">
        <f t="shared" si="10"/>
        <v>19</v>
      </c>
      <c r="D368" s="26">
        <f t="shared" si="11"/>
        <v>3</v>
      </c>
    </row>
    <row r="369" spans="3:4" x14ac:dyDescent="0.25">
      <c r="C369" s="26">
        <f t="shared" si="10"/>
        <v>19</v>
      </c>
      <c r="D369" s="26">
        <f t="shared" si="11"/>
        <v>4</v>
      </c>
    </row>
    <row r="370" spans="3:4" x14ac:dyDescent="0.25">
      <c r="C370" s="26">
        <f t="shared" si="10"/>
        <v>19</v>
      </c>
      <c r="D370" s="26">
        <f t="shared" si="11"/>
        <v>5</v>
      </c>
    </row>
    <row r="371" spans="3:4" x14ac:dyDescent="0.25">
      <c r="C371" s="26">
        <f t="shared" si="10"/>
        <v>19</v>
      </c>
      <c r="D371" s="26">
        <f t="shared" si="11"/>
        <v>6</v>
      </c>
    </row>
    <row r="372" spans="3:4" x14ac:dyDescent="0.25">
      <c r="C372" s="26">
        <f t="shared" si="10"/>
        <v>19</v>
      </c>
      <c r="D372" s="26">
        <f t="shared" si="11"/>
        <v>7</v>
      </c>
    </row>
    <row r="373" spans="3:4" x14ac:dyDescent="0.25">
      <c r="C373" s="26">
        <f t="shared" si="10"/>
        <v>19</v>
      </c>
      <c r="D373" s="26">
        <f t="shared" si="11"/>
        <v>8</v>
      </c>
    </row>
    <row r="374" spans="3:4" x14ac:dyDescent="0.25">
      <c r="C374" s="26">
        <f t="shared" si="10"/>
        <v>19</v>
      </c>
      <c r="D374" s="26">
        <f t="shared" si="11"/>
        <v>9</v>
      </c>
    </row>
    <row r="375" spans="3:4" x14ac:dyDescent="0.25">
      <c r="C375" s="26">
        <f t="shared" si="10"/>
        <v>19</v>
      </c>
      <c r="D375" s="26">
        <f t="shared" si="11"/>
        <v>10</v>
      </c>
    </row>
    <row r="376" spans="3:4" x14ac:dyDescent="0.25">
      <c r="C376" s="26">
        <f t="shared" si="10"/>
        <v>19</v>
      </c>
      <c r="D376" s="26">
        <f t="shared" si="11"/>
        <v>11</v>
      </c>
    </row>
    <row r="377" spans="3:4" x14ac:dyDescent="0.25">
      <c r="C377" s="26">
        <f t="shared" si="10"/>
        <v>19</v>
      </c>
      <c r="D377" s="26">
        <f t="shared" si="11"/>
        <v>12</v>
      </c>
    </row>
    <row r="378" spans="3:4" x14ac:dyDescent="0.25">
      <c r="C378" s="26">
        <f t="shared" si="10"/>
        <v>19</v>
      </c>
      <c r="D378" s="26">
        <f t="shared" si="11"/>
        <v>13</v>
      </c>
    </row>
    <row r="379" spans="3:4" x14ac:dyDescent="0.25">
      <c r="C379" s="26">
        <f t="shared" si="10"/>
        <v>19</v>
      </c>
      <c r="D379" s="26">
        <f t="shared" si="11"/>
        <v>14</v>
      </c>
    </row>
    <row r="380" spans="3:4" x14ac:dyDescent="0.25">
      <c r="C380" s="26">
        <f t="shared" si="10"/>
        <v>19</v>
      </c>
      <c r="D380" s="26">
        <f t="shared" si="11"/>
        <v>15</v>
      </c>
    </row>
    <row r="381" spans="3:4" x14ac:dyDescent="0.25">
      <c r="C381" s="26">
        <f t="shared" si="10"/>
        <v>19</v>
      </c>
      <c r="D381" s="26">
        <f t="shared" si="11"/>
        <v>16</v>
      </c>
    </row>
    <row r="382" spans="3:4" x14ac:dyDescent="0.25">
      <c r="C382" s="26">
        <f t="shared" si="10"/>
        <v>19</v>
      </c>
      <c r="D382" s="26">
        <f t="shared" si="11"/>
        <v>17</v>
      </c>
    </row>
    <row r="383" spans="3:4" x14ac:dyDescent="0.25">
      <c r="C383" s="26">
        <f t="shared" si="10"/>
        <v>19</v>
      </c>
      <c r="D383" s="26">
        <f t="shared" si="11"/>
        <v>18</v>
      </c>
    </row>
    <row r="384" spans="3:4" x14ac:dyDescent="0.25">
      <c r="C384" s="26">
        <f t="shared" si="10"/>
        <v>19</v>
      </c>
      <c r="D384" s="26">
        <f t="shared" si="11"/>
        <v>19</v>
      </c>
    </row>
    <row r="385" spans="3:4" x14ac:dyDescent="0.25">
      <c r="C385" s="26">
        <f t="shared" si="10"/>
        <v>19</v>
      </c>
      <c r="D385" s="26">
        <f t="shared" si="11"/>
        <v>20</v>
      </c>
    </row>
    <row r="386" spans="3:4" x14ac:dyDescent="0.25">
      <c r="C386" s="26">
        <f t="shared" si="10"/>
        <v>20</v>
      </c>
      <c r="D386" s="26">
        <f t="shared" si="11"/>
        <v>1</v>
      </c>
    </row>
    <row r="387" spans="3:4" x14ac:dyDescent="0.25">
      <c r="C387" s="26">
        <f t="shared" si="10"/>
        <v>20</v>
      </c>
      <c r="D387" s="26">
        <f t="shared" si="11"/>
        <v>2</v>
      </c>
    </row>
    <row r="388" spans="3:4" x14ac:dyDescent="0.25">
      <c r="C388" s="26">
        <f t="shared" si="10"/>
        <v>20</v>
      </c>
      <c r="D388" s="26">
        <f t="shared" si="11"/>
        <v>3</v>
      </c>
    </row>
    <row r="389" spans="3:4" x14ac:dyDescent="0.25">
      <c r="C389" s="26">
        <f t="shared" si="10"/>
        <v>20</v>
      </c>
      <c r="D389" s="26">
        <f t="shared" si="11"/>
        <v>4</v>
      </c>
    </row>
    <row r="390" spans="3:4" x14ac:dyDescent="0.25">
      <c r="C390" s="26">
        <f t="shared" si="10"/>
        <v>20</v>
      </c>
      <c r="D390" s="26">
        <f t="shared" si="11"/>
        <v>5</v>
      </c>
    </row>
    <row r="391" spans="3:4" x14ac:dyDescent="0.25">
      <c r="C391" s="26">
        <f t="shared" si="10"/>
        <v>20</v>
      </c>
      <c r="D391" s="26">
        <f t="shared" si="11"/>
        <v>6</v>
      </c>
    </row>
    <row r="392" spans="3:4" x14ac:dyDescent="0.25">
      <c r="C392" s="26">
        <f t="shared" ref="C392:C405" si="12">IF(D391=20,C391+1,C391)</f>
        <v>20</v>
      </c>
      <c r="D392" s="26">
        <f t="shared" ref="D392:D405" si="13">IF(D391=20,1,IF(D391&lt;=19,D391+1))</f>
        <v>7</v>
      </c>
    </row>
    <row r="393" spans="3:4" x14ac:dyDescent="0.25">
      <c r="C393" s="26">
        <f t="shared" si="12"/>
        <v>20</v>
      </c>
      <c r="D393" s="26">
        <f t="shared" si="13"/>
        <v>8</v>
      </c>
    </row>
    <row r="394" spans="3:4" x14ac:dyDescent="0.25">
      <c r="C394" s="26">
        <f t="shared" si="12"/>
        <v>20</v>
      </c>
      <c r="D394" s="26">
        <f t="shared" si="13"/>
        <v>9</v>
      </c>
    </row>
    <row r="395" spans="3:4" x14ac:dyDescent="0.25">
      <c r="C395" s="26">
        <f t="shared" si="12"/>
        <v>20</v>
      </c>
      <c r="D395" s="26">
        <f t="shared" si="13"/>
        <v>10</v>
      </c>
    </row>
    <row r="396" spans="3:4" x14ac:dyDescent="0.25">
      <c r="C396" s="26">
        <f t="shared" si="12"/>
        <v>20</v>
      </c>
      <c r="D396" s="26">
        <f t="shared" si="13"/>
        <v>11</v>
      </c>
    </row>
    <row r="397" spans="3:4" x14ac:dyDescent="0.25">
      <c r="C397" s="26">
        <f t="shared" si="12"/>
        <v>20</v>
      </c>
      <c r="D397" s="26">
        <f t="shared" si="13"/>
        <v>12</v>
      </c>
    </row>
    <row r="398" spans="3:4" x14ac:dyDescent="0.25">
      <c r="C398" s="26">
        <f t="shared" si="12"/>
        <v>20</v>
      </c>
      <c r="D398" s="26">
        <f t="shared" si="13"/>
        <v>13</v>
      </c>
    </row>
    <row r="399" spans="3:4" x14ac:dyDescent="0.25">
      <c r="C399" s="26">
        <f t="shared" si="12"/>
        <v>20</v>
      </c>
      <c r="D399" s="26">
        <f t="shared" si="13"/>
        <v>14</v>
      </c>
    </row>
    <row r="400" spans="3:4" x14ac:dyDescent="0.25">
      <c r="C400" s="26">
        <f t="shared" si="12"/>
        <v>20</v>
      </c>
      <c r="D400" s="26">
        <f t="shared" si="13"/>
        <v>15</v>
      </c>
    </row>
    <row r="401" spans="3:4" x14ac:dyDescent="0.25">
      <c r="C401" s="26">
        <f t="shared" si="12"/>
        <v>20</v>
      </c>
      <c r="D401" s="26">
        <f t="shared" si="13"/>
        <v>16</v>
      </c>
    </row>
    <row r="402" spans="3:4" x14ac:dyDescent="0.25">
      <c r="C402" s="26">
        <f t="shared" si="12"/>
        <v>20</v>
      </c>
      <c r="D402" s="26">
        <f t="shared" si="13"/>
        <v>17</v>
      </c>
    </row>
    <row r="403" spans="3:4" x14ac:dyDescent="0.25">
      <c r="C403" s="26">
        <f t="shared" si="12"/>
        <v>20</v>
      </c>
      <c r="D403" s="26">
        <f t="shared" si="13"/>
        <v>18</v>
      </c>
    </row>
    <row r="404" spans="3:4" x14ac:dyDescent="0.25">
      <c r="C404" s="26">
        <f t="shared" si="12"/>
        <v>20</v>
      </c>
      <c r="D404" s="26">
        <f t="shared" si="13"/>
        <v>19</v>
      </c>
    </row>
    <row r="405" spans="3:4" x14ac:dyDescent="0.25">
      <c r="C405" s="26">
        <f t="shared" si="12"/>
        <v>20</v>
      </c>
      <c r="D405" s="26">
        <f t="shared" si="13"/>
        <v>20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06AF3-EA4B-426B-A5D8-D171A19DE813}">
  <sheetPr codeName="Sheet24"/>
  <dimension ref="C1:D10"/>
  <sheetViews>
    <sheetView workbookViewId="0">
      <selection activeCell="D10" sqref="D10"/>
    </sheetView>
  </sheetViews>
  <sheetFormatPr defaultRowHeight="12.75" x14ac:dyDescent="0.2"/>
  <cols>
    <col min="1" max="2" width="9.140625" style="10"/>
    <col min="3" max="3" width="21.42578125" style="10" customWidth="1"/>
    <col min="4" max="4" width="12.28515625" style="10" bestFit="1" customWidth="1"/>
    <col min="5" max="16384" width="9.140625" style="10"/>
  </cols>
  <sheetData>
    <row r="1" spans="3:4" x14ac:dyDescent="0.2">
      <c r="C1" s="10" t="s">
        <v>254</v>
      </c>
      <c r="D1" s="10">
        <v>4000</v>
      </c>
    </row>
    <row r="2" spans="3:4" x14ac:dyDescent="0.2">
      <c r="C2" s="10" t="s">
        <v>255</v>
      </c>
      <c r="D2" s="10">
        <v>3500</v>
      </c>
    </row>
    <row r="3" spans="3:4" x14ac:dyDescent="0.2">
      <c r="C3" s="10" t="s">
        <v>256</v>
      </c>
      <c r="D3" s="2">
        <v>10</v>
      </c>
    </row>
    <row r="4" spans="3:4" x14ac:dyDescent="0.2">
      <c r="C4" s="10" t="s">
        <v>257</v>
      </c>
      <c r="D4" s="2">
        <v>12</v>
      </c>
    </row>
    <row r="5" spans="3:4" x14ac:dyDescent="0.2">
      <c r="C5" s="10" t="s">
        <v>258</v>
      </c>
      <c r="D5" s="2">
        <v>2</v>
      </c>
    </row>
    <row r="7" spans="3:4" x14ac:dyDescent="0.2">
      <c r="C7" s="10" t="s">
        <v>259</v>
      </c>
      <c r="D7" s="2">
        <f>annual_capacity_level*unit_build_cost</f>
        <v>35000</v>
      </c>
    </row>
    <row r="8" spans="3:4" x14ac:dyDescent="0.2">
      <c r="C8" s="10" t="s">
        <v>260</v>
      </c>
      <c r="D8" s="2">
        <f>10*IF(annual_demand&lt;annual_capacity_level,annual_demand,annual_capacity_level)*unit_price</f>
        <v>420000</v>
      </c>
    </row>
    <row r="9" spans="3:4" x14ac:dyDescent="0.2">
      <c r="C9" s="10" t="s">
        <v>261</v>
      </c>
      <c r="D9" s="2">
        <f>10*IF(annual_demand&lt;annual_capacity_level,annual_demand,annual_capacity_level)*unit_prod_cost</f>
        <v>70000</v>
      </c>
    </row>
    <row r="10" spans="3:4" x14ac:dyDescent="0.2">
      <c r="C10" s="10" t="s">
        <v>23</v>
      </c>
      <c r="D10" s="2">
        <f>D8-D9-D7</f>
        <v>315000</v>
      </c>
    </row>
  </sheetData>
  <pageMargins left="0.75" right="0.75" top="1" bottom="1" header="0.5" footer="0.5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1E18D-2D3A-4207-BCCE-0095642CF119}">
  <sheetPr codeName="Sheet25"/>
  <dimension ref="H6:M20"/>
  <sheetViews>
    <sheetView topLeftCell="G1" workbookViewId="0">
      <selection activeCell="K4" sqref="K4"/>
    </sheetView>
  </sheetViews>
  <sheetFormatPr defaultRowHeight="15" x14ac:dyDescent="0.25"/>
  <cols>
    <col min="1" max="11" width="9.140625" style="26"/>
    <col min="12" max="12" width="11.42578125" style="26" customWidth="1"/>
    <col min="13" max="16384" width="9.140625" style="26"/>
  </cols>
  <sheetData>
    <row r="6" spans="8:13" x14ac:dyDescent="0.25">
      <c r="L6" s="26" t="s">
        <v>262</v>
      </c>
      <c r="M6" s="26" t="s">
        <v>263</v>
      </c>
    </row>
    <row r="7" spans="8:13" x14ac:dyDescent="0.25">
      <c r="L7" s="26">
        <f>_xlfn.AGGREGATE(9,6,L9:L20)</f>
        <v>5</v>
      </c>
      <c r="M7" s="26">
        <f>_xlfn.AGGREGATE(9,6,M9:M20)</f>
        <v>4</v>
      </c>
    </row>
    <row r="8" spans="8:13" x14ac:dyDescent="0.25">
      <c r="L8" s="26" t="s">
        <v>264</v>
      </c>
      <c r="M8" s="26" t="s">
        <v>265</v>
      </c>
    </row>
    <row r="9" spans="8:13" x14ac:dyDescent="0.25">
      <c r="H9" s="26" t="s">
        <v>264</v>
      </c>
      <c r="K9" s="26" t="s">
        <v>266</v>
      </c>
      <c r="L9" s="26">
        <f>IF(FIND($H$9,K9,1)&gt;=1,1,0)</f>
        <v>1</v>
      </c>
      <c r="M9" s="26" t="e">
        <f>IF(FIND($H$9,K10,1)&gt;=1,1,0)</f>
        <v>#VALUE!</v>
      </c>
    </row>
    <row r="10" spans="8:13" x14ac:dyDescent="0.25">
      <c r="H10" s="26" t="s">
        <v>265</v>
      </c>
      <c r="K10" s="26" t="s">
        <v>267</v>
      </c>
      <c r="L10" s="26" t="e">
        <f t="shared" ref="L10:L20" si="0">IF(FIND($H$9,K10,1)&gt;=1,1,0)</f>
        <v>#VALUE!</v>
      </c>
      <c r="M10" s="26" t="e">
        <f t="shared" ref="M10:M20" si="1">IF(FIND($H$9,K11,1)&gt;=1,1,0)</f>
        <v>#VALUE!</v>
      </c>
    </row>
    <row r="11" spans="8:13" x14ac:dyDescent="0.25">
      <c r="K11" s="26" t="s">
        <v>265</v>
      </c>
      <c r="L11" s="26" t="e">
        <f t="shared" si="0"/>
        <v>#VALUE!</v>
      </c>
      <c r="M11" s="26">
        <f t="shared" si="1"/>
        <v>1</v>
      </c>
    </row>
    <row r="12" spans="8:13" x14ac:dyDescent="0.25">
      <c r="K12" s="26" t="s">
        <v>268</v>
      </c>
      <c r="L12" s="26">
        <f t="shared" si="0"/>
        <v>1</v>
      </c>
      <c r="M12" s="26" t="e">
        <f t="shared" si="1"/>
        <v>#VALUE!</v>
      </c>
    </row>
    <row r="13" spans="8:13" x14ac:dyDescent="0.25">
      <c r="K13" s="26" t="s">
        <v>269</v>
      </c>
      <c r="L13" s="26" t="e">
        <f t="shared" si="0"/>
        <v>#VALUE!</v>
      </c>
      <c r="M13" s="26">
        <f t="shared" si="1"/>
        <v>1</v>
      </c>
    </row>
    <row r="14" spans="8:13" x14ac:dyDescent="0.25">
      <c r="K14" s="26" t="s">
        <v>266</v>
      </c>
      <c r="L14" s="26">
        <f t="shared" si="0"/>
        <v>1</v>
      </c>
      <c r="M14" s="26" t="e">
        <f t="shared" si="1"/>
        <v>#VALUE!</v>
      </c>
    </row>
    <row r="15" spans="8:13" x14ac:dyDescent="0.25">
      <c r="K15" s="26" t="s">
        <v>267</v>
      </c>
      <c r="L15" s="26" t="e">
        <f t="shared" si="0"/>
        <v>#VALUE!</v>
      </c>
      <c r="M15" s="26" t="e">
        <f t="shared" si="1"/>
        <v>#VALUE!</v>
      </c>
    </row>
    <row r="16" spans="8:13" x14ac:dyDescent="0.25">
      <c r="K16" s="26" t="s">
        <v>265</v>
      </c>
      <c r="L16" s="26" t="e">
        <f t="shared" si="0"/>
        <v>#VALUE!</v>
      </c>
      <c r="M16" s="26">
        <f t="shared" si="1"/>
        <v>1</v>
      </c>
    </row>
    <row r="17" spans="11:13" x14ac:dyDescent="0.25">
      <c r="K17" s="26" t="s">
        <v>268</v>
      </c>
      <c r="L17" s="26">
        <f t="shared" si="0"/>
        <v>1</v>
      </c>
      <c r="M17" s="26" t="e">
        <f t="shared" si="1"/>
        <v>#VALUE!</v>
      </c>
    </row>
    <row r="18" spans="11:13" x14ac:dyDescent="0.25">
      <c r="K18" s="26" t="s">
        <v>269</v>
      </c>
      <c r="L18" s="26" t="e">
        <f t="shared" si="0"/>
        <v>#VALUE!</v>
      </c>
      <c r="M18" s="26" t="e">
        <f t="shared" si="1"/>
        <v>#VALUE!</v>
      </c>
    </row>
    <row r="19" spans="11:13" x14ac:dyDescent="0.25">
      <c r="K19" s="26" t="s">
        <v>270</v>
      </c>
      <c r="L19" s="26" t="e">
        <f t="shared" si="0"/>
        <v>#VALUE!</v>
      </c>
      <c r="M19" s="26">
        <f t="shared" si="1"/>
        <v>1</v>
      </c>
    </row>
    <row r="20" spans="11:13" x14ac:dyDescent="0.25">
      <c r="K20" s="26" t="s">
        <v>271</v>
      </c>
      <c r="L20" s="26">
        <f t="shared" si="0"/>
        <v>1</v>
      </c>
      <c r="M20" s="26" t="e">
        <f t="shared" si="1"/>
        <v>#VALUE!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34E590-DBE8-4260-AA49-0694F49B8D44}">
  <sheetPr codeName="Sheet26"/>
  <dimension ref="E11:H31"/>
  <sheetViews>
    <sheetView workbookViewId="0">
      <selection activeCell="H13" sqref="H13:H31"/>
    </sheetView>
  </sheetViews>
  <sheetFormatPr defaultRowHeight="15" x14ac:dyDescent="0.25"/>
  <cols>
    <col min="1" max="4" width="9.140625" style="26"/>
    <col min="5" max="5" width="19.85546875" style="26" customWidth="1"/>
    <col min="6" max="16384" width="9.140625" style="26"/>
  </cols>
  <sheetData>
    <row r="11" spans="5:8" x14ac:dyDescent="0.25">
      <c r="E11" s="26" t="s">
        <v>272</v>
      </c>
      <c r="F11" s="26" t="s">
        <v>273</v>
      </c>
      <c r="G11" s="26" t="s">
        <v>274</v>
      </c>
      <c r="H11" s="26" t="s">
        <v>275</v>
      </c>
    </row>
    <row r="12" spans="5:8" x14ac:dyDescent="0.25">
      <c r="E12" s="26" t="s">
        <v>276</v>
      </c>
    </row>
    <row r="13" spans="5:8" x14ac:dyDescent="0.25">
      <c r="E13" s="26" t="s">
        <v>277</v>
      </c>
      <c r="F13" s="26">
        <v>12</v>
      </c>
      <c r="G13" s="26">
        <v>4</v>
      </c>
      <c r="H13" s="26">
        <f>IFERROR(F13/(F13+G13),"")</f>
        <v>0.75</v>
      </c>
    </row>
    <row r="14" spans="5:8" x14ac:dyDescent="0.25">
      <c r="E14" s="26" t="s">
        <v>278</v>
      </c>
      <c r="F14" s="26">
        <v>10</v>
      </c>
      <c r="G14" s="26">
        <v>6</v>
      </c>
      <c r="H14" s="26">
        <f t="shared" ref="H14:H31" si="0">IFERROR(F14/(F14+G14),"")</f>
        <v>0.625</v>
      </c>
    </row>
    <row r="15" spans="5:8" x14ac:dyDescent="0.25">
      <c r="E15" s="26" t="s">
        <v>279</v>
      </c>
      <c r="F15" s="26">
        <v>8</v>
      </c>
      <c r="G15" s="26">
        <v>8</v>
      </c>
      <c r="H15" s="26">
        <f t="shared" si="0"/>
        <v>0.5</v>
      </c>
    </row>
    <row r="16" spans="5:8" x14ac:dyDescent="0.25">
      <c r="E16" s="26" t="s">
        <v>280</v>
      </c>
      <c r="F16" s="26">
        <v>6</v>
      </c>
      <c r="G16" s="26">
        <v>10</v>
      </c>
      <c r="H16" s="26">
        <f t="shared" si="0"/>
        <v>0.375</v>
      </c>
    </row>
    <row r="17" spans="5:8" x14ac:dyDescent="0.25">
      <c r="E17" s="26" t="s">
        <v>281</v>
      </c>
      <c r="H17" s="26" t="str">
        <f t="shared" si="0"/>
        <v/>
      </c>
    </row>
    <row r="18" spans="5:8" x14ac:dyDescent="0.25">
      <c r="E18" s="26" t="s">
        <v>282</v>
      </c>
      <c r="F18" s="26">
        <v>12</v>
      </c>
      <c r="G18" s="26">
        <v>4</v>
      </c>
      <c r="H18" s="26">
        <f t="shared" si="0"/>
        <v>0.75</v>
      </c>
    </row>
    <row r="19" spans="5:8" x14ac:dyDescent="0.25">
      <c r="E19" s="26" t="s">
        <v>283</v>
      </c>
      <c r="F19" s="26">
        <v>10</v>
      </c>
      <c r="G19" s="26">
        <v>6</v>
      </c>
      <c r="H19" s="26">
        <f t="shared" si="0"/>
        <v>0.625</v>
      </c>
    </row>
    <row r="20" spans="5:8" x14ac:dyDescent="0.25">
      <c r="E20" s="26" t="s">
        <v>284</v>
      </c>
      <c r="F20" s="26">
        <v>5</v>
      </c>
      <c r="G20" s="26">
        <v>11</v>
      </c>
      <c r="H20" s="26">
        <f t="shared" si="0"/>
        <v>0.3125</v>
      </c>
    </row>
    <row r="21" spans="5:8" x14ac:dyDescent="0.25">
      <c r="E21" s="26" t="s">
        <v>285</v>
      </c>
      <c r="F21" s="26">
        <v>3</v>
      </c>
      <c r="G21" s="26">
        <v>13</v>
      </c>
      <c r="H21" s="26">
        <f t="shared" si="0"/>
        <v>0.1875</v>
      </c>
    </row>
    <row r="22" spans="5:8" x14ac:dyDescent="0.25">
      <c r="E22" s="26" t="s">
        <v>286</v>
      </c>
      <c r="H22" s="26" t="str">
        <f t="shared" si="0"/>
        <v/>
      </c>
    </row>
    <row r="23" spans="5:8" x14ac:dyDescent="0.25">
      <c r="E23" s="26" t="s">
        <v>287</v>
      </c>
      <c r="F23" s="26">
        <v>9</v>
      </c>
      <c r="G23" s="26">
        <v>7</v>
      </c>
      <c r="H23" s="26">
        <f t="shared" si="0"/>
        <v>0.5625</v>
      </c>
    </row>
    <row r="24" spans="5:8" x14ac:dyDescent="0.25">
      <c r="E24" s="26" t="s">
        <v>288</v>
      </c>
      <c r="F24" s="26">
        <v>8</v>
      </c>
      <c r="G24" s="26">
        <v>8</v>
      </c>
      <c r="H24" s="26">
        <f t="shared" si="0"/>
        <v>0.5</v>
      </c>
    </row>
    <row r="25" spans="5:8" x14ac:dyDescent="0.25">
      <c r="E25" s="26" t="s">
        <v>289</v>
      </c>
      <c r="F25" s="26">
        <v>5</v>
      </c>
      <c r="G25" s="26">
        <v>11</v>
      </c>
      <c r="H25" s="26">
        <f t="shared" si="0"/>
        <v>0.3125</v>
      </c>
    </row>
    <row r="26" spans="5:8" x14ac:dyDescent="0.25">
      <c r="E26" s="26" t="s">
        <v>290</v>
      </c>
      <c r="F26" s="26">
        <v>3</v>
      </c>
      <c r="G26" s="26">
        <v>13</v>
      </c>
      <c r="H26" s="26">
        <f t="shared" si="0"/>
        <v>0.1875</v>
      </c>
    </row>
    <row r="27" spans="5:8" x14ac:dyDescent="0.25">
      <c r="E27" s="26" t="s">
        <v>291</v>
      </c>
      <c r="H27" s="26" t="str">
        <f t="shared" si="0"/>
        <v/>
      </c>
    </row>
    <row r="28" spans="5:8" x14ac:dyDescent="0.25">
      <c r="E28" s="26" t="s">
        <v>292</v>
      </c>
      <c r="F28" s="26">
        <v>12</v>
      </c>
      <c r="G28" s="26">
        <v>4</v>
      </c>
      <c r="H28" s="26">
        <f t="shared" si="0"/>
        <v>0.75</v>
      </c>
    </row>
    <row r="29" spans="5:8" x14ac:dyDescent="0.25">
      <c r="E29" s="26" t="s">
        <v>293</v>
      </c>
      <c r="F29" s="26">
        <v>11</v>
      </c>
      <c r="G29" s="26">
        <v>5</v>
      </c>
      <c r="H29" s="26">
        <f t="shared" si="0"/>
        <v>0.6875</v>
      </c>
    </row>
    <row r="30" spans="5:8" x14ac:dyDescent="0.25">
      <c r="E30" s="26" t="s">
        <v>294</v>
      </c>
      <c r="F30" s="26">
        <v>7</v>
      </c>
      <c r="G30" s="26">
        <v>9</v>
      </c>
      <c r="H30" s="26">
        <f t="shared" si="0"/>
        <v>0.4375</v>
      </c>
    </row>
    <row r="31" spans="5:8" x14ac:dyDescent="0.25">
      <c r="E31" s="26" t="s">
        <v>295</v>
      </c>
      <c r="F31" s="26">
        <v>4</v>
      </c>
      <c r="G31" s="26">
        <v>12</v>
      </c>
      <c r="H31" s="26">
        <f t="shared" si="0"/>
        <v>0.25</v>
      </c>
    </row>
  </sheetData>
  <pageMargins left="0.7" right="0.7" top="0.75" bottom="0.75" header="0.3" footer="0.3"/>
  <pageSetup orientation="portrait" horizontalDpi="200" verticalDpi="2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2309B3-7078-4014-8212-75D9F1BE7451}">
  <sheetPr codeName="Sheet27"/>
  <dimension ref="A1:L37"/>
  <sheetViews>
    <sheetView topLeftCell="E24" workbookViewId="0">
      <selection activeCell="J33" sqref="J33"/>
    </sheetView>
  </sheetViews>
  <sheetFormatPr defaultRowHeight="15" x14ac:dyDescent="0.25"/>
  <cols>
    <col min="1" max="9" width="9.140625" style="41"/>
    <col min="10" max="10" width="18.42578125" style="41" customWidth="1"/>
    <col min="11" max="11" width="9.140625" style="41"/>
    <col min="12" max="12" width="11.140625" style="41" bestFit="1" customWidth="1"/>
    <col min="13" max="16384" width="9.140625" style="41"/>
  </cols>
  <sheetData>
    <row r="1" spans="1:12" x14ac:dyDescent="0.25">
      <c r="A1" s="44"/>
      <c r="B1" s="44"/>
      <c r="C1" s="44"/>
      <c r="D1" s="44"/>
      <c r="E1" s="44"/>
      <c r="F1" s="44"/>
      <c r="G1" s="44"/>
    </row>
    <row r="2" spans="1:12" x14ac:dyDescent="0.25">
      <c r="A2" s="44"/>
      <c r="B2" s="44"/>
      <c r="C2" s="44"/>
      <c r="D2" s="44"/>
      <c r="E2" s="44"/>
      <c r="F2" s="44"/>
      <c r="G2" s="44"/>
      <c r="J2" s="41" t="s">
        <v>296</v>
      </c>
      <c r="K2" s="41" t="s">
        <v>297</v>
      </c>
    </row>
    <row r="3" spans="1:12" x14ac:dyDescent="0.25">
      <c r="A3" s="44"/>
      <c r="B3" s="44"/>
      <c r="C3" s="44"/>
      <c r="D3" s="44"/>
      <c r="E3" s="44"/>
      <c r="F3" s="44"/>
      <c r="G3" s="44"/>
      <c r="J3" s="41">
        <v>0</v>
      </c>
      <c r="K3" s="41">
        <v>0.9</v>
      </c>
    </row>
    <row r="4" spans="1:12" x14ac:dyDescent="0.25">
      <c r="A4" s="44"/>
      <c r="B4" s="44"/>
      <c r="C4" s="44"/>
      <c r="D4" s="44"/>
      <c r="E4" s="44"/>
      <c r="F4" s="44"/>
      <c r="G4" s="44"/>
      <c r="J4" s="41">
        <v>1</v>
      </c>
      <c r="K4" s="41">
        <v>1.1000000000000001</v>
      </c>
    </row>
    <row r="5" spans="1:12" x14ac:dyDescent="0.25">
      <c r="A5" s="44"/>
      <c r="B5" s="44"/>
      <c r="C5" s="44"/>
      <c r="D5" s="44"/>
      <c r="E5" s="44"/>
      <c r="F5" s="44"/>
      <c r="G5" s="44"/>
      <c r="J5" s="41">
        <v>2</v>
      </c>
      <c r="K5" s="41">
        <v>1.3</v>
      </c>
    </row>
    <row r="6" spans="1:12" x14ac:dyDescent="0.25">
      <c r="A6" s="44"/>
      <c r="B6" s="44"/>
      <c r="C6" s="44"/>
      <c r="D6" s="44"/>
      <c r="E6" s="44"/>
      <c r="F6" s="44"/>
      <c r="G6" s="44"/>
    </row>
    <row r="7" spans="1:12" x14ac:dyDescent="0.25">
      <c r="A7" s="44"/>
      <c r="B7" s="44"/>
      <c r="C7" s="44"/>
      <c r="D7" s="44"/>
      <c r="E7" s="44"/>
      <c r="F7" s="44"/>
      <c r="G7" s="44"/>
    </row>
    <row r="8" spans="1:12" x14ac:dyDescent="0.25">
      <c r="A8" s="44"/>
      <c r="B8" s="44"/>
      <c r="C8" s="44"/>
      <c r="D8" s="44"/>
      <c r="E8" s="44"/>
      <c r="F8" s="44"/>
      <c r="G8" s="44"/>
      <c r="I8" s="41" t="s">
        <v>96</v>
      </c>
      <c r="J8" s="45" t="s">
        <v>298</v>
      </c>
      <c r="K8" s="41" t="s">
        <v>299</v>
      </c>
      <c r="L8" s="45"/>
    </row>
    <row r="9" spans="1:12" x14ac:dyDescent="0.25">
      <c r="A9" s="44"/>
      <c r="B9" s="44"/>
      <c r="C9" s="44"/>
      <c r="D9" s="44"/>
      <c r="E9" s="44"/>
      <c r="F9" s="44"/>
      <c r="G9" s="44"/>
      <c r="I9" s="41">
        <v>1</v>
      </c>
      <c r="J9" s="45">
        <v>300</v>
      </c>
      <c r="K9" s="41">
        <v>0</v>
      </c>
      <c r="L9" s="45"/>
    </row>
    <row r="10" spans="1:12" x14ac:dyDescent="0.25">
      <c r="A10" s="44"/>
      <c r="B10" s="44"/>
      <c r="C10" s="44"/>
      <c r="D10" s="44"/>
      <c r="E10" s="44"/>
      <c r="F10" s="44"/>
      <c r="G10" s="44"/>
      <c r="I10" s="41">
        <v>2</v>
      </c>
      <c r="J10" s="45">
        <f>IF(K9=0,$K$3*J9,IF(K9=1,$K$4*J9,$K$5*J9))</f>
        <v>270</v>
      </c>
      <c r="K10" s="41">
        <v>0</v>
      </c>
      <c r="L10" s="45"/>
    </row>
    <row r="11" spans="1:12" x14ac:dyDescent="0.25">
      <c r="A11" s="44"/>
      <c r="B11" s="44"/>
      <c r="C11" s="44"/>
      <c r="D11" s="44"/>
      <c r="E11" s="44"/>
      <c r="F11" s="44"/>
      <c r="G11" s="44"/>
      <c r="I11" s="41">
        <v>3</v>
      </c>
      <c r="J11" s="45">
        <f t="shared" ref="J11:J28" si="0">IF(K10=0,$K$3*J10,IF(K10=1,$K$4*J10,$K$5*J10))</f>
        <v>243</v>
      </c>
      <c r="K11" s="41">
        <v>1</v>
      </c>
      <c r="L11" s="45"/>
    </row>
    <row r="12" spans="1:12" x14ac:dyDescent="0.25">
      <c r="A12" s="44"/>
      <c r="B12" s="44"/>
      <c r="C12" s="44"/>
      <c r="D12" s="44"/>
      <c r="E12" s="44"/>
      <c r="F12" s="44"/>
      <c r="G12" s="44"/>
      <c r="I12" s="41">
        <v>4</v>
      </c>
      <c r="J12" s="45">
        <f t="shared" si="0"/>
        <v>267.3</v>
      </c>
      <c r="K12" s="41">
        <v>0</v>
      </c>
      <c r="L12" s="45"/>
    </row>
    <row r="13" spans="1:12" x14ac:dyDescent="0.25">
      <c r="A13" s="44"/>
      <c r="B13" s="44"/>
      <c r="C13" s="44"/>
      <c r="D13" s="44"/>
      <c r="E13" s="44"/>
      <c r="F13" s="44"/>
      <c r="G13" s="44"/>
      <c r="I13" s="41">
        <v>5</v>
      </c>
      <c r="J13" s="45">
        <f t="shared" si="0"/>
        <v>240.57000000000002</v>
      </c>
      <c r="K13" s="41">
        <v>0</v>
      </c>
      <c r="L13" s="45"/>
    </row>
    <row r="14" spans="1:12" x14ac:dyDescent="0.25">
      <c r="A14" s="44"/>
      <c r="B14" s="44"/>
      <c r="C14" s="44"/>
      <c r="D14" s="44"/>
      <c r="E14" s="44"/>
      <c r="F14" s="44"/>
      <c r="G14" s="44"/>
      <c r="I14" s="41">
        <v>6</v>
      </c>
      <c r="J14" s="45">
        <f t="shared" si="0"/>
        <v>216.51300000000003</v>
      </c>
      <c r="K14" s="41">
        <v>0</v>
      </c>
      <c r="L14" s="45"/>
    </row>
    <row r="15" spans="1:12" x14ac:dyDescent="0.25">
      <c r="A15" s="44"/>
      <c r="B15" s="44"/>
      <c r="I15" s="41">
        <v>7</v>
      </c>
      <c r="J15" s="45">
        <f t="shared" si="0"/>
        <v>194.86170000000004</v>
      </c>
      <c r="K15" s="41">
        <v>0</v>
      </c>
      <c r="L15" s="45"/>
    </row>
    <row r="16" spans="1:12" x14ac:dyDescent="0.25">
      <c r="A16" s="44"/>
      <c r="B16" s="44"/>
      <c r="I16" s="41">
        <v>8</v>
      </c>
      <c r="J16" s="45">
        <f t="shared" si="0"/>
        <v>175.37553000000005</v>
      </c>
      <c r="K16" s="41">
        <v>0</v>
      </c>
      <c r="L16" s="45"/>
    </row>
    <row r="17" spans="7:12" x14ac:dyDescent="0.25">
      <c r="G17" s="45"/>
      <c r="I17" s="41">
        <v>9</v>
      </c>
      <c r="J17" s="45">
        <f t="shared" si="0"/>
        <v>157.83797700000005</v>
      </c>
      <c r="K17" s="41">
        <v>1</v>
      </c>
      <c r="L17" s="45"/>
    </row>
    <row r="18" spans="7:12" x14ac:dyDescent="0.25">
      <c r="I18" s="41">
        <v>10</v>
      </c>
      <c r="J18" s="45">
        <f t="shared" si="0"/>
        <v>173.62177470000006</v>
      </c>
      <c r="K18" s="41">
        <v>0</v>
      </c>
      <c r="L18" s="45"/>
    </row>
    <row r="19" spans="7:12" x14ac:dyDescent="0.25">
      <c r="I19" s="41">
        <v>11</v>
      </c>
      <c r="J19" s="45">
        <f t="shared" si="0"/>
        <v>156.25959723000005</v>
      </c>
      <c r="K19" s="41">
        <v>0</v>
      </c>
      <c r="L19" s="45"/>
    </row>
    <row r="20" spans="7:12" x14ac:dyDescent="0.25">
      <c r="I20" s="41">
        <v>12</v>
      </c>
      <c r="J20" s="45">
        <f t="shared" si="0"/>
        <v>140.63363750700006</v>
      </c>
      <c r="K20" s="41">
        <v>0</v>
      </c>
      <c r="L20" s="45"/>
    </row>
    <row r="21" spans="7:12" x14ac:dyDescent="0.25">
      <c r="I21" s="41">
        <v>13</v>
      </c>
      <c r="J21" s="45">
        <f t="shared" si="0"/>
        <v>126.57027375630005</v>
      </c>
      <c r="K21" s="41">
        <v>0</v>
      </c>
      <c r="L21" s="45"/>
    </row>
    <row r="22" spans="7:12" x14ac:dyDescent="0.25">
      <c r="I22" s="41">
        <v>14</v>
      </c>
      <c r="J22" s="45">
        <f t="shared" si="0"/>
        <v>113.91324638067005</v>
      </c>
      <c r="K22" s="41">
        <v>1</v>
      </c>
      <c r="L22" s="45"/>
    </row>
    <row r="23" spans="7:12" x14ac:dyDescent="0.25">
      <c r="I23" s="41">
        <v>15</v>
      </c>
      <c r="J23" s="45">
        <f t="shared" si="0"/>
        <v>125.30457101873706</v>
      </c>
      <c r="K23" s="41">
        <v>0</v>
      </c>
      <c r="L23" s="45"/>
    </row>
    <row r="24" spans="7:12" x14ac:dyDescent="0.25">
      <c r="I24" s="41">
        <v>16</v>
      </c>
      <c r="J24" s="45">
        <f t="shared" si="0"/>
        <v>112.77411391686336</v>
      </c>
      <c r="K24" s="41">
        <v>0</v>
      </c>
      <c r="L24" s="45"/>
    </row>
    <row r="25" spans="7:12" x14ac:dyDescent="0.25">
      <c r="I25" s="41">
        <v>17</v>
      </c>
      <c r="J25" s="45">
        <f t="shared" si="0"/>
        <v>101.49670252517703</v>
      </c>
      <c r="K25" s="41">
        <v>2</v>
      </c>
      <c r="L25" s="45"/>
    </row>
    <row r="26" spans="7:12" x14ac:dyDescent="0.25">
      <c r="I26" s="41">
        <v>18</v>
      </c>
      <c r="J26" s="45">
        <f t="shared" si="0"/>
        <v>131.94571328273014</v>
      </c>
      <c r="K26" s="41">
        <v>0</v>
      </c>
      <c r="L26" s="45"/>
    </row>
    <row r="27" spans="7:12" x14ac:dyDescent="0.25">
      <c r="I27" s="41">
        <v>19</v>
      </c>
      <c r="J27" s="45">
        <f t="shared" si="0"/>
        <v>118.75114195445713</v>
      </c>
      <c r="K27" s="41">
        <v>0</v>
      </c>
      <c r="L27" s="45"/>
    </row>
    <row r="28" spans="7:12" x14ac:dyDescent="0.25">
      <c r="I28" s="41">
        <v>20</v>
      </c>
      <c r="J28" s="45">
        <f t="shared" si="0"/>
        <v>106.87602775901142</v>
      </c>
      <c r="K28" s="41">
        <v>0</v>
      </c>
      <c r="L28" s="45"/>
    </row>
    <row r="29" spans="7:12" x14ac:dyDescent="0.25">
      <c r="J29" s="45"/>
      <c r="L29" s="45"/>
    </row>
    <row r="30" spans="7:12" x14ac:dyDescent="0.25">
      <c r="J30" s="45"/>
      <c r="L30" s="45"/>
    </row>
    <row r="31" spans="7:12" x14ac:dyDescent="0.25">
      <c r="J31" s="45"/>
      <c r="L31" s="45"/>
    </row>
    <row r="32" spans="7:12" x14ac:dyDescent="0.25">
      <c r="J32" s="45"/>
      <c r="L32" s="45"/>
    </row>
    <row r="33" spans="10:12" x14ac:dyDescent="0.25">
      <c r="J33" s="45"/>
      <c r="L33" s="45"/>
    </row>
    <row r="34" spans="10:12" x14ac:dyDescent="0.25">
      <c r="J34" s="45"/>
      <c r="L34" s="45"/>
    </row>
    <row r="35" spans="10:12" x14ac:dyDescent="0.25">
      <c r="J35" s="45"/>
      <c r="L35" s="45"/>
    </row>
    <row r="36" spans="10:12" x14ac:dyDescent="0.25">
      <c r="J36" s="45"/>
      <c r="L36" s="45"/>
    </row>
    <row r="37" spans="10:12" x14ac:dyDescent="0.25">
      <c r="J37" s="45"/>
      <c r="L37" s="45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3748C-1837-4F4B-8678-EAAF9A3E4215}">
  <sheetPr codeName="Sheet28"/>
  <dimension ref="B3:B7"/>
  <sheetViews>
    <sheetView workbookViewId="0">
      <selection activeCell="B10" sqref="B10"/>
    </sheetView>
  </sheetViews>
  <sheetFormatPr defaultRowHeight="15" x14ac:dyDescent="0.25"/>
  <cols>
    <col min="1" max="1" width="9.140625" style="26"/>
    <col min="2" max="2" width="13.28515625" style="26" customWidth="1"/>
    <col min="3" max="16384" width="9.140625" style="26"/>
  </cols>
  <sheetData>
    <row r="3" spans="2:2" x14ac:dyDescent="0.25">
      <c r="B3" s="26" t="s">
        <v>300</v>
      </c>
    </row>
    <row r="4" spans="2:2" x14ac:dyDescent="0.25">
      <c r="B4" s="26" t="s">
        <v>301</v>
      </c>
    </row>
    <row r="6" spans="2:2" x14ac:dyDescent="0.25">
      <c r="B6" s="26" t="s">
        <v>302</v>
      </c>
    </row>
    <row r="7" spans="2:2" x14ac:dyDescent="0.25">
      <c r="B7" s="26" t="s">
        <v>303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78B53-20D0-4CA4-B46B-679193B9D46B}">
  <sheetPr codeName="Sheet29"/>
  <dimension ref="A2:R46"/>
  <sheetViews>
    <sheetView topLeftCell="C1" workbookViewId="0">
      <selection activeCell="F17" sqref="F17"/>
    </sheetView>
  </sheetViews>
  <sheetFormatPr defaultRowHeight="15" x14ac:dyDescent="0.25"/>
  <cols>
    <col min="1" max="6" width="9.140625" style="26"/>
    <col min="7" max="7" width="15.7109375" style="26" customWidth="1"/>
    <col min="8" max="16384" width="9.140625" style="26"/>
  </cols>
  <sheetData>
    <row r="2" spans="1:18" x14ac:dyDescent="0.25">
      <c r="G2" s="26" t="s">
        <v>304</v>
      </c>
      <c r="H2" s="26" t="s">
        <v>305</v>
      </c>
      <c r="I2" s="26" t="s">
        <v>306</v>
      </c>
    </row>
    <row r="3" spans="1:18" x14ac:dyDescent="0.25">
      <c r="G3" s="26" t="s">
        <v>307</v>
      </c>
      <c r="H3" s="26" t="s">
        <v>308</v>
      </c>
      <c r="I3" s="43">
        <f>INDEX(G10:R46,MATCH(G3,G10:G46,0),MATCH(H3,G9:R9,0))</f>
        <v>31</v>
      </c>
    </row>
    <row r="6" spans="1:18" x14ac:dyDescent="0.25">
      <c r="B6" s="46"/>
      <c r="C6" s="46"/>
      <c r="D6" s="46"/>
    </row>
    <row r="7" spans="1:18" x14ac:dyDescent="0.25">
      <c r="A7" s="26" t="s">
        <v>309</v>
      </c>
      <c r="B7" s="46"/>
      <c r="C7" s="46" t="s">
        <v>310</v>
      </c>
      <c r="D7" s="46"/>
    </row>
    <row r="8" spans="1:18" x14ac:dyDescent="0.25">
      <c r="B8" s="46"/>
      <c r="C8" s="46" t="s">
        <v>311</v>
      </c>
      <c r="D8" s="46"/>
    </row>
    <row r="9" spans="1:18" x14ac:dyDescent="0.25">
      <c r="B9" s="46"/>
      <c r="C9" s="46" t="s">
        <v>312</v>
      </c>
      <c r="D9" s="46"/>
      <c r="G9" s="26" t="s">
        <v>313</v>
      </c>
      <c r="H9" s="26" t="s">
        <v>314</v>
      </c>
      <c r="I9" s="26" t="s">
        <v>315</v>
      </c>
      <c r="J9" s="26" t="s">
        <v>316</v>
      </c>
      <c r="K9" s="26" t="s">
        <v>317</v>
      </c>
      <c r="L9" s="26" t="s">
        <v>318</v>
      </c>
      <c r="M9" s="26" t="s">
        <v>319</v>
      </c>
      <c r="N9" s="26" t="s">
        <v>320</v>
      </c>
      <c r="O9" s="26" t="s">
        <v>321</v>
      </c>
      <c r="P9" s="26" t="s">
        <v>322</v>
      </c>
      <c r="Q9" s="26" t="s">
        <v>308</v>
      </c>
      <c r="R9" s="26" t="s">
        <v>323</v>
      </c>
    </row>
    <row r="10" spans="1:18" x14ac:dyDescent="0.25">
      <c r="B10" s="46"/>
      <c r="C10" s="46" t="s">
        <v>324</v>
      </c>
      <c r="D10" s="46"/>
      <c r="G10" s="26" t="s">
        <v>325</v>
      </c>
      <c r="H10" s="26" t="s">
        <v>326</v>
      </c>
      <c r="I10" s="26">
        <v>13</v>
      </c>
      <c r="J10" s="26">
        <v>119.2</v>
      </c>
      <c r="K10" s="26">
        <v>203</v>
      </c>
      <c r="L10" s="26">
        <v>317</v>
      </c>
      <c r="M10" s="26">
        <v>64</v>
      </c>
      <c r="N10" s="26">
        <v>2891</v>
      </c>
      <c r="O10" s="26">
        <v>222.4</v>
      </c>
      <c r="P10" s="26">
        <v>9.1</v>
      </c>
      <c r="Q10" s="26">
        <v>27</v>
      </c>
      <c r="R10" s="26">
        <v>2</v>
      </c>
    </row>
    <row r="11" spans="1:18" x14ac:dyDescent="0.25">
      <c r="B11" s="46"/>
      <c r="C11" s="46" t="s">
        <v>327</v>
      </c>
      <c r="D11" s="46"/>
      <c r="G11" s="26" t="s">
        <v>328</v>
      </c>
      <c r="H11" s="26" t="s">
        <v>329</v>
      </c>
      <c r="I11" s="26">
        <v>16</v>
      </c>
      <c r="J11" s="26">
        <v>115.1</v>
      </c>
      <c r="K11" s="26">
        <v>450</v>
      </c>
      <c r="L11" s="26">
        <v>659</v>
      </c>
      <c r="M11" s="26">
        <v>68.3</v>
      </c>
      <c r="N11" s="26">
        <v>5477</v>
      </c>
      <c r="O11" s="26">
        <v>342.3</v>
      </c>
      <c r="P11" s="26">
        <v>8.3000000000000007</v>
      </c>
      <c r="Q11" s="26">
        <v>55</v>
      </c>
      <c r="R11" s="26">
        <v>10</v>
      </c>
    </row>
    <row r="12" spans="1:18" x14ac:dyDescent="0.25">
      <c r="B12" s="46"/>
      <c r="C12" s="46" t="s">
        <v>330</v>
      </c>
      <c r="D12" s="46"/>
      <c r="G12" s="26" t="s">
        <v>331</v>
      </c>
      <c r="H12" s="26" t="s">
        <v>332</v>
      </c>
      <c r="I12" s="26">
        <v>8</v>
      </c>
      <c r="J12" s="26">
        <v>109</v>
      </c>
      <c r="K12" s="26">
        <v>149</v>
      </c>
      <c r="L12" s="26">
        <v>224</v>
      </c>
      <c r="M12" s="26">
        <v>66.5</v>
      </c>
      <c r="N12" s="26">
        <v>1829</v>
      </c>
      <c r="O12" s="26">
        <v>228.6</v>
      </c>
      <c r="P12" s="26">
        <v>8.1999999999999993</v>
      </c>
      <c r="Q12" s="26">
        <v>13</v>
      </c>
      <c r="R12" s="26">
        <v>1</v>
      </c>
    </row>
    <row r="13" spans="1:18" x14ac:dyDescent="0.25">
      <c r="B13" s="46"/>
      <c r="C13" s="46" t="s">
        <v>333</v>
      </c>
      <c r="D13" s="46"/>
      <c r="G13" s="26" t="s">
        <v>334</v>
      </c>
      <c r="H13" s="26" t="s">
        <v>335</v>
      </c>
      <c r="I13" s="26">
        <v>16</v>
      </c>
      <c r="J13" s="26">
        <v>105.5</v>
      </c>
      <c r="K13" s="26">
        <v>378</v>
      </c>
      <c r="L13" s="26">
        <v>544</v>
      </c>
      <c r="M13" s="26">
        <v>69.5</v>
      </c>
      <c r="N13" s="26">
        <v>4478</v>
      </c>
      <c r="O13" s="26">
        <v>279.89999999999998</v>
      </c>
      <c r="P13" s="26">
        <v>8.1999999999999993</v>
      </c>
      <c r="Q13" s="26">
        <v>32</v>
      </c>
      <c r="R13" s="26">
        <v>11</v>
      </c>
    </row>
    <row r="14" spans="1:18" x14ac:dyDescent="0.25">
      <c r="B14" s="46"/>
      <c r="C14" s="46" t="s">
        <v>336</v>
      </c>
      <c r="D14" s="46"/>
      <c r="G14" s="26" t="s">
        <v>337</v>
      </c>
      <c r="H14" s="26" t="s">
        <v>338</v>
      </c>
      <c r="I14" s="26">
        <v>9</v>
      </c>
      <c r="J14" s="26">
        <v>104.9</v>
      </c>
      <c r="K14" s="26">
        <v>193</v>
      </c>
      <c r="L14" s="26">
        <v>290</v>
      </c>
      <c r="M14" s="26">
        <v>66.599999999999994</v>
      </c>
      <c r="N14" s="26">
        <v>2536</v>
      </c>
      <c r="O14" s="26">
        <v>281.8</v>
      </c>
      <c r="P14" s="26">
        <v>8.6999999999999993</v>
      </c>
      <c r="Q14" s="26">
        <v>17</v>
      </c>
      <c r="R14" s="26">
        <v>6</v>
      </c>
    </row>
    <row r="15" spans="1:18" x14ac:dyDescent="0.25">
      <c r="B15" s="46"/>
      <c r="C15" s="46" t="s">
        <v>339</v>
      </c>
      <c r="D15" s="46"/>
      <c r="G15" s="26" t="s">
        <v>340</v>
      </c>
      <c r="H15" s="26" t="s">
        <v>341</v>
      </c>
      <c r="I15" s="26">
        <v>16</v>
      </c>
      <c r="J15" s="26">
        <v>104.7</v>
      </c>
      <c r="K15" s="26">
        <v>446</v>
      </c>
      <c r="L15" s="26">
        <v>650</v>
      </c>
      <c r="M15" s="26">
        <v>68.599999999999994</v>
      </c>
      <c r="N15" s="26">
        <v>5162</v>
      </c>
      <c r="O15" s="26">
        <v>322.60000000000002</v>
      </c>
      <c r="P15" s="26">
        <v>7.9</v>
      </c>
      <c r="Q15" s="26">
        <v>39</v>
      </c>
      <c r="R15" s="26">
        <v>12</v>
      </c>
    </row>
    <row r="16" spans="1:18" x14ac:dyDescent="0.25">
      <c r="B16" s="46"/>
      <c r="C16" s="46" t="s">
        <v>342</v>
      </c>
      <c r="D16" s="46"/>
      <c r="G16" s="26" t="s">
        <v>343</v>
      </c>
      <c r="H16" s="26" t="s">
        <v>344</v>
      </c>
      <c r="I16" s="26">
        <v>16</v>
      </c>
      <c r="J16" s="26">
        <v>101.2</v>
      </c>
      <c r="K16" s="26">
        <v>257</v>
      </c>
      <c r="L16" s="26">
        <v>407</v>
      </c>
      <c r="M16" s="26">
        <v>63.1</v>
      </c>
      <c r="N16" s="26">
        <v>3357</v>
      </c>
      <c r="O16" s="26">
        <v>209.8</v>
      </c>
      <c r="P16" s="26">
        <v>8.1999999999999993</v>
      </c>
      <c r="Q16" s="26">
        <v>26</v>
      </c>
      <c r="R16" s="26">
        <v>9</v>
      </c>
    </row>
    <row r="17" spans="2:18" x14ac:dyDescent="0.25">
      <c r="B17" s="46"/>
      <c r="C17" s="46" t="s">
        <v>345</v>
      </c>
      <c r="D17" s="46"/>
      <c r="G17" s="26" t="s">
        <v>307</v>
      </c>
      <c r="H17" s="26" t="s">
        <v>346</v>
      </c>
      <c r="I17" s="26">
        <v>15</v>
      </c>
      <c r="J17" s="26">
        <v>96.7</v>
      </c>
      <c r="K17" s="26">
        <v>342</v>
      </c>
      <c r="L17" s="26">
        <v>535</v>
      </c>
      <c r="M17" s="26">
        <v>63.9</v>
      </c>
      <c r="N17" s="26">
        <v>3828</v>
      </c>
      <c r="O17" s="26">
        <v>255.2</v>
      </c>
      <c r="P17" s="26">
        <v>7.2</v>
      </c>
      <c r="Q17" s="26">
        <v>31</v>
      </c>
      <c r="R17" s="26">
        <v>10</v>
      </c>
    </row>
    <row r="18" spans="2:18" x14ac:dyDescent="0.25">
      <c r="G18" s="26" t="s">
        <v>347</v>
      </c>
      <c r="H18" s="26" t="s">
        <v>348</v>
      </c>
      <c r="I18" s="26">
        <v>16</v>
      </c>
      <c r="J18" s="26">
        <v>92</v>
      </c>
      <c r="K18" s="26">
        <v>375</v>
      </c>
      <c r="L18" s="26">
        <v>584</v>
      </c>
      <c r="M18" s="26">
        <v>64.2</v>
      </c>
      <c r="N18" s="26">
        <v>4261</v>
      </c>
      <c r="O18" s="26">
        <v>266.3</v>
      </c>
      <c r="P18" s="26">
        <v>7.3</v>
      </c>
      <c r="Q18" s="26">
        <v>28</v>
      </c>
      <c r="R18" s="26">
        <v>14</v>
      </c>
    </row>
    <row r="19" spans="2:18" x14ac:dyDescent="0.25">
      <c r="G19" s="26" t="s">
        <v>349</v>
      </c>
      <c r="H19" s="26" t="s">
        <v>350</v>
      </c>
      <c r="I19" s="26">
        <v>16</v>
      </c>
      <c r="J19" s="26">
        <v>91.6</v>
      </c>
      <c r="K19" s="26">
        <v>243</v>
      </c>
      <c r="L19" s="26">
        <v>416</v>
      </c>
      <c r="M19" s="26">
        <v>58.4</v>
      </c>
      <c r="N19" s="26">
        <v>3197</v>
      </c>
      <c r="O19" s="26">
        <v>199.8</v>
      </c>
      <c r="P19" s="26">
        <v>7.7</v>
      </c>
      <c r="Q19" s="26">
        <v>21</v>
      </c>
      <c r="R19" s="26">
        <v>8</v>
      </c>
    </row>
    <row r="20" spans="2:18" x14ac:dyDescent="0.25">
      <c r="G20" s="26" t="s">
        <v>351</v>
      </c>
      <c r="H20" s="26" t="s">
        <v>352</v>
      </c>
      <c r="I20" s="26">
        <v>7</v>
      </c>
      <c r="J20" s="26">
        <v>90.9</v>
      </c>
      <c r="K20" s="26">
        <v>159</v>
      </c>
      <c r="L20" s="26">
        <v>262</v>
      </c>
      <c r="M20" s="26">
        <v>60.7</v>
      </c>
      <c r="N20" s="26">
        <v>1687</v>
      </c>
      <c r="O20" s="26">
        <v>241</v>
      </c>
      <c r="P20" s="26">
        <v>6.4</v>
      </c>
      <c r="Q20" s="26">
        <v>14</v>
      </c>
      <c r="R20" s="26">
        <v>4</v>
      </c>
    </row>
    <row r="21" spans="2:18" x14ac:dyDescent="0.25">
      <c r="G21" s="26" t="s">
        <v>353</v>
      </c>
      <c r="H21" s="26" t="s">
        <v>354</v>
      </c>
      <c r="I21" s="26">
        <v>16</v>
      </c>
      <c r="J21" s="26">
        <v>89.6</v>
      </c>
      <c r="K21" s="26">
        <v>439</v>
      </c>
      <c r="L21" s="26">
        <v>651</v>
      </c>
      <c r="M21" s="26">
        <v>67.400000000000006</v>
      </c>
      <c r="N21" s="26">
        <v>4515</v>
      </c>
      <c r="O21" s="26">
        <v>282.2</v>
      </c>
      <c r="P21" s="26">
        <v>6.9</v>
      </c>
      <c r="Q21" s="26">
        <v>26</v>
      </c>
      <c r="R21" s="26">
        <v>17</v>
      </c>
    </row>
    <row r="22" spans="2:18" x14ac:dyDescent="0.25">
      <c r="G22" s="26" t="s">
        <v>355</v>
      </c>
      <c r="H22" s="26" t="s">
        <v>332</v>
      </c>
      <c r="I22" s="26">
        <v>11</v>
      </c>
      <c r="J22" s="26">
        <v>89.2</v>
      </c>
      <c r="K22" s="26">
        <v>224</v>
      </c>
      <c r="L22" s="26">
        <v>355</v>
      </c>
      <c r="M22" s="26">
        <v>63.1</v>
      </c>
      <c r="N22" s="26">
        <v>2621</v>
      </c>
      <c r="O22" s="26">
        <v>238.3</v>
      </c>
      <c r="P22" s="26">
        <v>7.4</v>
      </c>
      <c r="Q22" s="26">
        <v>19</v>
      </c>
      <c r="R22" s="26">
        <v>12</v>
      </c>
    </row>
    <row r="23" spans="2:18" x14ac:dyDescent="0.25">
      <c r="G23" s="26" t="s">
        <v>356</v>
      </c>
      <c r="H23" s="26" t="s">
        <v>357</v>
      </c>
      <c r="I23" s="26">
        <v>15</v>
      </c>
      <c r="J23" s="26">
        <v>89.1</v>
      </c>
      <c r="K23" s="26">
        <v>308</v>
      </c>
      <c r="L23" s="26">
        <v>508</v>
      </c>
      <c r="M23" s="26">
        <v>60.6</v>
      </c>
      <c r="N23" s="26">
        <v>3313</v>
      </c>
      <c r="O23" s="26">
        <v>220.9</v>
      </c>
      <c r="P23" s="26">
        <v>6.5</v>
      </c>
      <c r="Q23" s="26">
        <v>23</v>
      </c>
      <c r="R23" s="26">
        <v>7</v>
      </c>
    </row>
    <row r="24" spans="2:18" x14ac:dyDescent="0.25">
      <c r="G24" s="26" t="s">
        <v>358</v>
      </c>
      <c r="H24" s="26" t="s">
        <v>359</v>
      </c>
      <c r="I24" s="26">
        <v>16</v>
      </c>
      <c r="J24" s="26">
        <v>88.8</v>
      </c>
      <c r="K24" s="26">
        <v>363</v>
      </c>
      <c r="L24" s="26">
        <v>586</v>
      </c>
      <c r="M24" s="26">
        <v>61.9</v>
      </c>
      <c r="N24" s="26">
        <v>4293</v>
      </c>
      <c r="O24" s="26">
        <v>268.3</v>
      </c>
      <c r="P24" s="26">
        <v>7.3</v>
      </c>
      <c r="Q24" s="26">
        <v>33</v>
      </c>
      <c r="R24" s="26">
        <v>20</v>
      </c>
    </row>
    <row r="25" spans="2:18" x14ac:dyDescent="0.25">
      <c r="G25" s="26" t="s">
        <v>360</v>
      </c>
      <c r="H25" s="26" t="s">
        <v>361</v>
      </c>
      <c r="I25" s="26">
        <v>16</v>
      </c>
      <c r="J25" s="26">
        <v>88.8</v>
      </c>
      <c r="K25" s="26">
        <v>292</v>
      </c>
      <c r="L25" s="26">
        <v>473</v>
      </c>
      <c r="M25" s="26">
        <v>61.7</v>
      </c>
      <c r="N25" s="26">
        <v>3379</v>
      </c>
      <c r="O25" s="26">
        <v>211.2</v>
      </c>
      <c r="P25" s="26">
        <v>7.1</v>
      </c>
      <c r="Q25" s="26">
        <v>24</v>
      </c>
      <c r="R25" s="26">
        <v>13</v>
      </c>
    </row>
    <row r="26" spans="2:18" x14ac:dyDescent="0.25">
      <c r="G26" s="26" t="s">
        <v>362</v>
      </c>
      <c r="H26" s="26" t="s">
        <v>363</v>
      </c>
      <c r="I26" s="26">
        <v>16</v>
      </c>
      <c r="J26" s="26">
        <v>87.3</v>
      </c>
      <c r="K26" s="26">
        <v>380</v>
      </c>
      <c r="L26" s="26">
        <v>628</v>
      </c>
      <c r="M26" s="26">
        <v>60.5</v>
      </c>
      <c r="N26" s="26">
        <v>4343</v>
      </c>
      <c r="O26" s="26">
        <v>271.39999999999998</v>
      </c>
      <c r="P26" s="26">
        <v>6.9</v>
      </c>
      <c r="Q26" s="26">
        <v>25</v>
      </c>
      <c r="R26" s="26">
        <v>11</v>
      </c>
    </row>
    <row r="27" spans="2:18" x14ac:dyDescent="0.25">
      <c r="G27" s="26" t="s">
        <v>364</v>
      </c>
      <c r="H27" s="26" t="s">
        <v>365</v>
      </c>
      <c r="I27" s="26">
        <v>16</v>
      </c>
      <c r="J27" s="26">
        <v>87</v>
      </c>
      <c r="K27" s="26">
        <v>343</v>
      </c>
      <c r="L27" s="26">
        <v>570</v>
      </c>
      <c r="M27" s="26">
        <v>60.2</v>
      </c>
      <c r="N27" s="26">
        <v>3822</v>
      </c>
      <c r="O27" s="26">
        <v>238.9</v>
      </c>
      <c r="P27" s="26">
        <v>6.7</v>
      </c>
      <c r="Q27" s="26">
        <v>23</v>
      </c>
      <c r="R27" s="26">
        <v>9</v>
      </c>
    </row>
    <row r="28" spans="2:18" x14ac:dyDescent="0.25">
      <c r="G28" s="26" t="s">
        <v>366</v>
      </c>
      <c r="H28" s="26" t="s">
        <v>367</v>
      </c>
      <c r="I28" s="26">
        <v>16</v>
      </c>
      <c r="J28" s="26">
        <v>84.2</v>
      </c>
      <c r="K28" s="26">
        <v>371</v>
      </c>
      <c r="L28" s="26">
        <v>634</v>
      </c>
      <c r="M28" s="26">
        <v>58.5</v>
      </c>
      <c r="N28" s="26">
        <v>4650</v>
      </c>
      <c r="O28" s="26">
        <v>290.60000000000002</v>
      </c>
      <c r="P28" s="26">
        <v>7.3</v>
      </c>
      <c r="Q28" s="26">
        <v>29</v>
      </c>
      <c r="R28" s="26">
        <v>19</v>
      </c>
    </row>
    <row r="29" spans="2:18" x14ac:dyDescent="0.25">
      <c r="G29" s="26" t="s">
        <v>368</v>
      </c>
      <c r="H29" s="26" t="s">
        <v>369</v>
      </c>
      <c r="I29" s="26">
        <v>13</v>
      </c>
      <c r="J29" s="26">
        <v>83.9</v>
      </c>
      <c r="K29" s="26">
        <v>247</v>
      </c>
      <c r="L29" s="26">
        <v>416</v>
      </c>
      <c r="M29" s="26">
        <v>59.4</v>
      </c>
      <c r="N29" s="26">
        <v>2608</v>
      </c>
      <c r="O29" s="26">
        <v>200.6</v>
      </c>
      <c r="P29" s="26">
        <v>6.3</v>
      </c>
      <c r="Q29" s="26">
        <v>19</v>
      </c>
      <c r="R29" s="26">
        <v>9</v>
      </c>
    </row>
    <row r="30" spans="2:18" x14ac:dyDescent="0.25">
      <c r="G30" s="26" t="s">
        <v>370</v>
      </c>
      <c r="H30" s="26" t="s">
        <v>371</v>
      </c>
      <c r="I30" s="26">
        <v>16</v>
      </c>
      <c r="J30" s="26">
        <v>83.9</v>
      </c>
      <c r="K30" s="26">
        <v>362</v>
      </c>
      <c r="L30" s="26">
        <v>572</v>
      </c>
      <c r="M30" s="26">
        <v>63.3</v>
      </c>
      <c r="N30" s="26">
        <v>4274</v>
      </c>
      <c r="O30" s="26">
        <v>267.10000000000002</v>
      </c>
      <c r="P30" s="26">
        <v>7.5</v>
      </c>
      <c r="Q30" s="26">
        <v>24</v>
      </c>
      <c r="R30" s="26">
        <v>22</v>
      </c>
    </row>
    <row r="31" spans="2:18" x14ac:dyDescent="0.25">
      <c r="G31" s="26" t="s">
        <v>372</v>
      </c>
      <c r="H31" s="26" t="s">
        <v>373</v>
      </c>
      <c r="I31" s="26">
        <v>13</v>
      </c>
      <c r="J31" s="26">
        <v>82.2</v>
      </c>
      <c r="K31" s="26">
        <v>274</v>
      </c>
      <c r="L31" s="26">
        <v>456</v>
      </c>
      <c r="M31" s="26">
        <v>60.1</v>
      </c>
      <c r="N31" s="26">
        <v>3203</v>
      </c>
      <c r="O31" s="26">
        <v>246.4</v>
      </c>
      <c r="P31" s="26">
        <v>7</v>
      </c>
      <c r="Q31" s="26">
        <v>16</v>
      </c>
      <c r="R31" s="26">
        <v>12</v>
      </c>
    </row>
    <row r="32" spans="2:18" x14ac:dyDescent="0.25">
      <c r="G32" s="26" t="s">
        <v>374</v>
      </c>
      <c r="H32" s="26" t="s">
        <v>375</v>
      </c>
      <c r="I32" s="26">
        <v>11</v>
      </c>
      <c r="J32" s="26">
        <v>82</v>
      </c>
      <c r="K32" s="26">
        <v>217</v>
      </c>
      <c r="L32" s="26">
        <v>350</v>
      </c>
      <c r="M32" s="26">
        <v>62</v>
      </c>
      <c r="N32" s="26">
        <v>2454</v>
      </c>
      <c r="O32" s="26">
        <v>223.1</v>
      </c>
      <c r="P32" s="26">
        <v>7</v>
      </c>
      <c r="Q32" s="26">
        <v>14</v>
      </c>
      <c r="R32" s="26">
        <v>12</v>
      </c>
    </row>
    <row r="33" spans="7:18" x14ac:dyDescent="0.25">
      <c r="G33" s="26" t="s">
        <v>376</v>
      </c>
      <c r="H33" s="26" t="s">
        <v>377</v>
      </c>
      <c r="I33" s="26">
        <v>16</v>
      </c>
      <c r="J33" s="26">
        <v>81.7</v>
      </c>
      <c r="K33" s="26">
        <v>355</v>
      </c>
      <c r="L33" s="26">
        <v>588</v>
      </c>
      <c r="M33" s="26">
        <v>60.4</v>
      </c>
      <c r="N33" s="26">
        <v>3913</v>
      </c>
      <c r="O33" s="26">
        <v>244.6</v>
      </c>
      <c r="P33" s="26">
        <v>6.7</v>
      </c>
      <c r="Q33" s="26">
        <v>24</v>
      </c>
      <c r="R33" s="26">
        <v>17</v>
      </c>
    </row>
    <row r="34" spans="7:18" x14ac:dyDescent="0.25">
      <c r="G34" s="26" t="s">
        <v>378</v>
      </c>
      <c r="H34" s="26" t="s">
        <v>379</v>
      </c>
      <c r="I34" s="26">
        <v>9</v>
      </c>
      <c r="J34" s="26">
        <v>81.599999999999994</v>
      </c>
      <c r="K34" s="26">
        <v>153</v>
      </c>
      <c r="L34" s="26">
        <v>254</v>
      </c>
      <c r="M34" s="26">
        <v>60.2</v>
      </c>
      <c r="N34" s="26">
        <v>1807</v>
      </c>
      <c r="O34" s="26">
        <v>200.8</v>
      </c>
      <c r="P34" s="26">
        <v>7.1</v>
      </c>
      <c r="Q34" s="26">
        <v>11</v>
      </c>
      <c r="R34" s="26">
        <v>9</v>
      </c>
    </row>
    <row r="35" spans="7:18" x14ac:dyDescent="0.25">
      <c r="G35" s="26" t="s">
        <v>380</v>
      </c>
      <c r="H35" s="26" t="s">
        <v>352</v>
      </c>
      <c r="I35" s="26">
        <v>10</v>
      </c>
      <c r="J35" s="26">
        <v>78.8</v>
      </c>
      <c r="K35" s="26">
        <v>142</v>
      </c>
      <c r="L35" s="26">
        <v>242</v>
      </c>
      <c r="M35" s="26">
        <v>58.7</v>
      </c>
      <c r="N35" s="26">
        <v>1673</v>
      </c>
      <c r="O35" s="26">
        <v>167.3</v>
      </c>
      <c r="P35" s="26">
        <v>6.9</v>
      </c>
      <c r="Q35" s="26">
        <v>8</v>
      </c>
      <c r="R35" s="26">
        <v>7</v>
      </c>
    </row>
    <row r="36" spans="7:18" x14ac:dyDescent="0.25">
      <c r="G36" s="26" t="s">
        <v>381</v>
      </c>
      <c r="H36" s="26" t="s">
        <v>382</v>
      </c>
      <c r="I36" s="26">
        <v>8</v>
      </c>
      <c r="J36" s="26">
        <v>78.2</v>
      </c>
      <c r="K36" s="26">
        <v>137</v>
      </c>
      <c r="L36" s="26">
        <v>253</v>
      </c>
      <c r="M36" s="26">
        <v>54.2</v>
      </c>
      <c r="N36" s="26">
        <v>1760</v>
      </c>
      <c r="O36" s="26">
        <v>220</v>
      </c>
      <c r="P36" s="26">
        <v>7</v>
      </c>
      <c r="Q36" s="26">
        <v>9</v>
      </c>
      <c r="R36" s="26">
        <v>6</v>
      </c>
    </row>
    <row r="37" spans="7:18" x14ac:dyDescent="0.25">
      <c r="G37" s="26" t="s">
        <v>383</v>
      </c>
      <c r="H37" s="26" t="s">
        <v>379</v>
      </c>
      <c r="I37" s="26">
        <v>9</v>
      </c>
      <c r="J37" s="26">
        <v>77.900000000000006</v>
      </c>
      <c r="K37" s="26">
        <v>152</v>
      </c>
      <c r="L37" s="26">
        <v>239</v>
      </c>
      <c r="M37" s="26">
        <v>63.6</v>
      </c>
      <c r="N37" s="26">
        <v>1648</v>
      </c>
      <c r="O37" s="26">
        <v>183.1</v>
      </c>
      <c r="P37" s="26">
        <v>6.9</v>
      </c>
      <c r="Q37" s="26">
        <v>7</v>
      </c>
      <c r="R37" s="26">
        <v>9</v>
      </c>
    </row>
    <row r="38" spans="7:18" x14ac:dyDescent="0.25">
      <c r="G38" s="26" t="s">
        <v>384</v>
      </c>
      <c r="H38" s="26" t="s">
        <v>385</v>
      </c>
      <c r="I38" s="26">
        <v>10</v>
      </c>
      <c r="J38" s="26">
        <v>77.7</v>
      </c>
      <c r="K38" s="26">
        <v>180</v>
      </c>
      <c r="L38" s="26">
        <v>306</v>
      </c>
      <c r="M38" s="26">
        <v>58.8</v>
      </c>
      <c r="N38" s="26">
        <v>1972</v>
      </c>
      <c r="O38" s="26">
        <v>197.2</v>
      </c>
      <c r="P38" s="26">
        <v>6.4</v>
      </c>
      <c r="Q38" s="26">
        <v>11</v>
      </c>
      <c r="R38" s="26">
        <v>9</v>
      </c>
    </row>
    <row r="39" spans="7:18" x14ac:dyDescent="0.25">
      <c r="G39" s="26" t="s">
        <v>386</v>
      </c>
      <c r="H39" s="26" t="s">
        <v>387</v>
      </c>
      <c r="I39" s="26">
        <v>9</v>
      </c>
      <c r="J39" s="26">
        <v>76.900000000000006</v>
      </c>
      <c r="K39" s="26">
        <v>180</v>
      </c>
      <c r="L39" s="26">
        <v>317</v>
      </c>
      <c r="M39" s="26">
        <v>56.8</v>
      </c>
      <c r="N39" s="26">
        <v>2015</v>
      </c>
      <c r="O39" s="26">
        <v>223.9</v>
      </c>
      <c r="P39" s="26">
        <v>6.4</v>
      </c>
      <c r="Q39" s="26">
        <v>11</v>
      </c>
      <c r="R39" s="26">
        <v>8</v>
      </c>
    </row>
    <row r="40" spans="7:18" x14ac:dyDescent="0.25">
      <c r="G40" s="26" t="s">
        <v>388</v>
      </c>
      <c r="H40" s="26" t="s">
        <v>389</v>
      </c>
      <c r="I40" s="26">
        <v>15</v>
      </c>
      <c r="J40" s="26">
        <v>76.5</v>
      </c>
      <c r="K40" s="26">
        <v>305</v>
      </c>
      <c r="L40" s="26">
        <v>503</v>
      </c>
      <c r="M40" s="26">
        <v>60.6</v>
      </c>
      <c r="N40" s="26">
        <v>3241</v>
      </c>
      <c r="O40" s="26">
        <v>216.1</v>
      </c>
      <c r="P40" s="26">
        <v>6.4</v>
      </c>
      <c r="Q40" s="26">
        <v>13</v>
      </c>
      <c r="R40" s="26">
        <v>14</v>
      </c>
    </row>
    <row r="41" spans="7:18" x14ac:dyDescent="0.25">
      <c r="G41" s="26" t="s">
        <v>390</v>
      </c>
      <c r="H41" s="26" t="s">
        <v>391</v>
      </c>
      <c r="I41" s="26">
        <v>16</v>
      </c>
      <c r="J41" s="26">
        <v>73.099999999999994</v>
      </c>
      <c r="K41" s="26">
        <v>362</v>
      </c>
      <c r="L41" s="26">
        <v>614</v>
      </c>
      <c r="M41" s="26">
        <v>59</v>
      </c>
      <c r="N41" s="26">
        <v>3912</v>
      </c>
      <c r="O41" s="26">
        <v>244.5</v>
      </c>
      <c r="P41" s="26">
        <v>6.4</v>
      </c>
      <c r="Q41" s="26">
        <v>19</v>
      </c>
      <c r="R41" s="26">
        <v>22</v>
      </c>
    </row>
    <row r="42" spans="7:18" x14ac:dyDescent="0.25">
      <c r="G42" s="26" t="s">
        <v>392</v>
      </c>
      <c r="H42" s="26" t="s">
        <v>382</v>
      </c>
      <c r="I42" s="26">
        <v>10</v>
      </c>
      <c r="J42" s="26">
        <v>73</v>
      </c>
      <c r="K42" s="26">
        <v>219</v>
      </c>
      <c r="L42" s="26">
        <v>358</v>
      </c>
      <c r="M42" s="26">
        <v>61.2</v>
      </c>
      <c r="N42" s="26">
        <v>2310</v>
      </c>
      <c r="O42" s="26">
        <v>231</v>
      </c>
      <c r="P42" s="26">
        <v>6.5</v>
      </c>
      <c r="Q42" s="26">
        <v>10</v>
      </c>
      <c r="R42" s="26">
        <v>14</v>
      </c>
    </row>
    <row r="43" spans="7:18" x14ac:dyDescent="0.25">
      <c r="G43" s="26" t="s">
        <v>393</v>
      </c>
      <c r="H43" s="26" t="s">
        <v>387</v>
      </c>
      <c r="I43" s="26">
        <v>8</v>
      </c>
      <c r="J43" s="26">
        <v>70.3</v>
      </c>
      <c r="K43" s="26">
        <v>141</v>
      </c>
      <c r="L43" s="26">
        <v>267</v>
      </c>
      <c r="M43" s="26">
        <v>52.8</v>
      </c>
      <c r="N43" s="26">
        <v>1731</v>
      </c>
      <c r="O43" s="26">
        <v>216.4</v>
      </c>
      <c r="P43" s="26">
        <v>6.5</v>
      </c>
      <c r="Q43" s="26">
        <v>9</v>
      </c>
      <c r="R43" s="26">
        <v>9</v>
      </c>
    </row>
    <row r="44" spans="7:18" x14ac:dyDescent="0.25">
      <c r="G44" s="26" t="s">
        <v>394</v>
      </c>
      <c r="H44" s="26" t="s">
        <v>395</v>
      </c>
      <c r="I44" s="26">
        <v>16</v>
      </c>
      <c r="J44" s="26">
        <v>69.400000000000006</v>
      </c>
      <c r="K44" s="26">
        <v>317</v>
      </c>
      <c r="L44" s="26">
        <v>551</v>
      </c>
      <c r="M44" s="26">
        <v>57.5</v>
      </c>
      <c r="N44" s="26">
        <v>3818</v>
      </c>
      <c r="O44" s="26">
        <v>238.6</v>
      </c>
      <c r="P44" s="26">
        <v>6.9</v>
      </c>
      <c r="Q44" s="26">
        <v>18</v>
      </c>
      <c r="R44" s="26">
        <v>27</v>
      </c>
    </row>
    <row r="45" spans="7:18" x14ac:dyDescent="0.25">
      <c r="G45" s="26" t="s">
        <v>396</v>
      </c>
      <c r="H45" s="26" t="s">
        <v>397</v>
      </c>
      <c r="I45" s="26">
        <v>11</v>
      </c>
      <c r="J45" s="26">
        <v>69.099999999999994</v>
      </c>
      <c r="K45" s="26">
        <v>156</v>
      </c>
      <c r="L45" s="26">
        <v>272</v>
      </c>
      <c r="M45" s="26">
        <v>57.4</v>
      </c>
      <c r="N45" s="26">
        <v>1798</v>
      </c>
      <c r="O45" s="26">
        <v>163.5</v>
      </c>
      <c r="P45" s="26">
        <v>6.6</v>
      </c>
      <c r="Q45" s="26">
        <v>7</v>
      </c>
      <c r="R45" s="26">
        <v>11</v>
      </c>
    </row>
    <row r="46" spans="7:18" x14ac:dyDescent="0.25">
      <c r="G46" s="26" t="s">
        <v>398</v>
      </c>
      <c r="H46" s="26" t="s">
        <v>399</v>
      </c>
      <c r="I46" s="26">
        <v>16</v>
      </c>
      <c r="J46" s="26">
        <v>66.5</v>
      </c>
      <c r="K46" s="26">
        <v>247</v>
      </c>
      <c r="L46" s="26">
        <v>443</v>
      </c>
      <c r="M46" s="26">
        <v>55.8</v>
      </c>
      <c r="N46" s="26">
        <v>3046</v>
      </c>
      <c r="O46" s="26">
        <v>190.4</v>
      </c>
      <c r="P46" s="26">
        <v>6.9</v>
      </c>
      <c r="Q46" s="26">
        <v>12</v>
      </c>
      <c r="R46" s="26">
        <v>21</v>
      </c>
    </row>
  </sheetData>
  <dataValidations count="2">
    <dataValidation type="list" allowBlank="1" showInputMessage="1" showErrorMessage="1" sqref="G3" xr:uid="{4D04881A-3BE2-4E11-A9C0-DF67C2D3CEDF}">
      <formula1>$G$10:$G$46</formula1>
    </dataValidation>
    <dataValidation type="list" allowBlank="1" showInputMessage="1" showErrorMessage="1" sqref="H3" xr:uid="{59198EE0-400E-46AA-A230-87315A0E064D}">
      <formula1>$I$9:$R$9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A4A6B-97F0-4702-BE3A-5A1E2BE8DFE8}">
  <sheetPr codeName="Sheet3"/>
  <dimension ref="B2:I46"/>
  <sheetViews>
    <sheetView workbookViewId="0">
      <selection activeCell="I22" sqref="I22"/>
    </sheetView>
  </sheetViews>
  <sheetFormatPr defaultRowHeight="12.75" x14ac:dyDescent="0.2"/>
  <cols>
    <col min="1" max="1" width="9.140625" style="10"/>
    <col min="2" max="2" width="22" style="10" customWidth="1"/>
    <col min="3" max="3" width="14.140625" style="10" customWidth="1"/>
    <col min="4" max="4" width="9.140625" style="10"/>
    <col min="5" max="5" width="13.85546875" style="10" customWidth="1"/>
    <col min="6" max="6" width="11.28515625" style="10" customWidth="1"/>
    <col min="7" max="7" width="11" style="10" customWidth="1"/>
    <col min="8" max="16384" width="9.140625" style="10"/>
  </cols>
  <sheetData>
    <row r="2" spans="2:7" x14ac:dyDescent="0.2">
      <c r="B2" s="10" t="s">
        <v>19</v>
      </c>
    </row>
    <row r="3" spans="2:7" x14ac:dyDescent="0.2">
      <c r="B3" s="2">
        <v>60</v>
      </c>
      <c r="C3" s="2"/>
    </row>
    <row r="4" spans="2:7" x14ac:dyDescent="0.2">
      <c r="E4" s="10" t="s">
        <v>20</v>
      </c>
      <c r="F4" s="10" t="s">
        <v>20</v>
      </c>
      <c r="G4" s="10" t="s">
        <v>21</v>
      </c>
    </row>
    <row r="5" spans="2:7" x14ac:dyDescent="0.2">
      <c r="C5" s="10" t="s">
        <v>22</v>
      </c>
      <c r="D5" s="10" t="s">
        <v>23</v>
      </c>
      <c r="E5" s="10" t="s">
        <v>24</v>
      </c>
      <c r="F5" s="10" t="s">
        <v>25</v>
      </c>
      <c r="G5" s="10" t="s">
        <v>26</v>
      </c>
    </row>
    <row r="6" spans="2:7" x14ac:dyDescent="0.2">
      <c r="C6" s="2">
        <v>40</v>
      </c>
      <c r="D6" s="10">
        <f>SUM(E6:G6)</f>
        <v>-1</v>
      </c>
      <c r="E6" s="10">
        <f>IF(C6&gt;66,C6-66)-4</f>
        <v>-4</v>
      </c>
      <c r="F6" s="10">
        <f>IF(C6&gt;54,C6-54)-9</f>
        <v>-9</v>
      </c>
      <c r="G6" s="10">
        <f>12-2*IF(C6&gt;60,C6-60,0)</f>
        <v>12</v>
      </c>
    </row>
    <row r="7" spans="2:7" x14ac:dyDescent="0.2">
      <c r="C7" s="2">
        <v>41</v>
      </c>
      <c r="D7" s="10">
        <f t="shared" ref="D7:D46" si="0">SUM(E7:G7)</f>
        <v>-1</v>
      </c>
      <c r="E7" s="10">
        <f t="shared" ref="E7:E46" si="1">IF(C7&gt;66,C7-66)-4</f>
        <v>-4</v>
      </c>
      <c r="F7" s="10">
        <f t="shared" ref="F7:F46" si="2">IF(C7&gt;54,C7-54)-9</f>
        <v>-9</v>
      </c>
      <c r="G7" s="10">
        <f t="shared" ref="G7:G46" si="3">12-2*IF(C7&gt;60,C7-60,0)</f>
        <v>12</v>
      </c>
    </row>
    <row r="8" spans="2:7" x14ac:dyDescent="0.2">
      <c r="C8" s="2">
        <v>42</v>
      </c>
      <c r="D8" s="10">
        <f t="shared" si="0"/>
        <v>-1</v>
      </c>
      <c r="E8" s="10">
        <f t="shared" si="1"/>
        <v>-4</v>
      </c>
      <c r="F8" s="10">
        <f t="shared" si="2"/>
        <v>-9</v>
      </c>
      <c r="G8" s="10">
        <f t="shared" si="3"/>
        <v>12</v>
      </c>
    </row>
    <row r="9" spans="2:7" x14ac:dyDescent="0.2">
      <c r="C9" s="2">
        <v>43</v>
      </c>
      <c r="D9" s="10">
        <f t="shared" si="0"/>
        <v>-1</v>
      </c>
      <c r="E9" s="10">
        <f t="shared" si="1"/>
        <v>-4</v>
      </c>
      <c r="F9" s="10">
        <f t="shared" si="2"/>
        <v>-9</v>
      </c>
      <c r="G9" s="10">
        <f t="shared" si="3"/>
        <v>12</v>
      </c>
    </row>
    <row r="10" spans="2:7" x14ac:dyDescent="0.2">
      <c r="C10" s="2">
        <v>44</v>
      </c>
      <c r="D10" s="10">
        <f t="shared" si="0"/>
        <v>-1</v>
      </c>
      <c r="E10" s="10">
        <f t="shared" si="1"/>
        <v>-4</v>
      </c>
      <c r="F10" s="10">
        <f t="shared" si="2"/>
        <v>-9</v>
      </c>
      <c r="G10" s="10">
        <f t="shared" si="3"/>
        <v>12</v>
      </c>
    </row>
    <row r="11" spans="2:7" x14ac:dyDescent="0.2">
      <c r="C11" s="2">
        <v>45</v>
      </c>
      <c r="D11" s="10">
        <f t="shared" si="0"/>
        <v>-1</v>
      </c>
      <c r="E11" s="10">
        <f t="shared" si="1"/>
        <v>-4</v>
      </c>
      <c r="F11" s="10">
        <f t="shared" si="2"/>
        <v>-9</v>
      </c>
      <c r="G11" s="10">
        <f t="shared" si="3"/>
        <v>12</v>
      </c>
    </row>
    <row r="12" spans="2:7" x14ac:dyDescent="0.2">
      <c r="C12" s="2">
        <v>46</v>
      </c>
      <c r="D12" s="10">
        <f t="shared" si="0"/>
        <v>-1</v>
      </c>
      <c r="E12" s="10">
        <f t="shared" si="1"/>
        <v>-4</v>
      </c>
      <c r="F12" s="10">
        <f t="shared" si="2"/>
        <v>-9</v>
      </c>
      <c r="G12" s="10">
        <f t="shared" si="3"/>
        <v>12</v>
      </c>
    </row>
    <row r="13" spans="2:7" x14ac:dyDescent="0.2">
      <c r="C13" s="2">
        <v>47</v>
      </c>
      <c r="D13" s="10">
        <f t="shared" si="0"/>
        <v>-1</v>
      </c>
      <c r="E13" s="10">
        <f t="shared" si="1"/>
        <v>-4</v>
      </c>
      <c r="F13" s="10">
        <f t="shared" si="2"/>
        <v>-9</v>
      </c>
      <c r="G13" s="10">
        <f t="shared" si="3"/>
        <v>12</v>
      </c>
    </row>
    <row r="14" spans="2:7" x14ac:dyDescent="0.2">
      <c r="C14" s="2">
        <v>48</v>
      </c>
      <c r="D14" s="10">
        <f t="shared" si="0"/>
        <v>-1</v>
      </c>
      <c r="E14" s="10">
        <f t="shared" si="1"/>
        <v>-4</v>
      </c>
      <c r="F14" s="10">
        <f t="shared" si="2"/>
        <v>-9</v>
      </c>
      <c r="G14" s="10">
        <f t="shared" si="3"/>
        <v>12</v>
      </c>
    </row>
    <row r="15" spans="2:7" x14ac:dyDescent="0.2">
      <c r="C15" s="2">
        <v>49</v>
      </c>
      <c r="D15" s="10">
        <f t="shared" si="0"/>
        <v>-1</v>
      </c>
      <c r="E15" s="10">
        <f t="shared" si="1"/>
        <v>-4</v>
      </c>
      <c r="F15" s="10">
        <f t="shared" si="2"/>
        <v>-9</v>
      </c>
      <c r="G15" s="10">
        <f t="shared" si="3"/>
        <v>12</v>
      </c>
    </row>
    <row r="16" spans="2:7" x14ac:dyDescent="0.2">
      <c r="C16" s="2">
        <v>50</v>
      </c>
      <c r="D16" s="10">
        <f t="shared" si="0"/>
        <v>-1</v>
      </c>
      <c r="E16" s="10">
        <f t="shared" si="1"/>
        <v>-4</v>
      </c>
      <c r="F16" s="10">
        <f t="shared" si="2"/>
        <v>-9</v>
      </c>
      <c r="G16" s="10">
        <f t="shared" si="3"/>
        <v>12</v>
      </c>
    </row>
    <row r="17" spans="3:9" x14ac:dyDescent="0.2">
      <c r="C17" s="2">
        <v>51</v>
      </c>
      <c r="D17" s="10">
        <f t="shared" si="0"/>
        <v>-1</v>
      </c>
      <c r="E17" s="10">
        <f t="shared" si="1"/>
        <v>-4</v>
      </c>
      <c r="F17" s="10">
        <f t="shared" si="2"/>
        <v>-9</v>
      </c>
      <c r="G17" s="10">
        <f t="shared" si="3"/>
        <v>12</v>
      </c>
    </row>
    <row r="18" spans="3:9" x14ac:dyDescent="0.2">
      <c r="C18" s="2">
        <v>52</v>
      </c>
      <c r="D18" s="10">
        <f t="shared" si="0"/>
        <v>-1</v>
      </c>
      <c r="E18" s="10">
        <f t="shared" si="1"/>
        <v>-4</v>
      </c>
      <c r="F18" s="10">
        <f t="shared" si="2"/>
        <v>-9</v>
      </c>
      <c r="G18" s="10">
        <f t="shared" si="3"/>
        <v>12</v>
      </c>
    </row>
    <row r="19" spans="3:9" x14ac:dyDescent="0.2">
      <c r="C19" s="2">
        <v>53</v>
      </c>
      <c r="D19" s="10">
        <f t="shared" si="0"/>
        <v>-1</v>
      </c>
      <c r="E19" s="10">
        <f t="shared" si="1"/>
        <v>-4</v>
      </c>
      <c r="F19" s="10">
        <f t="shared" si="2"/>
        <v>-9</v>
      </c>
      <c r="G19" s="10">
        <f t="shared" si="3"/>
        <v>12</v>
      </c>
    </row>
    <row r="20" spans="3:9" x14ac:dyDescent="0.2">
      <c r="C20" s="2">
        <v>54</v>
      </c>
      <c r="D20" s="10">
        <f t="shared" si="0"/>
        <v>-1</v>
      </c>
      <c r="E20" s="10">
        <f t="shared" si="1"/>
        <v>-4</v>
      </c>
      <c r="F20" s="10">
        <f t="shared" si="2"/>
        <v>-9</v>
      </c>
      <c r="G20" s="10">
        <f t="shared" si="3"/>
        <v>12</v>
      </c>
      <c r="I20" s="10" t="s">
        <v>27</v>
      </c>
    </row>
    <row r="21" spans="3:9" x14ac:dyDescent="0.2">
      <c r="C21" s="2">
        <v>55</v>
      </c>
      <c r="D21" s="10">
        <f t="shared" si="0"/>
        <v>0</v>
      </c>
      <c r="E21" s="10">
        <f t="shared" si="1"/>
        <v>-4</v>
      </c>
      <c r="F21" s="10">
        <f t="shared" si="2"/>
        <v>-8</v>
      </c>
      <c r="G21" s="10">
        <f t="shared" si="3"/>
        <v>12</v>
      </c>
      <c r="I21" s="10" t="s">
        <v>28</v>
      </c>
    </row>
    <row r="22" spans="3:9" x14ac:dyDescent="0.2">
      <c r="C22" s="2">
        <v>56</v>
      </c>
      <c r="D22" s="10">
        <f t="shared" si="0"/>
        <v>1</v>
      </c>
      <c r="E22" s="10">
        <f t="shared" si="1"/>
        <v>-4</v>
      </c>
      <c r="F22" s="10">
        <f t="shared" si="2"/>
        <v>-7</v>
      </c>
      <c r="G22" s="10">
        <f t="shared" si="3"/>
        <v>12</v>
      </c>
    </row>
    <row r="23" spans="3:9" x14ac:dyDescent="0.2">
      <c r="C23" s="2">
        <v>57</v>
      </c>
      <c r="D23" s="10">
        <f t="shared" si="0"/>
        <v>2</v>
      </c>
      <c r="E23" s="10">
        <f t="shared" si="1"/>
        <v>-4</v>
      </c>
      <c r="F23" s="10">
        <f t="shared" si="2"/>
        <v>-6</v>
      </c>
      <c r="G23" s="10">
        <f t="shared" si="3"/>
        <v>12</v>
      </c>
    </row>
    <row r="24" spans="3:9" x14ac:dyDescent="0.2">
      <c r="C24" s="2">
        <v>58</v>
      </c>
      <c r="D24" s="10">
        <f t="shared" si="0"/>
        <v>3</v>
      </c>
      <c r="E24" s="10">
        <f t="shared" si="1"/>
        <v>-4</v>
      </c>
      <c r="F24" s="10">
        <f t="shared" si="2"/>
        <v>-5</v>
      </c>
      <c r="G24" s="10">
        <f t="shared" si="3"/>
        <v>12</v>
      </c>
    </row>
    <row r="25" spans="3:9" x14ac:dyDescent="0.2">
      <c r="C25" s="2">
        <v>59</v>
      </c>
      <c r="D25" s="10">
        <f t="shared" si="0"/>
        <v>4</v>
      </c>
      <c r="E25" s="10">
        <f t="shared" si="1"/>
        <v>-4</v>
      </c>
      <c r="F25" s="10">
        <f t="shared" si="2"/>
        <v>-4</v>
      </c>
      <c r="G25" s="10">
        <f t="shared" si="3"/>
        <v>12</v>
      </c>
    </row>
    <row r="26" spans="3:9" x14ac:dyDescent="0.2">
      <c r="C26" s="2">
        <v>60</v>
      </c>
      <c r="D26" s="10">
        <f t="shared" si="0"/>
        <v>5</v>
      </c>
      <c r="E26" s="10">
        <f t="shared" si="1"/>
        <v>-4</v>
      </c>
      <c r="F26" s="10">
        <f t="shared" si="2"/>
        <v>-3</v>
      </c>
      <c r="G26" s="10">
        <f t="shared" si="3"/>
        <v>12</v>
      </c>
    </row>
    <row r="27" spans="3:9" x14ac:dyDescent="0.2">
      <c r="C27" s="2">
        <v>61</v>
      </c>
      <c r="D27" s="10">
        <f t="shared" si="0"/>
        <v>4</v>
      </c>
      <c r="E27" s="10">
        <f t="shared" si="1"/>
        <v>-4</v>
      </c>
      <c r="F27" s="10">
        <f t="shared" si="2"/>
        <v>-2</v>
      </c>
      <c r="G27" s="10">
        <f t="shared" si="3"/>
        <v>10</v>
      </c>
    </row>
    <row r="28" spans="3:9" x14ac:dyDescent="0.2">
      <c r="C28" s="2">
        <v>62</v>
      </c>
      <c r="D28" s="10">
        <f t="shared" si="0"/>
        <v>3</v>
      </c>
      <c r="E28" s="10">
        <f t="shared" si="1"/>
        <v>-4</v>
      </c>
      <c r="F28" s="10">
        <f t="shared" si="2"/>
        <v>-1</v>
      </c>
      <c r="G28" s="10">
        <f t="shared" si="3"/>
        <v>8</v>
      </c>
    </row>
    <row r="29" spans="3:9" x14ac:dyDescent="0.2">
      <c r="C29" s="2">
        <v>63</v>
      </c>
      <c r="D29" s="10">
        <f t="shared" si="0"/>
        <v>2</v>
      </c>
      <c r="E29" s="10">
        <f t="shared" si="1"/>
        <v>-4</v>
      </c>
      <c r="F29" s="10">
        <f t="shared" si="2"/>
        <v>0</v>
      </c>
      <c r="G29" s="10">
        <f t="shared" si="3"/>
        <v>6</v>
      </c>
    </row>
    <row r="30" spans="3:9" x14ac:dyDescent="0.2">
      <c r="C30" s="2">
        <v>64</v>
      </c>
      <c r="D30" s="10">
        <f t="shared" si="0"/>
        <v>1</v>
      </c>
      <c r="E30" s="10">
        <f t="shared" si="1"/>
        <v>-4</v>
      </c>
      <c r="F30" s="10">
        <f t="shared" si="2"/>
        <v>1</v>
      </c>
      <c r="G30" s="10">
        <f t="shared" si="3"/>
        <v>4</v>
      </c>
    </row>
    <row r="31" spans="3:9" x14ac:dyDescent="0.2">
      <c r="C31" s="2">
        <v>65</v>
      </c>
      <c r="D31" s="10">
        <f t="shared" si="0"/>
        <v>0</v>
      </c>
      <c r="E31" s="10">
        <f t="shared" si="1"/>
        <v>-4</v>
      </c>
      <c r="F31" s="10">
        <f t="shared" si="2"/>
        <v>2</v>
      </c>
      <c r="G31" s="10">
        <f t="shared" si="3"/>
        <v>2</v>
      </c>
    </row>
    <row r="32" spans="3:9" x14ac:dyDescent="0.2">
      <c r="C32" s="2">
        <v>66</v>
      </c>
      <c r="D32" s="10">
        <f t="shared" si="0"/>
        <v>-1</v>
      </c>
      <c r="E32" s="10">
        <f t="shared" si="1"/>
        <v>-4</v>
      </c>
      <c r="F32" s="10">
        <f t="shared" si="2"/>
        <v>3</v>
      </c>
      <c r="G32" s="10">
        <f t="shared" si="3"/>
        <v>0</v>
      </c>
    </row>
    <row r="33" spans="3:7" x14ac:dyDescent="0.2">
      <c r="C33" s="2">
        <v>67</v>
      </c>
      <c r="D33" s="10">
        <f t="shared" si="0"/>
        <v>-1</v>
      </c>
      <c r="E33" s="10">
        <f t="shared" si="1"/>
        <v>-3</v>
      </c>
      <c r="F33" s="10">
        <f t="shared" si="2"/>
        <v>4</v>
      </c>
      <c r="G33" s="10">
        <f t="shared" si="3"/>
        <v>-2</v>
      </c>
    </row>
    <row r="34" spans="3:7" x14ac:dyDescent="0.2">
      <c r="C34" s="2">
        <v>68</v>
      </c>
      <c r="D34" s="10">
        <f t="shared" si="0"/>
        <v>-1</v>
      </c>
      <c r="E34" s="10">
        <f t="shared" si="1"/>
        <v>-2</v>
      </c>
      <c r="F34" s="10">
        <f t="shared" si="2"/>
        <v>5</v>
      </c>
      <c r="G34" s="10">
        <f t="shared" si="3"/>
        <v>-4</v>
      </c>
    </row>
    <row r="35" spans="3:7" x14ac:dyDescent="0.2">
      <c r="C35" s="2">
        <v>69</v>
      </c>
      <c r="D35" s="10">
        <f t="shared" si="0"/>
        <v>-1</v>
      </c>
      <c r="E35" s="10">
        <f t="shared" si="1"/>
        <v>-1</v>
      </c>
      <c r="F35" s="10">
        <f t="shared" si="2"/>
        <v>6</v>
      </c>
      <c r="G35" s="10">
        <f t="shared" si="3"/>
        <v>-6</v>
      </c>
    </row>
    <row r="36" spans="3:7" x14ac:dyDescent="0.2">
      <c r="C36" s="2">
        <v>70</v>
      </c>
      <c r="D36" s="10">
        <f t="shared" si="0"/>
        <v>-1</v>
      </c>
      <c r="E36" s="10">
        <f t="shared" si="1"/>
        <v>0</v>
      </c>
      <c r="F36" s="10">
        <f t="shared" si="2"/>
        <v>7</v>
      </c>
      <c r="G36" s="10">
        <f t="shared" si="3"/>
        <v>-8</v>
      </c>
    </row>
    <row r="37" spans="3:7" x14ac:dyDescent="0.2">
      <c r="C37" s="2">
        <v>71</v>
      </c>
      <c r="D37" s="10">
        <f t="shared" si="0"/>
        <v>-1</v>
      </c>
      <c r="E37" s="10">
        <f t="shared" si="1"/>
        <v>1</v>
      </c>
      <c r="F37" s="10">
        <f t="shared" si="2"/>
        <v>8</v>
      </c>
      <c r="G37" s="10">
        <f t="shared" si="3"/>
        <v>-10</v>
      </c>
    </row>
    <row r="38" spans="3:7" x14ac:dyDescent="0.2">
      <c r="C38" s="2">
        <v>72</v>
      </c>
      <c r="D38" s="10">
        <f t="shared" si="0"/>
        <v>-1</v>
      </c>
      <c r="E38" s="10">
        <f t="shared" si="1"/>
        <v>2</v>
      </c>
      <c r="F38" s="10">
        <f t="shared" si="2"/>
        <v>9</v>
      </c>
      <c r="G38" s="10">
        <f t="shared" si="3"/>
        <v>-12</v>
      </c>
    </row>
    <row r="39" spans="3:7" x14ac:dyDescent="0.2">
      <c r="C39" s="2">
        <v>73</v>
      </c>
      <c r="D39" s="10">
        <f t="shared" si="0"/>
        <v>-1</v>
      </c>
      <c r="E39" s="10">
        <f t="shared" si="1"/>
        <v>3</v>
      </c>
      <c r="F39" s="10">
        <f t="shared" si="2"/>
        <v>10</v>
      </c>
      <c r="G39" s="10">
        <f t="shared" si="3"/>
        <v>-14</v>
      </c>
    </row>
    <row r="40" spans="3:7" x14ac:dyDescent="0.2">
      <c r="C40" s="2">
        <v>74</v>
      </c>
      <c r="D40" s="10">
        <f t="shared" si="0"/>
        <v>-1</v>
      </c>
      <c r="E40" s="10">
        <f t="shared" si="1"/>
        <v>4</v>
      </c>
      <c r="F40" s="10">
        <f t="shared" si="2"/>
        <v>11</v>
      </c>
      <c r="G40" s="10">
        <f t="shared" si="3"/>
        <v>-16</v>
      </c>
    </row>
    <row r="41" spans="3:7" x14ac:dyDescent="0.2">
      <c r="C41" s="2">
        <v>75</v>
      </c>
      <c r="D41" s="10">
        <f t="shared" si="0"/>
        <v>-1</v>
      </c>
      <c r="E41" s="10">
        <f t="shared" si="1"/>
        <v>5</v>
      </c>
      <c r="F41" s="10">
        <f t="shared" si="2"/>
        <v>12</v>
      </c>
      <c r="G41" s="10">
        <f t="shared" si="3"/>
        <v>-18</v>
      </c>
    </row>
    <row r="42" spans="3:7" x14ac:dyDescent="0.2">
      <c r="C42" s="2">
        <v>76</v>
      </c>
      <c r="D42" s="10">
        <f t="shared" si="0"/>
        <v>-1</v>
      </c>
      <c r="E42" s="10">
        <f t="shared" si="1"/>
        <v>6</v>
      </c>
      <c r="F42" s="10">
        <f t="shared" si="2"/>
        <v>13</v>
      </c>
      <c r="G42" s="10">
        <f t="shared" si="3"/>
        <v>-20</v>
      </c>
    </row>
    <row r="43" spans="3:7" x14ac:dyDescent="0.2">
      <c r="C43" s="2">
        <v>77</v>
      </c>
      <c r="D43" s="10">
        <f t="shared" si="0"/>
        <v>-1</v>
      </c>
      <c r="E43" s="10">
        <f t="shared" si="1"/>
        <v>7</v>
      </c>
      <c r="F43" s="10">
        <f t="shared" si="2"/>
        <v>14</v>
      </c>
      <c r="G43" s="10">
        <f t="shared" si="3"/>
        <v>-22</v>
      </c>
    </row>
    <row r="44" spans="3:7" x14ac:dyDescent="0.2">
      <c r="C44" s="2">
        <v>78</v>
      </c>
      <c r="D44" s="10">
        <f t="shared" si="0"/>
        <v>-1</v>
      </c>
      <c r="E44" s="10">
        <f t="shared" si="1"/>
        <v>8</v>
      </c>
      <c r="F44" s="10">
        <f t="shared" si="2"/>
        <v>15</v>
      </c>
      <c r="G44" s="10">
        <f t="shared" si="3"/>
        <v>-24</v>
      </c>
    </row>
    <row r="45" spans="3:7" x14ac:dyDescent="0.2">
      <c r="C45" s="2">
        <v>79</v>
      </c>
      <c r="D45" s="10">
        <f t="shared" si="0"/>
        <v>-1</v>
      </c>
      <c r="E45" s="10">
        <f t="shared" si="1"/>
        <v>9</v>
      </c>
      <c r="F45" s="10">
        <f t="shared" si="2"/>
        <v>16</v>
      </c>
      <c r="G45" s="10">
        <f t="shared" si="3"/>
        <v>-26</v>
      </c>
    </row>
    <row r="46" spans="3:7" x14ac:dyDescent="0.2">
      <c r="C46" s="2">
        <v>80</v>
      </c>
      <c r="D46" s="10">
        <f t="shared" si="0"/>
        <v>-1</v>
      </c>
      <c r="E46" s="10">
        <f t="shared" si="1"/>
        <v>10</v>
      </c>
      <c r="F46" s="10">
        <f t="shared" si="2"/>
        <v>17</v>
      </c>
      <c r="G46" s="10">
        <f t="shared" si="3"/>
        <v>-28</v>
      </c>
    </row>
  </sheetData>
  <pageMargins left="0.75" right="0.75" top="1" bottom="1" header="0.5" footer="0.5"/>
  <headerFooter alignWithMargins="0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19F3F9-AD3B-49C8-B67F-C6ABBDBB3FE1}">
  <sheetPr codeName="Sheet30"/>
  <dimension ref="A3:J17"/>
  <sheetViews>
    <sheetView workbookViewId="0">
      <selection activeCell="G14" sqref="G14"/>
    </sheetView>
  </sheetViews>
  <sheetFormatPr defaultRowHeight="15" x14ac:dyDescent="0.25"/>
  <cols>
    <col min="1" max="1" width="17" style="26" customWidth="1"/>
    <col min="2" max="2" width="15.5703125" style="26" bestFit="1" customWidth="1"/>
    <col min="3" max="3" width="7" style="26" customWidth="1"/>
    <col min="4" max="4" width="10.7109375" style="26" customWidth="1"/>
    <col min="5" max="5" width="11" style="26" bestFit="1" customWidth="1"/>
    <col min="6" max="6" width="3.7109375" style="26" customWidth="1"/>
    <col min="7" max="7" width="13.7109375" style="26" bestFit="1" customWidth="1"/>
    <col min="8" max="8" width="8" style="26" customWidth="1"/>
    <col min="9" max="9" width="3.7109375" style="26" customWidth="1"/>
    <col min="10" max="11" width="10.7109375" style="26" bestFit="1" customWidth="1"/>
    <col min="12" max="16384" width="9.140625" style="26"/>
  </cols>
  <sheetData>
    <row r="3" spans="1:10" x14ac:dyDescent="0.25">
      <c r="A3" s="26" t="s">
        <v>400</v>
      </c>
      <c r="B3" s="26" t="s">
        <v>401</v>
      </c>
    </row>
    <row r="4" spans="1:10" x14ac:dyDescent="0.25">
      <c r="A4" s="26" t="s">
        <v>402</v>
      </c>
      <c r="B4" s="26" t="s">
        <v>403</v>
      </c>
      <c r="C4" s="26" t="s">
        <v>404</v>
      </c>
      <c r="D4" s="26" t="s">
        <v>405</v>
      </c>
    </row>
    <row r="5" spans="1:10" x14ac:dyDescent="0.25">
      <c r="A5" s="47" t="s">
        <v>406</v>
      </c>
      <c r="B5" s="48">
        <v>0.84269662921348309</v>
      </c>
      <c r="C5" s="48">
        <v>0.15730337078651685</v>
      </c>
      <c r="D5" s="48">
        <v>1</v>
      </c>
    </row>
    <row r="6" spans="1:10" x14ac:dyDescent="0.25">
      <c r="A6" s="49" t="s">
        <v>407</v>
      </c>
      <c r="B6" s="48">
        <v>0.43023255813953487</v>
      </c>
      <c r="C6" s="50">
        <v>0.56976744186046513</v>
      </c>
      <c r="D6" s="48">
        <v>1</v>
      </c>
    </row>
    <row r="7" spans="1:10" x14ac:dyDescent="0.25">
      <c r="A7" s="49" t="s">
        <v>408</v>
      </c>
      <c r="B7" s="48">
        <v>0.98765432098765427</v>
      </c>
      <c r="C7" s="48">
        <v>1.2345679012345678E-2</v>
      </c>
      <c r="D7" s="48">
        <v>1</v>
      </c>
      <c r="E7" s="26" t="s">
        <v>409</v>
      </c>
    </row>
    <row r="8" spans="1:10" x14ac:dyDescent="0.25">
      <c r="A8" s="49" t="s">
        <v>410</v>
      </c>
      <c r="B8" s="48">
        <v>0.95370370370370372</v>
      </c>
      <c r="C8" s="48">
        <v>4.6296296296296294E-2</v>
      </c>
      <c r="D8" s="48">
        <v>1</v>
      </c>
    </row>
    <row r="9" spans="1:10" x14ac:dyDescent="0.25">
      <c r="A9" s="47" t="s">
        <v>411</v>
      </c>
      <c r="B9" s="48">
        <v>0.94845360824742264</v>
      </c>
      <c r="C9" s="48">
        <v>5.1546391752577317E-2</v>
      </c>
      <c r="D9" s="48">
        <v>1</v>
      </c>
    </row>
    <row r="10" spans="1:10" x14ac:dyDescent="0.25">
      <c r="A10" s="49" t="s">
        <v>407</v>
      </c>
      <c r="B10" s="48">
        <v>0.953125</v>
      </c>
      <c r="C10" s="48">
        <v>4.6875E-2</v>
      </c>
      <c r="D10" s="48">
        <v>1</v>
      </c>
    </row>
    <row r="11" spans="1:10" x14ac:dyDescent="0.25">
      <c r="A11" s="49" t="s">
        <v>408</v>
      </c>
      <c r="B11" s="48">
        <v>0.94696969696969702</v>
      </c>
      <c r="C11" s="48">
        <v>5.3030303030303032E-2</v>
      </c>
      <c r="D11" s="48">
        <v>1</v>
      </c>
    </row>
    <row r="12" spans="1:10" x14ac:dyDescent="0.25">
      <c r="A12" s="49" t="s">
        <v>410</v>
      </c>
      <c r="B12" s="48">
        <v>0.94736842105263153</v>
      </c>
      <c r="C12" s="48">
        <v>5.2631578947368418E-2</v>
      </c>
      <c r="D12" s="48">
        <v>1</v>
      </c>
      <c r="G12" s="43"/>
      <c r="H12" s="43"/>
      <c r="I12" s="43"/>
      <c r="J12" s="43"/>
    </row>
    <row r="13" spans="1:10" x14ac:dyDescent="0.25">
      <c r="A13" s="47" t="s">
        <v>412</v>
      </c>
      <c r="B13" s="48">
        <v>0.66666666666666663</v>
      </c>
      <c r="C13" s="48">
        <v>0.33333333333333331</v>
      </c>
      <c r="D13" s="48">
        <v>1</v>
      </c>
      <c r="G13" s="43" t="s">
        <v>413</v>
      </c>
      <c r="H13" s="43"/>
      <c r="I13" s="43"/>
      <c r="J13" s="43"/>
    </row>
    <row r="14" spans="1:10" x14ac:dyDescent="0.25">
      <c r="A14" s="49" t="s">
        <v>407</v>
      </c>
      <c r="B14" s="48">
        <v>0.6</v>
      </c>
      <c r="C14" s="48">
        <v>0.4</v>
      </c>
      <c r="D14" s="48">
        <v>1</v>
      </c>
      <c r="G14" s="43" t="s">
        <v>414</v>
      </c>
      <c r="H14" s="43"/>
      <c r="I14" s="43"/>
      <c r="J14" s="43"/>
    </row>
    <row r="15" spans="1:10" x14ac:dyDescent="0.25">
      <c r="A15" s="49" t="s">
        <v>408</v>
      </c>
      <c r="B15" s="48">
        <v>0.48648648648648651</v>
      </c>
      <c r="C15" s="50">
        <v>0.51351351351351349</v>
      </c>
      <c r="D15" s="48">
        <v>1</v>
      </c>
      <c r="G15" s="43" t="s">
        <v>415</v>
      </c>
      <c r="H15" s="43"/>
      <c r="I15" s="43"/>
      <c r="J15" s="43"/>
    </row>
    <row r="16" spans="1:10" x14ac:dyDescent="0.25">
      <c r="A16" s="49" t="s">
        <v>410</v>
      </c>
      <c r="B16" s="48">
        <v>1</v>
      </c>
      <c r="C16" s="48">
        <v>0</v>
      </c>
      <c r="D16" s="48">
        <v>1</v>
      </c>
      <c r="G16" s="43"/>
      <c r="H16" s="43"/>
      <c r="I16" s="43"/>
      <c r="J16" s="43"/>
    </row>
    <row r="17" spans="1:4" x14ac:dyDescent="0.25">
      <c r="A17" s="47" t="s">
        <v>405</v>
      </c>
      <c r="B17" s="48">
        <v>0.83256880733944949</v>
      </c>
      <c r="C17" s="48">
        <v>0.16743119266055045</v>
      </c>
      <c r="D17" s="48">
        <v>1</v>
      </c>
    </row>
  </sheetData>
  <pageMargins left="0.7" right="0.7" top="0.75" bottom="0.75" header="0.3" footer="0.3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86E8A-3028-4F12-A773-E25856A79524}">
  <sheetPr codeName="Sheet31"/>
  <dimension ref="C1:K875"/>
  <sheetViews>
    <sheetView topLeftCell="A3" workbookViewId="0">
      <selection activeCell="E6" sqref="E6"/>
    </sheetView>
  </sheetViews>
  <sheetFormatPr defaultRowHeight="15" x14ac:dyDescent="0.25"/>
  <cols>
    <col min="1" max="4" width="9.140625" style="26"/>
    <col min="5" max="5" width="28.7109375" style="26" customWidth="1"/>
    <col min="6" max="6" width="13.140625" style="26" customWidth="1"/>
    <col min="7" max="16384" width="9.140625" style="26"/>
  </cols>
  <sheetData>
    <row r="1" spans="3:11" x14ac:dyDescent="0.25">
      <c r="C1" s="41" t="s">
        <v>416</v>
      </c>
    </row>
    <row r="3" spans="3:11" x14ac:dyDescent="0.25">
      <c r="C3" s="26" t="s">
        <v>417</v>
      </c>
      <c r="D3" s="26" t="s">
        <v>418</v>
      </c>
      <c r="E3" s="26" t="s">
        <v>419</v>
      </c>
      <c r="F3" s="51"/>
      <c r="G3" s="51"/>
      <c r="H3" s="51"/>
      <c r="I3" s="51"/>
      <c r="J3" s="51"/>
      <c r="K3" s="43"/>
    </row>
    <row r="4" spans="3:11" x14ac:dyDescent="0.25">
      <c r="C4" s="26" t="s">
        <v>403</v>
      </c>
      <c r="D4" s="26" t="s">
        <v>411</v>
      </c>
      <c r="E4" s="26" t="s">
        <v>410</v>
      </c>
      <c r="F4" s="51" t="s">
        <v>420</v>
      </c>
      <c r="G4" s="51"/>
      <c r="H4" s="51"/>
      <c r="I4" s="51"/>
      <c r="J4" s="51"/>
      <c r="K4" s="43"/>
    </row>
    <row r="5" spans="3:11" x14ac:dyDescent="0.25">
      <c r="C5" s="26" t="s">
        <v>403</v>
      </c>
      <c r="D5" s="26" t="s">
        <v>406</v>
      </c>
      <c r="E5" s="26" t="s">
        <v>410</v>
      </c>
      <c r="F5" s="51" t="s">
        <v>421</v>
      </c>
      <c r="G5" s="51"/>
      <c r="H5" s="51"/>
      <c r="I5" s="51"/>
      <c r="J5" s="51"/>
      <c r="K5" s="43"/>
    </row>
    <row r="6" spans="3:11" x14ac:dyDescent="0.25">
      <c r="C6" s="26" t="s">
        <v>403</v>
      </c>
      <c r="D6" s="26" t="s">
        <v>406</v>
      </c>
      <c r="E6" s="26" t="s">
        <v>408</v>
      </c>
      <c r="F6" s="51" t="s">
        <v>422</v>
      </c>
      <c r="G6" s="51"/>
      <c r="H6" s="51"/>
      <c r="I6" s="51"/>
      <c r="J6" s="51"/>
      <c r="K6" s="43"/>
    </row>
    <row r="7" spans="3:11" x14ac:dyDescent="0.25">
      <c r="C7" s="26" t="s">
        <v>404</v>
      </c>
      <c r="D7" s="26" t="s">
        <v>406</v>
      </c>
      <c r="E7" s="26" t="s">
        <v>410</v>
      </c>
      <c r="F7" s="51" t="s">
        <v>423</v>
      </c>
      <c r="G7" s="51"/>
      <c r="H7" s="51"/>
      <c r="I7" s="51"/>
      <c r="J7" s="51"/>
      <c r="K7" s="43"/>
    </row>
    <row r="8" spans="3:11" x14ac:dyDescent="0.25">
      <c r="C8" s="26" t="s">
        <v>403</v>
      </c>
      <c r="D8" s="26" t="s">
        <v>406</v>
      </c>
      <c r="E8" s="26" t="s">
        <v>410</v>
      </c>
      <c r="F8" s="51" t="s">
        <v>424</v>
      </c>
      <c r="G8" s="51"/>
      <c r="H8" s="51"/>
      <c r="I8" s="51"/>
      <c r="J8" s="51"/>
      <c r="K8" s="43"/>
    </row>
    <row r="9" spans="3:11" x14ac:dyDescent="0.25">
      <c r="C9" s="26" t="s">
        <v>403</v>
      </c>
      <c r="D9" s="26" t="s">
        <v>406</v>
      </c>
      <c r="E9" s="26" t="s">
        <v>408</v>
      </c>
      <c r="F9" s="51" t="s">
        <v>425</v>
      </c>
      <c r="G9" s="51"/>
      <c r="H9" s="51"/>
      <c r="I9" s="51"/>
      <c r="J9" s="51"/>
      <c r="K9" s="43"/>
    </row>
    <row r="10" spans="3:11" x14ac:dyDescent="0.25">
      <c r="C10" s="26" t="s">
        <v>404</v>
      </c>
      <c r="D10" s="26" t="s">
        <v>412</v>
      </c>
      <c r="E10" s="26" t="s">
        <v>407</v>
      </c>
      <c r="F10" s="51" t="s">
        <v>426</v>
      </c>
      <c r="G10" s="51"/>
      <c r="H10" s="51"/>
      <c r="I10" s="51"/>
      <c r="J10" s="51"/>
      <c r="K10" s="43"/>
    </row>
    <row r="11" spans="3:11" x14ac:dyDescent="0.25">
      <c r="C11" s="26" t="s">
        <v>403</v>
      </c>
      <c r="D11" s="26" t="s">
        <v>411</v>
      </c>
      <c r="E11" s="26" t="s">
        <v>408</v>
      </c>
      <c r="F11" s="51" t="s">
        <v>427</v>
      </c>
      <c r="G11" s="51"/>
      <c r="H11" s="51"/>
      <c r="I11" s="51"/>
      <c r="J11" s="51"/>
      <c r="K11" s="43"/>
    </row>
    <row r="12" spans="3:11" x14ac:dyDescent="0.25">
      <c r="C12" s="26" t="s">
        <v>403</v>
      </c>
      <c r="D12" s="26" t="s">
        <v>411</v>
      </c>
      <c r="E12" s="26" t="s">
        <v>408</v>
      </c>
      <c r="F12" s="51" t="s">
        <v>428</v>
      </c>
      <c r="G12" s="51"/>
      <c r="H12" s="51"/>
      <c r="I12" s="51"/>
      <c r="J12" s="51"/>
      <c r="K12" s="43"/>
    </row>
    <row r="13" spans="3:11" x14ac:dyDescent="0.25">
      <c r="C13" s="26" t="s">
        <v>403</v>
      </c>
      <c r="D13" s="26" t="s">
        <v>411</v>
      </c>
      <c r="E13" s="26" t="s">
        <v>408</v>
      </c>
    </row>
    <row r="14" spans="3:11" x14ac:dyDescent="0.25">
      <c r="C14" s="26" t="s">
        <v>403</v>
      </c>
      <c r="D14" s="26" t="s">
        <v>412</v>
      </c>
      <c r="E14" s="26" t="s">
        <v>410</v>
      </c>
    </row>
    <row r="15" spans="3:11" x14ac:dyDescent="0.25">
      <c r="C15" s="26" t="s">
        <v>403</v>
      </c>
      <c r="D15" s="26" t="s">
        <v>406</v>
      </c>
      <c r="E15" s="26" t="s">
        <v>408</v>
      </c>
    </row>
    <row r="16" spans="3:11" x14ac:dyDescent="0.25">
      <c r="C16" s="26" t="s">
        <v>404</v>
      </c>
      <c r="D16" s="26" t="s">
        <v>412</v>
      </c>
      <c r="E16" s="26" t="s">
        <v>408</v>
      </c>
    </row>
    <row r="17" spans="3:5" x14ac:dyDescent="0.25">
      <c r="C17" s="26" t="s">
        <v>403</v>
      </c>
      <c r="D17" s="26" t="s">
        <v>406</v>
      </c>
      <c r="E17" s="26" t="s">
        <v>408</v>
      </c>
    </row>
    <row r="18" spans="3:5" x14ac:dyDescent="0.25">
      <c r="C18" s="26" t="s">
        <v>403</v>
      </c>
      <c r="D18" s="26" t="s">
        <v>412</v>
      </c>
      <c r="E18" s="26" t="s">
        <v>408</v>
      </c>
    </row>
    <row r="19" spans="3:5" x14ac:dyDescent="0.25">
      <c r="C19" s="26" t="s">
        <v>404</v>
      </c>
      <c r="D19" s="26" t="s">
        <v>406</v>
      </c>
      <c r="E19" s="26" t="s">
        <v>407</v>
      </c>
    </row>
    <row r="20" spans="3:5" x14ac:dyDescent="0.25">
      <c r="C20" s="26" t="s">
        <v>403</v>
      </c>
      <c r="D20" s="26" t="s">
        <v>411</v>
      </c>
      <c r="E20" s="26" t="s">
        <v>410</v>
      </c>
    </row>
    <row r="21" spans="3:5" x14ac:dyDescent="0.25">
      <c r="C21" s="26" t="s">
        <v>404</v>
      </c>
      <c r="D21" s="26" t="s">
        <v>411</v>
      </c>
      <c r="E21" s="26" t="s">
        <v>408</v>
      </c>
    </row>
    <row r="22" spans="3:5" x14ac:dyDescent="0.25">
      <c r="C22" s="26" t="s">
        <v>403</v>
      </c>
      <c r="D22" s="26" t="s">
        <v>411</v>
      </c>
      <c r="E22" s="26" t="s">
        <v>408</v>
      </c>
    </row>
    <row r="23" spans="3:5" x14ac:dyDescent="0.25">
      <c r="C23" s="26" t="s">
        <v>403</v>
      </c>
      <c r="D23" s="26" t="s">
        <v>406</v>
      </c>
      <c r="E23" s="26" t="s">
        <v>410</v>
      </c>
    </row>
    <row r="24" spans="3:5" x14ac:dyDescent="0.25">
      <c r="C24" s="26" t="s">
        <v>403</v>
      </c>
      <c r="D24" s="26" t="s">
        <v>411</v>
      </c>
      <c r="E24" s="26" t="s">
        <v>410</v>
      </c>
    </row>
    <row r="25" spans="3:5" x14ac:dyDescent="0.25">
      <c r="C25" s="26" t="s">
        <v>403</v>
      </c>
      <c r="D25" s="26" t="s">
        <v>411</v>
      </c>
      <c r="E25" s="26" t="s">
        <v>408</v>
      </c>
    </row>
    <row r="26" spans="3:5" x14ac:dyDescent="0.25">
      <c r="C26" s="26" t="s">
        <v>404</v>
      </c>
      <c r="D26" s="26" t="s">
        <v>412</v>
      </c>
      <c r="E26" s="26" t="s">
        <v>407</v>
      </c>
    </row>
    <row r="27" spans="3:5" x14ac:dyDescent="0.25">
      <c r="C27" s="26" t="s">
        <v>403</v>
      </c>
      <c r="D27" s="26" t="s">
        <v>411</v>
      </c>
      <c r="E27" s="26" t="s">
        <v>410</v>
      </c>
    </row>
    <row r="28" spans="3:5" x14ac:dyDescent="0.25">
      <c r="C28" s="26" t="s">
        <v>403</v>
      </c>
      <c r="D28" s="26" t="s">
        <v>406</v>
      </c>
      <c r="E28" s="26" t="s">
        <v>410</v>
      </c>
    </row>
    <row r="29" spans="3:5" x14ac:dyDescent="0.25">
      <c r="C29" s="26" t="s">
        <v>403</v>
      </c>
      <c r="D29" s="26" t="s">
        <v>411</v>
      </c>
      <c r="E29" s="26" t="s">
        <v>410</v>
      </c>
    </row>
    <row r="30" spans="3:5" x14ac:dyDescent="0.25">
      <c r="C30" s="26" t="s">
        <v>404</v>
      </c>
      <c r="D30" s="26" t="s">
        <v>406</v>
      </c>
      <c r="E30" s="26" t="s">
        <v>407</v>
      </c>
    </row>
    <row r="31" spans="3:5" x14ac:dyDescent="0.25">
      <c r="C31" s="26" t="s">
        <v>404</v>
      </c>
      <c r="D31" s="26" t="s">
        <v>412</v>
      </c>
      <c r="E31" s="26" t="s">
        <v>408</v>
      </c>
    </row>
    <row r="32" spans="3:5" x14ac:dyDescent="0.25">
      <c r="C32" s="26" t="s">
        <v>403</v>
      </c>
      <c r="D32" s="26" t="s">
        <v>406</v>
      </c>
      <c r="E32" s="26" t="s">
        <v>408</v>
      </c>
    </row>
    <row r="33" spans="3:5" x14ac:dyDescent="0.25">
      <c r="C33" s="26" t="s">
        <v>403</v>
      </c>
      <c r="D33" s="26" t="s">
        <v>411</v>
      </c>
      <c r="E33" s="26" t="s">
        <v>408</v>
      </c>
    </row>
    <row r="34" spans="3:5" x14ac:dyDescent="0.25">
      <c r="C34" s="26" t="s">
        <v>403</v>
      </c>
      <c r="D34" s="26" t="s">
        <v>411</v>
      </c>
      <c r="E34" s="26" t="s">
        <v>407</v>
      </c>
    </row>
    <row r="35" spans="3:5" x14ac:dyDescent="0.25">
      <c r="C35" s="26" t="s">
        <v>403</v>
      </c>
      <c r="D35" s="26" t="s">
        <v>406</v>
      </c>
      <c r="E35" s="26" t="s">
        <v>408</v>
      </c>
    </row>
    <row r="36" spans="3:5" x14ac:dyDescent="0.25">
      <c r="C36" s="26" t="s">
        <v>403</v>
      </c>
      <c r="D36" s="26" t="s">
        <v>406</v>
      </c>
      <c r="E36" s="26" t="s">
        <v>410</v>
      </c>
    </row>
    <row r="37" spans="3:5" x14ac:dyDescent="0.25">
      <c r="C37" s="26" t="s">
        <v>403</v>
      </c>
      <c r="D37" s="26" t="s">
        <v>411</v>
      </c>
      <c r="E37" s="26" t="s">
        <v>410</v>
      </c>
    </row>
    <row r="38" spans="3:5" x14ac:dyDescent="0.25">
      <c r="C38" s="26" t="s">
        <v>403</v>
      </c>
      <c r="D38" s="26" t="s">
        <v>406</v>
      </c>
      <c r="E38" s="26" t="s">
        <v>408</v>
      </c>
    </row>
    <row r="39" spans="3:5" x14ac:dyDescent="0.25">
      <c r="C39" s="26" t="s">
        <v>403</v>
      </c>
      <c r="D39" s="26" t="s">
        <v>406</v>
      </c>
      <c r="E39" s="26" t="s">
        <v>408</v>
      </c>
    </row>
    <row r="40" spans="3:5" x14ac:dyDescent="0.25">
      <c r="C40" s="26" t="s">
        <v>404</v>
      </c>
      <c r="D40" s="26" t="s">
        <v>412</v>
      </c>
      <c r="E40" s="26" t="s">
        <v>407</v>
      </c>
    </row>
    <row r="41" spans="3:5" x14ac:dyDescent="0.25">
      <c r="C41" s="26" t="s">
        <v>403</v>
      </c>
      <c r="D41" s="26" t="s">
        <v>406</v>
      </c>
      <c r="E41" s="26" t="s">
        <v>410</v>
      </c>
    </row>
    <row r="42" spans="3:5" x14ac:dyDescent="0.25">
      <c r="C42" s="26" t="s">
        <v>403</v>
      </c>
      <c r="D42" s="26" t="s">
        <v>406</v>
      </c>
      <c r="E42" s="26" t="s">
        <v>410</v>
      </c>
    </row>
    <row r="43" spans="3:5" x14ac:dyDescent="0.25">
      <c r="C43" s="26" t="s">
        <v>403</v>
      </c>
      <c r="D43" s="26" t="s">
        <v>406</v>
      </c>
      <c r="E43" s="26" t="s">
        <v>408</v>
      </c>
    </row>
    <row r="44" spans="3:5" x14ac:dyDescent="0.25">
      <c r="C44" s="26" t="s">
        <v>403</v>
      </c>
      <c r="D44" s="26" t="s">
        <v>411</v>
      </c>
      <c r="E44" s="26" t="s">
        <v>407</v>
      </c>
    </row>
    <row r="45" spans="3:5" x14ac:dyDescent="0.25">
      <c r="C45" s="26" t="s">
        <v>403</v>
      </c>
      <c r="D45" s="26" t="s">
        <v>411</v>
      </c>
      <c r="E45" s="26" t="s">
        <v>407</v>
      </c>
    </row>
    <row r="46" spans="3:5" x14ac:dyDescent="0.25">
      <c r="C46" s="26" t="s">
        <v>403</v>
      </c>
      <c r="D46" s="26" t="s">
        <v>406</v>
      </c>
      <c r="E46" s="26" t="s">
        <v>407</v>
      </c>
    </row>
    <row r="47" spans="3:5" x14ac:dyDescent="0.25">
      <c r="C47" s="26" t="s">
        <v>403</v>
      </c>
      <c r="D47" s="26" t="s">
        <v>411</v>
      </c>
      <c r="E47" s="26" t="s">
        <v>410</v>
      </c>
    </row>
    <row r="48" spans="3:5" x14ac:dyDescent="0.25">
      <c r="C48" s="26" t="s">
        <v>403</v>
      </c>
      <c r="D48" s="26" t="s">
        <v>412</v>
      </c>
      <c r="E48" s="26" t="s">
        <v>407</v>
      </c>
    </row>
    <row r="49" spans="3:5" x14ac:dyDescent="0.25">
      <c r="C49" s="26" t="s">
        <v>403</v>
      </c>
      <c r="D49" s="26" t="s">
        <v>406</v>
      </c>
      <c r="E49" s="26" t="s">
        <v>410</v>
      </c>
    </row>
    <row r="50" spans="3:5" x14ac:dyDescent="0.25">
      <c r="C50" s="26" t="s">
        <v>403</v>
      </c>
      <c r="D50" s="26" t="s">
        <v>406</v>
      </c>
      <c r="E50" s="26" t="s">
        <v>408</v>
      </c>
    </row>
    <row r="51" spans="3:5" x14ac:dyDescent="0.25">
      <c r="C51" s="26" t="s">
        <v>403</v>
      </c>
      <c r="D51" s="26" t="s">
        <v>411</v>
      </c>
      <c r="E51" s="26" t="s">
        <v>408</v>
      </c>
    </row>
    <row r="52" spans="3:5" x14ac:dyDescent="0.25">
      <c r="C52" s="26" t="s">
        <v>403</v>
      </c>
      <c r="D52" s="26" t="s">
        <v>406</v>
      </c>
      <c r="E52" s="26" t="s">
        <v>408</v>
      </c>
    </row>
    <row r="53" spans="3:5" x14ac:dyDescent="0.25">
      <c r="C53" s="26" t="s">
        <v>403</v>
      </c>
      <c r="D53" s="26" t="s">
        <v>412</v>
      </c>
      <c r="E53" s="26" t="s">
        <v>410</v>
      </c>
    </row>
    <row r="54" spans="3:5" x14ac:dyDescent="0.25">
      <c r="C54" s="26" t="s">
        <v>403</v>
      </c>
      <c r="D54" s="26" t="s">
        <v>406</v>
      </c>
      <c r="E54" s="26" t="s">
        <v>408</v>
      </c>
    </row>
    <row r="55" spans="3:5" x14ac:dyDescent="0.25">
      <c r="C55" s="26" t="s">
        <v>404</v>
      </c>
      <c r="D55" s="26" t="s">
        <v>406</v>
      </c>
      <c r="E55" s="26" t="s">
        <v>407</v>
      </c>
    </row>
    <row r="56" spans="3:5" x14ac:dyDescent="0.25">
      <c r="C56" s="26" t="s">
        <v>404</v>
      </c>
      <c r="D56" s="26" t="s">
        <v>406</v>
      </c>
      <c r="E56" s="26" t="s">
        <v>407</v>
      </c>
    </row>
    <row r="57" spans="3:5" x14ac:dyDescent="0.25">
      <c r="C57" s="26" t="s">
        <v>404</v>
      </c>
      <c r="D57" s="26" t="s">
        <v>406</v>
      </c>
      <c r="E57" s="26" t="s">
        <v>407</v>
      </c>
    </row>
    <row r="58" spans="3:5" x14ac:dyDescent="0.25">
      <c r="C58" s="26" t="s">
        <v>403</v>
      </c>
      <c r="D58" s="26" t="s">
        <v>411</v>
      </c>
      <c r="E58" s="26" t="s">
        <v>408</v>
      </c>
    </row>
    <row r="59" spans="3:5" x14ac:dyDescent="0.25">
      <c r="C59" s="26" t="s">
        <v>403</v>
      </c>
      <c r="D59" s="26" t="s">
        <v>406</v>
      </c>
      <c r="E59" s="26" t="s">
        <v>408</v>
      </c>
    </row>
    <row r="60" spans="3:5" x14ac:dyDescent="0.25">
      <c r="C60" s="26" t="s">
        <v>403</v>
      </c>
      <c r="D60" s="26" t="s">
        <v>412</v>
      </c>
      <c r="E60" s="26" t="s">
        <v>410</v>
      </c>
    </row>
    <row r="61" spans="3:5" x14ac:dyDescent="0.25">
      <c r="C61" s="26" t="s">
        <v>403</v>
      </c>
      <c r="D61" s="26" t="s">
        <v>411</v>
      </c>
      <c r="E61" s="26" t="s">
        <v>408</v>
      </c>
    </row>
    <row r="62" spans="3:5" x14ac:dyDescent="0.25">
      <c r="C62" s="26" t="s">
        <v>403</v>
      </c>
      <c r="D62" s="26" t="s">
        <v>412</v>
      </c>
      <c r="E62" s="26" t="s">
        <v>410</v>
      </c>
    </row>
    <row r="63" spans="3:5" x14ac:dyDescent="0.25">
      <c r="C63" s="26" t="s">
        <v>403</v>
      </c>
      <c r="D63" s="26" t="s">
        <v>406</v>
      </c>
      <c r="E63" s="26" t="s">
        <v>408</v>
      </c>
    </row>
    <row r="64" spans="3:5" x14ac:dyDescent="0.25">
      <c r="C64" s="26" t="s">
        <v>403</v>
      </c>
      <c r="D64" s="26" t="s">
        <v>411</v>
      </c>
      <c r="E64" s="26" t="s">
        <v>408</v>
      </c>
    </row>
    <row r="65" spans="3:5" x14ac:dyDescent="0.25">
      <c r="C65" s="26" t="s">
        <v>403</v>
      </c>
      <c r="D65" s="26" t="s">
        <v>412</v>
      </c>
      <c r="E65" s="26" t="s">
        <v>410</v>
      </c>
    </row>
    <row r="66" spans="3:5" x14ac:dyDescent="0.25">
      <c r="C66" s="26" t="s">
        <v>403</v>
      </c>
      <c r="D66" s="26" t="s">
        <v>406</v>
      </c>
      <c r="E66" s="26" t="s">
        <v>410</v>
      </c>
    </row>
    <row r="67" spans="3:5" x14ac:dyDescent="0.25">
      <c r="C67" s="26" t="s">
        <v>403</v>
      </c>
      <c r="D67" s="26" t="s">
        <v>406</v>
      </c>
      <c r="E67" s="26" t="s">
        <v>408</v>
      </c>
    </row>
    <row r="68" spans="3:5" x14ac:dyDescent="0.25">
      <c r="C68" s="26" t="s">
        <v>403</v>
      </c>
      <c r="D68" s="26" t="s">
        <v>411</v>
      </c>
      <c r="E68" s="26" t="s">
        <v>408</v>
      </c>
    </row>
    <row r="69" spans="3:5" x14ac:dyDescent="0.25">
      <c r="C69" s="26" t="s">
        <v>403</v>
      </c>
      <c r="D69" s="26" t="s">
        <v>406</v>
      </c>
      <c r="E69" s="26" t="s">
        <v>410</v>
      </c>
    </row>
    <row r="70" spans="3:5" x14ac:dyDescent="0.25">
      <c r="C70" s="26" t="s">
        <v>404</v>
      </c>
      <c r="D70" s="26" t="s">
        <v>412</v>
      </c>
      <c r="E70" s="26" t="s">
        <v>408</v>
      </c>
    </row>
    <row r="71" spans="3:5" x14ac:dyDescent="0.25">
      <c r="C71" s="26" t="s">
        <v>403</v>
      </c>
      <c r="D71" s="26" t="s">
        <v>411</v>
      </c>
      <c r="E71" s="26" t="s">
        <v>408</v>
      </c>
    </row>
    <row r="72" spans="3:5" x14ac:dyDescent="0.25">
      <c r="C72" s="26" t="s">
        <v>403</v>
      </c>
      <c r="D72" s="26" t="s">
        <v>411</v>
      </c>
      <c r="E72" s="26" t="s">
        <v>407</v>
      </c>
    </row>
    <row r="73" spans="3:5" x14ac:dyDescent="0.25">
      <c r="C73" s="26" t="s">
        <v>403</v>
      </c>
      <c r="D73" s="26" t="s">
        <v>406</v>
      </c>
      <c r="E73" s="26" t="s">
        <v>410</v>
      </c>
    </row>
    <row r="74" spans="3:5" x14ac:dyDescent="0.25">
      <c r="C74" s="26" t="s">
        <v>403</v>
      </c>
      <c r="D74" s="26" t="s">
        <v>411</v>
      </c>
      <c r="E74" s="26" t="s">
        <v>407</v>
      </c>
    </row>
    <row r="75" spans="3:5" x14ac:dyDescent="0.25">
      <c r="C75" s="26" t="s">
        <v>403</v>
      </c>
      <c r="D75" s="26" t="s">
        <v>412</v>
      </c>
      <c r="E75" s="26" t="s">
        <v>410</v>
      </c>
    </row>
    <row r="76" spans="3:5" x14ac:dyDescent="0.25">
      <c r="C76" s="26" t="s">
        <v>403</v>
      </c>
      <c r="D76" s="26" t="s">
        <v>406</v>
      </c>
      <c r="E76" s="26" t="s">
        <v>408</v>
      </c>
    </row>
    <row r="77" spans="3:5" x14ac:dyDescent="0.25">
      <c r="C77" s="26" t="s">
        <v>403</v>
      </c>
      <c r="D77" s="26" t="s">
        <v>406</v>
      </c>
      <c r="E77" s="26" t="s">
        <v>408</v>
      </c>
    </row>
    <row r="78" spans="3:5" x14ac:dyDescent="0.25">
      <c r="C78" s="26" t="s">
        <v>403</v>
      </c>
      <c r="D78" s="26" t="s">
        <v>412</v>
      </c>
      <c r="E78" s="26" t="s">
        <v>407</v>
      </c>
    </row>
    <row r="79" spans="3:5" x14ac:dyDescent="0.25">
      <c r="C79" s="26" t="s">
        <v>403</v>
      </c>
      <c r="D79" s="26" t="s">
        <v>411</v>
      </c>
      <c r="E79" s="26" t="s">
        <v>407</v>
      </c>
    </row>
    <row r="80" spans="3:5" x14ac:dyDescent="0.25">
      <c r="C80" s="26" t="s">
        <v>403</v>
      </c>
      <c r="D80" s="26" t="s">
        <v>411</v>
      </c>
      <c r="E80" s="26" t="s">
        <v>410</v>
      </c>
    </row>
    <row r="81" spans="3:5" x14ac:dyDescent="0.25">
      <c r="C81" s="26" t="s">
        <v>403</v>
      </c>
      <c r="D81" s="26" t="s">
        <v>406</v>
      </c>
      <c r="E81" s="26" t="s">
        <v>408</v>
      </c>
    </row>
    <row r="82" spans="3:5" x14ac:dyDescent="0.25">
      <c r="C82" s="26" t="s">
        <v>403</v>
      </c>
      <c r="D82" s="26" t="s">
        <v>412</v>
      </c>
      <c r="E82" s="26" t="s">
        <v>407</v>
      </c>
    </row>
    <row r="83" spans="3:5" x14ac:dyDescent="0.25">
      <c r="C83" s="26" t="s">
        <v>403</v>
      </c>
      <c r="D83" s="26" t="s">
        <v>406</v>
      </c>
      <c r="E83" s="26" t="s">
        <v>407</v>
      </c>
    </row>
    <row r="84" spans="3:5" x14ac:dyDescent="0.25">
      <c r="C84" s="26" t="s">
        <v>403</v>
      </c>
      <c r="D84" s="26" t="s">
        <v>412</v>
      </c>
      <c r="E84" s="26" t="s">
        <v>407</v>
      </c>
    </row>
    <row r="85" spans="3:5" x14ac:dyDescent="0.25">
      <c r="C85" s="26" t="s">
        <v>403</v>
      </c>
      <c r="D85" s="26" t="s">
        <v>411</v>
      </c>
      <c r="E85" s="26" t="s">
        <v>407</v>
      </c>
    </row>
    <row r="86" spans="3:5" x14ac:dyDescent="0.25">
      <c r="C86" s="26" t="s">
        <v>403</v>
      </c>
      <c r="D86" s="26" t="s">
        <v>406</v>
      </c>
      <c r="E86" s="26" t="s">
        <v>410</v>
      </c>
    </row>
    <row r="87" spans="3:5" x14ac:dyDescent="0.25">
      <c r="C87" s="26" t="s">
        <v>403</v>
      </c>
      <c r="D87" s="26" t="s">
        <v>412</v>
      </c>
      <c r="E87" s="26" t="s">
        <v>410</v>
      </c>
    </row>
    <row r="88" spans="3:5" x14ac:dyDescent="0.25">
      <c r="C88" s="26" t="s">
        <v>403</v>
      </c>
      <c r="D88" s="26" t="s">
        <v>411</v>
      </c>
      <c r="E88" s="26" t="s">
        <v>408</v>
      </c>
    </row>
    <row r="89" spans="3:5" x14ac:dyDescent="0.25">
      <c r="C89" s="26" t="s">
        <v>403</v>
      </c>
      <c r="D89" s="26" t="s">
        <v>412</v>
      </c>
      <c r="E89" s="26" t="s">
        <v>408</v>
      </c>
    </row>
    <row r="90" spans="3:5" x14ac:dyDescent="0.25">
      <c r="C90" s="26" t="s">
        <v>403</v>
      </c>
      <c r="D90" s="26" t="s">
        <v>406</v>
      </c>
      <c r="E90" s="26" t="s">
        <v>408</v>
      </c>
    </row>
    <row r="91" spans="3:5" x14ac:dyDescent="0.25">
      <c r="C91" s="26" t="s">
        <v>404</v>
      </c>
      <c r="D91" s="26" t="s">
        <v>412</v>
      </c>
      <c r="E91" s="26" t="s">
        <v>408</v>
      </c>
    </row>
    <row r="92" spans="3:5" x14ac:dyDescent="0.25">
      <c r="C92" s="26" t="s">
        <v>403</v>
      </c>
      <c r="D92" s="26" t="s">
        <v>406</v>
      </c>
      <c r="E92" s="26" t="s">
        <v>407</v>
      </c>
    </row>
    <row r="93" spans="3:5" x14ac:dyDescent="0.25">
      <c r="C93" s="26" t="s">
        <v>404</v>
      </c>
      <c r="D93" s="26" t="s">
        <v>406</v>
      </c>
      <c r="E93" s="26" t="s">
        <v>407</v>
      </c>
    </row>
    <row r="94" spans="3:5" x14ac:dyDescent="0.25">
      <c r="C94" s="26" t="s">
        <v>403</v>
      </c>
      <c r="D94" s="26" t="s">
        <v>406</v>
      </c>
      <c r="E94" s="26" t="s">
        <v>408</v>
      </c>
    </row>
    <row r="95" spans="3:5" x14ac:dyDescent="0.25">
      <c r="C95" s="26" t="s">
        <v>403</v>
      </c>
      <c r="D95" s="26" t="s">
        <v>411</v>
      </c>
      <c r="E95" s="26" t="s">
        <v>408</v>
      </c>
    </row>
    <row r="96" spans="3:5" x14ac:dyDescent="0.25">
      <c r="C96" s="26" t="s">
        <v>403</v>
      </c>
      <c r="D96" s="26" t="s">
        <v>411</v>
      </c>
      <c r="E96" s="26" t="s">
        <v>408</v>
      </c>
    </row>
    <row r="97" spans="3:5" x14ac:dyDescent="0.25">
      <c r="C97" s="26" t="s">
        <v>403</v>
      </c>
      <c r="D97" s="26" t="s">
        <v>406</v>
      </c>
      <c r="E97" s="26" t="s">
        <v>410</v>
      </c>
    </row>
    <row r="98" spans="3:5" x14ac:dyDescent="0.25">
      <c r="C98" s="26" t="s">
        <v>404</v>
      </c>
      <c r="D98" s="26" t="s">
        <v>406</v>
      </c>
      <c r="E98" s="26" t="s">
        <v>407</v>
      </c>
    </row>
    <row r="99" spans="3:5" x14ac:dyDescent="0.25">
      <c r="C99" s="26" t="s">
        <v>403</v>
      </c>
      <c r="D99" s="26" t="s">
        <v>411</v>
      </c>
      <c r="E99" s="26" t="s">
        <v>408</v>
      </c>
    </row>
    <row r="100" spans="3:5" x14ac:dyDescent="0.25">
      <c r="C100" s="26" t="s">
        <v>403</v>
      </c>
      <c r="D100" s="26" t="s">
        <v>411</v>
      </c>
      <c r="E100" s="26" t="s">
        <v>410</v>
      </c>
    </row>
    <row r="101" spans="3:5" x14ac:dyDescent="0.25">
      <c r="C101" s="26" t="s">
        <v>403</v>
      </c>
      <c r="D101" s="26" t="s">
        <v>412</v>
      </c>
      <c r="E101" s="26" t="s">
        <v>407</v>
      </c>
    </row>
    <row r="102" spans="3:5" x14ac:dyDescent="0.25">
      <c r="C102" s="26" t="s">
        <v>403</v>
      </c>
      <c r="D102" s="26" t="s">
        <v>412</v>
      </c>
      <c r="E102" s="26" t="s">
        <v>410</v>
      </c>
    </row>
    <row r="103" spans="3:5" x14ac:dyDescent="0.25">
      <c r="C103" s="26" t="s">
        <v>403</v>
      </c>
      <c r="D103" s="26" t="s">
        <v>406</v>
      </c>
      <c r="E103" s="26" t="s">
        <v>408</v>
      </c>
    </row>
    <row r="104" spans="3:5" x14ac:dyDescent="0.25">
      <c r="C104" s="26" t="s">
        <v>403</v>
      </c>
      <c r="D104" s="26" t="s">
        <v>411</v>
      </c>
      <c r="E104" s="26" t="s">
        <v>408</v>
      </c>
    </row>
    <row r="105" spans="3:5" x14ac:dyDescent="0.25">
      <c r="C105" s="26" t="s">
        <v>403</v>
      </c>
      <c r="D105" s="26" t="s">
        <v>406</v>
      </c>
      <c r="E105" s="26" t="s">
        <v>410</v>
      </c>
    </row>
    <row r="106" spans="3:5" x14ac:dyDescent="0.25">
      <c r="C106" s="26" t="s">
        <v>403</v>
      </c>
      <c r="D106" s="26" t="s">
        <v>406</v>
      </c>
      <c r="E106" s="26" t="s">
        <v>408</v>
      </c>
    </row>
    <row r="107" spans="3:5" x14ac:dyDescent="0.25">
      <c r="C107" s="26" t="s">
        <v>403</v>
      </c>
      <c r="D107" s="26" t="s">
        <v>412</v>
      </c>
      <c r="E107" s="26" t="s">
        <v>410</v>
      </c>
    </row>
    <row r="108" spans="3:5" x14ac:dyDescent="0.25">
      <c r="C108" s="26" t="s">
        <v>403</v>
      </c>
      <c r="D108" s="26" t="s">
        <v>411</v>
      </c>
      <c r="E108" s="26" t="s">
        <v>407</v>
      </c>
    </row>
    <row r="109" spans="3:5" x14ac:dyDescent="0.25">
      <c r="C109" s="26" t="s">
        <v>403</v>
      </c>
      <c r="D109" s="26" t="s">
        <v>412</v>
      </c>
      <c r="E109" s="26" t="s">
        <v>408</v>
      </c>
    </row>
    <row r="110" spans="3:5" x14ac:dyDescent="0.25">
      <c r="C110" s="26" t="s">
        <v>403</v>
      </c>
      <c r="D110" s="26" t="s">
        <v>406</v>
      </c>
      <c r="E110" s="26" t="s">
        <v>408</v>
      </c>
    </row>
    <row r="111" spans="3:5" x14ac:dyDescent="0.25">
      <c r="C111" s="26" t="s">
        <v>403</v>
      </c>
      <c r="D111" s="26" t="s">
        <v>411</v>
      </c>
      <c r="E111" s="26" t="s">
        <v>408</v>
      </c>
    </row>
    <row r="112" spans="3:5" x14ac:dyDescent="0.25">
      <c r="C112" s="26" t="s">
        <v>403</v>
      </c>
      <c r="D112" s="26" t="s">
        <v>406</v>
      </c>
      <c r="E112" s="26" t="s">
        <v>410</v>
      </c>
    </row>
    <row r="113" spans="3:5" x14ac:dyDescent="0.25">
      <c r="C113" s="26" t="s">
        <v>403</v>
      </c>
      <c r="D113" s="26" t="s">
        <v>412</v>
      </c>
      <c r="E113" s="26" t="s">
        <v>407</v>
      </c>
    </row>
    <row r="114" spans="3:5" x14ac:dyDescent="0.25">
      <c r="C114" s="26" t="s">
        <v>404</v>
      </c>
      <c r="D114" s="26" t="s">
        <v>412</v>
      </c>
      <c r="E114" s="26" t="s">
        <v>408</v>
      </c>
    </row>
    <row r="115" spans="3:5" x14ac:dyDescent="0.25">
      <c r="C115" s="26" t="s">
        <v>404</v>
      </c>
      <c r="D115" s="26" t="s">
        <v>412</v>
      </c>
      <c r="E115" s="26" t="s">
        <v>408</v>
      </c>
    </row>
    <row r="116" spans="3:5" x14ac:dyDescent="0.25">
      <c r="C116" s="26" t="s">
        <v>403</v>
      </c>
      <c r="D116" s="26" t="s">
        <v>406</v>
      </c>
      <c r="E116" s="26" t="s">
        <v>408</v>
      </c>
    </row>
    <row r="117" spans="3:5" x14ac:dyDescent="0.25">
      <c r="C117" s="26" t="s">
        <v>403</v>
      </c>
      <c r="D117" s="26" t="s">
        <v>411</v>
      </c>
      <c r="E117" s="26" t="s">
        <v>408</v>
      </c>
    </row>
    <row r="118" spans="3:5" x14ac:dyDescent="0.25">
      <c r="C118" s="26" t="s">
        <v>403</v>
      </c>
      <c r="D118" s="26" t="s">
        <v>412</v>
      </c>
      <c r="E118" s="26" t="s">
        <v>408</v>
      </c>
    </row>
    <row r="119" spans="3:5" x14ac:dyDescent="0.25">
      <c r="C119" s="26" t="s">
        <v>403</v>
      </c>
      <c r="D119" s="26" t="s">
        <v>406</v>
      </c>
      <c r="E119" s="26" t="s">
        <v>410</v>
      </c>
    </row>
    <row r="120" spans="3:5" x14ac:dyDescent="0.25">
      <c r="C120" s="26" t="s">
        <v>403</v>
      </c>
      <c r="D120" s="26" t="s">
        <v>411</v>
      </c>
      <c r="E120" s="26" t="s">
        <v>407</v>
      </c>
    </row>
    <row r="121" spans="3:5" x14ac:dyDescent="0.25">
      <c r="C121" s="26" t="s">
        <v>403</v>
      </c>
      <c r="D121" s="26" t="s">
        <v>411</v>
      </c>
      <c r="E121" s="26" t="s">
        <v>410</v>
      </c>
    </row>
    <row r="122" spans="3:5" x14ac:dyDescent="0.25">
      <c r="C122" s="26" t="s">
        <v>403</v>
      </c>
      <c r="D122" s="26" t="s">
        <v>406</v>
      </c>
      <c r="E122" s="26" t="s">
        <v>408</v>
      </c>
    </row>
    <row r="123" spans="3:5" x14ac:dyDescent="0.25">
      <c r="C123" s="26" t="s">
        <v>403</v>
      </c>
      <c r="D123" s="26" t="s">
        <v>406</v>
      </c>
      <c r="E123" s="26" t="s">
        <v>408</v>
      </c>
    </row>
    <row r="124" spans="3:5" x14ac:dyDescent="0.25">
      <c r="C124" s="26" t="s">
        <v>403</v>
      </c>
      <c r="D124" s="26" t="s">
        <v>406</v>
      </c>
      <c r="E124" s="26" t="s">
        <v>408</v>
      </c>
    </row>
    <row r="125" spans="3:5" x14ac:dyDescent="0.25">
      <c r="C125" s="26" t="s">
        <v>403</v>
      </c>
      <c r="D125" s="26" t="s">
        <v>411</v>
      </c>
      <c r="E125" s="26" t="s">
        <v>407</v>
      </c>
    </row>
    <row r="126" spans="3:5" x14ac:dyDescent="0.25">
      <c r="C126" s="26" t="s">
        <v>403</v>
      </c>
      <c r="D126" s="26" t="s">
        <v>406</v>
      </c>
      <c r="E126" s="26" t="s">
        <v>408</v>
      </c>
    </row>
    <row r="127" spans="3:5" x14ac:dyDescent="0.25">
      <c r="C127" s="26" t="s">
        <v>403</v>
      </c>
      <c r="D127" s="26" t="s">
        <v>411</v>
      </c>
      <c r="E127" s="26" t="s">
        <v>408</v>
      </c>
    </row>
    <row r="128" spans="3:5" x14ac:dyDescent="0.25">
      <c r="C128" s="26" t="s">
        <v>403</v>
      </c>
      <c r="D128" s="26" t="s">
        <v>412</v>
      </c>
      <c r="E128" s="26" t="s">
        <v>407</v>
      </c>
    </row>
    <row r="129" spans="3:5" x14ac:dyDescent="0.25">
      <c r="C129" s="26" t="s">
        <v>403</v>
      </c>
      <c r="D129" s="26" t="s">
        <v>406</v>
      </c>
      <c r="E129" s="26" t="s">
        <v>408</v>
      </c>
    </row>
    <row r="130" spans="3:5" x14ac:dyDescent="0.25">
      <c r="C130" s="26" t="s">
        <v>403</v>
      </c>
      <c r="D130" s="26" t="s">
        <v>411</v>
      </c>
      <c r="E130" s="26" t="s">
        <v>410</v>
      </c>
    </row>
    <row r="131" spans="3:5" x14ac:dyDescent="0.25">
      <c r="C131" s="26" t="s">
        <v>403</v>
      </c>
      <c r="D131" s="26" t="s">
        <v>411</v>
      </c>
      <c r="E131" s="26" t="s">
        <v>408</v>
      </c>
    </row>
    <row r="132" spans="3:5" x14ac:dyDescent="0.25">
      <c r="C132" s="26" t="s">
        <v>403</v>
      </c>
      <c r="D132" s="26" t="s">
        <v>406</v>
      </c>
      <c r="E132" s="26" t="s">
        <v>410</v>
      </c>
    </row>
    <row r="133" spans="3:5" x14ac:dyDescent="0.25">
      <c r="C133" s="26" t="s">
        <v>403</v>
      </c>
      <c r="D133" s="26" t="s">
        <v>411</v>
      </c>
      <c r="E133" s="26" t="s">
        <v>407</v>
      </c>
    </row>
    <row r="134" spans="3:5" x14ac:dyDescent="0.25">
      <c r="C134" s="26" t="s">
        <v>403</v>
      </c>
      <c r="D134" s="26" t="s">
        <v>412</v>
      </c>
      <c r="E134" s="26" t="s">
        <v>410</v>
      </c>
    </row>
    <row r="135" spans="3:5" x14ac:dyDescent="0.25">
      <c r="C135" s="26" t="s">
        <v>403</v>
      </c>
      <c r="D135" s="26" t="s">
        <v>412</v>
      </c>
      <c r="E135" s="26" t="s">
        <v>410</v>
      </c>
    </row>
    <row r="136" spans="3:5" x14ac:dyDescent="0.25">
      <c r="C136" s="26" t="s">
        <v>403</v>
      </c>
      <c r="D136" s="26" t="s">
        <v>411</v>
      </c>
      <c r="E136" s="26" t="s">
        <v>407</v>
      </c>
    </row>
    <row r="137" spans="3:5" x14ac:dyDescent="0.25">
      <c r="C137" s="26" t="s">
        <v>403</v>
      </c>
      <c r="D137" s="26" t="s">
        <v>412</v>
      </c>
      <c r="E137" s="26" t="s">
        <v>407</v>
      </c>
    </row>
    <row r="138" spans="3:5" x14ac:dyDescent="0.25">
      <c r="C138" s="26" t="s">
        <v>403</v>
      </c>
      <c r="D138" s="26" t="s">
        <v>411</v>
      </c>
      <c r="E138" s="26" t="s">
        <v>410</v>
      </c>
    </row>
    <row r="139" spans="3:5" x14ac:dyDescent="0.25">
      <c r="C139" s="26" t="s">
        <v>403</v>
      </c>
      <c r="D139" s="26" t="s">
        <v>411</v>
      </c>
      <c r="E139" s="26" t="s">
        <v>408</v>
      </c>
    </row>
    <row r="140" spans="3:5" x14ac:dyDescent="0.25">
      <c r="C140" s="26" t="s">
        <v>403</v>
      </c>
      <c r="D140" s="26" t="s">
        <v>406</v>
      </c>
      <c r="E140" s="26" t="s">
        <v>408</v>
      </c>
    </row>
    <row r="141" spans="3:5" x14ac:dyDescent="0.25">
      <c r="C141" s="26" t="s">
        <v>403</v>
      </c>
      <c r="D141" s="26" t="s">
        <v>411</v>
      </c>
      <c r="E141" s="26" t="s">
        <v>408</v>
      </c>
    </row>
    <row r="142" spans="3:5" x14ac:dyDescent="0.25">
      <c r="C142" s="26" t="s">
        <v>403</v>
      </c>
      <c r="D142" s="26" t="s">
        <v>406</v>
      </c>
      <c r="E142" s="26" t="s">
        <v>408</v>
      </c>
    </row>
    <row r="143" spans="3:5" x14ac:dyDescent="0.25">
      <c r="C143" s="26" t="s">
        <v>403</v>
      </c>
      <c r="D143" s="26" t="s">
        <v>406</v>
      </c>
      <c r="E143" s="26" t="s">
        <v>410</v>
      </c>
    </row>
    <row r="144" spans="3:5" x14ac:dyDescent="0.25">
      <c r="C144" s="26" t="s">
        <v>403</v>
      </c>
      <c r="D144" s="26" t="s">
        <v>406</v>
      </c>
      <c r="E144" s="26" t="s">
        <v>408</v>
      </c>
    </row>
    <row r="145" spans="3:5" x14ac:dyDescent="0.25">
      <c r="C145" s="26" t="s">
        <v>404</v>
      </c>
      <c r="D145" s="26" t="s">
        <v>412</v>
      </c>
      <c r="E145" s="26" t="s">
        <v>408</v>
      </c>
    </row>
    <row r="146" spans="3:5" x14ac:dyDescent="0.25">
      <c r="C146" s="26" t="s">
        <v>403</v>
      </c>
      <c r="D146" s="26" t="s">
        <v>406</v>
      </c>
      <c r="E146" s="26" t="s">
        <v>410</v>
      </c>
    </row>
    <row r="147" spans="3:5" x14ac:dyDescent="0.25">
      <c r="C147" s="26" t="s">
        <v>403</v>
      </c>
      <c r="D147" s="26" t="s">
        <v>406</v>
      </c>
      <c r="E147" s="26" t="s">
        <v>408</v>
      </c>
    </row>
    <row r="148" spans="3:5" x14ac:dyDescent="0.25">
      <c r="C148" s="26" t="s">
        <v>403</v>
      </c>
      <c r="D148" s="26" t="s">
        <v>406</v>
      </c>
      <c r="E148" s="26" t="s">
        <v>410</v>
      </c>
    </row>
    <row r="149" spans="3:5" x14ac:dyDescent="0.25">
      <c r="C149" s="26" t="s">
        <v>403</v>
      </c>
      <c r="D149" s="26" t="s">
        <v>412</v>
      </c>
      <c r="E149" s="26" t="s">
        <v>408</v>
      </c>
    </row>
    <row r="150" spans="3:5" x14ac:dyDescent="0.25">
      <c r="C150" s="26" t="s">
        <v>403</v>
      </c>
      <c r="D150" s="26" t="s">
        <v>406</v>
      </c>
      <c r="E150" s="26" t="s">
        <v>407</v>
      </c>
    </row>
    <row r="151" spans="3:5" x14ac:dyDescent="0.25">
      <c r="C151" s="26" t="s">
        <v>404</v>
      </c>
      <c r="D151" s="26" t="s">
        <v>412</v>
      </c>
      <c r="E151" s="26" t="s">
        <v>408</v>
      </c>
    </row>
    <row r="152" spans="3:5" x14ac:dyDescent="0.25">
      <c r="C152" s="26" t="s">
        <v>404</v>
      </c>
      <c r="D152" s="26" t="s">
        <v>406</v>
      </c>
      <c r="E152" s="26" t="s">
        <v>408</v>
      </c>
    </row>
    <row r="153" spans="3:5" x14ac:dyDescent="0.25">
      <c r="C153" s="26" t="s">
        <v>403</v>
      </c>
      <c r="D153" s="26" t="s">
        <v>406</v>
      </c>
      <c r="E153" s="26" t="s">
        <v>408</v>
      </c>
    </row>
    <row r="154" spans="3:5" x14ac:dyDescent="0.25">
      <c r="C154" s="26" t="s">
        <v>404</v>
      </c>
      <c r="D154" s="26" t="s">
        <v>412</v>
      </c>
      <c r="E154" s="26" t="s">
        <v>408</v>
      </c>
    </row>
    <row r="155" spans="3:5" x14ac:dyDescent="0.25">
      <c r="C155" s="26" t="s">
        <v>403</v>
      </c>
      <c r="D155" s="26" t="s">
        <v>406</v>
      </c>
      <c r="E155" s="26" t="s">
        <v>408</v>
      </c>
    </row>
    <row r="156" spans="3:5" x14ac:dyDescent="0.25">
      <c r="C156" s="26" t="s">
        <v>403</v>
      </c>
      <c r="D156" s="26" t="s">
        <v>412</v>
      </c>
      <c r="E156" s="26" t="s">
        <v>408</v>
      </c>
    </row>
    <row r="157" spans="3:5" x14ac:dyDescent="0.25">
      <c r="C157" s="26" t="s">
        <v>403</v>
      </c>
      <c r="D157" s="26" t="s">
        <v>406</v>
      </c>
      <c r="E157" s="26" t="s">
        <v>410</v>
      </c>
    </row>
    <row r="158" spans="3:5" x14ac:dyDescent="0.25">
      <c r="C158" s="26" t="s">
        <v>404</v>
      </c>
      <c r="D158" s="26" t="s">
        <v>406</v>
      </c>
      <c r="E158" s="26" t="s">
        <v>407</v>
      </c>
    </row>
    <row r="159" spans="3:5" x14ac:dyDescent="0.25">
      <c r="C159" s="26" t="s">
        <v>404</v>
      </c>
      <c r="D159" s="26" t="s">
        <v>412</v>
      </c>
      <c r="E159" s="26" t="s">
        <v>408</v>
      </c>
    </row>
    <row r="160" spans="3:5" x14ac:dyDescent="0.25">
      <c r="C160" s="26" t="s">
        <v>403</v>
      </c>
      <c r="D160" s="26" t="s">
        <v>412</v>
      </c>
      <c r="E160" s="26" t="s">
        <v>408</v>
      </c>
    </row>
    <row r="161" spans="3:5" x14ac:dyDescent="0.25">
      <c r="C161" s="26" t="s">
        <v>403</v>
      </c>
      <c r="D161" s="26" t="s">
        <v>411</v>
      </c>
      <c r="E161" s="26" t="s">
        <v>408</v>
      </c>
    </row>
    <row r="162" spans="3:5" x14ac:dyDescent="0.25">
      <c r="C162" s="26" t="s">
        <v>404</v>
      </c>
      <c r="D162" s="26" t="s">
        <v>412</v>
      </c>
      <c r="E162" s="26" t="s">
        <v>408</v>
      </c>
    </row>
    <row r="163" spans="3:5" x14ac:dyDescent="0.25">
      <c r="C163" s="26" t="s">
        <v>403</v>
      </c>
      <c r="D163" s="26" t="s">
        <v>411</v>
      </c>
      <c r="E163" s="26" t="s">
        <v>410</v>
      </c>
    </row>
    <row r="164" spans="3:5" x14ac:dyDescent="0.25">
      <c r="C164" s="26" t="s">
        <v>404</v>
      </c>
      <c r="D164" s="26" t="s">
        <v>406</v>
      </c>
      <c r="E164" s="26" t="s">
        <v>407</v>
      </c>
    </row>
    <row r="165" spans="3:5" x14ac:dyDescent="0.25">
      <c r="C165" s="26" t="s">
        <v>404</v>
      </c>
      <c r="D165" s="26" t="s">
        <v>406</v>
      </c>
      <c r="E165" s="26" t="s">
        <v>407</v>
      </c>
    </row>
    <row r="166" spans="3:5" x14ac:dyDescent="0.25">
      <c r="C166" s="26" t="s">
        <v>403</v>
      </c>
      <c r="D166" s="26" t="s">
        <v>412</v>
      </c>
      <c r="E166" s="26" t="s">
        <v>408</v>
      </c>
    </row>
    <row r="167" spans="3:5" x14ac:dyDescent="0.25">
      <c r="C167" s="26" t="s">
        <v>403</v>
      </c>
      <c r="D167" s="26" t="s">
        <v>411</v>
      </c>
      <c r="E167" s="26" t="s">
        <v>410</v>
      </c>
    </row>
    <row r="168" spans="3:5" x14ac:dyDescent="0.25">
      <c r="C168" s="26" t="s">
        <v>403</v>
      </c>
      <c r="D168" s="26" t="s">
        <v>411</v>
      </c>
      <c r="E168" s="26" t="s">
        <v>407</v>
      </c>
    </row>
    <row r="169" spans="3:5" x14ac:dyDescent="0.25">
      <c r="C169" s="26" t="s">
        <v>403</v>
      </c>
      <c r="D169" s="26" t="s">
        <v>411</v>
      </c>
      <c r="E169" s="26" t="s">
        <v>410</v>
      </c>
    </row>
    <row r="170" spans="3:5" x14ac:dyDescent="0.25">
      <c r="C170" s="26" t="s">
        <v>403</v>
      </c>
      <c r="D170" s="26" t="s">
        <v>406</v>
      </c>
      <c r="E170" s="26" t="s">
        <v>410</v>
      </c>
    </row>
    <row r="171" spans="3:5" x14ac:dyDescent="0.25">
      <c r="C171" s="26" t="s">
        <v>403</v>
      </c>
      <c r="D171" s="26" t="s">
        <v>411</v>
      </c>
      <c r="E171" s="26" t="s">
        <v>408</v>
      </c>
    </row>
    <row r="172" spans="3:5" x14ac:dyDescent="0.25">
      <c r="C172" s="26" t="s">
        <v>404</v>
      </c>
      <c r="D172" s="26" t="s">
        <v>412</v>
      </c>
      <c r="E172" s="26" t="s">
        <v>408</v>
      </c>
    </row>
    <row r="173" spans="3:5" x14ac:dyDescent="0.25">
      <c r="C173" s="26" t="s">
        <v>404</v>
      </c>
      <c r="D173" s="26" t="s">
        <v>412</v>
      </c>
      <c r="E173" s="26" t="s">
        <v>408</v>
      </c>
    </row>
    <row r="174" spans="3:5" x14ac:dyDescent="0.25">
      <c r="C174" s="26" t="s">
        <v>404</v>
      </c>
      <c r="D174" s="26" t="s">
        <v>411</v>
      </c>
      <c r="E174" s="26" t="s">
        <v>410</v>
      </c>
    </row>
    <row r="175" spans="3:5" x14ac:dyDescent="0.25">
      <c r="C175" s="26" t="s">
        <v>403</v>
      </c>
      <c r="D175" s="26" t="s">
        <v>411</v>
      </c>
      <c r="E175" s="26" t="s">
        <v>408</v>
      </c>
    </row>
    <row r="176" spans="3:5" x14ac:dyDescent="0.25">
      <c r="C176" s="26" t="s">
        <v>404</v>
      </c>
      <c r="D176" s="26" t="s">
        <v>406</v>
      </c>
      <c r="E176" s="26" t="s">
        <v>407</v>
      </c>
    </row>
    <row r="177" spans="3:5" x14ac:dyDescent="0.25">
      <c r="C177" s="26" t="s">
        <v>403</v>
      </c>
      <c r="D177" s="26" t="s">
        <v>412</v>
      </c>
      <c r="E177" s="26" t="s">
        <v>410</v>
      </c>
    </row>
    <row r="178" spans="3:5" x14ac:dyDescent="0.25">
      <c r="C178" s="26" t="s">
        <v>403</v>
      </c>
      <c r="D178" s="26" t="s">
        <v>412</v>
      </c>
      <c r="E178" s="26" t="s">
        <v>410</v>
      </c>
    </row>
    <row r="179" spans="3:5" x14ac:dyDescent="0.25">
      <c r="C179" s="26" t="s">
        <v>403</v>
      </c>
      <c r="D179" s="26" t="s">
        <v>412</v>
      </c>
      <c r="E179" s="26" t="s">
        <v>410</v>
      </c>
    </row>
    <row r="180" spans="3:5" x14ac:dyDescent="0.25">
      <c r="C180" s="26" t="s">
        <v>403</v>
      </c>
      <c r="D180" s="26" t="s">
        <v>406</v>
      </c>
      <c r="E180" s="26" t="s">
        <v>408</v>
      </c>
    </row>
    <row r="181" spans="3:5" x14ac:dyDescent="0.25">
      <c r="C181" s="26" t="s">
        <v>403</v>
      </c>
      <c r="D181" s="26" t="s">
        <v>406</v>
      </c>
      <c r="E181" s="26" t="s">
        <v>408</v>
      </c>
    </row>
    <row r="182" spans="3:5" x14ac:dyDescent="0.25">
      <c r="C182" s="26" t="s">
        <v>403</v>
      </c>
      <c r="D182" s="26" t="s">
        <v>411</v>
      </c>
      <c r="E182" s="26" t="s">
        <v>407</v>
      </c>
    </row>
    <row r="183" spans="3:5" x14ac:dyDescent="0.25">
      <c r="C183" s="26" t="s">
        <v>403</v>
      </c>
      <c r="D183" s="26" t="s">
        <v>412</v>
      </c>
      <c r="E183" s="26" t="s">
        <v>410</v>
      </c>
    </row>
    <row r="184" spans="3:5" x14ac:dyDescent="0.25">
      <c r="C184" s="26" t="s">
        <v>404</v>
      </c>
      <c r="D184" s="26" t="s">
        <v>412</v>
      </c>
      <c r="E184" s="26" t="s">
        <v>407</v>
      </c>
    </row>
    <row r="185" spans="3:5" x14ac:dyDescent="0.25">
      <c r="C185" s="26" t="s">
        <v>403</v>
      </c>
      <c r="D185" s="26" t="s">
        <v>412</v>
      </c>
      <c r="E185" s="26" t="s">
        <v>408</v>
      </c>
    </row>
    <row r="186" spans="3:5" x14ac:dyDescent="0.25">
      <c r="C186" s="26" t="s">
        <v>403</v>
      </c>
      <c r="D186" s="26" t="s">
        <v>412</v>
      </c>
      <c r="E186" s="26" t="s">
        <v>408</v>
      </c>
    </row>
    <row r="187" spans="3:5" x14ac:dyDescent="0.25">
      <c r="C187" s="26" t="s">
        <v>403</v>
      </c>
      <c r="D187" s="26" t="s">
        <v>411</v>
      </c>
      <c r="E187" s="26" t="s">
        <v>410</v>
      </c>
    </row>
    <row r="188" spans="3:5" x14ac:dyDescent="0.25">
      <c r="C188" s="26" t="s">
        <v>403</v>
      </c>
      <c r="D188" s="26" t="s">
        <v>411</v>
      </c>
      <c r="E188" s="26" t="s">
        <v>408</v>
      </c>
    </row>
    <row r="189" spans="3:5" x14ac:dyDescent="0.25">
      <c r="C189" s="26" t="s">
        <v>403</v>
      </c>
      <c r="D189" s="26" t="s">
        <v>406</v>
      </c>
      <c r="E189" s="26" t="s">
        <v>410</v>
      </c>
    </row>
    <row r="190" spans="3:5" x14ac:dyDescent="0.25">
      <c r="C190" s="26" t="s">
        <v>404</v>
      </c>
      <c r="D190" s="26" t="s">
        <v>406</v>
      </c>
      <c r="E190" s="26" t="s">
        <v>407</v>
      </c>
    </row>
    <row r="191" spans="3:5" x14ac:dyDescent="0.25">
      <c r="C191" s="26" t="s">
        <v>403</v>
      </c>
      <c r="D191" s="26" t="s">
        <v>412</v>
      </c>
      <c r="E191" s="26" t="s">
        <v>408</v>
      </c>
    </row>
    <row r="192" spans="3:5" x14ac:dyDescent="0.25">
      <c r="C192" s="26" t="s">
        <v>403</v>
      </c>
      <c r="D192" s="26" t="s">
        <v>412</v>
      </c>
      <c r="E192" s="26" t="s">
        <v>407</v>
      </c>
    </row>
    <row r="193" spans="3:5" x14ac:dyDescent="0.25">
      <c r="C193" s="26" t="s">
        <v>403</v>
      </c>
      <c r="D193" s="26" t="s">
        <v>406</v>
      </c>
      <c r="E193" s="26" t="s">
        <v>408</v>
      </c>
    </row>
    <row r="194" spans="3:5" x14ac:dyDescent="0.25">
      <c r="C194" s="26" t="s">
        <v>403</v>
      </c>
      <c r="D194" s="26" t="s">
        <v>406</v>
      </c>
      <c r="E194" s="26" t="s">
        <v>410</v>
      </c>
    </row>
    <row r="195" spans="3:5" x14ac:dyDescent="0.25">
      <c r="C195" s="26" t="s">
        <v>403</v>
      </c>
      <c r="D195" s="26" t="s">
        <v>411</v>
      </c>
      <c r="E195" s="26" t="s">
        <v>408</v>
      </c>
    </row>
    <row r="196" spans="3:5" x14ac:dyDescent="0.25">
      <c r="C196" s="26" t="s">
        <v>403</v>
      </c>
      <c r="D196" s="26" t="s">
        <v>411</v>
      </c>
      <c r="E196" s="26" t="s">
        <v>408</v>
      </c>
    </row>
    <row r="197" spans="3:5" x14ac:dyDescent="0.25">
      <c r="C197" s="26" t="s">
        <v>403</v>
      </c>
      <c r="D197" s="26" t="s">
        <v>411</v>
      </c>
      <c r="E197" s="26" t="s">
        <v>407</v>
      </c>
    </row>
    <row r="198" spans="3:5" x14ac:dyDescent="0.25">
      <c r="C198" s="26" t="s">
        <v>404</v>
      </c>
      <c r="D198" s="26" t="s">
        <v>411</v>
      </c>
      <c r="E198" s="26" t="s">
        <v>407</v>
      </c>
    </row>
    <row r="199" spans="3:5" x14ac:dyDescent="0.25">
      <c r="C199" s="26" t="s">
        <v>403</v>
      </c>
      <c r="D199" s="26" t="s">
        <v>406</v>
      </c>
      <c r="E199" s="26" t="s">
        <v>407</v>
      </c>
    </row>
    <row r="200" spans="3:5" x14ac:dyDescent="0.25">
      <c r="C200" s="26" t="s">
        <v>403</v>
      </c>
      <c r="D200" s="26" t="s">
        <v>412</v>
      </c>
      <c r="E200" s="26" t="s">
        <v>408</v>
      </c>
    </row>
    <row r="201" spans="3:5" x14ac:dyDescent="0.25">
      <c r="C201" s="26" t="s">
        <v>403</v>
      </c>
      <c r="D201" s="26" t="s">
        <v>406</v>
      </c>
      <c r="E201" s="26" t="s">
        <v>408</v>
      </c>
    </row>
    <row r="202" spans="3:5" x14ac:dyDescent="0.25">
      <c r="C202" s="26" t="s">
        <v>403</v>
      </c>
      <c r="D202" s="26" t="s">
        <v>412</v>
      </c>
      <c r="E202" s="26" t="s">
        <v>410</v>
      </c>
    </row>
    <row r="203" spans="3:5" x14ac:dyDescent="0.25">
      <c r="C203" s="26" t="s">
        <v>403</v>
      </c>
      <c r="D203" s="26" t="s">
        <v>412</v>
      </c>
      <c r="E203" s="26" t="s">
        <v>410</v>
      </c>
    </row>
    <row r="204" spans="3:5" x14ac:dyDescent="0.25">
      <c r="C204" s="26" t="s">
        <v>403</v>
      </c>
      <c r="D204" s="26" t="s">
        <v>406</v>
      </c>
      <c r="E204" s="26" t="s">
        <v>408</v>
      </c>
    </row>
    <row r="205" spans="3:5" x14ac:dyDescent="0.25">
      <c r="C205" s="26" t="s">
        <v>404</v>
      </c>
      <c r="D205" s="26" t="s">
        <v>412</v>
      </c>
      <c r="E205" s="26" t="s">
        <v>408</v>
      </c>
    </row>
    <row r="206" spans="3:5" x14ac:dyDescent="0.25">
      <c r="C206" s="26" t="s">
        <v>404</v>
      </c>
      <c r="D206" s="26" t="s">
        <v>412</v>
      </c>
      <c r="E206" s="26" t="s">
        <v>408</v>
      </c>
    </row>
    <row r="207" spans="3:5" x14ac:dyDescent="0.25">
      <c r="C207" s="26" t="s">
        <v>404</v>
      </c>
      <c r="D207" s="26" t="s">
        <v>412</v>
      </c>
      <c r="E207" s="26" t="s">
        <v>408</v>
      </c>
    </row>
    <row r="208" spans="3:5" x14ac:dyDescent="0.25">
      <c r="C208" s="26" t="s">
        <v>403</v>
      </c>
      <c r="D208" s="26" t="s">
        <v>406</v>
      </c>
      <c r="E208" s="26" t="s">
        <v>408</v>
      </c>
    </row>
    <row r="209" spans="3:5" x14ac:dyDescent="0.25">
      <c r="C209" s="26" t="s">
        <v>403</v>
      </c>
      <c r="D209" s="26" t="s">
        <v>411</v>
      </c>
      <c r="E209" s="26" t="s">
        <v>407</v>
      </c>
    </row>
    <row r="210" spans="3:5" x14ac:dyDescent="0.25">
      <c r="C210" s="26" t="s">
        <v>403</v>
      </c>
      <c r="D210" s="26" t="s">
        <v>412</v>
      </c>
      <c r="E210" s="26" t="s">
        <v>410</v>
      </c>
    </row>
    <row r="211" spans="3:5" x14ac:dyDescent="0.25">
      <c r="C211" s="26" t="s">
        <v>403</v>
      </c>
      <c r="D211" s="26" t="s">
        <v>411</v>
      </c>
      <c r="E211" s="26" t="s">
        <v>407</v>
      </c>
    </row>
    <row r="212" spans="3:5" x14ac:dyDescent="0.25">
      <c r="C212" s="26" t="s">
        <v>403</v>
      </c>
      <c r="D212" s="26" t="s">
        <v>406</v>
      </c>
      <c r="E212" s="26" t="s">
        <v>408</v>
      </c>
    </row>
    <row r="213" spans="3:5" x14ac:dyDescent="0.25">
      <c r="C213" s="26" t="s">
        <v>403</v>
      </c>
      <c r="D213" s="26" t="s">
        <v>411</v>
      </c>
      <c r="E213" s="26" t="s">
        <v>408</v>
      </c>
    </row>
    <row r="214" spans="3:5" x14ac:dyDescent="0.25">
      <c r="C214" s="26" t="s">
        <v>403</v>
      </c>
      <c r="D214" s="26" t="s">
        <v>406</v>
      </c>
      <c r="E214" s="26" t="s">
        <v>407</v>
      </c>
    </row>
    <row r="215" spans="3:5" x14ac:dyDescent="0.25">
      <c r="C215" s="26" t="s">
        <v>403</v>
      </c>
      <c r="D215" s="26" t="s">
        <v>411</v>
      </c>
      <c r="E215" s="26" t="s">
        <v>410</v>
      </c>
    </row>
    <row r="216" spans="3:5" x14ac:dyDescent="0.25">
      <c r="C216" s="26" t="s">
        <v>403</v>
      </c>
      <c r="D216" s="26" t="s">
        <v>406</v>
      </c>
      <c r="E216" s="26" t="s">
        <v>410</v>
      </c>
    </row>
    <row r="217" spans="3:5" x14ac:dyDescent="0.25">
      <c r="C217" s="26" t="s">
        <v>403</v>
      </c>
      <c r="D217" s="26" t="s">
        <v>411</v>
      </c>
      <c r="E217" s="26" t="s">
        <v>407</v>
      </c>
    </row>
    <row r="218" spans="3:5" x14ac:dyDescent="0.25">
      <c r="C218" s="26" t="s">
        <v>403</v>
      </c>
      <c r="D218" s="26" t="s">
        <v>406</v>
      </c>
      <c r="E218" s="26" t="s">
        <v>410</v>
      </c>
    </row>
    <row r="219" spans="3:5" x14ac:dyDescent="0.25">
      <c r="C219" s="26" t="s">
        <v>403</v>
      </c>
      <c r="D219" s="26" t="s">
        <v>412</v>
      </c>
      <c r="E219" s="26" t="s">
        <v>410</v>
      </c>
    </row>
    <row r="220" spans="3:5" x14ac:dyDescent="0.25">
      <c r="C220" s="26" t="s">
        <v>403</v>
      </c>
      <c r="D220" s="26" t="s">
        <v>406</v>
      </c>
      <c r="E220" s="26" t="s">
        <v>408</v>
      </c>
    </row>
    <row r="221" spans="3:5" x14ac:dyDescent="0.25">
      <c r="C221" s="26" t="s">
        <v>403</v>
      </c>
      <c r="D221" s="26" t="s">
        <v>412</v>
      </c>
      <c r="E221" s="26" t="s">
        <v>410</v>
      </c>
    </row>
    <row r="222" spans="3:5" x14ac:dyDescent="0.25">
      <c r="C222" s="26" t="s">
        <v>403</v>
      </c>
      <c r="D222" s="26" t="s">
        <v>411</v>
      </c>
      <c r="E222" s="26" t="s">
        <v>408</v>
      </c>
    </row>
    <row r="223" spans="3:5" x14ac:dyDescent="0.25">
      <c r="C223" s="26" t="s">
        <v>403</v>
      </c>
      <c r="D223" s="26" t="s">
        <v>406</v>
      </c>
      <c r="E223" s="26" t="s">
        <v>410</v>
      </c>
    </row>
    <row r="224" spans="3:5" x14ac:dyDescent="0.25">
      <c r="C224" s="26" t="s">
        <v>403</v>
      </c>
      <c r="D224" s="26" t="s">
        <v>406</v>
      </c>
      <c r="E224" s="26" t="s">
        <v>408</v>
      </c>
    </row>
    <row r="225" spans="3:5" x14ac:dyDescent="0.25">
      <c r="C225" s="26" t="s">
        <v>403</v>
      </c>
      <c r="D225" s="26" t="s">
        <v>412</v>
      </c>
      <c r="E225" s="26" t="s">
        <v>410</v>
      </c>
    </row>
    <row r="226" spans="3:5" x14ac:dyDescent="0.25">
      <c r="C226" s="26" t="s">
        <v>403</v>
      </c>
      <c r="D226" s="26" t="s">
        <v>412</v>
      </c>
      <c r="E226" s="26" t="s">
        <v>408</v>
      </c>
    </row>
    <row r="227" spans="3:5" x14ac:dyDescent="0.25">
      <c r="C227" s="26" t="s">
        <v>403</v>
      </c>
      <c r="D227" s="26" t="s">
        <v>406</v>
      </c>
      <c r="E227" s="26" t="s">
        <v>410</v>
      </c>
    </row>
    <row r="228" spans="3:5" x14ac:dyDescent="0.25">
      <c r="C228" s="26" t="s">
        <v>403</v>
      </c>
      <c r="D228" s="26" t="s">
        <v>411</v>
      </c>
      <c r="E228" s="26" t="s">
        <v>410</v>
      </c>
    </row>
    <row r="229" spans="3:5" x14ac:dyDescent="0.25">
      <c r="C229" s="26" t="s">
        <v>404</v>
      </c>
      <c r="D229" s="26" t="s">
        <v>412</v>
      </c>
      <c r="E229" s="26" t="s">
        <v>408</v>
      </c>
    </row>
    <row r="230" spans="3:5" x14ac:dyDescent="0.25">
      <c r="C230" s="26" t="s">
        <v>403</v>
      </c>
      <c r="D230" s="26" t="s">
        <v>406</v>
      </c>
      <c r="E230" s="26" t="s">
        <v>408</v>
      </c>
    </row>
    <row r="231" spans="3:5" x14ac:dyDescent="0.25">
      <c r="C231" s="26" t="s">
        <v>403</v>
      </c>
      <c r="D231" s="26" t="s">
        <v>406</v>
      </c>
      <c r="E231" s="26" t="s">
        <v>410</v>
      </c>
    </row>
    <row r="232" spans="3:5" x14ac:dyDescent="0.25">
      <c r="C232" s="26" t="s">
        <v>403</v>
      </c>
      <c r="D232" s="26" t="s">
        <v>406</v>
      </c>
      <c r="E232" s="26" t="s">
        <v>408</v>
      </c>
    </row>
    <row r="233" spans="3:5" x14ac:dyDescent="0.25">
      <c r="C233" s="26" t="s">
        <v>404</v>
      </c>
      <c r="D233" s="26" t="s">
        <v>412</v>
      </c>
      <c r="E233" s="26" t="s">
        <v>407</v>
      </c>
    </row>
    <row r="234" spans="3:5" x14ac:dyDescent="0.25">
      <c r="C234" s="26" t="s">
        <v>403</v>
      </c>
      <c r="D234" s="26" t="s">
        <v>411</v>
      </c>
      <c r="E234" s="26" t="s">
        <v>410</v>
      </c>
    </row>
    <row r="235" spans="3:5" x14ac:dyDescent="0.25">
      <c r="C235" s="26" t="s">
        <v>403</v>
      </c>
      <c r="D235" s="26" t="s">
        <v>412</v>
      </c>
      <c r="E235" s="26" t="s">
        <v>410</v>
      </c>
    </row>
    <row r="236" spans="3:5" x14ac:dyDescent="0.25">
      <c r="C236" s="26" t="s">
        <v>403</v>
      </c>
      <c r="D236" s="26" t="s">
        <v>412</v>
      </c>
      <c r="E236" s="26" t="s">
        <v>407</v>
      </c>
    </row>
    <row r="237" spans="3:5" x14ac:dyDescent="0.25">
      <c r="C237" s="26" t="s">
        <v>403</v>
      </c>
      <c r="D237" s="26" t="s">
        <v>411</v>
      </c>
      <c r="E237" s="26" t="s">
        <v>410</v>
      </c>
    </row>
    <row r="238" spans="3:5" x14ac:dyDescent="0.25">
      <c r="C238" s="26" t="s">
        <v>403</v>
      </c>
      <c r="D238" s="26" t="s">
        <v>411</v>
      </c>
      <c r="E238" s="26" t="s">
        <v>408</v>
      </c>
    </row>
    <row r="239" spans="3:5" x14ac:dyDescent="0.25">
      <c r="C239" s="26" t="s">
        <v>403</v>
      </c>
      <c r="D239" s="26" t="s">
        <v>406</v>
      </c>
      <c r="E239" s="26" t="s">
        <v>408</v>
      </c>
    </row>
    <row r="240" spans="3:5" x14ac:dyDescent="0.25">
      <c r="C240" s="26" t="s">
        <v>403</v>
      </c>
      <c r="D240" s="26" t="s">
        <v>411</v>
      </c>
      <c r="E240" s="26" t="s">
        <v>410</v>
      </c>
    </row>
    <row r="241" spans="3:5" x14ac:dyDescent="0.25">
      <c r="C241" s="26" t="s">
        <v>403</v>
      </c>
      <c r="D241" s="26" t="s">
        <v>406</v>
      </c>
      <c r="E241" s="26" t="s">
        <v>410</v>
      </c>
    </row>
    <row r="242" spans="3:5" x14ac:dyDescent="0.25">
      <c r="C242" s="26" t="s">
        <v>403</v>
      </c>
      <c r="D242" s="26" t="s">
        <v>406</v>
      </c>
      <c r="E242" s="26" t="s">
        <v>408</v>
      </c>
    </row>
    <row r="243" spans="3:5" x14ac:dyDescent="0.25">
      <c r="C243" s="26" t="s">
        <v>403</v>
      </c>
      <c r="D243" s="26" t="s">
        <v>406</v>
      </c>
      <c r="E243" s="26" t="s">
        <v>410</v>
      </c>
    </row>
    <row r="244" spans="3:5" x14ac:dyDescent="0.25">
      <c r="C244" s="26" t="s">
        <v>403</v>
      </c>
      <c r="D244" s="26" t="s">
        <v>412</v>
      </c>
      <c r="E244" s="26" t="s">
        <v>410</v>
      </c>
    </row>
    <row r="245" spans="3:5" x14ac:dyDescent="0.25">
      <c r="C245" s="26" t="s">
        <v>403</v>
      </c>
      <c r="D245" s="26" t="s">
        <v>412</v>
      </c>
      <c r="E245" s="26" t="s">
        <v>408</v>
      </c>
    </row>
    <row r="246" spans="3:5" x14ac:dyDescent="0.25">
      <c r="C246" s="26" t="s">
        <v>403</v>
      </c>
      <c r="D246" s="26" t="s">
        <v>406</v>
      </c>
      <c r="E246" s="26" t="s">
        <v>410</v>
      </c>
    </row>
    <row r="247" spans="3:5" x14ac:dyDescent="0.25">
      <c r="C247" s="26" t="s">
        <v>403</v>
      </c>
      <c r="D247" s="26" t="s">
        <v>412</v>
      </c>
      <c r="E247" s="26" t="s">
        <v>410</v>
      </c>
    </row>
    <row r="248" spans="3:5" x14ac:dyDescent="0.25">
      <c r="C248" s="26" t="s">
        <v>403</v>
      </c>
      <c r="D248" s="26" t="s">
        <v>412</v>
      </c>
      <c r="E248" s="26" t="s">
        <v>410</v>
      </c>
    </row>
    <row r="249" spans="3:5" x14ac:dyDescent="0.25">
      <c r="C249" s="26" t="s">
        <v>403</v>
      </c>
      <c r="D249" s="26" t="s">
        <v>412</v>
      </c>
      <c r="E249" s="26" t="s">
        <v>407</v>
      </c>
    </row>
    <row r="250" spans="3:5" x14ac:dyDescent="0.25">
      <c r="C250" s="26" t="s">
        <v>403</v>
      </c>
      <c r="D250" s="26" t="s">
        <v>406</v>
      </c>
      <c r="E250" s="26" t="s">
        <v>410</v>
      </c>
    </row>
    <row r="251" spans="3:5" x14ac:dyDescent="0.25">
      <c r="C251" s="26" t="s">
        <v>403</v>
      </c>
      <c r="D251" s="26" t="s">
        <v>412</v>
      </c>
      <c r="E251" s="26" t="s">
        <v>408</v>
      </c>
    </row>
    <row r="252" spans="3:5" x14ac:dyDescent="0.25">
      <c r="C252" s="26" t="s">
        <v>403</v>
      </c>
      <c r="D252" s="26" t="s">
        <v>406</v>
      </c>
      <c r="E252" s="26" t="s">
        <v>408</v>
      </c>
    </row>
    <row r="253" spans="3:5" x14ac:dyDescent="0.25">
      <c r="C253" s="26" t="s">
        <v>403</v>
      </c>
      <c r="D253" s="26" t="s">
        <v>412</v>
      </c>
      <c r="E253" s="26" t="s">
        <v>410</v>
      </c>
    </row>
    <row r="254" spans="3:5" x14ac:dyDescent="0.25">
      <c r="C254" s="26" t="s">
        <v>404</v>
      </c>
      <c r="D254" s="26" t="s">
        <v>412</v>
      </c>
      <c r="E254" s="26" t="s">
        <v>407</v>
      </c>
    </row>
    <row r="255" spans="3:5" x14ac:dyDescent="0.25">
      <c r="C255" s="26" t="s">
        <v>403</v>
      </c>
      <c r="D255" s="26" t="s">
        <v>411</v>
      </c>
      <c r="E255" s="26" t="s">
        <v>408</v>
      </c>
    </row>
    <row r="256" spans="3:5" x14ac:dyDescent="0.25">
      <c r="C256" s="26" t="s">
        <v>403</v>
      </c>
      <c r="D256" s="26" t="s">
        <v>412</v>
      </c>
      <c r="E256" s="26" t="s">
        <v>408</v>
      </c>
    </row>
    <row r="257" spans="3:5" x14ac:dyDescent="0.25">
      <c r="C257" s="26" t="s">
        <v>403</v>
      </c>
      <c r="D257" s="26" t="s">
        <v>411</v>
      </c>
      <c r="E257" s="26" t="s">
        <v>408</v>
      </c>
    </row>
    <row r="258" spans="3:5" x14ac:dyDescent="0.25">
      <c r="C258" s="26" t="s">
        <v>403</v>
      </c>
      <c r="D258" s="26" t="s">
        <v>406</v>
      </c>
      <c r="E258" s="26" t="s">
        <v>410</v>
      </c>
    </row>
    <row r="259" spans="3:5" x14ac:dyDescent="0.25">
      <c r="C259" s="26" t="s">
        <v>403</v>
      </c>
      <c r="D259" s="26" t="s">
        <v>406</v>
      </c>
      <c r="E259" s="26" t="s">
        <v>408</v>
      </c>
    </row>
    <row r="260" spans="3:5" x14ac:dyDescent="0.25">
      <c r="C260" s="26" t="s">
        <v>403</v>
      </c>
      <c r="D260" s="26" t="s">
        <v>406</v>
      </c>
      <c r="E260" s="26" t="s">
        <v>408</v>
      </c>
    </row>
    <row r="261" spans="3:5" x14ac:dyDescent="0.25">
      <c r="C261" s="26" t="s">
        <v>403</v>
      </c>
      <c r="D261" s="26" t="s">
        <v>406</v>
      </c>
      <c r="E261" s="26" t="s">
        <v>407</v>
      </c>
    </row>
    <row r="262" spans="3:5" x14ac:dyDescent="0.25">
      <c r="C262" s="26" t="s">
        <v>404</v>
      </c>
      <c r="D262" s="26" t="s">
        <v>411</v>
      </c>
      <c r="E262" s="26" t="s">
        <v>408</v>
      </c>
    </row>
    <row r="263" spans="3:5" x14ac:dyDescent="0.25">
      <c r="C263" s="26" t="s">
        <v>403</v>
      </c>
      <c r="D263" s="26" t="s">
        <v>411</v>
      </c>
      <c r="E263" s="26" t="s">
        <v>408</v>
      </c>
    </row>
    <row r="264" spans="3:5" x14ac:dyDescent="0.25">
      <c r="C264" s="26" t="s">
        <v>403</v>
      </c>
      <c r="D264" s="26" t="s">
        <v>406</v>
      </c>
      <c r="E264" s="26" t="s">
        <v>408</v>
      </c>
    </row>
    <row r="265" spans="3:5" x14ac:dyDescent="0.25">
      <c r="C265" s="26" t="s">
        <v>404</v>
      </c>
      <c r="D265" s="26" t="s">
        <v>406</v>
      </c>
      <c r="E265" s="26" t="s">
        <v>407</v>
      </c>
    </row>
    <row r="266" spans="3:5" x14ac:dyDescent="0.25">
      <c r="C266" s="26" t="s">
        <v>404</v>
      </c>
      <c r="D266" s="26" t="s">
        <v>412</v>
      </c>
      <c r="E266" s="26" t="s">
        <v>408</v>
      </c>
    </row>
    <row r="267" spans="3:5" x14ac:dyDescent="0.25">
      <c r="C267" s="26" t="s">
        <v>403</v>
      </c>
      <c r="D267" s="26" t="s">
        <v>406</v>
      </c>
      <c r="E267" s="26" t="s">
        <v>408</v>
      </c>
    </row>
    <row r="268" spans="3:5" x14ac:dyDescent="0.25">
      <c r="C268" s="26" t="s">
        <v>403</v>
      </c>
      <c r="D268" s="26" t="s">
        <v>412</v>
      </c>
      <c r="E268" s="26" t="s">
        <v>408</v>
      </c>
    </row>
    <row r="269" spans="3:5" x14ac:dyDescent="0.25">
      <c r="C269" s="26" t="s">
        <v>404</v>
      </c>
      <c r="D269" s="26" t="s">
        <v>412</v>
      </c>
      <c r="E269" s="26" t="s">
        <v>407</v>
      </c>
    </row>
    <row r="270" spans="3:5" x14ac:dyDescent="0.25">
      <c r="C270" s="26" t="s">
        <v>403</v>
      </c>
      <c r="D270" s="26" t="s">
        <v>411</v>
      </c>
      <c r="E270" s="26" t="s">
        <v>410</v>
      </c>
    </row>
    <row r="271" spans="3:5" x14ac:dyDescent="0.25">
      <c r="C271" s="26" t="s">
        <v>403</v>
      </c>
      <c r="D271" s="26" t="s">
        <v>406</v>
      </c>
      <c r="E271" s="26" t="s">
        <v>407</v>
      </c>
    </row>
    <row r="272" spans="3:5" x14ac:dyDescent="0.25">
      <c r="C272" s="26" t="s">
        <v>403</v>
      </c>
      <c r="D272" s="26" t="s">
        <v>406</v>
      </c>
      <c r="E272" s="26" t="s">
        <v>410</v>
      </c>
    </row>
    <row r="273" spans="3:5" x14ac:dyDescent="0.25">
      <c r="C273" s="26" t="s">
        <v>404</v>
      </c>
      <c r="D273" s="26" t="s">
        <v>406</v>
      </c>
      <c r="E273" s="26" t="s">
        <v>407</v>
      </c>
    </row>
    <row r="274" spans="3:5" x14ac:dyDescent="0.25">
      <c r="C274" s="26" t="s">
        <v>403</v>
      </c>
      <c r="D274" s="26" t="s">
        <v>411</v>
      </c>
      <c r="E274" s="26" t="s">
        <v>408</v>
      </c>
    </row>
    <row r="275" spans="3:5" x14ac:dyDescent="0.25">
      <c r="C275" s="26" t="s">
        <v>403</v>
      </c>
      <c r="D275" s="26" t="s">
        <v>406</v>
      </c>
      <c r="E275" s="26" t="s">
        <v>410</v>
      </c>
    </row>
    <row r="276" spans="3:5" x14ac:dyDescent="0.25">
      <c r="C276" s="26" t="s">
        <v>404</v>
      </c>
      <c r="D276" s="26" t="s">
        <v>412</v>
      </c>
      <c r="E276" s="26" t="s">
        <v>407</v>
      </c>
    </row>
    <row r="277" spans="3:5" x14ac:dyDescent="0.25">
      <c r="C277" s="26" t="s">
        <v>403</v>
      </c>
      <c r="D277" s="26" t="s">
        <v>406</v>
      </c>
      <c r="E277" s="26" t="s">
        <v>408</v>
      </c>
    </row>
    <row r="278" spans="3:5" x14ac:dyDescent="0.25">
      <c r="C278" s="26" t="s">
        <v>403</v>
      </c>
      <c r="D278" s="26" t="s">
        <v>406</v>
      </c>
      <c r="E278" s="26" t="s">
        <v>408</v>
      </c>
    </row>
    <row r="279" spans="3:5" x14ac:dyDescent="0.25">
      <c r="C279" s="26" t="s">
        <v>404</v>
      </c>
      <c r="D279" s="26" t="s">
        <v>406</v>
      </c>
      <c r="E279" s="26" t="s">
        <v>407</v>
      </c>
    </row>
    <row r="280" spans="3:5" x14ac:dyDescent="0.25">
      <c r="C280" s="26" t="s">
        <v>403</v>
      </c>
      <c r="D280" s="26" t="s">
        <v>406</v>
      </c>
      <c r="E280" s="26" t="s">
        <v>408</v>
      </c>
    </row>
    <row r="281" spans="3:5" x14ac:dyDescent="0.25">
      <c r="C281" s="26" t="s">
        <v>403</v>
      </c>
      <c r="D281" s="26" t="s">
        <v>411</v>
      </c>
      <c r="E281" s="26" t="s">
        <v>408</v>
      </c>
    </row>
    <row r="282" spans="3:5" x14ac:dyDescent="0.25">
      <c r="C282" s="26" t="s">
        <v>403</v>
      </c>
      <c r="D282" s="26" t="s">
        <v>406</v>
      </c>
      <c r="E282" s="26" t="s">
        <v>410</v>
      </c>
    </row>
    <row r="283" spans="3:5" x14ac:dyDescent="0.25">
      <c r="C283" s="26" t="s">
        <v>403</v>
      </c>
      <c r="D283" s="26" t="s">
        <v>411</v>
      </c>
      <c r="E283" s="26" t="s">
        <v>407</v>
      </c>
    </row>
    <row r="284" spans="3:5" x14ac:dyDescent="0.25">
      <c r="C284" s="26" t="s">
        <v>403</v>
      </c>
      <c r="D284" s="26" t="s">
        <v>406</v>
      </c>
      <c r="E284" s="26" t="s">
        <v>408</v>
      </c>
    </row>
    <row r="285" spans="3:5" x14ac:dyDescent="0.25">
      <c r="C285" s="26" t="s">
        <v>403</v>
      </c>
      <c r="D285" s="26" t="s">
        <v>406</v>
      </c>
      <c r="E285" s="26" t="s">
        <v>408</v>
      </c>
    </row>
    <row r="286" spans="3:5" x14ac:dyDescent="0.25">
      <c r="C286" s="26" t="s">
        <v>403</v>
      </c>
      <c r="D286" s="26" t="s">
        <v>411</v>
      </c>
      <c r="E286" s="26" t="s">
        <v>408</v>
      </c>
    </row>
    <row r="287" spans="3:5" x14ac:dyDescent="0.25">
      <c r="C287" s="26" t="s">
        <v>404</v>
      </c>
      <c r="D287" s="26" t="s">
        <v>412</v>
      </c>
      <c r="E287" s="26" t="s">
        <v>408</v>
      </c>
    </row>
    <row r="288" spans="3:5" x14ac:dyDescent="0.25">
      <c r="C288" s="26" t="s">
        <v>403</v>
      </c>
      <c r="D288" s="26" t="s">
        <v>411</v>
      </c>
      <c r="E288" s="26" t="s">
        <v>408</v>
      </c>
    </row>
    <row r="289" spans="3:5" x14ac:dyDescent="0.25">
      <c r="C289" s="26" t="s">
        <v>403</v>
      </c>
      <c r="D289" s="26" t="s">
        <v>411</v>
      </c>
      <c r="E289" s="26" t="s">
        <v>410</v>
      </c>
    </row>
    <row r="290" spans="3:5" x14ac:dyDescent="0.25">
      <c r="C290" s="26" t="s">
        <v>403</v>
      </c>
      <c r="D290" s="26" t="s">
        <v>412</v>
      </c>
      <c r="E290" s="26" t="s">
        <v>410</v>
      </c>
    </row>
    <row r="291" spans="3:5" x14ac:dyDescent="0.25">
      <c r="C291" s="26" t="s">
        <v>403</v>
      </c>
      <c r="D291" s="26" t="s">
        <v>406</v>
      </c>
      <c r="E291" s="26" t="s">
        <v>408</v>
      </c>
    </row>
    <row r="292" spans="3:5" x14ac:dyDescent="0.25">
      <c r="C292" s="26" t="s">
        <v>403</v>
      </c>
      <c r="D292" s="26" t="s">
        <v>406</v>
      </c>
      <c r="E292" s="26" t="s">
        <v>407</v>
      </c>
    </row>
    <row r="293" spans="3:5" x14ac:dyDescent="0.25">
      <c r="C293" s="26" t="s">
        <v>403</v>
      </c>
      <c r="D293" s="26" t="s">
        <v>412</v>
      </c>
      <c r="E293" s="26" t="s">
        <v>410</v>
      </c>
    </row>
    <row r="294" spans="3:5" x14ac:dyDescent="0.25">
      <c r="C294" s="26" t="s">
        <v>403</v>
      </c>
      <c r="D294" s="26" t="s">
        <v>406</v>
      </c>
      <c r="E294" s="26" t="s">
        <v>407</v>
      </c>
    </row>
    <row r="295" spans="3:5" x14ac:dyDescent="0.25">
      <c r="C295" s="26" t="s">
        <v>403</v>
      </c>
      <c r="D295" s="26" t="s">
        <v>406</v>
      </c>
      <c r="E295" s="26" t="s">
        <v>408</v>
      </c>
    </row>
    <row r="296" spans="3:5" x14ac:dyDescent="0.25">
      <c r="C296" s="26" t="s">
        <v>403</v>
      </c>
      <c r="D296" s="26" t="s">
        <v>412</v>
      </c>
      <c r="E296" s="26" t="s">
        <v>410</v>
      </c>
    </row>
    <row r="297" spans="3:5" x14ac:dyDescent="0.25">
      <c r="C297" s="26" t="s">
        <v>403</v>
      </c>
      <c r="D297" s="26" t="s">
        <v>406</v>
      </c>
      <c r="E297" s="26" t="s">
        <v>410</v>
      </c>
    </row>
    <row r="298" spans="3:5" x14ac:dyDescent="0.25">
      <c r="C298" s="26" t="s">
        <v>403</v>
      </c>
      <c r="D298" s="26" t="s">
        <v>406</v>
      </c>
      <c r="E298" s="26" t="s">
        <v>410</v>
      </c>
    </row>
    <row r="299" spans="3:5" x14ac:dyDescent="0.25">
      <c r="C299" s="26" t="s">
        <v>403</v>
      </c>
      <c r="D299" s="26" t="s">
        <v>406</v>
      </c>
      <c r="E299" s="26" t="s">
        <v>410</v>
      </c>
    </row>
    <row r="300" spans="3:5" x14ac:dyDescent="0.25">
      <c r="C300" s="26" t="s">
        <v>403</v>
      </c>
      <c r="D300" s="26" t="s">
        <v>406</v>
      </c>
      <c r="E300" s="26" t="s">
        <v>408</v>
      </c>
    </row>
    <row r="301" spans="3:5" x14ac:dyDescent="0.25">
      <c r="C301" s="26" t="s">
        <v>403</v>
      </c>
      <c r="D301" s="26" t="s">
        <v>411</v>
      </c>
      <c r="E301" s="26" t="s">
        <v>410</v>
      </c>
    </row>
    <row r="302" spans="3:5" x14ac:dyDescent="0.25">
      <c r="C302" s="26" t="s">
        <v>403</v>
      </c>
      <c r="D302" s="26" t="s">
        <v>412</v>
      </c>
      <c r="E302" s="26" t="s">
        <v>407</v>
      </c>
    </row>
    <row r="303" spans="3:5" x14ac:dyDescent="0.25">
      <c r="C303" s="26" t="s">
        <v>403</v>
      </c>
      <c r="D303" s="26" t="s">
        <v>406</v>
      </c>
      <c r="E303" s="26" t="s">
        <v>410</v>
      </c>
    </row>
    <row r="304" spans="3:5" x14ac:dyDescent="0.25">
      <c r="C304" s="26" t="s">
        <v>403</v>
      </c>
      <c r="D304" s="26" t="s">
        <v>412</v>
      </c>
      <c r="E304" s="26" t="s">
        <v>408</v>
      </c>
    </row>
    <row r="305" spans="3:5" x14ac:dyDescent="0.25">
      <c r="C305" s="26" t="s">
        <v>404</v>
      </c>
      <c r="D305" s="26" t="s">
        <v>412</v>
      </c>
      <c r="E305" s="26" t="s">
        <v>408</v>
      </c>
    </row>
    <row r="306" spans="3:5" x14ac:dyDescent="0.25">
      <c r="C306" s="26" t="s">
        <v>403</v>
      </c>
      <c r="D306" s="26" t="s">
        <v>406</v>
      </c>
      <c r="E306" s="26" t="s">
        <v>410</v>
      </c>
    </row>
    <row r="307" spans="3:5" x14ac:dyDescent="0.25">
      <c r="C307" s="26" t="s">
        <v>403</v>
      </c>
      <c r="D307" s="26" t="s">
        <v>406</v>
      </c>
      <c r="E307" s="26" t="s">
        <v>410</v>
      </c>
    </row>
    <row r="308" spans="3:5" x14ac:dyDescent="0.25">
      <c r="C308" s="26" t="s">
        <v>403</v>
      </c>
      <c r="D308" s="26" t="s">
        <v>412</v>
      </c>
      <c r="E308" s="26" t="s">
        <v>407</v>
      </c>
    </row>
    <row r="309" spans="3:5" x14ac:dyDescent="0.25">
      <c r="C309" s="26" t="s">
        <v>403</v>
      </c>
      <c r="D309" s="26" t="s">
        <v>412</v>
      </c>
      <c r="E309" s="26" t="s">
        <v>408</v>
      </c>
    </row>
    <row r="310" spans="3:5" x14ac:dyDescent="0.25">
      <c r="C310" s="26" t="s">
        <v>403</v>
      </c>
      <c r="D310" s="26" t="s">
        <v>406</v>
      </c>
      <c r="E310" s="26" t="s">
        <v>410</v>
      </c>
    </row>
    <row r="311" spans="3:5" x14ac:dyDescent="0.25">
      <c r="C311" s="26" t="s">
        <v>404</v>
      </c>
      <c r="D311" s="26" t="s">
        <v>412</v>
      </c>
      <c r="E311" s="26" t="s">
        <v>407</v>
      </c>
    </row>
    <row r="312" spans="3:5" x14ac:dyDescent="0.25">
      <c r="C312" s="26" t="s">
        <v>403</v>
      </c>
      <c r="D312" s="26" t="s">
        <v>411</v>
      </c>
      <c r="E312" s="26" t="s">
        <v>407</v>
      </c>
    </row>
    <row r="313" spans="3:5" x14ac:dyDescent="0.25">
      <c r="C313" s="26" t="s">
        <v>403</v>
      </c>
      <c r="D313" s="26" t="s">
        <v>412</v>
      </c>
      <c r="E313" s="26" t="s">
        <v>408</v>
      </c>
    </row>
    <row r="314" spans="3:5" x14ac:dyDescent="0.25">
      <c r="C314" s="26" t="s">
        <v>403</v>
      </c>
      <c r="D314" s="26" t="s">
        <v>411</v>
      </c>
      <c r="E314" s="26" t="s">
        <v>408</v>
      </c>
    </row>
    <row r="315" spans="3:5" x14ac:dyDescent="0.25">
      <c r="C315" s="26" t="s">
        <v>403</v>
      </c>
      <c r="D315" s="26" t="s">
        <v>412</v>
      </c>
      <c r="E315" s="26" t="s">
        <v>407</v>
      </c>
    </row>
    <row r="316" spans="3:5" x14ac:dyDescent="0.25">
      <c r="C316" s="26" t="s">
        <v>403</v>
      </c>
      <c r="D316" s="26" t="s">
        <v>411</v>
      </c>
      <c r="E316" s="26" t="s">
        <v>407</v>
      </c>
    </row>
    <row r="317" spans="3:5" x14ac:dyDescent="0.25">
      <c r="C317" s="26" t="s">
        <v>403</v>
      </c>
      <c r="D317" s="26" t="s">
        <v>406</v>
      </c>
      <c r="E317" s="26" t="s">
        <v>408</v>
      </c>
    </row>
    <row r="318" spans="3:5" x14ac:dyDescent="0.25">
      <c r="C318" s="26" t="s">
        <v>403</v>
      </c>
      <c r="D318" s="26" t="s">
        <v>406</v>
      </c>
      <c r="E318" s="26" t="s">
        <v>410</v>
      </c>
    </row>
    <row r="319" spans="3:5" x14ac:dyDescent="0.25">
      <c r="C319" s="26" t="s">
        <v>403</v>
      </c>
      <c r="D319" s="26" t="s">
        <v>412</v>
      </c>
      <c r="E319" s="26" t="s">
        <v>408</v>
      </c>
    </row>
    <row r="320" spans="3:5" x14ac:dyDescent="0.25">
      <c r="C320" s="26" t="s">
        <v>403</v>
      </c>
      <c r="D320" s="26" t="s">
        <v>406</v>
      </c>
      <c r="E320" s="26" t="s">
        <v>408</v>
      </c>
    </row>
    <row r="321" spans="3:5" x14ac:dyDescent="0.25">
      <c r="C321" s="26" t="s">
        <v>403</v>
      </c>
      <c r="D321" s="26" t="s">
        <v>412</v>
      </c>
      <c r="E321" s="26" t="s">
        <v>408</v>
      </c>
    </row>
    <row r="322" spans="3:5" x14ac:dyDescent="0.25">
      <c r="C322" s="26" t="s">
        <v>403</v>
      </c>
      <c r="D322" s="26" t="s">
        <v>406</v>
      </c>
      <c r="E322" s="26" t="s">
        <v>410</v>
      </c>
    </row>
    <row r="323" spans="3:5" x14ac:dyDescent="0.25">
      <c r="C323" s="26" t="s">
        <v>403</v>
      </c>
      <c r="D323" s="26" t="s">
        <v>411</v>
      </c>
      <c r="E323" s="26" t="s">
        <v>408</v>
      </c>
    </row>
    <row r="324" spans="3:5" x14ac:dyDescent="0.25">
      <c r="C324" s="26" t="s">
        <v>404</v>
      </c>
      <c r="D324" s="26" t="s">
        <v>406</v>
      </c>
      <c r="E324" s="26" t="s">
        <v>407</v>
      </c>
    </row>
    <row r="325" spans="3:5" x14ac:dyDescent="0.25">
      <c r="C325" s="26" t="s">
        <v>403</v>
      </c>
      <c r="D325" s="26" t="s">
        <v>411</v>
      </c>
      <c r="E325" s="26" t="s">
        <v>407</v>
      </c>
    </row>
    <row r="326" spans="3:5" x14ac:dyDescent="0.25">
      <c r="C326" s="26" t="s">
        <v>403</v>
      </c>
      <c r="D326" s="26" t="s">
        <v>411</v>
      </c>
      <c r="E326" s="26" t="s">
        <v>408</v>
      </c>
    </row>
    <row r="327" spans="3:5" x14ac:dyDescent="0.25">
      <c r="C327" s="26" t="s">
        <v>403</v>
      </c>
      <c r="D327" s="26" t="s">
        <v>411</v>
      </c>
      <c r="E327" s="26" t="s">
        <v>408</v>
      </c>
    </row>
    <row r="328" spans="3:5" x14ac:dyDescent="0.25">
      <c r="C328" s="26" t="s">
        <v>403</v>
      </c>
      <c r="D328" s="26" t="s">
        <v>406</v>
      </c>
      <c r="E328" s="26" t="s">
        <v>410</v>
      </c>
    </row>
    <row r="329" spans="3:5" x14ac:dyDescent="0.25">
      <c r="C329" s="26" t="s">
        <v>403</v>
      </c>
      <c r="D329" s="26" t="s">
        <v>412</v>
      </c>
      <c r="E329" s="26" t="s">
        <v>408</v>
      </c>
    </row>
    <row r="330" spans="3:5" x14ac:dyDescent="0.25">
      <c r="C330" s="26" t="s">
        <v>403</v>
      </c>
      <c r="D330" s="26" t="s">
        <v>406</v>
      </c>
      <c r="E330" s="26" t="s">
        <v>408</v>
      </c>
    </row>
    <row r="331" spans="3:5" x14ac:dyDescent="0.25">
      <c r="C331" s="26" t="s">
        <v>404</v>
      </c>
      <c r="D331" s="26" t="s">
        <v>412</v>
      </c>
      <c r="E331" s="26" t="s">
        <v>408</v>
      </c>
    </row>
    <row r="332" spans="3:5" x14ac:dyDescent="0.25">
      <c r="C332" s="26" t="s">
        <v>404</v>
      </c>
      <c r="D332" s="26" t="s">
        <v>406</v>
      </c>
      <c r="E332" s="26" t="s">
        <v>407</v>
      </c>
    </row>
    <row r="333" spans="3:5" x14ac:dyDescent="0.25">
      <c r="C333" s="26" t="s">
        <v>403</v>
      </c>
      <c r="D333" s="26" t="s">
        <v>411</v>
      </c>
      <c r="E333" s="26" t="s">
        <v>410</v>
      </c>
    </row>
    <row r="334" spans="3:5" x14ac:dyDescent="0.25">
      <c r="C334" s="26" t="s">
        <v>404</v>
      </c>
      <c r="D334" s="26" t="s">
        <v>406</v>
      </c>
      <c r="E334" s="26" t="s">
        <v>410</v>
      </c>
    </row>
    <row r="335" spans="3:5" x14ac:dyDescent="0.25">
      <c r="C335" s="26" t="s">
        <v>403</v>
      </c>
      <c r="D335" s="26" t="s">
        <v>411</v>
      </c>
      <c r="E335" s="26" t="s">
        <v>410</v>
      </c>
    </row>
    <row r="336" spans="3:5" x14ac:dyDescent="0.25">
      <c r="C336" s="26" t="s">
        <v>403</v>
      </c>
      <c r="D336" s="26" t="s">
        <v>411</v>
      </c>
      <c r="E336" s="26" t="s">
        <v>408</v>
      </c>
    </row>
    <row r="337" spans="3:5" x14ac:dyDescent="0.25">
      <c r="C337" s="26" t="s">
        <v>403</v>
      </c>
      <c r="D337" s="26" t="s">
        <v>411</v>
      </c>
      <c r="E337" s="26" t="s">
        <v>408</v>
      </c>
    </row>
    <row r="338" spans="3:5" x14ac:dyDescent="0.25">
      <c r="C338" s="26" t="s">
        <v>403</v>
      </c>
      <c r="D338" s="26" t="s">
        <v>406</v>
      </c>
      <c r="E338" s="26" t="s">
        <v>408</v>
      </c>
    </row>
    <row r="339" spans="3:5" x14ac:dyDescent="0.25">
      <c r="C339" s="26" t="s">
        <v>403</v>
      </c>
      <c r="D339" s="26" t="s">
        <v>412</v>
      </c>
      <c r="E339" s="26" t="s">
        <v>410</v>
      </c>
    </row>
    <row r="340" spans="3:5" x14ac:dyDescent="0.25">
      <c r="C340" s="26" t="s">
        <v>403</v>
      </c>
      <c r="D340" s="26" t="s">
        <v>411</v>
      </c>
      <c r="E340" s="26" t="s">
        <v>408</v>
      </c>
    </row>
    <row r="341" spans="3:5" x14ac:dyDescent="0.25">
      <c r="C341" s="26" t="s">
        <v>403</v>
      </c>
      <c r="D341" s="26" t="s">
        <v>406</v>
      </c>
      <c r="E341" s="26" t="s">
        <v>408</v>
      </c>
    </row>
    <row r="342" spans="3:5" x14ac:dyDescent="0.25">
      <c r="C342" s="26" t="s">
        <v>404</v>
      </c>
      <c r="D342" s="26" t="s">
        <v>406</v>
      </c>
      <c r="E342" s="26" t="s">
        <v>407</v>
      </c>
    </row>
    <row r="343" spans="3:5" x14ac:dyDescent="0.25">
      <c r="C343" s="26" t="s">
        <v>403</v>
      </c>
      <c r="D343" s="26" t="s">
        <v>412</v>
      </c>
      <c r="E343" s="26" t="s">
        <v>408</v>
      </c>
    </row>
    <row r="344" spans="3:5" x14ac:dyDescent="0.25">
      <c r="C344" s="26" t="s">
        <v>403</v>
      </c>
      <c r="D344" s="26" t="s">
        <v>406</v>
      </c>
      <c r="E344" s="26" t="s">
        <v>407</v>
      </c>
    </row>
    <row r="345" spans="3:5" x14ac:dyDescent="0.25">
      <c r="C345" s="26" t="s">
        <v>403</v>
      </c>
      <c r="D345" s="26" t="s">
        <v>411</v>
      </c>
      <c r="E345" s="26" t="s">
        <v>410</v>
      </c>
    </row>
    <row r="346" spans="3:5" x14ac:dyDescent="0.25">
      <c r="C346" s="26" t="s">
        <v>403</v>
      </c>
      <c r="D346" s="26" t="s">
        <v>406</v>
      </c>
      <c r="E346" s="26" t="s">
        <v>407</v>
      </c>
    </row>
    <row r="347" spans="3:5" x14ac:dyDescent="0.25">
      <c r="C347" s="26" t="s">
        <v>403</v>
      </c>
      <c r="D347" s="26" t="s">
        <v>411</v>
      </c>
      <c r="E347" s="26" t="s">
        <v>407</v>
      </c>
    </row>
    <row r="348" spans="3:5" x14ac:dyDescent="0.25">
      <c r="C348" s="26" t="s">
        <v>404</v>
      </c>
      <c r="D348" s="26" t="s">
        <v>412</v>
      </c>
      <c r="E348" s="26" t="s">
        <v>407</v>
      </c>
    </row>
    <row r="349" spans="3:5" x14ac:dyDescent="0.25">
      <c r="C349" s="26" t="s">
        <v>403</v>
      </c>
      <c r="D349" s="26" t="s">
        <v>406</v>
      </c>
      <c r="E349" s="26" t="s">
        <v>408</v>
      </c>
    </row>
    <row r="350" spans="3:5" x14ac:dyDescent="0.25">
      <c r="C350" s="26" t="s">
        <v>403</v>
      </c>
      <c r="D350" s="26" t="s">
        <v>406</v>
      </c>
      <c r="E350" s="26" t="s">
        <v>408</v>
      </c>
    </row>
    <row r="351" spans="3:5" x14ac:dyDescent="0.25">
      <c r="C351" s="26" t="s">
        <v>403</v>
      </c>
      <c r="D351" s="26" t="s">
        <v>406</v>
      </c>
      <c r="E351" s="26" t="s">
        <v>410</v>
      </c>
    </row>
    <row r="352" spans="3:5" x14ac:dyDescent="0.25">
      <c r="C352" s="26" t="s">
        <v>403</v>
      </c>
      <c r="D352" s="26" t="s">
        <v>411</v>
      </c>
      <c r="E352" s="26" t="s">
        <v>410</v>
      </c>
    </row>
    <row r="353" spans="3:5" x14ac:dyDescent="0.25">
      <c r="C353" s="26" t="s">
        <v>403</v>
      </c>
      <c r="D353" s="26" t="s">
        <v>411</v>
      </c>
      <c r="E353" s="26" t="s">
        <v>410</v>
      </c>
    </row>
    <row r="354" spans="3:5" x14ac:dyDescent="0.25">
      <c r="C354" s="26" t="s">
        <v>403</v>
      </c>
      <c r="D354" s="26" t="s">
        <v>411</v>
      </c>
      <c r="E354" s="26" t="s">
        <v>407</v>
      </c>
    </row>
    <row r="355" spans="3:5" x14ac:dyDescent="0.25">
      <c r="C355" s="26" t="s">
        <v>403</v>
      </c>
      <c r="D355" s="26" t="s">
        <v>411</v>
      </c>
      <c r="E355" s="26" t="s">
        <v>408</v>
      </c>
    </row>
    <row r="356" spans="3:5" x14ac:dyDescent="0.25">
      <c r="C356" s="26" t="s">
        <v>403</v>
      </c>
      <c r="D356" s="26" t="s">
        <v>411</v>
      </c>
      <c r="E356" s="26" t="s">
        <v>407</v>
      </c>
    </row>
    <row r="357" spans="3:5" x14ac:dyDescent="0.25">
      <c r="C357" s="26" t="s">
        <v>403</v>
      </c>
      <c r="D357" s="26" t="s">
        <v>406</v>
      </c>
      <c r="E357" s="26" t="s">
        <v>408</v>
      </c>
    </row>
    <row r="358" spans="3:5" x14ac:dyDescent="0.25">
      <c r="C358" s="26" t="s">
        <v>403</v>
      </c>
      <c r="D358" s="26" t="s">
        <v>411</v>
      </c>
      <c r="E358" s="26" t="s">
        <v>407</v>
      </c>
    </row>
    <row r="359" spans="3:5" x14ac:dyDescent="0.25">
      <c r="C359" s="26" t="s">
        <v>403</v>
      </c>
      <c r="D359" s="26" t="s">
        <v>406</v>
      </c>
      <c r="E359" s="26" t="s">
        <v>407</v>
      </c>
    </row>
    <row r="360" spans="3:5" x14ac:dyDescent="0.25">
      <c r="C360" s="26" t="s">
        <v>403</v>
      </c>
      <c r="D360" s="26" t="s">
        <v>411</v>
      </c>
      <c r="E360" s="26" t="s">
        <v>410</v>
      </c>
    </row>
    <row r="361" spans="3:5" x14ac:dyDescent="0.25">
      <c r="C361" s="26" t="s">
        <v>403</v>
      </c>
      <c r="D361" s="26" t="s">
        <v>412</v>
      </c>
      <c r="E361" s="26" t="s">
        <v>407</v>
      </c>
    </row>
    <row r="362" spans="3:5" x14ac:dyDescent="0.25">
      <c r="C362" s="26" t="s">
        <v>403</v>
      </c>
      <c r="D362" s="26" t="s">
        <v>406</v>
      </c>
      <c r="E362" s="26" t="s">
        <v>410</v>
      </c>
    </row>
    <row r="363" spans="3:5" x14ac:dyDescent="0.25">
      <c r="C363" s="26" t="s">
        <v>403</v>
      </c>
      <c r="D363" s="26" t="s">
        <v>406</v>
      </c>
      <c r="E363" s="26" t="s">
        <v>408</v>
      </c>
    </row>
    <row r="364" spans="3:5" x14ac:dyDescent="0.25">
      <c r="C364" s="26" t="s">
        <v>403</v>
      </c>
      <c r="D364" s="26" t="s">
        <v>406</v>
      </c>
      <c r="E364" s="26" t="s">
        <v>408</v>
      </c>
    </row>
    <row r="365" spans="3:5" x14ac:dyDescent="0.25">
      <c r="C365" s="26" t="s">
        <v>403</v>
      </c>
      <c r="D365" s="26" t="s">
        <v>412</v>
      </c>
      <c r="E365" s="26" t="s">
        <v>408</v>
      </c>
    </row>
    <row r="366" spans="3:5" x14ac:dyDescent="0.25">
      <c r="C366" s="26" t="s">
        <v>403</v>
      </c>
      <c r="D366" s="26" t="s">
        <v>411</v>
      </c>
      <c r="E366" s="26" t="s">
        <v>408</v>
      </c>
    </row>
    <row r="367" spans="3:5" x14ac:dyDescent="0.25">
      <c r="C367" s="26" t="s">
        <v>403</v>
      </c>
      <c r="D367" s="26" t="s">
        <v>411</v>
      </c>
      <c r="E367" s="26" t="s">
        <v>407</v>
      </c>
    </row>
    <row r="368" spans="3:5" x14ac:dyDescent="0.25">
      <c r="C368" s="26" t="s">
        <v>403</v>
      </c>
      <c r="D368" s="26" t="s">
        <v>411</v>
      </c>
      <c r="E368" s="26" t="s">
        <v>408</v>
      </c>
    </row>
    <row r="369" spans="3:5" x14ac:dyDescent="0.25">
      <c r="C369" s="26" t="s">
        <v>403</v>
      </c>
      <c r="D369" s="26" t="s">
        <v>411</v>
      </c>
      <c r="E369" s="26" t="s">
        <v>410</v>
      </c>
    </row>
    <row r="370" spans="3:5" x14ac:dyDescent="0.25">
      <c r="C370" s="26" t="s">
        <v>403</v>
      </c>
      <c r="D370" s="26" t="s">
        <v>412</v>
      </c>
      <c r="E370" s="26" t="s">
        <v>407</v>
      </c>
    </row>
    <row r="371" spans="3:5" x14ac:dyDescent="0.25">
      <c r="C371" s="26" t="s">
        <v>403</v>
      </c>
      <c r="D371" s="26" t="s">
        <v>411</v>
      </c>
      <c r="E371" s="26" t="s">
        <v>408</v>
      </c>
    </row>
    <row r="372" spans="3:5" x14ac:dyDescent="0.25">
      <c r="C372" s="26" t="s">
        <v>404</v>
      </c>
      <c r="D372" s="26" t="s">
        <v>411</v>
      </c>
      <c r="E372" s="26" t="s">
        <v>408</v>
      </c>
    </row>
    <row r="373" spans="3:5" x14ac:dyDescent="0.25">
      <c r="C373" s="26" t="s">
        <v>403</v>
      </c>
      <c r="D373" s="26" t="s">
        <v>411</v>
      </c>
      <c r="E373" s="26" t="s">
        <v>408</v>
      </c>
    </row>
    <row r="374" spans="3:5" x14ac:dyDescent="0.25">
      <c r="C374" s="26" t="s">
        <v>403</v>
      </c>
      <c r="D374" s="26" t="s">
        <v>411</v>
      </c>
      <c r="E374" s="26" t="s">
        <v>408</v>
      </c>
    </row>
    <row r="375" spans="3:5" x14ac:dyDescent="0.25">
      <c r="C375" s="26" t="s">
        <v>403</v>
      </c>
      <c r="D375" s="26" t="s">
        <v>411</v>
      </c>
      <c r="E375" s="26" t="s">
        <v>408</v>
      </c>
    </row>
    <row r="376" spans="3:5" x14ac:dyDescent="0.25">
      <c r="C376" s="26" t="s">
        <v>403</v>
      </c>
      <c r="D376" s="26" t="s">
        <v>412</v>
      </c>
      <c r="E376" s="26" t="s">
        <v>408</v>
      </c>
    </row>
    <row r="377" spans="3:5" x14ac:dyDescent="0.25">
      <c r="C377" s="26" t="s">
        <v>403</v>
      </c>
      <c r="D377" s="26" t="s">
        <v>411</v>
      </c>
      <c r="E377" s="26" t="s">
        <v>410</v>
      </c>
    </row>
    <row r="378" spans="3:5" x14ac:dyDescent="0.25">
      <c r="C378" s="26" t="s">
        <v>404</v>
      </c>
      <c r="D378" s="26" t="s">
        <v>412</v>
      </c>
      <c r="E378" s="26" t="s">
        <v>408</v>
      </c>
    </row>
    <row r="379" spans="3:5" x14ac:dyDescent="0.25">
      <c r="C379" s="26" t="s">
        <v>404</v>
      </c>
      <c r="D379" s="26" t="s">
        <v>411</v>
      </c>
      <c r="E379" s="26" t="s">
        <v>410</v>
      </c>
    </row>
    <row r="380" spans="3:5" x14ac:dyDescent="0.25">
      <c r="C380" s="26" t="s">
        <v>403</v>
      </c>
      <c r="D380" s="26" t="s">
        <v>406</v>
      </c>
      <c r="E380" s="26" t="s">
        <v>408</v>
      </c>
    </row>
    <row r="381" spans="3:5" x14ac:dyDescent="0.25">
      <c r="C381" s="26" t="s">
        <v>403</v>
      </c>
      <c r="D381" s="26" t="s">
        <v>412</v>
      </c>
      <c r="E381" s="26" t="s">
        <v>408</v>
      </c>
    </row>
    <row r="382" spans="3:5" x14ac:dyDescent="0.25">
      <c r="C382" s="26" t="s">
        <v>403</v>
      </c>
      <c r="D382" s="26" t="s">
        <v>412</v>
      </c>
      <c r="E382" s="26" t="s">
        <v>408</v>
      </c>
    </row>
    <row r="383" spans="3:5" x14ac:dyDescent="0.25">
      <c r="C383" s="26" t="s">
        <v>403</v>
      </c>
      <c r="D383" s="26" t="s">
        <v>406</v>
      </c>
      <c r="E383" s="26" t="s">
        <v>408</v>
      </c>
    </row>
    <row r="384" spans="3:5" x14ac:dyDescent="0.25">
      <c r="C384" s="26" t="s">
        <v>403</v>
      </c>
      <c r="D384" s="26" t="s">
        <v>412</v>
      </c>
      <c r="E384" s="26" t="s">
        <v>408</v>
      </c>
    </row>
    <row r="385" spans="3:5" x14ac:dyDescent="0.25">
      <c r="C385" s="26" t="s">
        <v>403</v>
      </c>
      <c r="D385" s="26" t="s">
        <v>406</v>
      </c>
      <c r="E385" s="26" t="s">
        <v>408</v>
      </c>
    </row>
    <row r="386" spans="3:5" x14ac:dyDescent="0.25">
      <c r="C386" s="26" t="s">
        <v>403</v>
      </c>
      <c r="D386" s="26" t="s">
        <v>411</v>
      </c>
      <c r="E386" s="26" t="s">
        <v>410</v>
      </c>
    </row>
    <row r="387" spans="3:5" x14ac:dyDescent="0.25">
      <c r="C387" s="26" t="s">
        <v>404</v>
      </c>
      <c r="D387" s="26" t="s">
        <v>406</v>
      </c>
      <c r="E387" s="26" t="s">
        <v>407</v>
      </c>
    </row>
    <row r="388" spans="3:5" x14ac:dyDescent="0.25">
      <c r="C388" s="26" t="s">
        <v>403</v>
      </c>
      <c r="D388" s="26" t="s">
        <v>411</v>
      </c>
      <c r="E388" s="26" t="s">
        <v>410</v>
      </c>
    </row>
    <row r="389" spans="3:5" x14ac:dyDescent="0.25">
      <c r="C389" s="26" t="s">
        <v>404</v>
      </c>
      <c r="D389" s="26" t="s">
        <v>406</v>
      </c>
      <c r="E389" s="26" t="s">
        <v>407</v>
      </c>
    </row>
    <row r="390" spans="3:5" x14ac:dyDescent="0.25">
      <c r="C390" s="26" t="s">
        <v>404</v>
      </c>
      <c r="D390" s="26" t="s">
        <v>406</v>
      </c>
      <c r="E390" s="26" t="s">
        <v>407</v>
      </c>
    </row>
    <row r="391" spans="3:5" x14ac:dyDescent="0.25">
      <c r="C391" s="26" t="s">
        <v>403</v>
      </c>
      <c r="D391" s="26" t="s">
        <v>406</v>
      </c>
      <c r="E391" s="26" t="s">
        <v>410</v>
      </c>
    </row>
    <row r="392" spans="3:5" x14ac:dyDescent="0.25">
      <c r="C392" s="26" t="s">
        <v>404</v>
      </c>
      <c r="D392" s="26" t="s">
        <v>411</v>
      </c>
      <c r="E392" s="26" t="s">
        <v>410</v>
      </c>
    </row>
    <row r="393" spans="3:5" x14ac:dyDescent="0.25">
      <c r="C393" s="26" t="s">
        <v>403</v>
      </c>
      <c r="D393" s="26" t="s">
        <v>406</v>
      </c>
      <c r="E393" s="26" t="s">
        <v>408</v>
      </c>
    </row>
    <row r="394" spans="3:5" x14ac:dyDescent="0.25">
      <c r="C394" s="26" t="s">
        <v>403</v>
      </c>
      <c r="D394" s="26" t="s">
        <v>412</v>
      </c>
      <c r="E394" s="26" t="s">
        <v>410</v>
      </c>
    </row>
    <row r="395" spans="3:5" x14ac:dyDescent="0.25">
      <c r="C395" s="26" t="s">
        <v>404</v>
      </c>
      <c r="D395" s="26" t="s">
        <v>406</v>
      </c>
      <c r="E395" s="26" t="s">
        <v>407</v>
      </c>
    </row>
    <row r="396" spans="3:5" x14ac:dyDescent="0.25">
      <c r="C396" s="26" t="s">
        <v>403</v>
      </c>
      <c r="D396" s="26" t="s">
        <v>406</v>
      </c>
      <c r="E396" s="26" t="s">
        <v>408</v>
      </c>
    </row>
    <row r="397" spans="3:5" x14ac:dyDescent="0.25">
      <c r="C397" s="26" t="s">
        <v>403</v>
      </c>
      <c r="D397" s="26" t="s">
        <v>411</v>
      </c>
      <c r="E397" s="26" t="s">
        <v>410</v>
      </c>
    </row>
    <row r="398" spans="3:5" x14ac:dyDescent="0.25">
      <c r="C398" s="26" t="s">
        <v>403</v>
      </c>
      <c r="D398" s="26" t="s">
        <v>406</v>
      </c>
      <c r="E398" s="26" t="s">
        <v>410</v>
      </c>
    </row>
    <row r="399" spans="3:5" x14ac:dyDescent="0.25">
      <c r="C399" s="26" t="s">
        <v>403</v>
      </c>
      <c r="D399" s="26" t="s">
        <v>411</v>
      </c>
      <c r="E399" s="26" t="s">
        <v>408</v>
      </c>
    </row>
    <row r="400" spans="3:5" x14ac:dyDescent="0.25">
      <c r="C400" s="26" t="s">
        <v>403</v>
      </c>
      <c r="D400" s="26" t="s">
        <v>412</v>
      </c>
      <c r="E400" s="26" t="s">
        <v>410</v>
      </c>
    </row>
    <row r="401" spans="3:5" x14ac:dyDescent="0.25">
      <c r="C401" s="26" t="s">
        <v>404</v>
      </c>
      <c r="D401" s="26" t="s">
        <v>412</v>
      </c>
      <c r="E401" s="26" t="s">
        <v>408</v>
      </c>
    </row>
    <row r="402" spans="3:5" x14ac:dyDescent="0.25">
      <c r="C402" s="26" t="s">
        <v>403</v>
      </c>
      <c r="D402" s="26" t="s">
        <v>406</v>
      </c>
      <c r="E402" s="26" t="s">
        <v>408</v>
      </c>
    </row>
    <row r="403" spans="3:5" x14ac:dyDescent="0.25">
      <c r="C403" s="26" t="s">
        <v>403</v>
      </c>
      <c r="D403" s="26" t="s">
        <v>411</v>
      </c>
      <c r="E403" s="26" t="s">
        <v>407</v>
      </c>
    </row>
    <row r="404" spans="3:5" x14ac:dyDescent="0.25">
      <c r="C404" s="26" t="s">
        <v>403</v>
      </c>
      <c r="D404" s="26" t="s">
        <v>406</v>
      </c>
      <c r="E404" s="26" t="s">
        <v>408</v>
      </c>
    </row>
    <row r="405" spans="3:5" x14ac:dyDescent="0.25">
      <c r="C405" s="26" t="s">
        <v>403</v>
      </c>
      <c r="D405" s="26" t="s">
        <v>406</v>
      </c>
      <c r="E405" s="26" t="s">
        <v>408</v>
      </c>
    </row>
    <row r="406" spans="3:5" x14ac:dyDescent="0.25">
      <c r="C406" s="26" t="s">
        <v>403</v>
      </c>
      <c r="D406" s="26" t="s">
        <v>406</v>
      </c>
      <c r="E406" s="26" t="s">
        <v>408</v>
      </c>
    </row>
    <row r="407" spans="3:5" x14ac:dyDescent="0.25">
      <c r="C407" s="26" t="s">
        <v>403</v>
      </c>
      <c r="D407" s="26" t="s">
        <v>406</v>
      </c>
      <c r="E407" s="26" t="s">
        <v>407</v>
      </c>
    </row>
    <row r="408" spans="3:5" x14ac:dyDescent="0.25">
      <c r="C408" s="26" t="s">
        <v>403</v>
      </c>
      <c r="D408" s="26" t="s">
        <v>412</v>
      </c>
      <c r="E408" s="26" t="s">
        <v>410</v>
      </c>
    </row>
    <row r="409" spans="3:5" x14ac:dyDescent="0.25">
      <c r="C409" s="26" t="s">
        <v>403</v>
      </c>
      <c r="D409" s="26" t="s">
        <v>411</v>
      </c>
      <c r="E409" s="26" t="s">
        <v>408</v>
      </c>
    </row>
    <row r="410" spans="3:5" x14ac:dyDescent="0.25">
      <c r="C410" s="26" t="s">
        <v>403</v>
      </c>
      <c r="D410" s="26" t="s">
        <v>412</v>
      </c>
      <c r="E410" s="26" t="s">
        <v>407</v>
      </c>
    </row>
    <row r="411" spans="3:5" x14ac:dyDescent="0.25">
      <c r="C411" s="26" t="s">
        <v>403</v>
      </c>
      <c r="D411" s="26" t="s">
        <v>406</v>
      </c>
      <c r="E411" s="26" t="s">
        <v>408</v>
      </c>
    </row>
    <row r="412" spans="3:5" x14ac:dyDescent="0.25">
      <c r="C412" s="26" t="s">
        <v>403</v>
      </c>
      <c r="D412" s="26" t="s">
        <v>411</v>
      </c>
      <c r="E412" s="26" t="s">
        <v>408</v>
      </c>
    </row>
    <row r="413" spans="3:5" x14ac:dyDescent="0.25">
      <c r="C413" s="26" t="s">
        <v>403</v>
      </c>
      <c r="D413" s="26" t="s">
        <v>406</v>
      </c>
      <c r="E413" s="26" t="s">
        <v>410</v>
      </c>
    </row>
    <row r="414" spans="3:5" x14ac:dyDescent="0.25">
      <c r="C414" s="26" t="s">
        <v>404</v>
      </c>
      <c r="D414" s="26" t="s">
        <v>412</v>
      </c>
      <c r="E414" s="26" t="s">
        <v>408</v>
      </c>
    </row>
    <row r="415" spans="3:5" x14ac:dyDescent="0.25">
      <c r="C415" s="26" t="s">
        <v>403</v>
      </c>
      <c r="D415" s="26" t="s">
        <v>411</v>
      </c>
      <c r="E415" s="26" t="s">
        <v>408</v>
      </c>
    </row>
    <row r="416" spans="3:5" x14ac:dyDescent="0.25">
      <c r="C416" s="26" t="s">
        <v>403</v>
      </c>
      <c r="D416" s="26" t="s">
        <v>412</v>
      </c>
      <c r="E416" s="26" t="s">
        <v>410</v>
      </c>
    </row>
    <row r="417" spans="3:5" x14ac:dyDescent="0.25">
      <c r="C417" s="26" t="s">
        <v>403</v>
      </c>
      <c r="D417" s="26" t="s">
        <v>406</v>
      </c>
      <c r="E417" s="26" t="s">
        <v>410</v>
      </c>
    </row>
    <row r="418" spans="3:5" x14ac:dyDescent="0.25">
      <c r="C418" s="26" t="s">
        <v>403</v>
      </c>
      <c r="D418" s="26" t="s">
        <v>411</v>
      </c>
      <c r="E418" s="26" t="s">
        <v>407</v>
      </c>
    </row>
    <row r="419" spans="3:5" x14ac:dyDescent="0.25">
      <c r="C419" s="26" t="s">
        <v>403</v>
      </c>
      <c r="D419" s="26" t="s">
        <v>406</v>
      </c>
      <c r="E419" s="26" t="s">
        <v>407</v>
      </c>
    </row>
    <row r="420" spans="3:5" x14ac:dyDescent="0.25">
      <c r="C420" s="26" t="s">
        <v>403</v>
      </c>
      <c r="D420" s="26" t="s">
        <v>406</v>
      </c>
      <c r="E420" s="26" t="s">
        <v>408</v>
      </c>
    </row>
    <row r="421" spans="3:5" x14ac:dyDescent="0.25">
      <c r="C421" s="26" t="s">
        <v>403</v>
      </c>
      <c r="D421" s="26" t="s">
        <v>411</v>
      </c>
      <c r="E421" s="26" t="s">
        <v>410</v>
      </c>
    </row>
    <row r="422" spans="3:5" x14ac:dyDescent="0.25">
      <c r="C422" s="26" t="s">
        <v>403</v>
      </c>
      <c r="D422" s="26" t="s">
        <v>411</v>
      </c>
      <c r="E422" s="26" t="s">
        <v>410</v>
      </c>
    </row>
    <row r="423" spans="3:5" x14ac:dyDescent="0.25">
      <c r="C423" s="26" t="s">
        <v>403</v>
      </c>
      <c r="D423" s="26" t="s">
        <v>406</v>
      </c>
      <c r="E423" s="26" t="s">
        <v>408</v>
      </c>
    </row>
    <row r="424" spans="3:5" x14ac:dyDescent="0.25">
      <c r="C424" s="26" t="s">
        <v>403</v>
      </c>
      <c r="D424" s="26" t="s">
        <v>406</v>
      </c>
      <c r="E424" s="26" t="s">
        <v>407</v>
      </c>
    </row>
    <row r="425" spans="3:5" x14ac:dyDescent="0.25">
      <c r="C425" s="26" t="s">
        <v>403</v>
      </c>
      <c r="D425" s="26" t="s">
        <v>406</v>
      </c>
      <c r="E425" s="26" t="s">
        <v>410</v>
      </c>
    </row>
    <row r="426" spans="3:5" x14ac:dyDescent="0.25">
      <c r="C426" s="26" t="s">
        <v>403</v>
      </c>
      <c r="D426" s="26" t="s">
        <v>411</v>
      </c>
      <c r="E426" s="26" t="s">
        <v>410</v>
      </c>
    </row>
    <row r="427" spans="3:5" x14ac:dyDescent="0.25">
      <c r="C427" s="26" t="s">
        <v>403</v>
      </c>
      <c r="D427" s="26" t="s">
        <v>406</v>
      </c>
      <c r="E427" s="26" t="s">
        <v>408</v>
      </c>
    </row>
    <row r="428" spans="3:5" x14ac:dyDescent="0.25">
      <c r="C428" s="26" t="s">
        <v>404</v>
      </c>
      <c r="D428" s="26" t="s">
        <v>411</v>
      </c>
      <c r="E428" s="26" t="s">
        <v>408</v>
      </c>
    </row>
    <row r="429" spans="3:5" x14ac:dyDescent="0.25">
      <c r="C429" s="26" t="s">
        <v>403</v>
      </c>
      <c r="D429" s="26" t="s">
        <v>412</v>
      </c>
      <c r="E429" s="26" t="s">
        <v>410</v>
      </c>
    </row>
    <row r="430" spans="3:5" x14ac:dyDescent="0.25">
      <c r="C430" s="26" t="s">
        <v>403</v>
      </c>
      <c r="D430" s="26" t="s">
        <v>411</v>
      </c>
      <c r="E430" s="26" t="s">
        <v>408</v>
      </c>
    </row>
    <row r="431" spans="3:5" x14ac:dyDescent="0.25">
      <c r="C431" s="26" t="s">
        <v>404</v>
      </c>
      <c r="D431" s="26" t="s">
        <v>406</v>
      </c>
      <c r="E431" s="26" t="s">
        <v>407</v>
      </c>
    </row>
    <row r="432" spans="3:5" x14ac:dyDescent="0.25">
      <c r="C432" s="26" t="s">
        <v>403</v>
      </c>
      <c r="D432" s="26" t="s">
        <v>406</v>
      </c>
      <c r="E432" s="26" t="s">
        <v>408</v>
      </c>
    </row>
    <row r="433" spans="3:5" x14ac:dyDescent="0.25">
      <c r="C433" s="26" t="s">
        <v>403</v>
      </c>
      <c r="D433" s="26" t="s">
        <v>406</v>
      </c>
      <c r="E433" s="26" t="s">
        <v>408</v>
      </c>
    </row>
    <row r="434" spans="3:5" x14ac:dyDescent="0.25">
      <c r="C434" s="26" t="s">
        <v>403</v>
      </c>
      <c r="D434" s="26" t="s">
        <v>411</v>
      </c>
      <c r="E434" s="26" t="s">
        <v>408</v>
      </c>
    </row>
    <row r="435" spans="3:5" x14ac:dyDescent="0.25">
      <c r="C435" s="26" t="s">
        <v>403</v>
      </c>
      <c r="D435" s="26" t="s">
        <v>406</v>
      </c>
      <c r="E435" s="26" t="s">
        <v>408</v>
      </c>
    </row>
    <row r="436" spans="3:5" x14ac:dyDescent="0.25">
      <c r="C436" s="26" t="s">
        <v>403</v>
      </c>
      <c r="D436" s="26" t="s">
        <v>411</v>
      </c>
      <c r="E436" s="26" t="s">
        <v>408</v>
      </c>
    </row>
    <row r="437" spans="3:5" x14ac:dyDescent="0.25">
      <c r="C437" s="26" t="s">
        <v>403</v>
      </c>
      <c r="D437" s="26" t="s">
        <v>411</v>
      </c>
      <c r="E437" s="26" t="s">
        <v>408</v>
      </c>
    </row>
    <row r="438" spans="3:5" x14ac:dyDescent="0.25">
      <c r="C438" s="26" t="s">
        <v>403</v>
      </c>
      <c r="D438" s="26" t="s">
        <v>406</v>
      </c>
      <c r="E438" s="26" t="s">
        <v>408</v>
      </c>
    </row>
    <row r="439" spans="3:5" x14ac:dyDescent="0.25">
      <c r="C439" s="26" t="s">
        <v>403</v>
      </c>
      <c r="D439" s="26" t="s">
        <v>406</v>
      </c>
      <c r="E439" s="26" t="s">
        <v>408</v>
      </c>
    </row>
    <row r="440" spans="3:5" x14ac:dyDescent="0.25">
      <c r="C440" s="26" t="s">
        <v>403</v>
      </c>
      <c r="D440" s="26" t="s">
        <v>406</v>
      </c>
      <c r="E440" s="26" t="s">
        <v>410</v>
      </c>
    </row>
    <row r="441" spans="3:5" x14ac:dyDescent="0.25">
      <c r="C441" s="26" t="s">
        <v>403</v>
      </c>
      <c r="D441" s="26" t="s">
        <v>411</v>
      </c>
      <c r="E441" s="26" t="s">
        <v>410</v>
      </c>
    </row>
    <row r="442" spans="3:5" x14ac:dyDescent="0.25">
      <c r="C442" s="26" t="s">
        <v>403</v>
      </c>
      <c r="D442" s="26" t="s">
        <v>406</v>
      </c>
      <c r="E442" s="26" t="s">
        <v>408</v>
      </c>
    </row>
    <row r="443" spans="3:5" x14ac:dyDescent="0.25">
      <c r="C443" s="26" t="s">
        <v>403</v>
      </c>
      <c r="D443" s="26" t="s">
        <v>411</v>
      </c>
      <c r="E443" s="26" t="s">
        <v>410</v>
      </c>
    </row>
    <row r="444" spans="3:5" x14ac:dyDescent="0.25">
      <c r="C444" s="26" t="s">
        <v>403</v>
      </c>
      <c r="D444" s="26" t="s">
        <v>406</v>
      </c>
      <c r="E444" s="26" t="s">
        <v>410</v>
      </c>
    </row>
    <row r="445" spans="3:5" x14ac:dyDescent="0.25">
      <c r="C445" s="26" t="s">
        <v>403</v>
      </c>
      <c r="D445" s="26" t="s">
        <v>406</v>
      </c>
      <c r="E445" s="26" t="s">
        <v>408</v>
      </c>
    </row>
    <row r="446" spans="3:5" x14ac:dyDescent="0.25">
      <c r="C446" s="26" t="s">
        <v>403</v>
      </c>
      <c r="D446" s="26" t="s">
        <v>406</v>
      </c>
      <c r="E446" s="26" t="s">
        <v>408</v>
      </c>
    </row>
    <row r="447" spans="3:5" x14ac:dyDescent="0.25">
      <c r="C447" s="26" t="s">
        <v>403</v>
      </c>
      <c r="D447" s="26" t="s">
        <v>412</v>
      </c>
      <c r="E447" s="26" t="s">
        <v>410</v>
      </c>
    </row>
    <row r="448" spans="3:5" x14ac:dyDescent="0.25">
      <c r="C448" s="26" t="s">
        <v>403</v>
      </c>
      <c r="D448" s="26" t="s">
        <v>412</v>
      </c>
      <c r="E448" s="26" t="s">
        <v>407</v>
      </c>
    </row>
    <row r="449" spans="3:5" x14ac:dyDescent="0.25">
      <c r="C449" s="26" t="s">
        <v>403</v>
      </c>
      <c r="D449" s="26" t="s">
        <v>411</v>
      </c>
      <c r="E449" s="26" t="s">
        <v>410</v>
      </c>
    </row>
    <row r="450" spans="3:5" x14ac:dyDescent="0.25">
      <c r="C450" s="26" t="s">
        <v>404</v>
      </c>
      <c r="D450" s="26" t="s">
        <v>406</v>
      </c>
      <c r="E450" s="26" t="s">
        <v>407</v>
      </c>
    </row>
    <row r="451" spans="3:5" x14ac:dyDescent="0.25">
      <c r="C451" s="26" t="s">
        <v>403</v>
      </c>
      <c r="D451" s="26" t="s">
        <v>411</v>
      </c>
      <c r="E451" s="26" t="s">
        <v>408</v>
      </c>
    </row>
    <row r="452" spans="3:5" x14ac:dyDescent="0.25">
      <c r="C452" s="26" t="s">
        <v>403</v>
      </c>
      <c r="D452" s="26" t="s">
        <v>411</v>
      </c>
      <c r="E452" s="26" t="s">
        <v>407</v>
      </c>
    </row>
    <row r="453" spans="3:5" x14ac:dyDescent="0.25">
      <c r="C453" s="26" t="s">
        <v>404</v>
      </c>
      <c r="D453" s="26" t="s">
        <v>411</v>
      </c>
      <c r="E453" s="26" t="s">
        <v>407</v>
      </c>
    </row>
    <row r="454" spans="3:5" x14ac:dyDescent="0.25">
      <c r="C454" s="26" t="s">
        <v>403</v>
      </c>
      <c r="D454" s="26" t="s">
        <v>406</v>
      </c>
      <c r="E454" s="26" t="s">
        <v>407</v>
      </c>
    </row>
    <row r="455" spans="3:5" x14ac:dyDescent="0.25">
      <c r="C455" s="26" t="s">
        <v>403</v>
      </c>
      <c r="D455" s="26" t="s">
        <v>406</v>
      </c>
      <c r="E455" s="26" t="s">
        <v>408</v>
      </c>
    </row>
    <row r="456" spans="3:5" x14ac:dyDescent="0.25">
      <c r="C456" s="26" t="s">
        <v>403</v>
      </c>
      <c r="D456" s="26" t="s">
        <v>406</v>
      </c>
      <c r="E456" s="26" t="s">
        <v>408</v>
      </c>
    </row>
    <row r="457" spans="3:5" x14ac:dyDescent="0.25">
      <c r="C457" s="26" t="s">
        <v>404</v>
      </c>
      <c r="D457" s="26" t="s">
        <v>406</v>
      </c>
      <c r="E457" s="26" t="s">
        <v>407</v>
      </c>
    </row>
    <row r="458" spans="3:5" x14ac:dyDescent="0.25">
      <c r="C458" s="26" t="s">
        <v>403</v>
      </c>
      <c r="D458" s="26" t="s">
        <v>412</v>
      </c>
      <c r="E458" s="26" t="s">
        <v>408</v>
      </c>
    </row>
    <row r="459" spans="3:5" x14ac:dyDescent="0.25">
      <c r="C459" s="26" t="s">
        <v>403</v>
      </c>
      <c r="D459" s="26" t="s">
        <v>412</v>
      </c>
      <c r="E459" s="26" t="s">
        <v>410</v>
      </c>
    </row>
    <row r="460" spans="3:5" x14ac:dyDescent="0.25">
      <c r="C460" s="26" t="s">
        <v>403</v>
      </c>
      <c r="D460" s="26" t="s">
        <v>406</v>
      </c>
      <c r="E460" s="26" t="s">
        <v>408</v>
      </c>
    </row>
    <row r="461" spans="3:5" x14ac:dyDescent="0.25">
      <c r="C461" s="26" t="s">
        <v>403</v>
      </c>
      <c r="D461" s="26" t="s">
        <v>406</v>
      </c>
      <c r="E461" s="26" t="s">
        <v>410</v>
      </c>
    </row>
    <row r="462" spans="3:5" x14ac:dyDescent="0.25">
      <c r="C462" s="26" t="s">
        <v>403</v>
      </c>
      <c r="D462" s="26" t="s">
        <v>406</v>
      </c>
      <c r="E462" s="26" t="s">
        <v>410</v>
      </c>
    </row>
    <row r="463" spans="3:5" x14ac:dyDescent="0.25">
      <c r="C463" s="26" t="s">
        <v>403</v>
      </c>
      <c r="D463" s="26" t="s">
        <v>406</v>
      </c>
      <c r="E463" s="26" t="s">
        <v>408</v>
      </c>
    </row>
    <row r="464" spans="3:5" x14ac:dyDescent="0.25">
      <c r="C464" s="26" t="s">
        <v>403</v>
      </c>
      <c r="D464" s="26" t="s">
        <v>406</v>
      </c>
      <c r="E464" s="26" t="s">
        <v>410</v>
      </c>
    </row>
    <row r="465" spans="3:5" x14ac:dyDescent="0.25">
      <c r="C465" s="26" t="s">
        <v>404</v>
      </c>
      <c r="D465" s="26" t="s">
        <v>411</v>
      </c>
      <c r="E465" s="26" t="s">
        <v>410</v>
      </c>
    </row>
    <row r="466" spans="3:5" x14ac:dyDescent="0.25">
      <c r="C466" s="26" t="s">
        <v>403</v>
      </c>
      <c r="D466" s="26" t="s">
        <v>406</v>
      </c>
      <c r="E466" s="26" t="s">
        <v>410</v>
      </c>
    </row>
    <row r="467" spans="3:5" x14ac:dyDescent="0.25">
      <c r="C467" s="26" t="s">
        <v>403</v>
      </c>
      <c r="D467" s="26" t="s">
        <v>406</v>
      </c>
      <c r="E467" s="26" t="s">
        <v>410</v>
      </c>
    </row>
    <row r="468" spans="3:5" x14ac:dyDescent="0.25">
      <c r="C468" s="26" t="s">
        <v>403</v>
      </c>
      <c r="D468" s="26" t="s">
        <v>406</v>
      </c>
      <c r="E468" s="26" t="s">
        <v>407</v>
      </c>
    </row>
    <row r="469" spans="3:5" x14ac:dyDescent="0.25">
      <c r="C469" s="26" t="s">
        <v>404</v>
      </c>
      <c r="D469" s="26" t="s">
        <v>406</v>
      </c>
      <c r="E469" s="26" t="s">
        <v>407</v>
      </c>
    </row>
    <row r="470" spans="3:5" x14ac:dyDescent="0.25">
      <c r="C470" s="26" t="s">
        <v>403</v>
      </c>
      <c r="D470" s="26" t="s">
        <v>411</v>
      </c>
      <c r="E470" s="26" t="s">
        <v>410</v>
      </c>
    </row>
    <row r="471" spans="3:5" x14ac:dyDescent="0.25">
      <c r="C471" s="26" t="s">
        <v>403</v>
      </c>
      <c r="D471" s="26" t="s">
        <v>411</v>
      </c>
      <c r="E471" s="26" t="s">
        <v>408</v>
      </c>
    </row>
    <row r="472" spans="3:5" x14ac:dyDescent="0.25">
      <c r="C472" s="26" t="s">
        <v>403</v>
      </c>
      <c r="D472" s="26" t="s">
        <v>406</v>
      </c>
      <c r="E472" s="26" t="s">
        <v>408</v>
      </c>
    </row>
    <row r="473" spans="3:5" x14ac:dyDescent="0.25">
      <c r="C473" s="26" t="s">
        <v>404</v>
      </c>
      <c r="D473" s="26" t="s">
        <v>412</v>
      </c>
      <c r="E473" s="26" t="s">
        <v>408</v>
      </c>
    </row>
    <row r="474" spans="3:5" x14ac:dyDescent="0.25">
      <c r="C474" s="26" t="s">
        <v>404</v>
      </c>
      <c r="D474" s="26" t="s">
        <v>412</v>
      </c>
      <c r="E474" s="26" t="s">
        <v>407</v>
      </c>
    </row>
    <row r="475" spans="3:5" x14ac:dyDescent="0.25">
      <c r="C475" s="26" t="s">
        <v>403</v>
      </c>
      <c r="D475" s="26" t="s">
        <v>412</v>
      </c>
      <c r="E475" s="26" t="s">
        <v>410</v>
      </c>
    </row>
    <row r="476" spans="3:5" x14ac:dyDescent="0.25">
      <c r="C476" s="26" t="s">
        <v>403</v>
      </c>
      <c r="D476" s="26" t="s">
        <v>411</v>
      </c>
      <c r="E476" s="26" t="s">
        <v>410</v>
      </c>
    </row>
    <row r="477" spans="3:5" x14ac:dyDescent="0.25">
      <c r="C477" s="26" t="s">
        <v>404</v>
      </c>
      <c r="D477" s="26" t="s">
        <v>406</v>
      </c>
      <c r="E477" s="26" t="s">
        <v>408</v>
      </c>
    </row>
    <row r="478" spans="3:5" x14ac:dyDescent="0.25">
      <c r="C478" s="26" t="s">
        <v>403</v>
      </c>
      <c r="D478" s="26" t="s">
        <v>411</v>
      </c>
      <c r="E478" s="26" t="s">
        <v>407</v>
      </c>
    </row>
    <row r="479" spans="3:5" x14ac:dyDescent="0.25">
      <c r="C479" s="26" t="s">
        <v>403</v>
      </c>
      <c r="D479" s="26" t="s">
        <v>412</v>
      </c>
      <c r="E479" s="26" t="s">
        <v>408</v>
      </c>
    </row>
    <row r="480" spans="3:5" x14ac:dyDescent="0.25">
      <c r="C480" s="26" t="s">
        <v>403</v>
      </c>
      <c r="D480" s="26" t="s">
        <v>412</v>
      </c>
      <c r="E480" s="26" t="s">
        <v>408</v>
      </c>
    </row>
    <row r="481" spans="3:5" x14ac:dyDescent="0.25">
      <c r="C481" s="26" t="s">
        <v>403</v>
      </c>
      <c r="D481" s="26" t="s">
        <v>406</v>
      </c>
      <c r="E481" s="26" t="s">
        <v>408</v>
      </c>
    </row>
    <row r="482" spans="3:5" x14ac:dyDescent="0.25">
      <c r="C482" s="26" t="s">
        <v>403</v>
      </c>
      <c r="D482" s="26" t="s">
        <v>411</v>
      </c>
      <c r="E482" s="26" t="s">
        <v>410</v>
      </c>
    </row>
    <row r="483" spans="3:5" x14ac:dyDescent="0.25">
      <c r="C483" s="26" t="s">
        <v>403</v>
      </c>
      <c r="D483" s="26" t="s">
        <v>411</v>
      </c>
      <c r="E483" s="26" t="s">
        <v>408</v>
      </c>
    </row>
    <row r="484" spans="3:5" x14ac:dyDescent="0.25">
      <c r="C484" s="26" t="s">
        <v>403</v>
      </c>
      <c r="D484" s="26" t="s">
        <v>411</v>
      </c>
      <c r="E484" s="26" t="s">
        <v>407</v>
      </c>
    </row>
    <row r="485" spans="3:5" x14ac:dyDescent="0.25">
      <c r="C485" s="26" t="s">
        <v>404</v>
      </c>
      <c r="D485" s="26" t="s">
        <v>412</v>
      </c>
      <c r="E485" s="26" t="s">
        <v>407</v>
      </c>
    </row>
    <row r="486" spans="3:5" x14ac:dyDescent="0.25">
      <c r="C486" s="26" t="s">
        <v>403</v>
      </c>
      <c r="D486" s="26" t="s">
        <v>406</v>
      </c>
      <c r="E486" s="26" t="s">
        <v>408</v>
      </c>
    </row>
    <row r="487" spans="3:5" x14ac:dyDescent="0.25">
      <c r="C487" s="26" t="s">
        <v>403</v>
      </c>
      <c r="D487" s="26" t="s">
        <v>412</v>
      </c>
      <c r="E487" s="26" t="s">
        <v>410</v>
      </c>
    </row>
    <row r="488" spans="3:5" x14ac:dyDescent="0.25">
      <c r="C488" s="26" t="s">
        <v>403</v>
      </c>
      <c r="D488" s="26" t="s">
        <v>406</v>
      </c>
      <c r="E488" s="26" t="s">
        <v>410</v>
      </c>
    </row>
    <row r="489" spans="3:5" x14ac:dyDescent="0.25">
      <c r="C489" s="26" t="s">
        <v>403</v>
      </c>
      <c r="D489" s="26" t="s">
        <v>406</v>
      </c>
      <c r="E489" s="26" t="s">
        <v>408</v>
      </c>
    </row>
    <row r="490" spans="3:5" x14ac:dyDescent="0.25">
      <c r="C490" s="26" t="s">
        <v>403</v>
      </c>
      <c r="D490" s="26" t="s">
        <v>412</v>
      </c>
      <c r="E490" s="26" t="s">
        <v>408</v>
      </c>
    </row>
    <row r="491" spans="3:5" x14ac:dyDescent="0.25">
      <c r="C491" s="26" t="s">
        <v>403</v>
      </c>
      <c r="D491" s="26" t="s">
        <v>411</v>
      </c>
      <c r="E491" s="26" t="s">
        <v>408</v>
      </c>
    </row>
    <row r="492" spans="3:5" x14ac:dyDescent="0.25">
      <c r="C492" s="26" t="s">
        <v>403</v>
      </c>
      <c r="D492" s="26" t="s">
        <v>412</v>
      </c>
      <c r="E492" s="26" t="s">
        <v>410</v>
      </c>
    </row>
    <row r="493" spans="3:5" x14ac:dyDescent="0.25">
      <c r="C493" s="26" t="s">
        <v>403</v>
      </c>
      <c r="D493" s="26" t="s">
        <v>406</v>
      </c>
      <c r="E493" s="26" t="s">
        <v>410</v>
      </c>
    </row>
    <row r="494" spans="3:5" x14ac:dyDescent="0.25">
      <c r="C494" s="26" t="s">
        <v>403</v>
      </c>
      <c r="D494" s="26" t="s">
        <v>412</v>
      </c>
      <c r="E494" s="26" t="s">
        <v>407</v>
      </c>
    </row>
    <row r="495" spans="3:5" x14ac:dyDescent="0.25">
      <c r="C495" s="26" t="s">
        <v>404</v>
      </c>
      <c r="D495" s="26" t="s">
        <v>406</v>
      </c>
      <c r="E495" s="26" t="s">
        <v>407</v>
      </c>
    </row>
    <row r="496" spans="3:5" x14ac:dyDescent="0.25">
      <c r="C496" s="26" t="s">
        <v>404</v>
      </c>
      <c r="D496" s="26" t="s">
        <v>406</v>
      </c>
      <c r="E496" s="26" t="s">
        <v>407</v>
      </c>
    </row>
    <row r="497" spans="3:5" x14ac:dyDescent="0.25">
      <c r="C497" s="26" t="s">
        <v>403</v>
      </c>
      <c r="D497" s="26" t="s">
        <v>406</v>
      </c>
      <c r="E497" s="26" t="s">
        <v>410</v>
      </c>
    </row>
    <row r="498" spans="3:5" x14ac:dyDescent="0.25">
      <c r="C498" s="26" t="s">
        <v>403</v>
      </c>
      <c r="D498" s="26" t="s">
        <v>406</v>
      </c>
      <c r="E498" s="26" t="s">
        <v>410</v>
      </c>
    </row>
    <row r="499" spans="3:5" x14ac:dyDescent="0.25">
      <c r="C499" s="26" t="s">
        <v>403</v>
      </c>
      <c r="D499" s="26" t="s">
        <v>406</v>
      </c>
      <c r="E499" s="26" t="s">
        <v>408</v>
      </c>
    </row>
    <row r="500" spans="3:5" x14ac:dyDescent="0.25">
      <c r="C500" s="26" t="s">
        <v>403</v>
      </c>
      <c r="D500" s="26" t="s">
        <v>406</v>
      </c>
      <c r="E500" s="26" t="s">
        <v>410</v>
      </c>
    </row>
    <row r="501" spans="3:5" x14ac:dyDescent="0.25">
      <c r="C501" s="26" t="s">
        <v>403</v>
      </c>
      <c r="D501" s="26" t="s">
        <v>406</v>
      </c>
      <c r="E501" s="26" t="s">
        <v>410</v>
      </c>
    </row>
    <row r="502" spans="3:5" x14ac:dyDescent="0.25">
      <c r="C502" s="26" t="s">
        <v>403</v>
      </c>
      <c r="D502" s="26" t="s">
        <v>412</v>
      </c>
      <c r="E502" s="26" t="s">
        <v>410</v>
      </c>
    </row>
    <row r="503" spans="3:5" x14ac:dyDescent="0.25">
      <c r="C503" s="26" t="s">
        <v>403</v>
      </c>
      <c r="D503" s="26" t="s">
        <v>411</v>
      </c>
      <c r="E503" s="26" t="s">
        <v>407</v>
      </c>
    </row>
    <row r="504" spans="3:5" x14ac:dyDescent="0.25">
      <c r="C504" s="26" t="s">
        <v>403</v>
      </c>
      <c r="D504" s="26" t="s">
        <v>411</v>
      </c>
      <c r="E504" s="26" t="s">
        <v>407</v>
      </c>
    </row>
    <row r="505" spans="3:5" x14ac:dyDescent="0.25">
      <c r="C505" s="26" t="s">
        <v>404</v>
      </c>
      <c r="D505" s="26" t="s">
        <v>412</v>
      </c>
      <c r="E505" s="26" t="s">
        <v>408</v>
      </c>
    </row>
    <row r="506" spans="3:5" x14ac:dyDescent="0.25">
      <c r="C506" s="26" t="s">
        <v>403</v>
      </c>
      <c r="D506" s="26" t="s">
        <v>412</v>
      </c>
      <c r="E506" s="26" t="s">
        <v>410</v>
      </c>
    </row>
    <row r="507" spans="3:5" x14ac:dyDescent="0.25">
      <c r="C507" s="26" t="s">
        <v>403</v>
      </c>
      <c r="D507" s="26" t="s">
        <v>411</v>
      </c>
      <c r="E507" s="26" t="s">
        <v>408</v>
      </c>
    </row>
    <row r="508" spans="3:5" x14ac:dyDescent="0.25">
      <c r="C508" s="26" t="s">
        <v>403</v>
      </c>
      <c r="D508" s="26" t="s">
        <v>406</v>
      </c>
      <c r="E508" s="26" t="s">
        <v>408</v>
      </c>
    </row>
    <row r="509" spans="3:5" x14ac:dyDescent="0.25">
      <c r="C509" s="26" t="s">
        <v>403</v>
      </c>
      <c r="D509" s="26" t="s">
        <v>412</v>
      </c>
      <c r="E509" s="26" t="s">
        <v>408</v>
      </c>
    </row>
    <row r="510" spans="3:5" x14ac:dyDescent="0.25">
      <c r="C510" s="26" t="s">
        <v>403</v>
      </c>
      <c r="D510" s="26" t="s">
        <v>406</v>
      </c>
      <c r="E510" s="26" t="s">
        <v>407</v>
      </c>
    </row>
    <row r="511" spans="3:5" x14ac:dyDescent="0.25">
      <c r="C511" s="26" t="s">
        <v>403</v>
      </c>
      <c r="D511" s="26" t="s">
        <v>411</v>
      </c>
      <c r="E511" s="26" t="s">
        <v>410</v>
      </c>
    </row>
    <row r="512" spans="3:5" x14ac:dyDescent="0.25">
      <c r="C512" s="26" t="s">
        <v>403</v>
      </c>
      <c r="D512" s="26" t="s">
        <v>411</v>
      </c>
      <c r="E512" s="26" t="s">
        <v>410</v>
      </c>
    </row>
    <row r="513" spans="3:5" x14ac:dyDescent="0.25">
      <c r="C513" s="26" t="s">
        <v>403</v>
      </c>
      <c r="D513" s="26" t="s">
        <v>412</v>
      </c>
      <c r="E513" s="26" t="s">
        <v>410</v>
      </c>
    </row>
    <row r="514" spans="3:5" x14ac:dyDescent="0.25">
      <c r="C514" s="26" t="s">
        <v>403</v>
      </c>
      <c r="D514" s="26" t="s">
        <v>412</v>
      </c>
      <c r="E514" s="26" t="s">
        <v>410</v>
      </c>
    </row>
    <row r="515" spans="3:5" x14ac:dyDescent="0.25">
      <c r="C515" s="26" t="s">
        <v>404</v>
      </c>
      <c r="D515" s="26" t="s">
        <v>411</v>
      </c>
      <c r="E515" s="26" t="s">
        <v>410</v>
      </c>
    </row>
    <row r="516" spans="3:5" x14ac:dyDescent="0.25">
      <c r="C516" s="26" t="s">
        <v>403</v>
      </c>
      <c r="D516" s="26" t="s">
        <v>412</v>
      </c>
      <c r="E516" s="26" t="s">
        <v>408</v>
      </c>
    </row>
    <row r="517" spans="3:5" x14ac:dyDescent="0.25">
      <c r="C517" s="26" t="s">
        <v>403</v>
      </c>
      <c r="D517" s="26" t="s">
        <v>411</v>
      </c>
      <c r="E517" s="26" t="s">
        <v>408</v>
      </c>
    </row>
    <row r="518" spans="3:5" x14ac:dyDescent="0.25">
      <c r="C518" s="26" t="s">
        <v>403</v>
      </c>
      <c r="D518" s="26" t="s">
        <v>406</v>
      </c>
      <c r="E518" s="26" t="s">
        <v>410</v>
      </c>
    </row>
    <row r="519" spans="3:5" x14ac:dyDescent="0.25">
      <c r="C519" s="26" t="s">
        <v>403</v>
      </c>
      <c r="D519" s="26" t="s">
        <v>406</v>
      </c>
      <c r="E519" s="26" t="s">
        <v>408</v>
      </c>
    </row>
    <row r="520" spans="3:5" x14ac:dyDescent="0.25">
      <c r="C520" s="26" t="s">
        <v>403</v>
      </c>
      <c r="D520" s="26" t="s">
        <v>406</v>
      </c>
      <c r="E520" s="26" t="s">
        <v>410</v>
      </c>
    </row>
    <row r="521" spans="3:5" x14ac:dyDescent="0.25">
      <c r="C521" s="26" t="s">
        <v>403</v>
      </c>
      <c r="D521" s="26" t="s">
        <v>411</v>
      </c>
      <c r="E521" s="26" t="s">
        <v>410</v>
      </c>
    </row>
    <row r="522" spans="3:5" x14ac:dyDescent="0.25">
      <c r="C522" s="26" t="s">
        <v>403</v>
      </c>
      <c r="D522" s="26" t="s">
        <v>406</v>
      </c>
      <c r="E522" s="26" t="s">
        <v>407</v>
      </c>
    </row>
    <row r="523" spans="3:5" x14ac:dyDescent="0.25">
      <c r="C523" s="26" t="s">
        <v>403</v>
      </c>
      <c r="D523" s="26" t="s">
        <v>406</v>
      </c>
      <c r="E523" s="26" t="s">
        <v>410</v>
      </c>
    </row>
    <row r="524" spans="3:5" x14ac:dyDescent="0.25">
      <c r="C524" s="26" t="s">
        <v>403</v>
      </c>
      <c r="D524" s="26" t="s">
        <v>411</v>
      </c>
      <c r="E524" s="26" t="s">
        <v>410</v>
      </c>
    </row>
    <row r="525" spans="3:5" x14ac:dyDescent="0.25">
      <c r="C525" s="26" t="s">
        <v>403</v>
      </c>
      <c r="D525" s="26" t="s">
        <v>406</v>
      </c>
      <c r="E525" s="26" t="s">
        <v>408</v>
      </c>
    </row>
    <row r="526" spans="3:5" x14ac:dyDescent="0.25">
      <c r="C526" s="26" t="s">
        <v>403</v>
      </c>
      <c r="D526" s="26" t="s">
        <v>406</v>
      </c>
      <c r="E526" s="26" t="s">
        <v>408</v>
      </c>
    </row>
    <row r="527" spans="3:5" x14ac:dyDescent="0.25">
      <c r="C527" s="26" t="s">
        <v>403</v>
      </c>
      <c r="D527" s="26" t="s">
        <v>412</v>
      </c>
      <c r="E527" s="26" t="s">
        <v>407</v>
      </c>
    </row>
    <row r="528" spans="3:5" x14ac:dyDescent="0.25">
      <c r="C528" s="26" t="s">
        <v>403</v>
      </c>
      <c r="D528" s="26" t="s">
        <v>406</v>
      </c>
      <c r="E528" s="26" t="s">
        <v>408</v>
      </c>
    </row>
    <row r="529" spans="3:5" x14ac:dyDescent="0.25">
      <c r="C529" s="26" t="s">
        <v>403</v>
      </c>
      <c r="D529" s="26" t="s">
        <v>406</v>
      </c>
      <c r="E529" s="26" t="s">
        <v>410</v>
      </c>
    </row>
    <row r="530" spans="3:5" x14ac:dyDescent="0.25">
      <c r="C530" s="26" t="s">
        <v>403</v>
      </c>
      <c r="D530" s="26" t="s">
        <v>411</v>
      </c>
      <c r="E530" s="26" t="s">
        <v>408</v>
      </c>
    </row>
    <row r="531" spans="3:5" x14ac:dyDescent="0.25">
      <c r="C531" s="26" t="s">
        <v>403</v>
      </c>
      <c r="D531" s="26" t="s">
        <v>406</v>
      </c>
      <c r="E531" s="26" t="s">
        <v>408</v>
      </c>
    </row>
    <row r="532" spans="3:5" x14ac:dyDescent="0.25">
      <c r="C532" s="26" t="s">
        <v>403</v>
      </c>
      <c r="D532" s="26" t="s">
        <v>406</v>
      </c>
      <c r="E532" s="26" t="s">
        <v>408</v>
      </c>
    </row>
    <row r="533" spans="3:5" x14ac:dyDescent="0.25">
      <c r="C533" s="26" t="s">
        <v>403</v>
      </c>
      <c r="D533" s="26" t="s">
        <v>411</v>
      </c>
      <c r="E533" s="26" t="s">
        <v>408</v>
      </c>
    </row>
    <row r="534" spans="3:5" x14ac:dyDescent="0.25">
      <c r="C534" s="26" t="s">
        <v>403</v>
      </c>
      <c r="D534" s="26" t="s">
        <v>412</v>
      </c>
      <c r="E534" s="26" t="s">
        <v>410</v>
      </c>
    </row>
    <row r="535" spans="3:5" x14ac:dyDescent="0.25">
      <c r="C535" s="26" t="s">
        <v>404</v>
      </c>
      <c r="D535" s="26" t="s">
        <v>411</v>
      </c>
      <c r="E535" s="26" t="s">
        <v>407</v>
      </c>
    </row>
    <row r="536" spans="3:5" x14ac:dyDescent="0.25">
      <c r="C536" s="26" t="s">
        <v>403</v>
      </c>
      <c r="D536" s="26" t="s">
        <v>412</v>
      </c>
      <c r="E536" s="26" t="s">
        <v>408</v>
      </c>
    </row>
    <row r="537" spans="3:5" x14ac:dyDescent="0.25">
      <c r="C537" s="26" t="s">
        <v>403</v>
      </c>
      <c r="D537" s="26" t="s">
        <v>411</v>
      </c>
      <c r="E537" s="26" t="s">
        <v>410</v>
      </c>
    </row>
    <row r="538" spans="3:5" x14ac:dyDescent="0.25">
      <c r="C538" s="26" t="s">
        <v>403</v>
      </c>
      <c r="D538" s="26" t="s">
        <v>411</v>
      </c>
      <c r="E538" s="26" t="s">
        <v>410</v>
      </c>
    </row>
    <row r="539" spans="3:5" x14ac:dyDescent="0.25">
      <c r="C539" s="26" t="s">
        <v>403</v>
      </c>
      <c r="D539" s="26" t="s">
        <v>411</v>
      </c>
      <c r="E539" s="26" t="s">
        <v>407</v>
      </c>
    </row>
    <row r="540" spans="3:5" x14ac:dyDescent="0.25">
      <c r="C540" s="26" t="s">
        <v>403</v>
      </c>
      <c r="D540" s="26" t="s">
        <v>412</v>
      </c>
      <c r="E540" s="26" t="s">
        <v>408</v>
      </c>
    </row>
    <row r="541" spans="3:5" x14ac:dyDescent="0.25">
      <c r="C541" s="26" t="s">
        <v>403</v>
      </c>
      <c r="D541" s="26" t="s">
        <v>406</v>
      </c>
      <c r="E541" s="26" t="s">
        <v>408</v>
      </c>
    </row>
    <row r="542" spans="3:5" x14ac:dyDescent="0.25">
      <c r="C542" s="26" t="s">
        <v>403</v>
      </c>
      <c r="D542" s="26" t="s">
        <v>412</v>
      </c>
      <c r="E542" s="26" t="s">
        <v>410</v>
      </c>
    </row>
    <row r="543" spans="3:5" x14ac:dyDescent="0.25">
      <c r="C543" s="26" t="s">
        <v>403</v>
      </c>
      <c r="D543" s="26" t="s">
        <v>406</v>
      </c>
      <c r="E543" s="26" t="s">
        <v>410</v>
      </c>
    </row>
    <row r="544" spans="3:5" x14ac:dyDescent="0.25">
      <c r="C544" s="26" t="s">
        <v>403</v>
      </c>
      <c r="D544" s="26" t="s">
        <v>411</v>
      </c>
      <c r="E544" s="26" t="s">
        <v>407</v>
      </c>
    </row>
    <row r="545" spans="3:5" x14ac:dyDescent="0.25">
      <c r="C545" s="26" t="s">
        <v>404</v>
      </c>
      <c r="D545" s="26" t="s">
        <v>406</v>
      </c>
      <c r="E545" s="26" t="s">
        <v>407</v>
      </c>
    </row>
    <row r="546" spans="3:5" x14ac:dyDescent="0.25">
      <c r="C546" s="26" t="s">
        <v>403</v>
      </c>
      <c r="D546" s="26" t="s">
        <v>412</v>
      </c>
      <c r="E546" s="26" t="s">
        <v>410</v>
      </c>
    </row>
    <row r="547" spans="3:5" x14ac:dyDescent="0.25">
      <c r="C547" s="26" t="s">
        <v>403</v>
      </c>
      <c r="D547" s="26" t="s">
        <v>411</v>
      </c>
      <c r="E547" s="26" t="s">
        <v>408</v>
      </c>
    </row>
    <row r="548" spans="3:5" x14ac:dyDescent="0.25">
      <c r="C548" s="26" t="s">
        <v>403</v>
      </c>
      <c r="D548" s="26" t="s">
        <v>411</v>
      </c>
      <c r="E548" s="26" t="s">
        <v>410</v>
      </c>
    </row>
    <row r="549" spans="3:5" x14ac:dyDescent="0.25">
      <c r="C549" s="26" t="s">
        <v>403</v>
      </c>
      <c r="D549" s="26" t="s">
        <v>411</v>
      </c>
      <c r="E549" s="26" t="s">
        <v>410</v>
      </c>
    </row>
    <row r="550" spans="3:5" x14ac:dyDescent="0.25">
      <c r="C550" s="26" t="s">
        <v>403</v>
      </c>
      <c r="D550" s="26" t="s">
        <v>412</v>
      </c>
      <c r="E550" s="26" t="s">
        <v>410</v>
      </c>
    </row>
    <row r="551" spans="3:5" x14ac:dyDescent="0.25">
      <c r="C551" s="26" t="s">
        <v>404</v>
      </c>
      <c r="D551" s="26" t="s">
        <v>406</v>
      </c>
      <c r="E551" s="26" t="s">
        <v>407</v>
      </c>
    </row>
    <row r="552" spans="3:5" x14ac:dyDescent="0.25">
      <c r="C552" s="26" t="s">
        <v>404</v>
      </c>
      <c r="D552" s="26" t="s">
        <v>412</v>
      </c>
      <c r="E552" s="26" t="s">
        <v>408</v>
      </c>
    </row>
    <row r="553" spans="3:5" x14ac:dyDescent="0.25">
      <c r="C553" s="26" t="s">
        <v>403</v>
      </c>
      <c r="D553" s="26" t="s">
        <v>411</v>
      </c>
      <c r="E553" s="26" t="s">
        <v>408</v>
      </c>
    </row>
    <row r="554" spans="3:5" x14ac:dyDescent="0.25">
      <c r="C554" s="26" t="s">
        <v>404</v>
      </c>
      <c r="D554" s="26" t="s">
        <v>412</v>
      </c>
      <c r="E554" s="26" t="s">
        <v>408</v>
      </c>
    </row>
    <row r="555" spans="3:5" x14ac:dyDescent="0.25">
      <c r="C555" s="26" t="s">
        <v>403</v>
      </c>
      <c r="D555" s="26" t="s">
        <v>406</v>
      </c>
      <c r="E555" s="26" t="s">
        <v>408</v>
      </c>
    </row>
    <row r="556" spans="3:5" x14ac:dyDescent="0.25">
      <c r="C556" s="26" t="s">
        <v>404</v>
      </c>
      <c r="D556" s="26" t="s">
        <v>406</v>
      </c>
      <c r="E556" s="26" t="s">
        <v>407</v>
      </c>
    </row>
    <row r="557" spans="3:5" x14ac:dyDescent="0.25">
      <c r="C557" s="26" t="s">
        <v>404</v>
      </c>
      <c r="D557" s="26" t="s">
        <v>406</v>
      </c>
      <c r="E557" s="26" t="s">
        <v>407</v>
      </c>
    </row>
    <row r="558" spans="3:5" x14ac:dyDescent="0.25">
      <c r="C558" s="26" t="s">
        <v>403</v>
      </c>
      <c r="D558" s="26" t="s">
        <v>406</v>
      </c>
      <c r="E558" s="26" t="s">
        <v>410</v>
      </c>
    </row>
    <row r="559" spans="3:5" x14ac:dyDescent="0.25">
      <c r="C559" s="26" t="s">
        <v>403</v>
      </c>
      <c r="D559" s="26" t="s">
        <v>406</v>
      </c>
      <c r="E559" s="26" t="s">
        <v>408</v>
      </c>
    </row>
    <row r="560" spans="3:5" x14ac:dyDescent="0.25">
      <c r="C560" s="26" t="s">
        <v>404</v>
      </c>
      <c r="D560" s="26" t="s">
        <v>406</v>
      </c>
      <c r="E560" s="26" t="s">
        <v>410</v>
      </c>
    </row>
    <row r="561" spans="3:5" x14ac:dyDescent="0.25">
      <c r="C561" s="26" t="s">
        <v>403</v>
      </c>
      <c r="D561" s="26" t="s">
        <v>411</v>
      </c>
      <c r="E561" s="26" t="s">
        <v>410</v>
      </c>
    </row>
    <row r="562" spans="3:5" x14ac:dyDescent="0.25">
      <c r="C562" s="26" t="s">
        <v>403</v>
      </c>
      <c r="D562" s="26" t="s">
        <v>411</v>
      </c>
      <c r="E562" s="26" t="s">
        <v>410</v>
      </c>
    </row>
    <row r="563" spans="3:5" x14ac:dyDescent="0.25">
      <c r="C563" s="26" t="s">
        <v>403</v>
      </c>
      <c r="D563" s="26" t="s">
        <v>406</v>
      </c>
      <c r="E563" s="26" t="s">
        <v>410</v>
      </c>
    </row>
    <row r="564" spans="3:5" x14ac:dyDescent="0.25">
      <c r="C564" s="26" t="s">
        <v>403</v>
      </c>
      <c r="D564" s="26" t="s">
        <v>412</v>
      </c>
      <c r="E564" s="26" t="s">
        <v>407</v>
      </c>
    </row>
    <row r="565" spans="3:5" x14ac:dyDescent="0.25">
      <c r="C565" s="26" t="s">
        <v>403</v>
      </c>
      <c r="D565" s="26" t="s">
        <v>406</v>
      </c>
      <c r="E565" s="26" t="s">
        <v>410</v>
      </c>
    </row>
    <row r="566" spans="3:5" x14ac:dyDescent="0.25">
      <c r="C566" s="26" t="s">
        <v>403</v>
      </c>
      <c r="D566" s="26" t="s">
        <v>411</v>
      </c>
      <c r="E566" s="26" t="s">
        <v>408</v>
      </c>
    </row>
    <row r="567" spans="3:5" x14ac:dyDescent="0.25">
      <c r="C567" s="26" t="s">
        <v>403</v>
      </c>
      <c r="D567" s="26" t="s">
        <v>406</v>
      </c>
      <c r="E567" s="26" t="s">
        <v>408</v>
      </c>
    </row>
    <row r="568" spans="3:5" x14ac:dyDescent="0.25">
      <c r="C568" s="26" t="s">
        <v>403</v>
      </c>
      <c r="D568" s="26" t="s">
        <v>411</v>
      </c>
      <c r="E568" s="26" t="s">
        <v>410</v>
      </c>
    </row>
    <row r="569" spans="3:5" x14ac:dyDescent="0.25">
      <c r="C569" s="26" t="s">
        <v>404</v>
      </c>
      <c r="D569" s="26" t="s">
        <v>412</v>
      </c>
      <c r="E569" s="26" t="s">
        <v>407</v>
      </c>
    </row>
    <row r="570" spans="3:5" x14ac:dyDescent="0.25">
      <c r="C570" s="26" t="s">
        <v>403</v>
      </c>
      <c r="D570" s="26" t="s">
        <v>411</v>
      </c>
      <c r="E570" s="26" t="s">
        <v>407</v>
      </c>
    </row>
    <row r="571" spans="3:5" x14ac:dyDescent="0.25">
      <c r="C571" s="26" t="s">
        <v>404</v>
      </c>
      <c r="D571" s="26" t="s">
        <v>412</v>
      </c>
      <c r="E571" s="26" t="s">
        <v>408</v>
      </c>
    </row>
    <row r="572" spans="3:5" x14ac:dyDescent="0.25">
      <c r="C572" s="26" t="s">
        <v>403</v>
      </c>
      <c r="D572" s="26" t="s">
        <v>411</v>
      </c>
      <c r="E572" s="26" t="s">
        <v>410</v>
      </c>
    </row>
    <row r="573" spans="3:5" x14ac:dyDescent="0.25">
      <c r="C573" s="26" t="s">
        <v>403</v>
      </c>
      <c r="D573" s="26" t="s">
        <v>412</v>
      </c>
      <c r="E573" s="26" t="s">
        <v>410</v>
      </c>
    </row>
    <row r="574" spans="3:5" x14ac:dyDescent="0.25">
      <c r="C574" s="26" t="s">
        <v>403</v>
      </c>
      <c r="D574" s="26" t="s">
        <v>411</v>
      </c>
      <c r="E574" s="26" t="s">
        <v>410</v>
      </c>
    </row>
    <row r="575" spans="3:5" x14ac:dyDescent="0.25">
      <c r="C575" s="26" t="s">
        <v>403</v>
      </c>
      <c r="D575" s="26" t="s">
        <v>406</v>
      </c>
      <c r="E575" s="26" t="s">
        <v>410</v>
      </c>
    </row>
    <row r="576" spans="3:5" x14ac:dyDescent="0.25">
      <c r="C576" s="26" t="s">
        <v>403</v>
      </c>
      <c r="D576" s="26" t="s">
        <v>412</v>
      </c>
      <c r="E576" s="26" t="s">
        <v>410</v>
      </c>
    </row>
    <row r="577" spans="3:5" x14ac:dyDescent="0.25">
      <c r="C577" s="26" t="s">
        <v>403</v>
      </c>
      <c r="D577" s="26" t="s">
        <v>406</v>
      </c>
      <c r="E577" s="26" t="s">
        <v>408</v>
      </c>
    </row>
    <row r="578" spans="3:5" x14ac:dyDescent="0.25">
      <c r="C578" s="26" t="s">
        <v>403</v>
      </c>
      <c r="D578" s="26" t="s">
        <v>406</v>
      </c>
      <c r="E578" s="26" t="s">
        <v>408</v>
      </c>
    </row>
    <row r="579" spans="3:5" x14ac:dyDescent="0.25">
      <c r="C579" s="26" t="s">
        <v>403</v>
      </c>
      <c r="D579" s="26" t="s">
        <v>412</v>
      </c>
      <c r="E579" s="26" t="s">
        <v>410</v>
      </c>
    </row>
    <row r="580" spans="3:5" x14ac:dyDescent="0.25">
      <c r="C580" s="26" t="s">
        <v>403</v>
      </c>
      <c r="D580" s="26" t="s">
        <v>412</v>
      </c>
      <c r="E580" s="26" t="s">
        <v>407</v>
      </c>
    </row>
    <row r="581" spans="3:5" x14ac:dyDescent="0.25">
      <c r="C581" s="26" t="s">
        <v>403</v>
      </c>
      <c r="D581" s="26" t="s">
        <v>406</v>
      </c>
      <c r="E581" s="26" t="s">
        <v>410</v>
      </c>
    </row>
    <row r="582" spans="3:5" x14ac:dyDescent="0.25">
      <c r="C582" s="26" t="s">
        <v>403</v>
      </c>
      <c r="D582" s="26" t="s">
        <v>412</v>
      </c>
      <c r="E582" s="26" t="s">
        <v>407</v>
      </c>
    </row>
    <row r="583" spans="3:5" x14ac:dyDescent="0.25">
      <c r="C583" s="26" t="s">
        <v>404</v>
      </c>
      <c r="D583" s="26" t="s">
        <v>412</v>
      </c>
      <c r="E583" s="26" t="s">
        <v>408</v>
      </c>
    </row>
    <row r="584" spans="3:5" x14ac:dyDescent="0.25">
      <c r="C584" s="26" t="s">
        <v>403</v>
      </c>
      <c r="D584" s="26" t="s">
        <v>406</v>
      </c>
      <c r="E584" s="26" t="s">
        <v>408</v>
      </c>
    </row>
    <row r="585" spans="3:5" x14ac:dyDescent="0.25">
      <c r="C585" s="26" t="s">
        <v>403</v>
      </c>
      <c r="D585" s="26" t="s">
        <v>411</v>
      </c>
      <c r="E585" s="26" t="s">
        <v>408</v>
      </c>
    </row>
    <row r="586" spans="3:5" x14ac:dyDescent="0.25">
      <c r="C586" s="26" t="s">
        <v>404</v>
      </c>
      <c r="D586" s="26" t="s">
        <v>406</v>
      </c>
      <c r="E586" s="26" t="s">
        <v>407</v>
      </c>
    </row>
    <row r="587" spans="3:5" x14ac:dyDescent="0.25">
      <c r="C587" s="26" t="s">
        <v>403</v>
      </c>
      <c r="D587" s="26" t="s">
        <v>411</v>
      </c>
      <c r="E587" s="26" t="s">
        <v>410</v>
      </c>
    </row>
    <row r="588" spans="3:5" x14ac:dyDescent="0.25">
      <c r="C588" s="26" t="s">
        <v>403</v>
      </c>
      <c r="D588" s="26" t="s">
        <v>406</v>
      </c>
      <c r="E588" s="26" t="s">
        <v>410</v>
      </c>
    </row>
    <row r="589" spans="3:5" x14ac:dyDescent="0.25">
      <c r="C589" s="26" t="s">
        <v>403</v>
      </c>
      <c r="D589" s="26" t="s">
        <v>406</v>
      </c>
      <c r="E589" s="26" t="s">
        <v>408</v>
      </c>
    </row>
    <row r="590" spans="3:5" x14ac:dyDescent="0.25">
      <c r="C590" s="26" t="s">
        <v>404</v>
      </c>
      <c r="D590" s="26" t="s">
        <v>406</v>
      </c>
      <c r="E590" s="26" t="s">
        <v>407</v>
      </c>
    </row>
    <row r="591" spans="3:5" x14ac:dyDescent="0.25">
      <c r="C591" s="26" t="s">
        <v>403</v>
      </c>
      <c r="D591" s="26" t="s">
        <v>411</v>
      </c>
      <c r="E591" s="26" t="s">
        <v>407</v>
      </c>
    </row>
    <row r="592" spans="3:5" x14ac:dyDescent="0.25">
      <c r="C592" s="26" t="s">
        <v>403</v>
      </c>
      <c r="D592" s="26" t="s">
        <v>411</v>
      </c>
      <c r="E592" s="26" t="s">
        <v>410</v>
      </c>
    </row>
    <row r="593" spans="3:5" x14ac:dyDescent="0.25">
      <c r="C593" s="26" t="s">
        <v>403</v>
      </c>
      <c r="D593" s="26" t="s">
        <v>412</v>
      </c>
      <c r="E593" s="26" t="s">
        <v>410</v>
      </c>
    </row>
    <row r="594" spans="3:5" x14ac:dyDescent="0.25">
      <c r="C594" s="26" t="s">
        <v>403</v>
      </c>
      <c r="D594" s="26" t="s">
        <v>406</v>
      </c>
      <c r="E594" s="26" t="s">
        <v>408</v>
      </c>
    </row>
    <row r="595" spans="3:5" x14ac:dyDescent="0.25">
      <c r="C595" s="26" t="s">
        <v>403</v>
      </c>
      <c r="D595" s="26" t="s">
        <v>406</v>
      </c>
      <c r="E595" s="26" t="s">
        <v>410</v>
      </c>
    </row>
    <row r="596" spans="3:5" x14ac:dyDescent="0.25">
      <c r="C596" s="26" t="s">
        <v>403</v>
      </c>
      <c r="D596" s="26" t="s">
        <v>406</v>
      </c>
      <c r="E596" s="26" t="s">
        <v>408</v>
      </c>
    </row>
    <row r="597" spans="3:5" x14ac:dyDescent="0.25">
      <c r="C597" s="26" t="s">
        <v>403</v>
      </c>
      <c r="D597" s="26" t="s">
        <v>411</v>
      </c>
      <c r="E597" s="26" t="s">
        <v>408</v>
      </c>
    </row>
    <row r="598" spans="3:5" x14ac:dyDescent="0.25">
      <c r="C598" s="26" t="s">
        <v>403</v>
      </c>
      <c r="D598" s="26" t="s">
        <v>406</v>
      </c>
      <c r="E598" s="26" t="s">
        <v>410</v>
      </c>
    </row>
    <row r="599" spans="3:5" x14ac:dyDescent="0.25">
      <c r="C599" s="26" t="s">
        <v>403</v>
      </c>
      <c r="D599" s="26" t="s">
        <v>406</v>
      </c>
      <c r="E599" s="26" t="s">
        <v>407</v>
      </c>
    </row>
    <row r="600" spans="3:5" x14ac:dyDescent="0.25">
      <c r="C600" s="26" t="s">
        <v>404</v>
      </c>
      <c r="D600" s="26" t="s">
        <v>412</v>
      </c>
      <c r="E600" s="26" t="s">
        <v>408</v>
      </c>
    </row>
    <row r="601" spans="3:5" x14ac:dyDescent="0.25">
      <c r="C601" s="26" t="s">
        <v>403</v>
      </c>
      <c r="D601" s="26" t="s">
        <v>411</v>
      </c>
      <c r="E601" s="26" t="s">
        <v>407</v>
      </c>
    </row>
    <row r="602" spans="3:5" x14ac:dyDescent="0.25">
      <c r="C602" s="26" t="s">
        <v>403</v>
      </c>
      <c r="D602" s="26" t="s">
        <v>406</v>
      </c>
      <c r="E602" s="26" t="s">
        <v>408</v>
      </c>
    </row>
    <row r="603" spans="3:5" x14ac:dyDescent="0.25">
      <c r="C603" s="26" t="s">
        <v>403</v>
      </c>
      <c r="D603" s="26" t="s">
        <v>412</v>
      </c>
      <c r="E603" s="26" t="s">
        <v>410</v>
      </c>
    </row>
    <row r="604" spans="3:5" x14ac:dyDescent="0.25">
      <c r="C604" s="26" t="s">
        <v>403</v>
      </c>
      <c r="D604" s="26" t="s">
        <v>412</v>
      </c>
      <c r="E604" s="26" t="s">
        <v>408</v>
      </c>
    </row>
    <row r="605" spans="3:5" x14ac:dyDescent="0.25">
      <c r="C605" s="26" t="s">
        <v>403</v>
      </c>
      <c r="D605" s="26" t="s">
        <v>412</v>
      </c>
      <c r="E605" s="26" t="s">
        <v>410</v>
      </c>
    </row>
    <row r="606" spans="3:5" x14ac:dyDescent="0.25">
      <c r="C606" s="26" t="s">
        <v>403</v>
      </c>
      <c r="D606" s="26" t="s">
        <v>411</v>
      </c>
      <c r="E606" s="26" t="s">
        <v>408</v>
      </c>
    </row>
    <row r="607" spans="3:5" x14ac:dyDescent="0.25">
      <c r="C607" s="26" t="s">
        <v>403</v>
      </c>
      <c r="D607" s="26" t="s">
        <v>411</v>
      </c>
      <c r="E607" s="26" t="s">
        <v>407</v>
      </c>
    </row>
    <row r="608" spans="3:5" x14ac:dyDescent="0.25">
      <c r="C608" s="26" t="s">
        <v>403</v>
      </c>
      <c r="D608" s="26" t="s">
        <v>406</v>
      </c>
      <c r="E608" s="26" t="s">
        <v>408</v>
      </c>
    </row>
    <row r="609" spans="3:5" x14ac:dyDescent="0.25">
      <c r="C609" s="26" t="s">
        <v>403</v>
      </c>
      <c r="D609" s="26" t="s">
        <v>411</v>
      </c>
      <c r="E609" s="26" t="s">
        <v>410</v>
      </c>
    </row>
    <row r="610" spans="3:5" x14ac:dyDescent="0.25">
      <c r="C610" s="26" t="s">
        <v>403</v>
      </c>
      <c r="D610" s="26" t="s">
        <v>406</v>
      </c>
      <c r="E610" s="26" t="s">
        <v>407</v>
      </c>
    </row>
    <row r="611" spans="3:5" x14ac:dyDescent="0.25">
      <c r="C611" s="26" t="s">
        <v>403</v>
      </c>
      <c r="D611" s="26" t="s">
        <v>411</v>
      </c>
      <c r="E611" s="26" t="s">
        <v>407</v>
      </c>
    </row>
    <row r="612" spans="3:5" x14ac:dyDescent="0.25">
      <c r="C612" s="26" t="s">
        <v>403</v>
      </c>
      <c r="D612" s="26" t="s">
        <v>411</v>
      </c>
      <c r="E612" s="26" t="s">
        <v>410</v>
      </c>
    </row>
    <row r="613" spans="3:5" x14ac:dyDescent="0.25">
      <c r="C613" s="26" t="s">
        <v>403</v>
      </c>
      <c r="D613" s="26" t="s">
        <v>411</v>
      </c>
      <c r="E613" s="26" t="s">
        <v>407</v>
      </c>
    </row>
    <row r="614" spans="3:5" x14ac:dyDescent="0.25">
      <c r="C614" s="26" t="s">
        <v>403</v>
      </c>
      <c r="D614" s="26" t="s">
        <v>406</v>
      </c>
      <c r="E614" s="26" t="s">
        <v>410</v>
      </c>
    </row>
    <row r="615" spans="3:5" x14ac:dyDescent="0.25">
      <c r="C615" s="26" t="s">
        <v>404</v>
      </c>
      <c r="D615" s="26" t="s">
        <v>412</v>
      </c>
      <c r="E615" s="26" t="s">
        <v>408</v>
      </c>
    </row>
    <row r="616" spans="3:5" x14ac:dyDescent="0.25">
      <c r="C616" s="26" t="s">
        <v>403</v>
      </c>
      <c r="D616" s="26" t="s">
        <v>411</v>
      </c>
      <c r="E616" s="26" t="s">
        <v>408</v>
      </c>
    </row>
    <row r="617" spans="3:5" x14ac:dyDescent="0.25">
      <c r="C617" s="26" t="s">
        <v>403</v>
      </c>
      <c r="D617" s="26" t="s">
        <v>411</v>
      </c>
      <c r="E617" s="26" t="s">
        <v>408</v>
      </c>
    </row>
    <row r="618" spans="3:5" x14ac:dyDescent="0.25">
      <c r="C618" s="26" t="s">
        <v>403</v>
      </c>
      <c r="D618" s="26" t="s">
        <v>406</v>
      </c>
      <c r="E618" s="26" t="s">
        <v>408</v>
      </c>
    </row>
    <row r="619" spans="3:5" x14ac:dyDescent="0.25">
      <c r="C619" s="26" t="s">
        <v>403</v>
      </c>
      <c r="D619" s="26" t="s">
        <v>412</v>
      </c>
      <c r="E619" s="26" t="s">
        <v>410</v>
      </c>
    </row>
    <row r="620" spans="3:5" x14ac:dyDescent="0.25">
      <c r="C620" s="26" t="s">
        <v>403</v>
      </c>
      <c r="D620" s="26" t="s">
        <v>411</v>
      </c>
      <c r="E620" s="26" t="s">
        <v>410</v>
      </c>
    </row>
    <row r="621" spans="3:5" x14ac:dyDescent="0.25">
      <c r="C621" s="26" t="s">
        <v>403</v>
      </c>
      <c r="D621" s="26" t="s">
        <v>406</v>
      </c>
      <c r="E621" s="26" t="s">
        <v>408</v>
      </c>
    </row>
    <row r="622" spans="3:5" x14ac:dyDescent="0.25">
      <c r="C622" s="26" t="s">
        <v>403</v>
      </c>
      <c r="D622" s="26" t="s">
        <v>412</v>
      </c>
      <c r="E622" s="26" t="s">
        <v>408</v>
      </c>
    </row>
    <row r="623" spans="3:5" x14ac:dyDescent="0.25">
      <c r="C623" s="26" t="s">
        <v>404</v>
      </c>
      <c r="D623" s="26" t="s">
        <v>406</v>
      </c>
      <c r="E623" s="26" t="s">
        <v>407</v>
      </c>
    </row>
    <row r="624" spans="3:5" x14ac:dyDescent="0.25">
      <c r="C624" s="26" t="s">
        <v>403</v>
      </c>
      <c r="D624" s="26" t="s">
        <v>411</v>
      </c>
      <c r="E624" s="26" t="s">
        <v>410</v>
      </c>
    </row>
    <row r="625" spans="3:5" x14ac:dyDescent="0.25">
      <c r="C625" s="26" t="s">
        <v>404</v>
      </c>
      <c r="D625" s="26" t="s">
        <v>412</v>
      </c>
      <c r="E625" s="26" t="s">
        <v>408</v>
      </c>
    </row>
    <row r="626" spans="3:5" x14ac:dyDescent="0.25">
      <c r="C626" s="26" t="s">
        <v>403</v>
      </c>
      <c r="D626" s="26" t="s">
        <v>411</v>
      </c>
      <c r="E626" s="26" t="s">
        <v>408</v>
      </c>
    </row>
    <row r="627" spans="3:5" x14ac:dyDescent="0.25">
      <c r="C627" s="26" t="s">
        <v>403</v>
      </c>
      <c r="D627" s="26" t="s">
        <v>411</v>
      </c>
      <c r="E627" s="26" t="s">
        <v>410</v>
      </c>
    </row>
    <row r="628" spans="3:5" x14ac:dyDescent="0.25">
      <c r="C628" s="26" t="s">
        <v>403</v>
      </c>
      <c r="D628" s="26" t="s">
        <v>406</v>
      </c>
      <c r="E628" s="26" t="s">
        <v>407</v>
      </c>
    </row>
    <row r="629" spans="3:5" x14ac:dyDescent="0.25">
      <c r="C629" s="26" t="s">
        <v>403</v>
      </c>
      <c r="D629" s="26" t="s">
        <v>411</v>
      </c>
      <c r="E629" s="26" t="s">
        <v>408</v>
      </c>
    </row>
    <row r="630" spans="3:5" x14ac:dyDescent="0.25">
      <c r="C630" s="26" t="s">
        <v>404</v>
      </c>
      <c r="D630" s="26" t="s">
        <v>406</v>
      </c>
      <c r="E630" s="26" t="s">
        <v>407</v>
      </c>
    </row>
    <row r="631" spans="3:5" x14ac:dyDescent="0.25">
      <c r="C631" s="26" t="s">
        <v>403</v>
      </c>
      <c r="D631" s="26" t="s">
        <v>412</v>
      </c>
      <c r="E631" s="26" t="s">
        <v>407</v>
      </c>
    </row>
    <row r="632" spans="3:5" x14ac:dyDescent="0.25">
      <c r="C632" s="26" t="s">
        <v>404</v>
      </c>
      <c r="D632" s="26" t="s">
        <v>412</v>
      </c>
      <c r="E632" s="26" t="s">
        <v>407</v>
      </c>
    </row>
    <row r="633" spans="3:5" x14ac:dyDescent="0.25">
      <c r="C633" s="26" t="s">
        <v>403</v>
      </c>
      <c r="D633" s="26" t="s">
        <v>412</v>
      </c>
      <c r="E633" s="26" t="s">
        <v>410</v>
      </c>
    </row>
    <row r="634" spans="3:5" x14ac:dyDescent="0.25">
      <c r="C634" s="26" t="s">
        <v>403</v>
      </c>
      <c r="D634" s="26" t="s">
        <v>412</v>
      </c>
      <c r="E634" s="26" t="s">
        <v>410</v>
      </c>
    </row>
    <row r="635" spans="3:5" x14ac:dyDescent="0.25">
      <c r="C635" s="26" t="s">
        <v>403</v>
      </c>
      <c r="D635" s="26" t="s">
        <v>406</v>
      </c>
      <c r="E635" s="26" t="s">
        <v>407</v>
      </c>
    </row>
    <row r="636" spans="3:5" x14ac:dyDescent="0.25">
      <c r="C636" s="26" t="s">
        <v>403</v>
      </c>
      <c r="D636" s="26" t="s">
        <v>412</v>
      </c>
      <c r="E636" s="26" t="s">
        <v>408</v>
      </c>
    </row>
    <row r="637" spans="3:5" x14ac:dyDescent="0.25">
      <c r="C637" s="26" t="s">
        <v>403</v>
      </c>
      <c r="D637" s="26" t="s">
        <v>411</v>
      </c>
      <c r="E637" s="26" t="s">
        <v>410</v>
      </c>
    </row>
    <row r="638" spans="3:5" x14ac:dyDescent="0.25">
      <c r="C638" s="26" t="s">
        <v>404</v>
      </c>
      <c r="D638" s="26" t="s">
        <v>406</v>
      </c>
      <c r="E638" s="26" t="s">
        <v>410</v>
      </c>
    </row>
    <row r="639" spans="3:5" x14ac:dyDescent="0.25">
      <c r="C639" s="26" t="s">
        <v>403</v>
      </c>
      <c r="D639" s="26" t="s">
        <v>406</v>
      </c>
      <c r="E639" s="26" t="s">
        <v>408</v>
      </c>
    </row>
    <row r="640" spans="3:5" x14ac:dyDescent="0.25">
      <c r="C640" s="26" t="s">
        <v>403</v>
      </c>
      <c r="D640" s="26" t="s">
        <v>406</v>
      </c>
      <c r="E640" s="26" t="s">
        <v>408</v>
      </c>
    </row>
    <row r="641" spans="3:5" x14ac:dyDescent="0.25">
      <c r="C641" s="26" t="s">
        <v>403</v>
      </c>
      <c r="D641" s="26" t="s">
        <v>411</v>
      </c>
      <c r="E641" s="26" t="s">
        <v>407</v>
      </c>
    </row>
    <row r="642" spans="3:5" x14ac:dyDescent="0.25">
      <c r="C642" s="26" t="s">
        <v>403</v>
      </c>
      <c r="D642" s="26" t="s">
        <v>406</v>
      </c>
      <c r="E642" s="26" t="s">
        <v>408</v>
      </c>
    </row>
    <row r="643" spans="3:5" x14ac:dyDescent="0.25">
      <c r="C643" s="26" t="s">
        <v>404</v>
      </c>
      <c r="D643" s="26" t="s">
        <v>412</v>
      </c>
      <c r="E643" s="26" t="s">
        <v>408</v>
      </c>
    </row>
    <row r="644" spans="3:5" x14ac:dyDescent="0.25">
      <c r="C644" s="26" t="s">
        <v>403</v>
      </c>
      <c r="D644" s="26" t="s">
        <v>411</v>
      </c>
      <c r="E644" s="26" t="s">
        <v>408</v>
      </c>
    </row>
    <row r="645" spans="3:5" x14ac:dyDescent="0.25">
      <c r="C645" s="26" t="s">
        <v>403</v>
      </c>
      <c r="D645" s="26" t="s">
        <v>411</v>
      </c>
      <c r="E645" s="26" t="s">
        <v>410</v>
      </c>
    </row>
    <row r="646" spans="3:5" x14ac:dyDescent="0.25">
      <c r="C646" s="26" t="s">
        <v>403</v>
      </c>
      <c r="D646" s="26" t="s">
        <v>412</v>
      </c>
      <c r="E646" s="26" t="s">
        <v>410</v>
      </c>
    </row>
    <row r="647" spans="3:5" x14ac:dyDescent="0.25">
      <c r="C647" s="26" t="s">
        <v>403</v>
      </c>
      <c r="D647" s="26" t="s">
        <v>411</v>
      </c>
      <c r="E647" s="26" t="s">
        <v>408</v>
      </c>
    </row>
    <row r="648" spans="3:5" x14ac:dyDescent="0.25">
      <c r="C648" s="26" t="s">
        <v>404</v>
      </c>
      <c r="D648" s="26" t="s">
        <v>406</v>
      </c>
      <c r="E648" s="26" t="s">
        <v>407</v>
      </c>
    </row>
    <row r="649" spans="3:5" x14ac:dyDescent="0.25">
      <c r="C649" s="26" t="s">
        <v>403</v>
      </c>
      <c r="D649" s="26" t="s">
        <v>412</v>
      </c>
      <c r="E649" s="26" t="s">
        <v>408</v>
      </c>
    </row>
    <row r="650" spans="3:5" x14ac:dyDescent="0.25">
      <c r="C650" s="26" t="s">
        <v>403</v>
      </c>
      <c r="D650" s="26" t="s">
        <v>411</v>
      </c>
      <c r="E650" s="26" t="s">
        <v>408</v>
      </c>
    </row>
    <row r="651" spans="3:5" x14ac:dyDescent="0.25">
      <c r="C651" s="26" t="s">
        <v>403</v>
      </c>
      <c r="D651" s="26" t="s">
        <v>406</v>
      </c>
      <c r="E651" s="26" t="s">
        <v>408</v>
      </c>
    </row>
    <row r="652" spans="3:5" x14ac:dyDescent="0.25">
      <c r="C652" s="26" t="s">
        <v>404</v>
      </c>
      <c r="D652" s="26" t="s">
        <v>412</v>
      </c>
      <c r="E652" s="26" t="s">
        <v>408</v>
      </c>
    </row>
    <row r="653" spans="3:5" x14ac:dyDescent="0.25">
      <c r="C653" s="26" t="s">
        <v>403</v>
      </c>
      <c r="D653" s="26" t="s">
        <v>411</v>
      </c>
      <c r="E653" s="26" t="s">
        <v>408</v>
      </c>
    </row>
    <row r="654" spans="3:5" x14ac:dyDescent="0.25">
      <c r="C654" s="26" t="s">
        <v>403</v>
      </c>
      <c r="D654" s="26" t="s">
        <v>411</v>
      </c>
      <c r="E654" s="26" t="s">
        <v>408</v>
      </c>
    </row>
    <row r="655" spans="3:5" x14ac:dyDescent="0.25">
      <c r="C655" s="26" t="s">
        <v>403</v>
      </c>
      <c r="D655" s="26" t="s">
        <v>411</v>
      </c>
      <c r="E655" s="26" t="s">
        <v>408</v>
      </c>
    </row>
    <row r="656" spans="3:5" x14ac:dyDescent="0.25">
      <c r="C656" s="26" t="s">
        <v>403</v>
      </c>
      <c r="D656" s="26" t="s">
        <v>411</v>
      </c>
      <c r="E656" s="26" t="s">
        <v>408</v>
      </c>
    </row>
    <row r="657" spans="3:5" x14ac:dyDescent="0.25">
      <c r="C657" s="26" t="s">
        <v>403</v>
      </c>
      <c r="D657" s="26" t="s">
        <v>411</v>
      </c>
      <c r="E657" s="26" t="s">
        <v>407</v>
      </c>
    </row>
    <row r="658" spans="3:5" x14ac:dyDescent="0.25">
      <c r="C658" s="26" t="s">
        <v>403</v>
      </c>
      <c r="D658" s="26" t="s">
        <v>406</v>
      </c>
      <c r="E658" s="26" t="s">
        <v>408</v>
      </c>
    </row>
    <row r="659" spans="3:5" x14ac:dyDescent="0.25">
      <c r="C659" s="26" t="s">
        <v>404</v>
      </c>
      <c r="D659" s="26" t="s">
        <v>406</v>
      </c>
      <c r="E659" s="26" t="s">
        <v>407</v>
      </c>
    </row>
    <row r="660" spans="3:5" x14ac:dyDescent="0.25">
      <c r="C660" s="26" t="s">
        <v>403</v>
      </c>
      <c r="D660" s="26" t="s">
        <v>406</v>
      </c>
      <c r="E660" s="26" t="s">
        <v>410</v>
      </c>
    </row>
    <row r="661" spans="3:5" x14ac:dyDescent="0.25">
      <c r="C661" s="26" t="s">
        <v>403</v>
      </c>
      <c r="D661" s="26" t="s">
        <v>412</v>
      </c>
      <c r="E661" s="26" t="s">
        <v>408</v>
      </c>
    </row>
    <row r="662" spans="3:5" x14ac:dyDescent="0.25">
      <c r="C662" s="26" t="s">
        <v>403</v>
      </c>
      <c r="D662" s="26" t="s">
        <v>411</v>
      </c>
      <c r="E662" s="26" t="s">
        <v>408</v>
      </c>
    </row>
    <row r="663" spans="3:5" x14ac:dyDescent="0.25">
      <c r="C663" s="26" t="s">
        <v>403</v>
      </c>
      <c r="D663" s="26" t="s">
        <v>406</v>
      </c>
      <c r="E663" s="26" t="s">
        <v>408</v>
      </c>
    </row>
    <row r="664" spans="3:5" x14ac:dyDescent="0.25">
      <c r="C664" s="26" t="s">
        <v>403</v>
      </c>
      <c r="D664" s="26" t="s">
        <v>406</v>
      </c>
      <c r="E664" s="26" t="s">
        <v>410</v>
      </c>
    </row>
    <row r="665" spans="3:5" x14ac:dyDescent="0.25">
      <c r="C665" s="26" t="s">
        <v>404</v>
      </c>
      <c r="D665" s="26" t="s">
        <v>406</v>
      </c>
      <c r="E665" s="26" t="s">
        <v>410</v>
      </c>
    </row>
    <row r="666" spans="3:5" x14ac:dyDescent="0.25">
      <c r="C666" s="26" t="s">
        <v>404</v>
      </c>
      <c r="D666" s="26" t="s">
        <v>406</v>
      </c>
      <c r="E666" s="26" t="s">
        <v>407</v>
      </c>
    </row>
    <row r="667" spans="3:5" x14ac:dyDescent="0.25">
      <c r="C667" s="26" t="s">
        <v>403</v>
      </c>
      <c r="D667" s="26" t="s">
        <v>411</v>
      </c>
      <c r="E667" s="26" t="s">
        <v>407</v>
      </c>
    </row>
    <row r="668" spans="3:5" x14ac:dyDescent="0.25">
      <c r="C668" s="26" t="s">
        <v>403</v>
      </c>
      <c r="D668" s="26" t="s">
        <v>406</v>
      </c>
      <c r="E668" s="26" t="s">
        <v>410</v>
      </c>
    </row>
    <row r="669" spans="3:5" x14ac:dyDescent="0.25">
      <c r="C669" s="26" t="s">
        <v>403</v>
      </c>
      <c r="D669" s="26" t="s">
        <v>406</v>
      </c>
      <c r="E669" s="26" t="s">
        <v>408</v>
      </c>
    </row>
    <row r="670" spans="3:5" x14ac:dyDescent="0.25">
      <c r="C670" s="26" t="s">
        <v>404</v>
      </c>
      <c r="D670" s="26" t="s">
        <v>412</v>
      </c>
      <c r="E670" s="26" t="s">
        <v>408</v>
      </c>
    </row>
    <row r="671" spans="3:5" x14ac:dyDescent="0.25">
      <c r="C671" s="26" t="s">
        <v>403</v>
      </c>
      <c r="D671" s="26" t="s">
        <v>411</v>
      </c>
      <c r="E671" s="26" t="s">
        <v>410</v>
      </c>
    </row>
    <row r="672" spans="3:5" x14ac:dyDescent="0.25">
      <c r="C672" s="26" t="s">
        <v>403</v>
      </c>
      <c r="D672" s="26" t="s">
        <v>411</v>
      </c>
      <c r="E672" s="26" t="s">
        <v>408</v>
      </c>
    </row>
    <row r="673" spans="3:5" x14ac:dyDescent="0.25">
      <c r="C673" s="26" t="s">
        <v>403</v>
      </c>
      <c r="D673" s="26" t="s">
        <v>411</v>
      </c>
      <c r="E673" s="26" t="s">
        <v>408</v>
      </c>
    </row>
    <row r="674" spans="3:5" x14ac:dyDescent="0.25">
      <c r="C674" s="26" t="s">
        <v>403</v>
      </c>
      <c r="D674" s="26" t="s">
        <v>406</v>
      </c>
      <c r="E674" s="26" t="s">
        <v>410</v>
      </c>
    </row>
    <row r="675" spans="3:5" x14ac:dyDescent="0.25">
      <c r="C675" s="26" t="s">
        <v>403</v>
      </c>
      <c r="D675" s="26" t="s">
        <v>411</v>
      </c>
      <c r="E675" s="26" t="s">
        <v>408</v>
      </c>
    </row>
    <row r="676" spans="3:5" x14ac:dyDescent="0.25">
      <c r="C676" s="26" t="s">
        <v>403</v>
      </c>
      <c r="D676" s="26" t="s">
        <v>411</v>
      </c>
      <c r="E676" s="26" t="s">
        <v>408</v>
      </c>
    </row>
    <row r="677" spans="3:5" x14ac:dyDescent="0.25">
      <c r="C677" s="26" t="s">
        <v>404</v>
      </c>
      <c r="D677" s="26" t="s">
        <v>406</v>
      </c>
      <c r="E677" s="26" t="s">
        <v>407</v>
      </c>
    </row>
    <row r="678" spans="3:5" x14ac:dyDescent="0.25">
      <c r="C678" s="26" t="s">
        <v>403</v>
      </c>
      <c r="D678" s="26" t="s">
        <v>406</v>
      </c>
      <c r="E678" s="26" t="s">
        <v>407</v>
      </c>
    </row>
    <row r="679" spans="3:5" x14ac:dyDescent="0.25">
      <c r="C679" s="26" t="s">
        <v>403</v>
      </c>
      <c r="D679" s="26" t="s">
        <v>412</v>
      </c>
      <c r="E679" s="26" t="s">
        <v>407</v>
      </c>
    </row>
    <row r="680" spans="3:5" x14ac:dyDescent="0.25">
      <c r="C680" s="26" t="s">
        <v>404</v>
      </c>
      <c r="D680" s="26" t="s">
        <v>412</v>
      </c>
      <c r="E680" s="26" t="s">
        <v>408</v>
      </c>
    </row>
    <row r="681" spans="3:5" x14ac:dyDescent="0.25">
      <c r="C681" s="26" t="s">
        <v>403</v>
      </c>
      <c r="D681" s="26" t="s">
        <v>411</v>
      </c>
      <c r="E681" s="26" t="s">
        <v>407</v>
      </c>
    </row>
    <row r="682" spans="3:5" x14ac:dyDescent="0.25">
      <c r="C682" s="26" t="s">
        <v>404</v>
      </c>
      <c r="D682" s="26" t="s">
        <v>406</v>
      </c>
      <c r="E682" s="26" t="s">
        <v>407</v>
      </c>
    </row>
    <row r="683" spans="3:5" x14ac:dyDescent="0.25">
      <c r="C683" s="26" t="s">
        <v>403</v>
      </c>
      <c r="D683" s="26" t="s">
        <v>412</v>
      </c>
      <c r="E683" s="26" t="s">
        <v>410</v>
      </c>
    </row>
    <row r="684" spans="3:5" x14ac:dyDescent="0.25">
      <c r="C684" s="26" t="s">
        <v>403</v>
      </c>
      <c r="D684" s="26" t="s">
        <v>406</v>
      </c>
      <c r="E684" s="26" t="s">
        <v>407</v>
      </c>
    </row>
    <row r="685" spans="3:5" x14ac:dyDescent="0.25">
      <c r="C685" s="26" t="s">
        <v>403</v>
      </c>
      <c r="D685" s="26" t="s">
        <v>411</v>
      </c>
      <c r="E685" s="26" t="s">
        <v>410</v>
      </c>
    </row>
    <row r="686" spans="3:5" x14ac:dyDescent="0.25">
      <c r="C686" s="26" t="s">
        <v>403</v>
      </c>
      <c r="D686" s="26" t="s">
        <v>411</v>
      </c>
      <c r="E686" s="26" t="s">
        <v>408</v>
      </c>
    </row>
    <row r="687" spans="3:5" x14ac:dyDescent="0.25">
      <c r="C687" s="26" t="s">
        <v>403</v>
      </c>
      <c r="D687" s="26" t="s">
        <v>411</v>
      </c>
      <c r="E687" s="26" t="s">
        <v>410</v>
      </c>
    </row>
    <row r="688" spans="3:5" x14ac:dyDescent="0.25">
      <c r="C688" s="26" t="s">
        <v>403</v>
      </c>
      <c r="D688" s="26" t="s">
        <v>406</v>
      </c>
      <c r="E688" s="26" t="s">
        <v>408</v>
      </c>
    </row>
    <row r="689" spans="3:5" x14ac:dyDescent="0.25">
      <c r="C689" s="26" t="s">
        <v>403</v>
      </c>
      <c r="D689" s="26" t="s">
        <v>412</v>
      </c>
      <c r="E689" s="26" t="s">
        <v>410</v>
      </c>
    </row>
    <row r="690" spans="3:5" x14ac:dyDescent="0.25">
      <c r="C690" s="26" t="s">
        <v>403</v>
      </c>
      <c r="D690" s="26" t="s">
        <v>411</v>
      </c>
      <c r="E690" s="26" t="s">
        <v>410</v>
      </c>
    </row>
    <row r="691" spans="3:5" x14ac:dyDescent="0.25">
      <c r="C691" s="26" t="s">
        <v>403</v>
      </c>
      <c r="D691" s="26" t="s">
        <v>406</v>
      </c>
      <c r="E691" s="26" t="s">
        <v>408</v>
      </c>
    </row>
    <row r="692" spans="3:5" x14ac:dyDescent="0.25">
      <c r="C692" s="26" t="s">
        <v>403</v>
      </c>
      <c r="D692" s="26" t="s">
        <v>406</v>
      </c>
      <c r="E692" s="26" t="s">
        <v>408</v>
      </c>
    </row>
    <row r="693" spans="3:5" x14ac:dyDescent="0.25">
      <c r="C693" s="26" t="s">
        <v>403</v>
      </c>
      <c r="D693" s="26" t="s">
        <v>411</v>
      </c>
      <c r="E693" s="26" t="s">
        <v>407</v>
      </c>
    </row>
    <row r="694" spans="3:5" x14ac:dyDescent="0.25">
      <c r="C694" s="26" t="s">
        <v>404</v>
      </c>
      <c r="D694" s="26" t="s">
        <v>412</v>
      </c>
      <c r="E694" s="26" t="s">
        <v>408</v>
      </c>
    </row>
    <row r="695" spans="3:5" x14ac:dyDescent="0.25">
      <c r="C695" s="26" t="s">
        <v>403</v>
      </c>
      <c r="D695" s="26" t="s">
        <v>412</v>
      </c>
      <c r="E695" s="26" t="s">
        <v>408</v>
      </c>
    </row>
    <row r="696" spans="3:5" x14ac:dyDescent="0.25">
      <c r="C696" s="26" t="s">
        <v>404</v>
      </c>
      <c r="D696" s="26" t="s">
        <v>412</v>
      </c>
      <c r="E696" s="26" t="s">
        <v>408</v>
      </c>
    </row>
    <row r="697" spans="3:5" x14ac:dyDescent="0.25">
      <c r="C697" s="26" t="s">
        <v>403</v>
      </c>
      <c r="D697" s="26" t="s">
        <v>406</v>
      </c>
      <c r="E697" s="26" t="s">
        <v>408</v>
      </c>
    </row>
    <row r="698" spans="3:5" x14ac:dyDescent="0.25">
      <c r="C698" s="26" t="s">
        <v>403</v>
      </c>
      <c r="D698" s="26" t="s">
        <v>406</v>
      </c>
      <c r="E698" s="26" t="s">
        <v>408</v>
      </c>
    </row>
    <row r="699" spans="3:5" x14ac:dyDescent="0.25">
      <c r="C699" s="26" t="s">
        <v>403</v>
      </c>
      <c r="D699" s="26" t="s">
        <v>411</v>
      </c>
      <c r="E699" s="26" t="s">
        <v>408</v>
      </c>
    </row>
    <row r="700" spans="3:5" x14ac:dyDescent="0.25">
      <c r="C700" s="26" t="s">
        <v>403</v>
      </c>
      <c r="D700" s="26" t="s">
        <v>406</v>
      </c>
      <c r="E700" s="26" t="s">
        <v>410</v>
      </c>
    </row>
    <row r="701" spans="3:5" x14ac:dyDescent="0.25">
      <c r="C701" s="26" t="s">
        <v>403</v>
      </c>
      <c r="D701" s="26" t="s">
        <v>411</v>
      </c>
      <c r="E701" s="26" t="s">
        <v>408</v>
      </c>
    </row>
    <row r="702" spans="3:5" x14ac:dyDescent="0.25">
      <c r="C702" s="26" t="s">
        <v>403</v>
      </c>
      <c r="D702" s="26" t="s">
        <v>411</v>
      </c>
      <c r="E702" s="26" t="s">
        <v>407</v>
      </c>
    </row>
    <row r="703" spans="3:5" x14ac:dyDescent="0.25">
      <c r="C703" s="26" t="s">
        <v>403</v>
      </c>
      <c r="D703" s="26" t="s">
        <v>411</v>
      </c>
      <c r="E703" s="26" t="s">
        <v>408</v>
      </c>
    </row>
    <row r="704" spans="3:5" x14ac:dyDescent="0.25">
      <c r="C704" s="26" t="s">
        <v>403</v>
      </c>
      <c r="D704" s="26" t="s">
        <v>406</v>
      </c>
      <c r="E704" s="26" t="s">
        <v>408</v>
      </c>
    </row>
    <row r="705" spans="3:5" x14ac:dyDescent="0.25">
      <c r="C705" s="26" t="s">
        <v>403</v>
      </c>
      <c r="D705" s="26" t="s">
        <v>406</v>
      </c>
      <c r="E705" s="26" t="s">
        <v>407</v>
      </c>
    </row>
    <row r="706" spans="3:5" x14ac:dyDescent="0.25">
      <c r="C706" s="26" t="s">
        <v>403</v>
      </c>
      <c r="D706" s="26" t="s">
        <v>406</v>
      </c>
      <c r="E706" s="26" t="s">
        <v>408</v>
      </c>
    </row>
    <row r="707" spans="3:5" x14ac:dyDescent="0.25">
      <c r="C707" s="26" t="s">
        <v>403</v>
      </c>
      <c r="D707" s="26" t="s">
        <v>411</v>
      </c>
      <c r="E707" s="26" t="s">
        <v>408</v>
      </c>
    </row>
    <row r="708" spans="3:5" x14ac:dyDescent="0.25">
      <c r="C708" s="26" t="s">
        <v>404</v>
      </c>
      <c r="D708" s="26" t="s">
        <v>412</v>
      </c>
      <c r="E708" s="26" t="s">
        <v>408</v>
      </c>
    </row>
    <row r="709" spans="3:5" x14ac:dyDescent="0.25">
      <c r="C709" s="26" t="s">
        <v>403</v>
      </c>
      <c r="D709" s="26" t="s">
        <v>411</v>
      </c>
      <c r="E709" s="26" t="s">
        <v>410</v>
      </c>
    </row>
    <row r="710" spans="3:5" x14ac:dyDescent="0.25">
      <c r="C710" s="26" t="s">
        <v>403</v>
      </c>
      <c r="D710" s="26" t="s">
        <v>406</v>
      </c>
      <c r="E710" s="26" t="s">
        <v>407</v>
      </c>
    </row>
    <row r="711" spans="3:5" x14ac:dyDescent="0.25">
      <c r="C711" s="26" t="s">
        <v>403</v>
      </c>
      <c r="D711" s="26" t="s">
        <v>406</v>
      </c>
      <c r="E711" s="26" t="s">
        <v>407</v>
      </c>
    </row>
    <row r="712" spans="3:5" x14ac:dyDescent="0.25">
      <c r="C712" s="26" t="s">
        <v>403</v>
      </c>
      <c r="D712" s="26" t="s">
        <v>412</v>
      </c>
      <c r="E712" s="26" t="s">
        <v>410</v>
      </c>
    </row>
    <row r="713" spans="3:5" x14ac:dyDescent="0.25">
      <c r="C713" s="26" t="s">
        <v>404</v>
      </c>
      <c r="D713" s="26" t="s">
        <v>406</v>
      </c>
      <c r="E713" s="26" t="s">
        <v>407</v>
      </c>
    </row>
    <row r="714" spans="3:5" x14ac:dyDescent="0.25">
      <c r="C714" s="26" t="s">
        <v>403</v>
      </c>
      <c r="D714" s="26" t="s">
        <v>411</v>
      </c>
      <c r="E714" s="26" t="s">
        <v>407</v>
      </c>
    </row>
    <row r="715" spans="3:5" x14ac:dyDescent="0.25">
      <c r="C715" s="26" t="s">
        <v>403</v>
      </c>
      <c r="D715" s="26" t="s">
        <v>411</v>
      </c>
      <c r="E715" s="26" t="s">
        <v>408</v>
      </c>
    </row>
    <row r="716" spans="3:5" x14ac:dyDescent="0.25">
      <c r="C716" s="26" t="s">
        <v>403</v>
      </c>
      <c r="D716" s="26" t="s">
        <v>411</v>
      </c>
      <c r="E716" s="26" t="s">
        <v>410</v>
      </c>
    </row>
    <row r="717" spans="3:5" x14ac:dyDescent="0.25">
      <c r="C717" s="26" t="s">
        <v>403</v>
      </c>
      <c r="D717" s="26" t="s">
        <v>411</v>
      </c>
      <c r="E717" s="26" t="s">
        <v>410</v>
      </c>
    </row>
    <row r="718" spans="3:5" x14ac:dyDescent="0.25">
      <c r="C718" s="26" t="s">
        <v>404</v>
      </c>
      <c r="D718" s="26" t="s">
        <v>412</v>
      </c>
      <c r="E718" s="26" t="s">
        <v>407</v>
      </c>
    </row>
    <row r="719" spans="3:5" x14ac:dyDescent="0.25">
      <c r="C719" s="26" t="s">
        <v>403</v>
      </c>
      <c r="D719" s="26" t="s">
        <v>411</v>
      </c>
      <c r="E719" s="26" t="s">
        <v>408</v>
      </c>
    </row>
    <row r="720" spans="3:5" x14ac:dyDescent="0.25">
      <c r="C720" s="26" t="s">
        <v>403</v>
      </c>
      <c r="D720" s="26" t="s">
        <v>411</v>
      </c>
      <c r="E720" s="26" t="s">
        <v>410</v>
      </c>
    </row>
    <row r="721" spans="3:5" x14ac:dyDescent="0.25">
      <c r="C721" s="26" t="s">
        <v>403</v>
      </c>
      <c r="D721" s="26" t="s">
        <v>406</v>
      </c>
      <c r="E721" s="26" t="s">
        <v>408</v>
      </c>
    </row>
    <row r="722" spans="3:5" x14ac:dyDescent="0.25">
      <c r="C722" s="26" t="s">
        <v>403</v>
      </c>
      <c r="D722" s="26" t="s">
        <v>411</v>
      </c>
      <c r="E722" s="26" t="s">
        <v>410</v>
      </c>
    </row>
    <row r="723" spans="3:5" x14ac:dyDescent="0.25">
      <c r="C723" s="26" t="s">
        <v>404</v>
      </c>
      <c r="D723" s="26" t="s">
        <v>412</v>
      </c>
      <c r="E723" s="26" t="s">
        <v>408</v>
      </c>
    </row>
    <row r="724" spans="3:5" x14ac:dyDescent="0.25">
      <c r="C724" s="26" t="s">
        <v>404</v>
      </c>
      <c r="D724" s="26" t="s">
        <v>412</v>
      </c>
      <c r="E724" s="26" t="s">
        <v>408</v>
      </c>
    </row>
    <row r="725" spans="3:5" x14ac:dyDescent="0.25">
      <c r="C725" s="26" t="s">
        <v>404</v>
      </c>
      <c r="D725" s="26" t="s">
        <v>406</v>
      </c>
      <c r="E725" s="26" t="s">
        <v>407</v>
      </c>
    </row>
    <row r="726" spans="3:5" x14ac:dyDescent="0.25">
      <c r="C726" s="26" t="s">
        <v>404</v>
      </c>
      <c r="D726" s="26" t="s">
        <v>412</v>
      </c>
      <c r="E726" s="26" t="s">
        <v>408</v>
      </c>
    </row>
    <row r="727" spans="3:5" x14ac:dyDescent="0.25">
      <c r="C727" s="26" t="s">
        <v>403</v>
      </c>
      <c r="D727" s="26" t="s">
        <v>406</v>
      </c>
      <c r="E727" s="26" t="s">
        <v>410</v>
      </c>
    </row>
    <row r="728" spans="3:5" x14ac:dyDescent="0.25">
      <c r="C728" s="26" t="s">
        <v>403</v>
      </c>
      <c r="D728" s="26" t="s">
        <v>411</v>
      </c>
      <c r="E728" s="26" t="s">
        <v>410</v>
      </c>
    </row>
    <row r="729" spans="3:5" x14ac:dyDescent="0.25">
      <c r="C729" s="26" t="s">
        <v>404</v>
      </c>
      <c r="D729" s="26" t="s">
        <v>412</v>
      </c>
      <c r="E729" s="26" t="s">
        <v>408</v>
      </c>
    </row>
    <row r="730" spans="3:5" x14ac:dyDescent="0.25">
      <c r="C730" s="26" t="s">
        <v>403</v>
      </c>
      <c r="D730" s="26" t="s">
        <v>411</v>
      </c>
      <c r="E730" s="26" t="s">
        <v>408</v>
      </c>
    </row>
    <row r="731" spans="3:5" x14ac:dyDescent="0.25">
      <c r="C731" s="26" t="s">
        <v>404</v>
      </c>
      <c r="D731" s="26" t="s">
        <v>412</v>
      </c>
      <c r="E731" s="26" t="s">
        <v>407</v>
      </c>
    </row>
    <row r="732" spans="3:5" x14ac:dyDescent="0.25">
      <c r="C732" s="26" t="s">
        <v>403</v>
      </c>
      <c r="D732" s="26" t="s">
        <v>412</v>
      </c>
      <c r="E732" s="26" t="s">
        <v>408</v>
      </c>
    </row>
    <row r="733" spans="3:5" x14ac:dyDescent="0.25">
      <c r="C733" s="26" t="s">
        <v>403</v>
      </c>
      <c r="D733" s="26" t="s">
        <v>411</v>
      </c>
      <c r="E733" s="26" t="s">
        <v>408</v>
      </c>
    </row>
    <row r="734" spans="3:5" x14ac:dyDescent="0.25">
      <c r="C734" s="26" t="s">
        <v>404</v>
      </c>
      <c r="D734" s="26" t="s">
        <v>406</v>
      </c>
      <c r="E734" s="26" t="s">
        <v>407</v>
      </c>
    </row>
    <row r="735" spans="3:5" x14ac:dyDescent="0.25">
      <c r="C735" s="26" t="s">
        <v>404</v>
      </c>
      <c r="D735" s="26" t="s">
        <v>412</v>
      </c>
      <c r="E735" s="26" t="s">
        <v>408</v>
      </c>
    </row>
    <row r="736" spans="3:5" x14ac:dyDescent="0.25">
      <c r="C736" s="26" t="s">
        <v>403</v>
      </c>
      <c r="D736" s="26" t="s">
        <v>411</v>
      </c>
      <c r="E736" s="26" t="s">
        <v>408</v>
      </c>
    </row>
    <row r="737" spans="3:5" x14ac:dyDescent="0.25">
      <c r="C737" s="26" t="s">
        <v>403</v>
      </c>
      <c r="D737" s="26" t="s">
        <v>406</v>
      </c>
      <c r="E737" s="26" t="s">
        <v>407</v>
      </c>
    </row>
    <row r="738" spans="3:5" x14ac:dyDescent="0.25">
      <c r="C738" s="26" t="s">
        <v>403</v>
      </c>
      <c r="D738" s="26" t="s">
        <v>406</v>
      </c>
      <c r="E738" s="26" t="s">
        <v>407</v>
      </c>
    </row>
    <row r="739" spans="3:5" x14ac:dyDescent="0.25">
      <c r="C739" s="26" t="s">
        <v>403</v>
      </c>
      <c r="D739" s="26" t="s">
        <v>411</v>
      </c>
      <c r="E739" s="26" t="s">
        <v>410</v>
      </c>
    </row>
    <row r="740" spans="3:5" x14ac:dyDescent="0.25">
      <c r="C740" s="26" t="s">
        <v>403</v>
      </c>
      <c r="D740" s="26" t="s">
        <v>411</v>
      </c>
      <c r="E740" s="26" t="s">
        <v>410</v>
      </c>
    </row>
    <row r="741" spans="3:5" x14ac:dyDescent="0.25">
      <c r="C741" s="26" t="s">
        <v>403</v>
      </c>
      <c r="D741" s="26" t="s">
        <v>411</v>
      </c>
      <c r="E741" s="26" t="s">
        <v>408</v>
      </c>
    </row>
    <row r="742" spans="3:5" x14ac:dyDescent="0.25">
      <c r="C742" s="26" t="s">
        <v>403</v>
      </c>
      <c r="D742" s="26" t="s">
        <v>411</v>
      </c>
      <c r="E742" s="26" t="s">
        <v>410</v>
      </c>
    </row>
    <row r="743" spans="3:5" x14ac:dyDescent="0.25">
      <c r="C743" s="26" t="s">
        <v>403</v>
      </c>
      <c r="D743" s="26" t="s">
        <v>412</v>
      </c>
      <c r="E743" s="26" t="s">
        <v>407</v>
      </c>
    </row>
    <row r="744" spans="3:5" x14ac:dyDescent="0.25">
      <c r="C744" s="26" t="s">
        <v>404</v>
      </c>
      <c r="D744" s="26" t="s">
        <v>406</v>
      </c>
      <c r="E744" s="26" t="s">
        <v>407</v>
      </c>
    </row>
    <row r="745" spans="3:5" x14ac:dyDescent="0.25">
      <c r="C745" s="26" t="s">
        <v>403</v>
      </c>
      <c r="D745" s="26" t="s">
        <v>412</v>
      </c>
      <c r="E745" s="26" t="s">
        <v>410</v>
      </c>
    </row>
    <row r="746" spans="3:5" x14ac:dyDescent="0.25">
      <c r="C746" s="26" t="s">
        <v>403</v>
      </c>
      <c r="D746" s="26" t="s">
        <v>411</v>
      </c>
      <c r="E746" s="26" t="s">
        <v>410</v>
      </c>
    </row>
    <row r="747" spans="3:5" x14ac:dyDescent="0.25">
      <c r="C747" s="26" t="s">
        <v>403</v>
      </c>
      <c r="D747" s="26" t="s">
        <v>412</v>
      </c>
      <c r="E747" s="26" t="s">
        <v>408</v>
      </c>
    </row>
    <row r="748" spans="3:5" x14ac:dyDescent="0.25">
      <c r="C748" s="26" t="s">
        <v>403</v>
      </c>
      <c r="D748" s="26" t="s">
        <v>411</v>
      </c>
      <c r="E748" s="26" t="s">
        <v>407</v>
      </c>
    </row>
    <row r="749" spans="3:5" x14ac:dyDescent="0.25">
      <c r="C749" s="26" t="s">
        <v>403</v>
      </c>
      <c r="D749" s="26" t="s">
        <v>406</v>
      </c>
      <c r="E749" s="26" t="s">
        <v>410</v>
      </c>
    </row>
    <row r="750" spans="3:5" x14ac:dyDescent="0.25">
      <c r="C750" s="26" t="s">
        <v>403</v>
      </c>
      <c r="D750" s="26" t="s">
        <v>411</v>
      </c>
      <c r="E750" s="26" t="s">
        <v>408</v>
      </c>
    </row>
    <row r="751" spans="3:5" x14ac:dyDescent="0.25">
      <c r="C751" s="26" t="s">
        <v>403</v>
      </c>
      <c r="D751" s="26" t="s">
        <v>411</v>
      </c>
      <c r="E751" s="26" t="s">
        <v>408</v>
      </c>
    </row>
    <row r="752" spans="3:5" x14ac:dyDescent="0.25">
      <c r="C752" s="26" t="s">
        <v>403</v>
      </c>
      <c r="D752" s="26" t="s">
        <v>411</v>
      </c>
      <c r="E752" s="26" t="s">
        <v>408</v>
      </c>
    </row>
    <row r="753" spans="3:5" x14ac:dyDescent="0.25">
      <c r="C753" s="26" t="s">
        <v>403</v>
      </c>
      <c r="D753" s="26" t="s">
        <v>406</v>
      </c>
      <c r="E753" s="26" t="s">
        <v>408</v>
      </c>
    </row>
    <row r="754" spans="3:5" x14ac:dyDescent="0.25">
      <c r="C754" s="26" t="s">
        <v>403</v>
      </c>
      <c r="D754" s="26" t="s">
        <v>406</v>
      </c>
      <c r="E754" s="26" t="s">
        <v>407</v>
      </c>
    </row>
    <row r="755" spans="3:5" x14ac:dyDescent="0.25">
      <c r="C755" s="26" t="s">
        <v>403</v>
      </c>
      <c r="D755" s="26" t="s">
        <v>406</v>
      </c>
      <c r="E755" s="26" t="s">
        <v>410</v>
      </c>
    </row>
    <row r="756" spans="3:5" x14ac:dyDescent="0.25">
      <c r="C756" s="26" t="s">
        <v>403</v>
      </c>
      <c r="D756" s="26" t="s">
        <v>406</v>
      </c>
      <c r="E756" s="26" t="s">
        <v>410</v>
      </c>
    </row>
    <row r="757" spans="3:5" x14ac:dyDescent="0.25">
      <c r="C757" s="26" t="s">
        <v>403</v>
      </c>
      <c r="D757" s="26" t="s">
        <v>412</v>
      </c>
      <c r="E757" s="26" t="s">
        <v>410</v>
      </c>
    </row>
    <row r="758" spans="3:5" x14ac:dyDescent="0.25">
      <c r="C758" s="26" t="s">
        <v>404</v>
      </c>
      <c r="D758" s="26" t="s">
        <v>412</v>
      </c>
      <c r="E758" s="26" t="s">
        <v>408</v>
      </c>
    </row>
    <row r="759" spans="3:5" x14ac:dyDescent="0.25">
      <c r="C759" s="26" t="s">
        <v>403</v>
      </c>
      <c r="D759" s="26" t="s">
        <v>411</v>
      </c>
      <c r="E759" s="26" t="s">
        <v>407</v>
      </c>
    </row>
    <row r="760" spans="3:5" x14ac:dyDescent="0.25">
      <c r="C760" s="26" t="s">
        <v>403</v>
      </c>
      <c r="D760" s="26" t="s">
        <v>411</v>
      </c>
      <c r="E760" s="26" t="s">
        <v>408</v>
      </c>
    </row>
    <row r="761" spans="3:5" x14ac:dyDescent="0.25">
      <c r="C761" s="26" t="s">
        <v>403</v>
      </c>
      <c r="D761" s="26" t="s">
        <v>411</v>
      </c>
      <c r="E761" s="26" t="s">
        <v>408</v>
      </c>
    </row>
    <row r="762" spans="3:5" x14ac:dyDescent="0.25">
      <c r="C762" s="26" t="s">
        <v>403</v>
      </c>
      <c r="D762" s="26" t="s">
        <v>406</v>
      </c>
      <c r="E762" s="26" t="s">
        <v>408</v>
      </c>
    </row>
    <row r="763" spans="3:5" x14ac:dyDescent="0.25">
      <c r="C763" s="26" t="s">
        <v>403</v>
      </c>
      <c r="D763" s="26" t="s">
        <v>411</v>
      </c>
      <c r="E763" s="26" t="s">
        <v>408</v>
      </c>
    </row>
    <row r="764" spans="3:5" x14ac:dyDescent="0.25">
      <c r="C764" s="26" t="s">
        <v>403</v>
      </c>
      <c r="D764" s="26" t="s">
        <v>411</v>
      </c>
      <c r="E764" s="26" t="s">
        <v>407</v>
      </c>
    </row>
    <row r="765" spans="3:5" x14ac:dyDescent="0.25">
      <c r="C765" s="26" t="s">
        <v>403</v>
      </c>
      <c r="D765" s="26" t="s">
        <v>412</v>
      </c>
      <c r="E765" s="26" t="s">
        <v>408</v>
      </c>
    </row>
    <row r="766" spans="3:5" x14ac:dyDescent="0.25">
      <c r="C766" s="26" t="s">
        <v>403</v>
      </c>
      <c r="D766" s="26" t="s">
        <v>406</v>
      </c>
      <c r="E766" s="26" t="s">
        <v>408</v>
      </c>
    </row>
    <row r="767" spans="3:5" x14ac:dyDescent="0.25">
      <c r="C767" s="26" t="s">
        <v>403</v>
      </c>
      <c r="D767" s="26" t="s">
        <v>411</v>
      </c>
      <c r="E767" s="26" t="s">
        <v>407</v>
      </c>
    </row>
    <row r="768" spans="3:5" x14ac:dyDescent="0.25">
      <c r="C768" s="26" t="s">
        <v>403</v>
      </c>
      <c r="D768" s="26" t="s">
        <v>406</v>
      </c>
      <c r="E768" s="26" t="s">
        <v>408</v>
      </c>
    </row>
    <row r="769" spans="3:5" x14ac:dyDescent="0.25">
      <c r="C769" s="26" t="s">
        <v>403</v>
      </c>
      <c r="D769" s="26" t="s">
        <v>412</v>
      </c>
      <c r="E769" s="26" t="s">
        <v>408</v>
      </c>
    </row>
    <row r="770" spans="3:5" x14ac:dyDescent="0.25">
      <c r="C770" s="26" t="s">
        <v>403</v>
      </c>
      <c r="D770" s="26" t="s">
        <v>406</v>
      </c>
      <c r="E770" s="26" t="s">
        <v>410</v>
      </c>
    </row>
    <row r="771" spans="3:5" x14ac:dyDescent="0.25">
      <c r="C771" s="26" t="s">
        <v>403</v>
      </c>
      <c r="D771" s="26" t="s">
        <v>411</v>
      </c>
      <c r="E771" s="26" t="s">
        <v>408</v>
      </c>
    </row>
    <row r="772" spans="3:5" x14ac:dyDescent="0.25">
      <c r="C772" s="26" t="s">
        <v>403</v>
      </c>
      <c r="D772" s="26" t="s">
        <v>412</v>
      </c>
      <c r="E772" s="26" t="s">
        <v>408</v>
      </c>
    </row>
    <row r="773" spans="3:5" x14ac:dyDescent="0.25">
      <c r="C773" s="26" t="s">
        <v>403</v>
      </c>
      <c r="D773" s="26" t="s">
        <v>411</v>
      </c>
      <c r="E773" s="26" t="s">
        <v>410</v>
      </c>
    </row>
    <row r="774" spans="3:5" x14ac:dyDescent="0.25">
      <c r="C774" s="26" t="s">
        <v>403</v>
      </c>
      <c r="D774" s="26" t="s">
        <v>412</v>
      </c>
      <c r="E774" s="26" t="s">
        <v>410</v>
      </c>
    </row>
    <row r="775" spans="3:5" x14ac:dyDescent="0.25">
      <c r="C775" s="26" t="s">
        <v>404</v>
      </c>
      <c r="D775" s="26" t="s">
        <v>412</v>
      </c>
      <c r="E775" s="26" t="s">
        <v>408</v>
      </c>
    </row>
    <row r="776" spans="3:5" x14ac:dyDescent="0.25">
      <c r="C776" s="26" t="s">
        <v>403</v>
      </c>
      <c r="D776" s="26" t="s">
        <v>406</v>
      </c>
      <c r="E776" s="26" t="s">
        <v>407</v>
      </c>
    </row>
    <row r="777" spans="3:5" x14ac:dyDescent="0.25">
      <c r="C777" s="26" t="s">
        <v>403</v>
      </c>
      <c r="D777" s="26" t="s">
        <v>406</v>
      </c>
      <c r="E777" s="26" t="s">
        <v>410</v>
      </c>
    </row>
    <row r="778" spans="3:5" x14ac:dyDescent="0.25">
      <c r="C778" s="26" t="s">
        <v>403</v>
      </c>
      <c r="D778" s="26" t="s">
        <v>406</v>
      </c>
      <c r="E778" s="26" t="s">
        <v>407</v>
      </c>
    </row>
    <row r="779" spans="3:5" x14ac:dyDescent="0.25">
      <c r="C779" s="26" t="s">
        <v>403</v>
      </c>
      <c r="D779" s="26" t="s">
        <v>411</v>
      </c>
      <c r="E779" s="26" t="s">
        <v>407</v>
      </c>
    </row>
    <row r="780" spans="3:5" x14ac:dyDescent="0.25">
      <c r="C780" s="26" t="s">
        <v>403</v>
      </c>
      <c r="D780" s="26" t="s">
        <v>411</v>
      </c>
      <c r="E780" s="26" t="s">
        <v>407</v>
      </c>
    </row>
    <row r="781" spans="3:5" x14ac:dyDescent="0.25">
      <c r="C781" s="26" t="s">
        <v>403</v>
      </c>
      <c r="D781" s="26" t="s">
        <v>411</v>
      </c>
      <c r="E781" s="26" t="s">
        <v>410</v>
      </c>
    </row>
    <row r="782" spans="3:5" x14ac:dyDescent="0.25">
      <c r="C782" s="26" t="s">
        <v>403</v>
      </c>
      <c r="D782" s="26" t="s">
        <v>412</v>
      </c>
      <c r="E782" s="26" t="s">
        <v>408</v>
      </c>
    </row>
    <row r="783" spans="3:5" x14ac:dyDescent="0.25">
      <c r="C783" s="26" t="s">
        <v>403</v>
      </c>
      <c r="D783" s="26" t="s">
        <v>411</v>
      </c>
      <c r="E783" s="26" t="s">
        <v>408</v>
      </c>
    </row>
    <row r="784" spans="3:5" x14ac:dyDescent="0.25">
      <c r="C784" s="26" t="s">
        <v>403</v>
      </c>
      <c r="D784" s="26" t="s">
        <v>412</v>
      </c>
      <c r="E784" s="26" t="s">
        <v>407</v>
      </c>
    </row>
    <row r="785" spans="3:5" x14ac:dyDescent="0.25">
      <c r="C785" s="26" t="s">
        <v>403</v>
      </c>
      <c r="D785" s="26" t="s">
        <v>411</v>
      </c>
      <c r="E785" s="26" t="s">
        <v>410</v>
      </c>
    </row>
    <row r="786" spans="3:5" x14ac:dyDescent="0.25">
      <c r="C786" s="26" t="s">
        <v>403</v>
      </c>
      <c r="D786" s="26" t="s">
        <v>411</v>
      </c>
      <c r="E786" s="26" t="s">
        <v>410</v>
      </c>
    </row>
    <row r="787" spans="3:5" x14ac:dyDescent="0.25">
      <c r="C787" s="26" t="s">
        <v>403</v>
      </c>
      <c r="D787" s="26" t="s">
        <v>406</v>
      </c>
      <c r="E787" s="26" t="s">
        <v>408</v>
      </c>
    </row>
    <row r="788" spans="3:5" x14ac:dyDescent="0.25">
      <c r="C788" s="26" t="s">
        <v>403</v>
      </c>
      <c r="D788" s="26" t="s">
        <v>411</v>
      </c>
      <c r="E788" s="26" t="s">
        <v>408</v>
      </c>
    </row>
    <row r="789" spans="3:5" x14ac:dyDescent="0.25">
      <c r="C789" s="26" t="s">
        <v>403</v>
      </c>
      <c r="D789" s="26" t="s">
        <v>411</v>
      </c>
      <c r="E789" s="26" t="s">
        <v>408</v>
      </c>
    </row>
    <row r="790" spans="3:5" x14ac:dyDescent="0.25">
      <c r="C790" s="26" t="s">
        <v>403</v>
      </c>
      <c r="D790" s="26" t="s">
        <v>406</v>
      </c>
      <c r="E790" s="26" t="s">
        <v>408</v>
      </c>
    </row>
    <row r="791" spans="3:5" x14ac:dyDescent="0.25">
      <c r="C791" s="26" t="s">
        <v>403</v>
      </c>
      <c r="D791" s="26" t="s">
        <v>406</v>
      </c>
      <c r="E791" s="26" t="s">
        <v>408</v>
      </c>
    </row>
    <row r="792" spans="3:5" x14ac:dyDescent="0.25">
      <c r="C792" s="26" t="s">
        <v>403</v>
      </c>
      <c r="D792" s="26" t="s">
        <v>406</v>
      </c>
      <c r="E792" s="26" t="s">
        <v>410</v>
      </c>
    </row>
    <row r="793" spans="3:5" x14ac:dyDescent="0.25">
      <c r="C793" s="26" t="s">
        <v>404</v>
      </c>
      <c r="D793" s="26" t="s">
        <v>412</v>
      </c>
      <c r="E793" s="26" t="s">
        <v>408</v>
      </c>
    </row>
    <row r="794" spans="3:5" x14ac:dyDescent="0.25">
      <c r="C794" s="26" t="s">
        <v>404</v>
      </c>
      <c r="D794" s="26" t="s">
        <v>412</v>
      </c>
      <c r="E794" s="26" t="s">
        <v>408</v>
      </c>
    </row>
    <row r="795" spans="3:5" x14ac:dyDescent="0.25">
      <c r="C795" s="26" t="s">
        <v>403</v>
      </c>
      <c r="D795" s="26" t="s">
        <v>406</v>
      </c>
      <c r="E795" s="26" t="s">
        <v>407</v>
      </c>
    </row>
    <row r="796" spans="3:5" x14ac:dyDescent="0.25">
      <c r="C796" s="26" t="s">
        <v>403</v>
      </c>
      <c r="D796" s="26" t="s">
        <v>411</v>
      </c>
      <c r="E796" s="26" t="s">
        <v>407</v>
      </c>
    </row>
    <row r="797" spans="3:5" x14ac:dyDescent="0.25">
      <c r="C797" s="26" t="s">
        <v>403</v>
      </c>
      <c r="D797" s="26" t="s">
        <v>406</v>
      </c>
      <c r="E797" s="26" t="s">
        <v>410</v>
      </c>
    </row>
    <row r="798" spans="3:5" x14ac:dyDescent="0.25">
      <c r="C798" s="26" t="s">
        <v>403</v>
      </c>
      <c r="D798" s="26" t="s">
        <v>406</v>
      </c>
      <c r="E798" s="26" t="s">
        <v>408</v>
      </c>
    </row>
    <row r="799" spans="3:5" x14ac:dyDescent="0.25">
      <c r="C799" s="26" t="s">
        <v>404</v>
      </c>
      <c r="D799" s="26" t="s">
        <v>412</v>
      </c>
      <c r="E799" s="26" t="s">
        <v>408</v>
      </c>
    </row>
    <row r="800" spans="3:5" x14ac:dyDescent="0.25">
      <c r="C800" s="26" t="s">
        <v>403</v>
      </c>
      <c r="D800" s="26" t="s">
        <v>411</v>
      </c>
      <c r="E800" s="26" t="s">
        <v>408</v>
      </c>
    </row>
    <row r="801" spans="3:5" x14ac:dyDescent="0.25">
      <c r="C801" s="26" t="s">
        <v>403</v>
      </c>
      <c r="D801" s="26" t="s">
        <v>412</v>
      </c>
      <c r="E801" s="26" t="s">
        <v>408</v>
      </c>
    </row>
    <row r="802" spans="3:5" x14ac:dyDescent="0.25">
      <c r="C802" s="26" t="s">
        <v>404</v>
      </c>
      <c r="D802" s="26" t="s">
        <v>412</v>
      </c>
      <c r="E802" s="26" t="s">
        <v>408</v>
      </c>
    </row>
    <row r="803" spans="3:5" x14ac:dyDescent="0.25">
      <c r="C803" s="26" t="s">
        <v>404</v>
      </c>
      <c r="D803" s="26" t="s">
        <v>411</v>
      </c>
      <c r="E803" s="26" t="s">
        <v>408</v>
      </c>
    </row>
    <row r="804" spans="3:5" x14ac:dyDescent="0.25">
      <c r="C804" s="26" t="s">
        <v>403</v>
      </c>
      <c r="D804" s="26" t="s">
        <v>406</v>
      </c>
      <c r="E804" s="26" t="s">
        <v>410</v>
      </c>
    </row>
    <row r="805" spans="3:5" x14ac:dyDescent="0.25">
      <c r="C805" s="26" t="s">
        <v>404</v>
      </c>
      <c r="D805" s="26" t="s">
        <v>411</v>
      </c>
      <c r="E805" s="26" t="s">
        <v>408</v>
      </c>
    </row>
    <row r="806" spans="3:5" x14ac:dyDescent="0.25">
      <c r="C806" s="26" t="s">
        <v>403</v>
      </c>
      <c r="D806" s="26" t="s">
        <v>411</v>
      </c>
      <c r="E806" s="26" t="s">
        <v>410</v>
      </c>
    </row>
    <row r="807" spans="3:5" x14ac:dyDescent="0.25">
      <c r="C807" s="26" t="s">
        <v>403</v>
      </c>
      <c r="D807" s="26" t="s">
        <v>412</v>
      </c>
      <c r="E807" s="26" t="s">
        <v>408</v>
      </c>
    </row>
    <row r="808" spans="3:5" x14ac:dyDescent="0.25">
      <c r="C808" s="26" t="s">
        <v>404</v>
      </c>
      <c r="D808" s="26" t="s">
        <v>406</v>
      </c>
      <c r="E808" s="26" t="s">
        <v>407</v>
      </c>
    </row>
    <row r="809" spans="3:5" x14ac:dyDescent="0.25">
      <c r="C809" s="26" t="s">
        <v>403</v>
      </c>
      <c r="D809" s="26" t="s">
        <v>411</v>
      </c>
      <c r="E809" s="26" t="s">
        <v>408</v>
      </c>
    </row>
    <row r="810" spans="3:5" x14ac:dyDescent="0.25">
      <c r="C810" s="26" t="s">
        <v>403</v>
      </c>
      <c r="D810" s="26" t="s">
        <v>412</v>
      </c>
      <c r="E810" s="26" t="s">
        <v>410</v>
      </c>
    </row>
    <row r="811" spans="3:5" x14ac:dyDescent="0.25">
      <c r="C811" s="26" t="s">
        <v>403</v>
      </c>
      <c r="D811" s="26" t="s">
        <v>406</v>
      </c>
      <c r="E811" s="26" t="s">
        <v>407</v>
      </c>
    </row>
    <row r="812" spans="3:5" x14ac:dyDescent="0.25">
      <c r="C812" s="26" t="s">
        <v>403</v>
      </c>
      <c r="D812" s="26" t="s">
        <v>411</v>
      </c>
      <c r="E812" s="26" t="s">
        <v>407</v>
      </c>
    </row>
    <row r="813" spans="3:5" x14ac:dyDescent="0.25">
      <c r="C813" s="26" t="s">
        <v>403</v>
      </c>
      <c r="D813" s="26" t="s">
        <v>406</v>
      </c>
      <c r="E813" s="26" t="s">
        <v>410</v>
      </c>
    </row>
    <row r="814" spans="3:5" x14ac:dyDescent="0.25">
      <c r="C814" s="26" t="s">
        <v>403</v>
      </c>
      <c r="D814" s="26" t="s">
        <v>411</v>
      </c>
      <c r="E814" s="26" t="s">
        <v>408</v>
      </c>
    </row>
    <row r="815" spans="3:5" x14ac:dyDescent="0.25">
      <c r="C815" s="26" t="s">
        <v>404</v>
      </c>
      <c r="D815" s="26" t="s">
        <v>406</v>
      </c>
      <c r="E815" s="26" t="s">
        <v>407</v>
      </c>
    </row>
    <row r="816" spans="3:5" x14ac:dyDescent="0.25">
      <c r="C816" s="26" t="s">
        <v>403</v>
      </c>
      <c r="D816" s="26" t="s">
        <v>411</v>
      </c>
      <c r="E816" s="26" t="s">
        <v>410</v>
      </c>
    </row>
    <row r="817" spans="3:5" x14ac:dyDescent="0.25">
      <c r="C817" s="26" t="s">
        <v>403</v>
      </c>
      <c r="D817" s="26" t="s">
        <v>406</v>
      </c>
      <c r="E817" s="26" t="s">
        <v>408</v>
      </c>
    </row>
    <row r="818" spans="3:5" x14ac:dyDescent="0.25">
      <c r="C818" s="26" t="s">
        <v>403</v>
      </c>
      <c r="D818" s="26" t="s">
        <v>406</v>
      </c>
      <c r="E818" s="26" t="s">
        <v>408</v>
      </c>
    </row>
    <row r="819" spans="3:5" x14ac:dyDescent="0.25">
      <c r="C819" s="26" t="s">
        <v>403</v>
      </c>
      <c r="D819" s="26" t="s">
        <v>412</v>
      </c>
      <c r="E819" s="26" t="s">
        <v>408</v>
      </c>
    </row>
    <row r="820" spans="3:5" x14ac:dyDescent="0.25">
      <c r="C820" s="26" t="s">
        <v>403</v>
      </c>
      <c r="D820" s="26" t="s">
        <v>411</v>
      </c>
      <c r="E820" s="26" t="s">
        <v>407</v>
      </c>
    </row>
    <row r="821" spans="3:5" x14ac:dyDescent="0.25">
      <c r="C821" s="26" t="s">
        <v>403</v>
      </c>
      <c r="D821" s="26" t="s">
        <v>406</v>
      </c>
      <c r="E821" s="26" t="s">
        <v>408</v>
      </c>
    </row>
    <row r="822" spans="3:5" x14ac:dyDescent="0.25">
      <c r="C822" s="26" t="s">
        <v>403</v>
      </c>
      <c r="D822" s="26" t="s">
        <v>412</v>
      </c>
      <c r="E822" s="26" t="s">
        <v>410</v>
      </c>
    </row>
    <row r="823" spans="3:5" x14ac:dyDescent="0.25">
      <c r="C823" s="26" t="s">
        <v>404</v>
      </c>
      <c r="D823" s="26" t="s">
        <v>406</v>
      </c>
      <c r="E823" s="26" t="s">
        <v>407</v>
      </c>
    </row>
    <row r="824" spans="3:5" x14ac:dyDescent="0.25">
      <c r="C824" s="26" t="s">
        <v>403</v>
      </c>
      <c r="D824" s="26" t="s">
        <v>406</v>
      </c>
      <c r="E824" s="26" t="s">
        <v>408</v>
      </c>
    </row>
    <row r="825" spans="3:5" x14ac:dyDescent="0.25">
      <c r="C825" s="26" t="s">
        <v>403</v>
      </c>
      <c r="D825" s="26" t="s">
        <v>406</v>
      </c>
      <c r="E825" s="26" t="s">
        <v>408</v>
      </c>
    </row>
    <row r="826" spans="3:5" x14ac:dyDescent="0.25">
      <c r="C826" s="26" t="s">
        <v>403</v>
      </c>
      <c r="D826" s="26" t="s">
        <v>411</v>
      </c>
      <c r="E826" s="26" t="s">
        <v>408</v>
      </c>
    </row>
    <row r="827" spans="3:5" x14ac:dyDescent="0.25">
      <c r="C827" s="26" t="s">
        <v>403</v>
      </c>
      <c r="D827" s="26" t="s">
        <v>411</v>
      </c>
      <c r="E827" s="26" t="s">
        <v>410</v>
      </c>
    </row>
    <row r="828" spans="3:5" x14ac:dyDescent="0.25">
      <c r="C828" s="26" t="s">
        <v>404</v>
      </c>
      <c r="D828" s="26" t="s">
        <v>411</v>
      </c>
      <c r="E828" s="26" t="s">
        <v>408</v>
      </c>
    </row>
    <row r="829" spans="3:5" x14ac:dyDescent="0.25">
      <c r="C829" s="26" t="s">
        <v>403</v>
      </c>
      <c r="D829" s="26" t="s">
        <v>406</v>
      </c>
      <c r="E829" s="26" t="s">
        <v>410</v>
      </c>
    </row>
    <row r="830" spans="3:5" x14ac:dyDescent="0.25">
      <c r="C830" s="26" t="s">
        <v>403</v>
      </c>
      <c r="D830" s="26" t="s">
        <v>411</v>
      </c>
      <c r="E830" s="26" t="s">
        <v>408</v>
      </c>
    </row>
    <row r="831" spans="3:5" x14ac:dyDescent="0.25">
      <c r="C831" s="26" t="s">
        <v>403</v>
      </c>
      <c r="D831" s="26" t="s">
        <v>406</v>
      </c>
      <c r="E831" s="26" t="s">
        <v>408</v>
      </c>
    </row>
    <row r="832" spans="3:5" x14ac:dyDescent="0.25">
      <c r="C832" s="26" t="s">
        <v>403</v>
      </c>
      <c r="D832" s="26" t="s">
        <v>411</v>
      </c>
      <c r="E832" s="26" t="s">
        <v>410</v>
      </c>
    </row>
    <row r="833" spans="3:5" x14ac:dyDescent="0.25">
      <c r="C833" s="26" t="s">
        <v>403</v>
      </c>
      <c r="D833" s="26" t="s">
        <v>406</v>
      </c>
      <c r="E833" s="26" t="s">
        <v>410</v>
      </c>
    </row>
    <row r="834" spans="3:5" x14ac:dyDescent="0.25">
      <c r="C834" s="26" t="s">
        <v>403</v>
      </c>
      <c r="D834" s="26" t="s">
        <v>412</v>
      </c>
      <c r="E834" s="26" t="s">
        <v>408</v>
      </c>
    </row>
    <row r="835" spans="3:5" x14ac:dyDescent="0.25">
      <c r="C835" s="26" t="s">
        <v>403</v>
      </c>
      <c r="D835" s="26" t="s">
        <v>406</v>
      </c>
      <c r="E835" s="26" t="s">
        <v>410</v>
      </c>
    </row>
    <row r="836" spans="3:5" x14ac:dyDescent="0.25">
      <c r="C836" s="26" t="s">
        <v>404</v>
      </c>
      <c r="D836" s="26" t="s">
        <v>406</v>
      </c>
      <c r="E836" s="26" t="s">
        <v>407</v>
      </c>
    </row>
    <row r="837" spans="3:5" x14ac:dyDescent="0.25">
      <c r="C837" s="26" t="s">
        <v>403</v>
      </c>
      <c r="D837" s="26" t="s">
        <v>411</v>
      </c>
      <c r="E837" s="26" t="s">
        <v>407</v>
      </c>
    </row>
    <row r="838" spans="3:5" x14ac:dyDescent="0.25">
      <c r="C838" s="26" t="s">
        <v>403</v>
      </c>
      <c r="D838" s="26" t="s">
        <v>406</v>
      </c>
      <c r="E838" s="26" t="s">
        <v>408</v>
      </c>
    </row>
    <row r="839" spans="3:5" x14ac:dyDescent="0.25">
      <c r="C839" s="26" t="s">
        <v>403</v>
      </c>
      <c r="D839" s="26" t="s">
        <v>406</v>
      </c>
      <c r="E839" s="26" t="s">
        <v>410</v>
      </c>
    </row>
    <row r="840" spans="3:5" x14ac:dyDescent="0.25">
      <c r="C840" s="26" t="s">
        <v>403</v>
      </c>
      <c r="D840" s="26" t="s">
        <v>406</v>
      </c>
      <c r="E840" s="26" t="s">
        <v>408</v>
      </c>
    </row>
    <row r="841" spans="3:5" x14ac:dyDescent="0.25">
      <c r="C841" s="26" t="s">
        <v>403</v>
      </c>
      <c r="D841" s="26" t="s">
        <v>406</v>
      </c>
      <c r="E841" s="26" t="s">
        <v>408</v>
      </c>
    </row>
    <row r="842" spans="3:5" x14ac:dyDescent="0.25">
      <c r="C842" s="26" t="s">
        <v>403</v>
      </c>
      <c r="D842" s="26" t="s">
        <v>412</v>
      </c>
      <c r="E842" s="26" t="s">
        <v>410</v>
      </c>
    </row>
    <row r="843" spans="3:5" x14ac:dyDescent="0.25">
      <c r="C843" s="26" t="s">
        <v>403</v>
      </c>
      <c r="D843" s="26" t="s">
        <v>406</v>
      </c>
      <c r="E843" s="26" t="s">
        <v>408</v>
      </c>
    </row>
    <row r="844" spans="3:5" x14ac:dyDescent="0.25">
      <c r="C844" s="26" t="s">
        <v>403</v>
      </c>
      <c r="D844" s="26" t="s">
        <v>406</v>
      </c>
      <c r="E844" s="26" t="s">
        <v>408</v>
      </c>
    </row>
    <row r="845" spans="3:5" x14ac:dyDescent="0.25">
      <c r="C845" s="26" t="s">
        <v>403</v>
      </c>
      <c r="D845" s="26" t="s">
        <v>411</v>
      </c>
      <c r="E845" s="26" t="s">
        <v>408</v>
      </c>
    </row>
    <row r="846" spans="3:5" x14ac:dyDescent="0.25">
      <c r="C846" s="26" t="s">
        <v>403</v>
      </c>
      <c r="D846" s="26" t="s">
        <v>406</v>
      </c>
      <c r="E846" s="26" t="s">
        <v>408</v>
      </c>
    </row>
    <row r="847" spans="3:5" x14ac:dyDescent="0.25">
      <c r="C847" s="26" t="s">
        <v>404</v>
      </c>
      <c r="D847" s="26" t="s">
        <v>412</v>
      </c>
      <c r="E847" s="26" t="s">
        <v>408</v>
      </c>
    </row>
    <row r="848" spans="3:5" x14ac:dyDescent="0.25">
      <c r="C848" s="26" t="s">
        <v>403</v>
      </c>
      <c r="D848" s="26" t="s">
        <v>411</v>
      </c>
      <c r="E848" s="26" t="s">
        <v>408</v>
      </c>
    </row>
    <row r="849" spans="3:5" x14ac:dyDescent="0.25">
      <c r="C849" s="26" t="s">
        <v>403</v>
      </c>
      <c r="D849" s="26" t="s">
        <v>411</v>
      </c>
      <c r="E849" s="26" t="s">
        <v>407</v>
      </c>
    </row>
    <row r="850" spans="3:5" x14ac:dyDescent="0.25">
      <c r="C850" s="26" t="s">
        <v>404</v>
      </c>
      <c r="D850" s="26" t="s">
        <v>412</v>
      </c>
      <c r="E850" s="26" t="s">
        <v>408</v>
      </c>
    </row>
    <row r="851" spans="3:5" x14ac:dyDescent="0.25">
      <c r="C851" s="26" t="s">
        <v>403</v>
      </c>
      <c r="D851" s="26" t="s">
        <v>411</v>
      </c>
      <c r="E851" s="26" t="s">
        <v>407</v>
      </c>
    </row>
    <row r="852" spans="3:5" x14ac:dyDescent="0.25">
      <c r="C852" s="26" t="s">
        <v>404</v>
      </c>
      <c r="D852" s="26" t="s">
        <v>412</v>
      </c>
      <c r="E852" s="26" t="s">
        <v>408</v>
      </c>
    </row>
    <row r="853" spans="3:5" x14ac:dyDescent="0.25">
      <c r="C853" s="26" t="s">
        <v>403</v>
      </c>
      <c r="D853" s="26" t="s">
        <v>411</v>
      </c>
      <c r="E853" s="26" t="s">
        <v>408</v>
      </c>
    </row>
    <row r="854" spans="3:5" x14ac:dyDescent="0.25">
      <c r="C854" s="26" t="s">
        <v>403</v>
      </c>
      <c r="D854" s="26" t="s">
        <v>406</v>
      </c>
      <c r="E854" s="26" t="s">
        <v>408</v>
      </c>
    </row>
    <row r="855" spans="3:5" x14ac:dyDescent="0.25">
      <c r="C855" s="26" t="s">
        <v>403</v>
      </c>
      <c r="D855" s="26" t="s">
        <v>406</v>
      </c>
      <c r="E855" s="26" t="s">
        <v>410</v>
      </c>
    </row>
    <row r="856" spans="3:5" x14ac:dyDescent="0.25">
      <c r="C856" s="26" t="s">
        <v>403</v>
      </c>
      <c r="D856" s="26" t="s">
        <v>406</v>
      </c>
      <c r="E856" s="26" t="s">
        <v>407</v>
      </c>
    </row>
    <row r="857" spans="3:5" x14ac:dyDescent="0.25">
      <c r="C857" s="26" t="s">
        <v>403</v>
      </c>
      <c r="D857" s="26" t="s">
        <v>406</v>
      </c>
      <c r="E857" s="26" t="s">
        <v>410</v>
      </c>
    </row>
    <row r="858" spans="3:5" x14ac:dyDescent="0.25">
      <c r="C858" s="26" t="s">
        <v>403</v>
      </c>
      <c r="D858" s="26" t="s">
        <v>411</v>
      </c>
      <c r="E858" s="26" t="s">
        <v>408</v>
      </c>
    </row>
    <row r="859" spans="3:5" x14ac:dyDescent="0.25">
      <c r="C859" s="26" t="s">
        <v>404</v>
      </c>
      <c r="D859" s="26" t="s">
        <v>412</v>
      </c>
      <c r="E859" s="26" t="s">
        <v>407</v>
      </c>
    </row>
    <row r="860" spans="3:5" x14ac:dyDescent="0.25">
      <c r="C860" s="26" t="s">
        <v>403</v>
      </c>
      <c r="D860" s="26" t="s">
        <v>412</v>
      </c>
      <c r="E860" s="26" t="s">
        <v>410</v>
      </c>
    </row>
    <row r="861" spans="3:5" x14ac:dyDescent="0.25">
      <c r="C861" s="26" t="s">
        <v>404</v>
      </c>
      <c r="D861" s="26" t="s">
        <v>412</v>
      </c>
      <c r="E861" s="26" t="s">
        <v>408</v>
      </c>
    </row>
    <row r="862" spans="3:5" x14ac:dyDescent="0.25">
      <c r="C862" s="26" t="s">
        <v>403</v>
      </c>
      <c r="D862" s="26" t="s">
        <v>411</v>
      </c>
      <c r="E862" s="26" t="s">
        <v>408</v>
      </c>
    </row>
    <row r="863" spans="3:5" x14ac:dyDescent="0.25">
      <c r="C863" s="26" t="s">
        <v>403</v>
      </c>
      <c r="D863" s="26" t="s">
        <v>412</v>
      </c>
      <c r="E863" s="26" t="s">
        <v>408</v>
      </c>
    </row>
    <row r="864" spans="3:5" x14ac:dyDescent="0.25">
      <c r="C864" s="26" t="s">
        <v>403</v>
      </c>
      <c r="D864" s="26" t="s">
        <v>411</v>
      </c>
      <c r="E864" s="26" t="s">
        <v>410</v>
      </c>
    </row>
    <row r="865" spans="3:5" x14ac:dyDescent="0.25">
      <c r="C865" s="26" t="s">
        <v>403</v>
      </c>
      <c r="D865" s="26" t="s">
        <v>411</v>
      </c>
      <c r="E865" s="26" t="s">
        <v>410</v>
      </c>
    </row>
    <row r="866" spans="3:5" x14ac:dyDescent="0.25">
      <c r="C866" s="26" t="s">
        <v>403</v>
      </c>
      <c r="D866" s="26" t="s">
        <v>406</v>
      </c>
      <c r="E866" s="26" t="s">
        <v>410</v>
      </c>
    </row>
    <row r="867" spans="3:5" x14ac:dyDescent="0.25">
      <c r="C867" s="26" t="s">
        <v>403</v>
      </c>
      <c r="D867" s="26" t="s">
        <v>412</v>
      </c>
      <c r="E867" s="26" t="s">
        <v>410</v>
      </c>
    </row>
    <row r="868" spans="3:5" x14ac:dyDescent="0.25">
      <c r="C868" s="26" t="s">
        <v>403</v>
      </c>
      <c r="D868" s="26" t="s">
        <v>406</v>
      </c>
      <c r="E868" s="26" t="s">
        <v>408</v>
      </c>
    </row>
    <row r="869" spans="3:5" x14ac:dyDescent="0.25">
      <c r="C869" s="26" t="s">
        <v>403</v>
      </c>
      <c r="D869" s="26" t="s">
        <v>411</v>
      </c>
      <c r="E869" s="26" t="s">
        <v>408</v>
      </c>
    </row>
    <row r="870" spans="3:5" x14ac:dyDescent="0.25">
      <c r="C870" s="26" t="s">
        <v>403</v>
      </c>
      <c r="D870" s="26" t="s">
        <v>406</v>
      </c>
      <c r="E870" s="26" t="s">
        <v>408</v>
      </c>
    </row>
    <row r="871" spans="3:5" x14ac:dyDescent="0.25">
      <c r="C871" s="26" t="s">
        <v>404</v>
      </c>
      <c r="D871" s="26" t="s">
        <v>412</v>
      </c>
      <c r="E871" s="26" t="s">
        <v>408</v>
      </c>
    </row>
    <row r="872" spans="3:5" x14ac:dyDescent="0.25">
      <c r="C872" s="26" t="s">
        <v>403</v>
      </c>
      <c r="D872" s="26" t="s">
        <v>411</v>
      </c>
      <c r="E872" s="26" t="s">
        <v>408</v>
      </c>
    </row>
    <row r="873" spans="3:5" x14ac:dyDescent="0.25">
      <c r="C873" s="26" t="s">
        <v>404</v>
      </c>
      <c r="D873" s="26" t="s">
        <v>412</v>
      </c>
      <c r="E873" s="26" t="s">
        <v>408</v>
      </c>
    </row>
    <row r="874" spans="3:5" x14ac:dyDescent="0.25">
      <c r="C874" s="26" t="s">
        <v>404</v>
      </c>
      <c r="D874" s="26" t="s">
        <v>412</v>
      </c>
      <c r="E874" s="26" t="s">
        <v>407</v>
      </c>
    </row>
    <row r="875" spans="3:5" x14ac:dyDescent="0.25">
      <c r="C875" s="26" t="s">
        <v>403</v>
      </c>
      <c r="D875" s="26" t="s">
        <v>411</v>
      </c>
      <c r="E875" s="26" t="s">
        <v>408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C6E2B-A644-4CFC-A986-88F4342B3850}">
  <sheetPr codeName="Sheet32"/>
  <dimension ref="B2:P492"/>
  <sheetViews>
    <sheetView topLeftCell="C1" workbookViewId="0">
      <selection activeCell="K15" sqref="K15"/>
    </sheetView>
  </sheetViews>
  <sheetFormatPr defaultRowHeight="15" x14ac:dyDescent="0.25"/>
  <cols>
    <col min="1" max="2" width="9.140625" style="26"/>
    <col min="3" max="3" width="15.7109375" style="26" customWidth="1"/>
    <col min="4" max="4" width="15" style="26" customWidth="1"/>
    <col min="5" max="8" width="9.140625" style="26"/>
    <col min="9" max="9" width="8.85546875" style="26" customWidth="1"/>
    <col min="10" max="16384" width="9.140625" style="26"/>
  </cols>
  <sheetData>
    <row r="2" spans="2:16" x14ac:dyDescent="0.25">
      <c r="C2" s="26" t="s">
        <v>429</v>
      </c>
      <c r="D2" s="26" t="s">
        <v>430</v>
      </c>
    </row>
    <row r="3" spans="2:16" x14ac:dyDescent="0.25">
      <c r="C3" s="26">
        <f>PERCENTILE(C5:C492,0.25)</f>
        <v>47</v>
      </c>
      <c r="D3" s="26">
        <f>PERCENTILE(D5:D492,0.75)</f>
        <v>130.7775</v>
      </c>
      <c r="F3" s="26" t="s">
        <v>431</v>
      </c>
    </row>
    <row r="4" spans="2:16" x14ac:dyDescent="0.25">
      <c r="B4" s="26" t="s">
        <v>208</v>
      </c>
      <c r="C4" s="26" t="s">
        <v>432</v>
      </c>
      <c r="D4" s="26" t="s">
        <v>433</v>
      </c>
      <c r="F4" s="26" t="e">
        <f>COUNTIF(Parent_Income,"&lt;=47")</f>
        <v>#VALUE!</v>
      </c>
      <c r="K4" s="51" t="s">
        <v>434</v>
      </c>
      <c r="L4" s="51"/>
      <c r="M4" s="51"/>
      <c r="N4" s="51"/>
      <c r="O4" s="51"/>
      <c r="P4" s="51"/>
    </row>
    <row r="5" spans="2:16" x14ac:dyDescent="0.25">
      <c r="B5" s="26">
        <v>1</v>
      </c>
      <c r="C5" s="26">
        <v>150</v>
      </c>
      <c r="D5" s="26">
        <v>38.64</v>
      </c>
      <c r="F5" s="26" t="s">
        <v>435</v>
      </c>
      <c r="K5" s="51" t="s">
        <v>436</v>
      </c>
      <c r="L5" s="51"/>
      <c r="M5" s="51"/>
      <c r="N5" s="51"/>
      <c r="O5" s="51"/>
      <c r="P5" s="51"/>
    </row>
    <row r="6" spans="2:16" x14ac:dyDescent="0.25">
      <c r="B6" s="26">
        <v>2</v>
      </c>
      <c r="C6" s="26">
        <v>101</v>
      </c>
      <c r="D6" s="26">
        <v>178.77</v>
      </c>
      <c r="F6" s="26" t="e">
        <f>COUNTIFS(Parent_Income,"&lt;=47",Income_at_age_40,"&gt;=130.775")</f>
        <v>#VALUE!</v>
      </c>
      <c r="K6" s="51" t="s">
        <v>437</v>
      </c>
      <c r="L6" s="51"/>
      <c r="M6" s="51"/>
      <c r="N6" s="51"/>
      <c r="O6" s="51"/>
      <c r="P6" s="51"/>
    </row>
    <row r="7" spans="2:16" x14ac:dyDescent="0.25">
      <c r="B7" s="26">
        <v>3</v>
      </c>
      <c r="C7" s="26">
        <v>112</v>
      </c>
      <c r="D7" s="26">
        <v>213.92</v>
      </c>
      <c r="K7" s="51" t="s">
        <v>438</v>
      </c>
      <c r="L7" s="51"/>
      <c r="M7" s="51"/>
      <c r="N7" s="51"/>
      <c r="O7" s="51"/>
      <c r="P7" s="51"/>
    </row>
    <row r="8" spans="2:16" x14ac:dyDescent="0.25">
      <c r="B8" s="26">
        <v>4</v>
      </c>
      <c r="C8" s="26">
        <v>57</v>
      </c>
      <c r="D8" s="26">
        <v>83.22</v>
      </c>
      <c r="F8" s="26" t="s">
        <v>439</v>
      </c>
      <c r="K8" s="51" t="s">
        <v>440</v>
      </c>
      <c r="L8" s="51"/>
      <c r="M8" s="51"/>
      <c r="N8" s="51"/>
      <c r="O8" s="51"/>
      <c r="P8" s="51"/>
    </row>
    <row r="9" spans="2:16" x14ac:dyDescent="0.25">
      <c r="B9" s="26">
        <v>5</v>
      </c>
      <c r="C9" s="26">
        <v>36</v>
      </c>
      <c r="D9" s="26">
        <v>24.12</v>
      </c>
      <c r="F9" s="48" t="e">
        <f>F6/F4</f>
        <v>#VALUE!</v>
      </c>
      <c r="K9" s="51" t="s">
        <v>441</v>
      </c>
      <c r="L9" s="51"/>
      <c r="M9" s="51"/>
      <c r="N9" s="51"/>
      <c r="O9" s="51"/>
      <c r="P9" s="51"/>
    </row>
    <row r="10" spans="2:16" x14ac:dyDescent="0.25">
      <c r="B10" s="26">
        <v>6</v>
      </c>
      <c r="C10" s="26">
        <v>32</v>
      </c>
      <c r="D10" s="26">
        <v>141</v>
      </c>
      <c r="K10" s="51" t="s">
        <v>442</v>
      </c>
      <c r="L10" s="51"/>
      <c r="M10" s="51"/>
      <c r="N10" s="51"/>
      <c r="O10" s="51"/>
      <c r="P10" s="51"/>
    </row>
    <row r="11" spans="2:16" x14ac:dyDescent="0.25">
      <c r="B11" s="26">
        <v>7</v>
      </c>
      <c r="C11" s="26">
        <v>75</v>
      </c>
      <c r="D11" s="26">
        <v>105</v>
      </c>
      <c r="F11" s="41" t="s">
        <v>443</v>
      </c>
      <c r="G11" s="41"/>
      <c r="H11" s="41"/>
      <c r="K11" s="51" t="s">
        <v>444</v>
      </c>
      <c r="L11" s="51"/>
      <c r="M11" s="51"/>
      <c r="N11" s="51"/>
      <c r="O11" s="51"/>
      <c r="P11" s="51"/>
    </row>
    <row r="12" spans="2:16" x14ac:dyDescent="0.25">
      <c r="B12" s="26">
        <v>8</v>
      </c>
      <c r="C12" s="26">
        <v>119</v>
      </c>
      <c r="D12" s="26">
        <v>147.56</v>
      </c>
      <c r="F12" s="41" t="s">
        <v>445</v>
      </c>
      <c r="G12" s="41"/>
      <c r="H12" s="41"/>
      <c r="K12" s="51" t="s">
        <v>446</v>
      </c>
      <c r="L12" s="51"/>
      <c r="M12" s="51"/>
      <c r="N12" s="51"/>
      <c r="O12" s="51"/>
      <c r="P12" s="51"/>
    </row>
    <row r="13" spans="2:16" x14ac:dyDescent="0.25">
      <c r="B13" s="26">
        <v>9</v>
      </c>
      <c r="C13" s="26">
        <v>38</v>
      </c>
      <c r="D13" s="26">
        <v>40.659999999999997</v>
      </c>
      <c r="F13" s="41" t="s">
        <v>447</v>
      </c>
      <c r="G13" s="41"/>
      <c r="H13" s="41"/>
      <c r="K13" s="51" t="s">
        <v>448</v>
      </c>
      <c r="L13" s="51"/>
      <c r="M13" s="51"/>
      <c r="N13" s="51"/>
      <c r="O13" s="51"/>
      <c r="P13" s="51"/>
    </row>
    <row r="14" spans="2:16" x14ac:dyDescent="0.25">
      <c r="B14" s="26">
        <v>10</v>
      </c>
      <c r="C14" s="26">
        <v>51</v>
      </c>
      <c r="D14" s="26">
        <v>73.44</v>
      </c>
      <c r="K14" s="51" t="s">
        <v>449</v>
      </c>
      <c r="L14" s="51"/>
      <c r="M14" s="51"/>
      <c r="N14" s="51"/>
      <c r="O14" s="51"/>
      <c r="P14" s="51"/>
    </row>
    <row r="15" spans="2:16" x14ac:dyDescent="0.25">
      <c r="B15" s="26">
        <v>11</v>
      </c>
      <c r="C15" s="26">
        <v>130</v>
      </c>
      <c r="D15" s="26">
        <v>89.7</v>
      </c>
    </row>
    <row r="16" spans="2:16" x14ac:dyDescent="0.25">
      <c r="B16" s="26">
        <v>12</v>
      </c>
      <c r="C16" s="26">
        <v>71</v>
      </c>
      <c r="D16" s="26">
        <v>51.83</v>
      </c>
    </row>
    <row r="17" spans="2:4" x14ac:dyDescent="0.25">
      <c r="B17" s="26">
        <v>13</v>
      </c>
      <c r="C17" s="26">
        <v>121</v>
      </c>
      <c r="D17" s="26">
        <v>141.57</v>
      </c>
    </row>
    <row r="18" spans="2:4" x14ac:dyDescent="0.25">
      <c r="B18" s="26">
        <v>14</v>
      </c>
      <c r="C18" s="26">
        <v>39</v>
      </c>
      <c r="D18" s="26">
        <v>141</v>
      </c>
    </row>
    <row r="19" spans="2:4" x14ac:dyDescent="0.25">
      <c r="B19" s="26">
        <v>15</v>
      </c>
      <c r="C19" s="26">
        <v>94</v>
      </c>
      <c r="D19" s="26">
        <v>110.92</v>
      </c>
    </row>
    <row r="20" spans="2:4" x14ac:dyDescent="0.25">
      <c r="B20" s="26">
        <v>16</v>
      </c>
      <c r="C20" s="26">
        <v>74</v>
      </c>
      <c r="D20" s="26">
        <v>79.92</v>
      </c>
    </row>
    <row r="21" spans="2:4" x14ac:dyDescent="0.25">
      <c r="B21" s="26">
        <v>17</v>
      </c>
      <c r="C21" s="26">
        <v>42</v>
      </c>
      <c r="D21" s="26">
        <v>77.7</v>
      </c>
    </row>
    <row r="22" spans="2:4" x14ac:dyDescent="0.25">
      <c r="B22" s="26">
        <v>18</v>
      </c>
      <c r="C22" s="26">
        <v>82</v>
      </c>
      <c r="D22" s="26">
        <v>137.76</v>
      </c>
    </row>
    <row r="23" spans="2:4" x14ac:dyDescent="0.25">
      <c r="B23" s="26">
        <v>19</v>
      </c>
      <c r="C23" s="26">
        <v>130</v>
      </c>
      <c r="D23" s="26">
        <v>100.1</v>
      </c>
    </row>
    <row r="24" spans="2:4" x14ac:dyDescent="0.25">
      <c r="B24" s="26">
        <v>20</v>
      </c>
      <c r="C24" s="26">
        <v>30</v>
      </c>
      <c r="D24" s="26">
        <v>52.5</v>
      </c>
    </row>
    <row r="25" spans="2:4" x14ac:dyDescent="0.25">
      <c r="B25" s="26">
        <v>21</v>
      </c>
      <c r="C25" s="26">
        <v>81</v>
      </c>
      <c r="D25" s="26">
        <v>71.28</v>
      </c>
    </row>
    <row r="26" spans="2:4" x14ac:dyDescent="0.25">
      <c r="B26" s="26">
        <v>22</v>
      </c>
      <c r="C26" s="26">
        <v>100</v>
      </c>
      <c r="D26" s="26">
        <v>172</v>
      </c>
    </row>
    <row r="27" spans="2:4" x14ac:dyDescent="0.25">
      <c r="B27" s="26">
        <v>23</v>
      </c>
      <c r="C27" s="26">
        <v>88</v>
      </c>
      <c r="D27" s="26">
        <v>133.76</v>
      </c>
    </row>
    <row r="28" spans="2:4" x14ac:dyDescent="0.25">
      <c r="B28" s="26">
        <v>24</v>
      </c>
      <c r="C28" s="26">
        <v>99</v>
      </c>
      <c r="D28" s="26">
        <v>119.79</v>
      </c>
    </row>
    <row r="29" spans="2:4" x14ac:dyDescent="0.25">
      <c r="B29" s="26">
        <v>25</v>
      </c>
      <c r="C29" s="26">
        <v>103</v>
      </c>
      <c r="D29" s="26">
        <v>200.85</v>
      </c>
    </row>
    <row r="30" spans="2:4" x14ac:dyDescent="0.25">
      <c r="B30" s="26">
        <v>26</v>
      </c>
      <c r="C30" s="26">
        <v>107</v>
      </c>
      <c r="D30" s="26">
        <v>112.35</v>
      </c>
    </row>
    <row r="31" spans="2:4" x14ac:dyDescent="0.25">
      <c r="B31" s="26">
        <v>27</v>
      </c>
      <c r="C31" s="26">
        <v>103</v>
      </c>
      <c r="D31" s="26">
        <v>142.13999999999999</v>
      </c>
    </row>
    <row r="32" spans="2:4" x14ac:dyDescent="0.25">
      <c r="B32" s="26">
        <v>28</v>
      </c>
      <c r="C32" s="26">
        <v>49</v>
      </c>
      <c r="D32" s="26">
        <v>74.48</v>
      </c>
    </row>
    <row r="33" spans="2:4" x14ac:dyDescent="0.25">
      <c r="B33" s="26">
        <v>29</v>
      </c>
      <c r="C33" s="26">
        <v>119</v>
      </c>
      <c r="D33" s="26">
        <v>197.54</v>
      </c>
    </row>
    <row r="34" spans="2:4" x14ac:dyDescent="0.25">
      <c r="B34" s="26">
        <v>30</v>
      </c>
      <c r="C34" s="26">
        <v>84</v>
      </c>
      <c r="D34" s="26">
        <v>137.76</v>
      </c>
    </row>
    <row r="35" spans="2:4" x14ac:dyDescent="0.25">
      <c r="B35" s="26">
        <v>31</v>
      </c>
      <c r="C35" s="26">
        <v>80</v>
      </c>
      <c r="D35" s="26">
        <v>121.6</v>
      </c>
    </row>
    <row r="36" spans="2:4" x14ac:dyDescent="0.25">
      <c r="B36" s="26">
        <v>32</v>
      </c>
      <c r="C36" s="26">
        <v>105</v>
      </c>
      <c r="D36" s="26">
        <v>100.8</v>
      </c>
    </row>
    <row r="37" spans="2:4" x14ac:dyDescent="0.25">
      <c r="B37" s="26">
        <v>33</v>
      </c>
      <c r="C37" s="26">
        <v>113</v>
      </c>
      <c r="D37" s="26">
        <v>161.59</v>
      </c>
    </row>
    <row r="38" spans="2:4" x14ac:dyDescent="0.25">
      <c r="B38" s="26">
        <v>34</v>
      </c>
      <c r="C38" s="26">
        <v>50</v>
      </c>
      <c r="D38" s="26">
        <v>72.5</v>
      </c>
    </row>
    <row r="39" spans="2:4" x14ac:dyDescent="0.25">
      <c r="B39" s="26">
        <v>35</v>
      </c>
      <c r="C39" s="26">
        <v>112</v>
      </c>
      <c r="D39" s="26">
        <v>206.08</v>
      </c>
    </row>
    <row r="40" spans="2:4" x14ac:dyDescent="0.25">
      <c r="B40" s="26">
        <v>36</v>
      </c>
      <c r="C40" s="26">
        <v>101</v>
      </c>
      <c r="D40" s="26">
        <v>186.85</v>
      </c>
    </row>
    <row r="41" spans="2:4" x14ac:dyDescent="0.25">
      <c r="B41" s="26">
        <v>37</v>
      </c>
      <c r="C41" s="26">
        <v>52</v>
      </c>
      <c r="D41" s="26">
        <v>72.8</v>
      </c>
    </row>
    <row r="42" spans="2:4" x14ac:dyDescent="0.25">
      <c r="B42" s="26">
        <v>38</v>
      </c>
      <c r="C42" s="26">
        <v>220</v>
      </c>
      <c r="D42" s="26">
        <v>40.46</v>
      </c>
    </row>
    <row r="43" spans="2:4" x14ac:dyDescent="0.25">
      <c r="B43" s="26">
        <v>39</v>
      </c>
      <c r="C43" s="26">
        <v>77</v>
      </c>
      <c r="D43" s="26">
        <v>87.01</v>
      </c>
    </row>
    <row r="44" spans="2:4" x14ac:dyDescent="0.25">
      <c r="B44" s="26">
        <v>40</v>
      </c>
      <c r="C44" s="26">
        <v>103</v>
      </c>
      <c r="D44" s="26">
        <v>165.83</v>
      </c>
    </row>
    <row r="45" spans="2:4" x14ac:dyDescent="0.25">
      <c r="B45" s="26">
        <v>41</v>
      </c>
      <c r="C45" s="26">
        <v>61</v>
      </c>
      <c r="D45" s="26">
        <v>56.73</v>
      </c>
    </row>
    <row r="46" spans="2:4" x14ac:dyDescent="0.25">
      <c r="B46" s="26">
        <v>42</v>
      </c>
      <c r="C46" s="26">
        <v>115</v>
      </c>
      <c r="D46" s="26">
        <v>92</v>
      </c>
    </row>
    <row r="47" spans="2:4" x14ac:dyDescent="0.25">
      <c r="B47" s="26">
        <v>43</v>
      </c>
      <c r="C47" s="26">
        <v>55</v>
      </c>
      <c r="D47" s="26">
        <v>40.700000000000003</v>
      </c>
    </row>
    <row r="48" spans="2:4" x14ac:dyDescent="0.25">
      <c r="B48" s="26">
        <v>44</v>
      </c>
      <c r="C48" s="26">
        <v>26</v>
      </c>
      <c r="D48" s="26">
        <v>48.36</v>
      </c>
    </row>
    <row r="49" spans="2:4" x14ac:dyDescent="0.25">
      <c r="B49" s="26">
        <v>45</v>
      </c>
      <c r="C49" s="26">
        <v>48</v>
      </c>
      <c r="D49" s="26">
        <v>81.12</v>
      </c>
    </row>
    <row r="50" spans="2:4" x14ac:dyDescent="0.25">
      <c r="B50" s="26">
        <v>46</v>
      </c>
      <c r="C50" s="26">
        <v>23</v>
      </c>
      <c r="D50" s="26">
        <v>36.340000000000003</v>
      </c>
    </row>
    <row r="51" spans="2:4" x14ac:dyDescent="0.25">
      <c r="B51" s="26">
        <v>47</v>
      </c>
      <c r="C51" s="26">
        <v>98</v>
      </c>
      <c r="D51" s="26">
        <v>128.38</v>
      </c>
    </row>
    <row r="52" spans="2:4" x14ac:dyDescent="0.25">
      <c r="B52" s="26">
        <v>48</v>
      </c>
      <c r="C52" s="26">
        <v>75</v>
      </c>
      <c r="D52" s="26">
        <v>94.5</v>
      </c>
    </row>
    <row r="53" spans="2:4" x14ac:dyDescent="0.25">
      <c r="B53" s="26">
        <v>49</v>
      </c>
      <c r="C53" s="26">
        <v>97</v>
      </c>
      <c r="D53" s="26">
        <v>110.58</v>
      </c>
    </row>
    <row r="54" spans="2:4" x14ac:dyDescent="0.25">
      <c r="B54" s="26">
        <v>50</v>
      </c>
      <c r="C54" s="26">
        <v>124</v>
      </c>
      <c r="D54" s="26">
        <v>202.12</v>
      </c>
    </row>
    <row r="55" spans="2:4" x14ac:dyDescent="0.25">
      <c r="B55" s="26">
        <v>51</v>
      </c>
      <c r="C55" s="26">
        <v>97</v>
      </c>
      <c r="D55" s="26">
        <v>85.36</v>
      </c>
    </row>
    <row r="56" spans="2:4" x14ac:dyDescent="0.25">
      <c r="B56" s="26">
        <v>52</v>
      </c>
      <c r="C56" s="26">
        <v>51</v>
      </c>
      <c r="D56" s="26">
        <v>61.71</v>
      </c>
    </row>
    <row r="57" spans="2:4" x14ac:dyDescent="0.25">
      <c r="B57" s="26">
        <v>53</v>
      </c>
      <c r="C57" s="26">
        <v>31</v>
      </c>
      <c r="D57" s="26">
        <v>61.69</v>
      </c>
    </row>
    <row r="58" spans="2:4" x14ac:dyDescent="0.25">
      <c r="B58" s="26">
        <v>54</v>
      </c>
      <c r="C58" s="26">
        <v>97</v>
      </c>
      <c r="D58" s="26">
        <v>101.85</v>
      </c>
    </row>
    <row r="59" spans="2:4" x14ac:dyDescent="0.25">
      <c r="B59" s="26">
        <v>55</v>
      </c>
      <c r="C59" s="26">
        <v>117</v>
      </c>
      <c r="D59" s="26">
        <v>121.68</v>
      </c>
    </row>
    <row r="60" spans="2:4" x14ac:dyDescent="0.25">
      <c r="B60" s="26">
        <v>56</v>
      </c>
      <c r="C60" s="26">
        <v>121</v>
      </c>
      <c r="D60" s="26">
        <v>135.52000000000001</v>
      </c>
    </row>
    <row r="61" spans="2:4" x14ac:dyDescent="0.25">
      <c r="B61" s="26">
        <v>57</v>
      </c>
      <c r="C61" s="26">
        <v>23</v>
      </c>
      <c r="D61" s="26">
        <v>43.47</v>
      </c>
    </row>
    <row r="62" spans="2:4" x14ac:dyDescent="0.25">
      <c r="B62" s="26">
        <v>58</v>
      </c>
      <c r="C62" s="26">
        <v>129</v>
      </c>
      <c r="D62" s="26">
        <v>98.04</v>
      </c>
    </row>
    <row r="63" spans="2:4" x14ac:dyDescent="0.25">
      <c r="B63" s="26">
        <v>59</v>
      </c>
      <c r="C63" s="26">
        <v>75</v>
      </c>
      <c r="D63" s="26">
        <v>132</v>
      </c>
    </row>
    <row r="64" spans="2:4" x14ac:dyDescent="0.25">
      <c r="B64" s="26">
        <v>60</v>
      </c>
      <c r="C64" s="26">
        <v>75</v>
      </c>
      <c r="D64" s="26">
        <v>72</v>
      </c>
    </row>
    <row r="65" spans="2:4" x14ac:dyDescent="0.25">
      <c r="B65" s="26">
        <v>61</v>
      </c>
      <c r="C65" s="26">
        <v>115</v>
      </c>
      <c r="D65" s="26">
        <v>116.15</v>
      </c>
    </row>
    <row r="66" spans="2:4" x14ac:dyDescent="0.25">
      <c r="B66" s="26">
        <v>62</v>
      </c>
      <c r="C66" s="26">
        <v>85</v>
      </c>
      <c r="D66" s="26">
        <v>96.05</v>
      </c>
    </row>
    <row r="67" spans="2:4" x14ac:dyDescent="0.25">
      <c r="B67" s="26">
        <v>63</v>
      </c>
      <c r="C67" s="26">
        <v>109</v>
      </c>
      <c r="D67" s="26">
        <v>91.56</v>
      </c>
    </row>
    <row r="68" spans="2:4" x14ac:dyDescent="0.25">
      <c r="B68" s="26">
        <v>64</v>
      </c>
      <c r="C68" s="26">
        <v>125</v>
      </c>
      <c r="D68" s="26">
        <v>148.75</v>
      </c>
    </row>
    <row r="69" spans="2:4" x14ac:dyDescent="0.25">
      <c r="B69" s="26">
        <v>65</v>
      </c>
      <c r="C69" s="26">
        <v>118</v>
      </c>
      <c r="D69" s="26">
        <v>134.52000000000001</v>
      </c>
    </row>
    <row r="70" spans="2:4" x14ac:dyDescent="0.25">
      <c r="B70" s="26">
        <v>66</v>
      </c>
      <c r="C70" s="26">
        <v>119</v>
      </c>
      <c r="D70" s="26">
        <v>154.69999999999999</v>
      </c>
    </row>
    <row r="71" spans="2:4" x14ac:dyDescent="0.25">
      <c r="B71" s="26">
        <v>67</v>
      </c>
      <c r="C71" s="26">
        <v>87</v>
      </c>
      <c r="D71" s="26">
        <v>144.41999999999999</v>
      </c>
    </row>
    <row r="72" spans="2:4" x14ac:dyDescent="0.25">
      <c r="B72" s="26">
        <v>68</v>
      </c>
      <c r="C72" s="26">
        <v>75</v>
      </c>
      <c r="D72" s="26">
        <v>125.25</v>
      </c>
    </row>
    <row r="73" spans="2:4" x14ac:dyDescent="0.25">
      <c r="B73" s="26">
        <v>69</v>
      </c>
      <c r="C73" s="26">
        <v>118</v>
      </c>
      <c r="D73" s="26">
        <v>87.32</v>
      </c>
    </row>
    <row r="74" spans="2:4" x14ac:dyDescent="0.25">
      <c r="B74" s="26">
        <v>70</v>
      </c>
      <c r="C74" s="26">
        <v>111</v>
      </c>
      <c r="D74" s="26">
        <v>107.67</v>
      </c>
    </row>
    <row r="75" spans="2:4" x14ac:dyDescent="0.25">
      <c r="B75" s="26">
        <v>71</v>
      </c>
      <c r="C75" s="26">
        <v>130</v>
      </c>
      <c r="D75" s="26">
        <v>158.6</v>
      </c>
    </row>
    <row r="76" spans="2:4" x14ac:dyDescent="0.25">
      <c r="B76" s="26">
        <v>72</v>
      </c>
      <c r="C76" s="26">
        <v>107</v>
      </c>
      <c r="D76" s="26">
        <v>189.39</v>
      </c>
    </row>
    <row r="77" spans="2:4" x14ac:dyDescent="0.25">
      <c r="B77" s="26">
        <v>73</v>
      </c>
      <c r="C77" s="26">
        <v>34</v>
      </c>
      <c r="D77" s="26">
        <v>30.94</v>
      </c>
    </row>
    <row r="78" spans="2:4" x14ac:dyDescent="0.25">
      <c r="B78" s="26">
        <v>74</v>
      </c>
      <c r="C78" s="26">
        <v>36</v>
      </c>
      <c r="D78" s="26">
        <v>66.239999999999995</v>
      </c>
    </row>
    <row r="79" spans="2:4" x14ac:dyDescent="0.25">
      <c r="B79" s="26">
        <v>75</v>
      </c>
      <c r="C79" s="26">
        <v>48</v>
      </c>
      <c r="D79" s="26">
        <v>72.959999999999994</v>
      </c>
    </row>
    <row r="80" spans="2:4" x14ac:dyDescent="0.25">
      <c r="B80" s="26">
        <v>76</v>
      </c>
      <c r="C80" s="26">
        <v>76</v>
      </c>
      <c r="D80" s="26">
        <v>116.28</v>
      </c>
    </row>
    <row r="81" spans="2:4" x14ac:dyDescent="0.25">
      <c r="B81" s="26">
        <v>77</v>
      </c>
      <c r="C81" s="26">
        <v>46</v>
      </c>
      <c r="D81" s="26">
        <v>53.36</v>
      </c>
    </row>
    <row r="82" spans="2:4" x14ac:dyDescent="0.25">
      <c r="B82" s="26">
        <v>78</v>
      </c>
      <c r="C82" s="26">
        <v>123</v>
      </c>
      <c r="D82" s="26">
        <v>202.95</v>
      </c>
    </row>
    <row r="83" spans="2:4" x14ac:dyDescent="0.25">
      <c r="B83" s="26">
        <v>79</v>
      </c>
      <c r="C83" s="26">
        <v>74</v>
      </c>
      <c r="D83" s="26">
        <v>51.06</v>
      </c>
    </row>
    <row r="84" spans="2:4" x14ac:dyDescent="0.25">
      <c r="B84" s="26">
        <v>80</v>
      </c>
      <c r="C84" s="26">
        <v>93</v>
      </c>
      <c r="D84" s="26">
        <v>66.959999999999994</v>
      </c>
    </row>
    <row r="85" spans="2:4" x14ac:dyDescent="0.25">
      <c r="B85" s="26">
        <v>81</v>
      </c>
      <c r="C85" s="26">
        <v>96</v>
      </c>
      <c r="D85" s="26">
        <v>149.76</v>
      </c>
    </row>
    <row r="86" spans="2:4" x14ac:dyDescent="0.25">
      <c r="B86" s="26">
        <v>82</v>
      </c>
      <c r="C86" s="26">
        <v>75</v>
      </c>
      <c r="D86" s="26">
        <v>64.5</v>
      </c>
    </row>
    <row r="87" spans="2:4" x14ac:dyDescent="0.25">
      <c r="B87" s="26">
        <v>83</v>
      </c>
      <c r="C87" s="26">
        <v>116</v>
      </c>
      <c r="D87" s="26">
        <v>111.36</v>
      </c>
    </row>
    <row r="88" spans="2:4" x14ac:dyDescent="0.25">
      <c r="B88" s="26">
        <v>84</v>
      </c>
      <c r="C88" s="26">
        <v>45</v>
      </c>
      <c r="D88" s="26">
        <v>61.2</v>
      </c>
    </row>
    <row r="89" spans="2:4" x14ac:dyDescent="0.25">
      <c r="B89" s="26">
        <v>85</v>
      </c>
      <c r="C89" s="26">
        <v>79</v>
      </c>
      <c r="D89" s="26">
        <v>64.78</v>
      </c>
    </row>
    <row r="90" spans="2:4" x14ac:dyDescent="0.25">
      <c r="B90" s="26">
        <v>86</v>
      </c>
      <c r="C90" s="26">
        <v>111</v>
      </c>
      <c r="D90" s="26">
        <v>189.81</v>
      </c>
    </row>
    <row r="91" spans="2:4" x14ac:dyDescent="0.25">
      <c r="B91" s="26">
        <v>87</v>
      </c>
      <c r="C91" s="26">
        <v>61</v>
      </c>
      <c r="D91" s="26">
        <v>70.760000000000005</v>
      </c>
    </row>
    <row r="92" spans="2:4" x14ac:dyDescent="0.25">
      <c r="B92" s="26">
        <v>88</v>
      </c>
      <c r="C92" s="26">
        <v>22</v>
      </c>
      <c r="D92" s="26">
        <v>32.78</v>
      </c>
    </row>
    <row r="93" spans="2:4" x14ac:dyDescent="0.25">
      <c r="B93" s="26">
        <v>89</v>
      </c>
      <c r="C93" s="26">
        <v>61</v>
      </c>
      <c r="D93" s="26">
        <v>96.99</v>
      </c>
    </row>
    <row r="94" spans="2:4" x14ac:dyDescent="0.25">
      <c r="B94" s="26">
        <v>90</v>
      </c>
      <c r="C94" s="26">
        <v>47</v>
      </c>
      <c r="D94" s="26">
        <v>77.08</v>
      </c>
    </row>
    <row r="95" spans="2:4" x14ac:dyDescent="0.25">
      <c r="B95" s="26">
        <v>91</v>
      </c>
      <c r="C95" s="26">
        <v>88</v>
      </c>
      <c r="D95" s="26">
        <v>152.24</v>
      </c>
    </row>
    <row r="96" spans="2:4" x14ac:dyDescent="0.25">
      <c r="B96" s="26">
        <v>92</v>
      </c>
      <c r="C96" s="26">
        <v>83</v>
      </c>
      <c r="D96" s="26">
        <v>151.06</v>
      </c>
    </row>
    <row r="97" spans="2:4" x14ac:dyDescent="0.25">
      <c r="B97" s="26">
        <v>93</v>
      </c>
      <c r="C97" s="26">
        <v>72</v>
      </c>
      <c r="D97" s="26">
        <v>131.76</v>
      </c>
    </row>
    <row r="98" spans="2:4" x14ac:dyDescent="0.25">
      <c r="B98" s="26">
        <v>94</v>
      </c>
      <c r="C98" s="26">
        <v>87</v>
      </c>
      <c r="D98" s="26">
        <v>88.74</v>
      </c>
    </row>
    <row r="99" spans="2:4" x14ac:dyDescent="0.25">
      <c r="B99" s="26">
        <v>95</v>
      </c>
      <c r="C99" s="26">
        <v>127</v>
      </c>
      <c r="D99" s="26">
        <v>205.74</v>
      </c>
    </row>
    <row r="100" spans="2:4" x14ac:dyDescent="0.25">
      <c r="B100" s="26">
        <v>96</v>
      </c>
      <c r="C100" s="26">
        <v>26</v>
      </c>
      <c r="D100" s="26">
        <v>16.64</v>
      </c>
    </row>
    <row r="101" spans="2:4" x14ac:dyDescent="0.25">
      <c r="B101" s="26">
        <v>97</v>
      </c>
      <c r="C101" s="26">
        <v>93</v>
      </c>
      <c r="D101" s="26">
        <v>114.39</v>
      </c>
    </row>
    <row r="102" spans="2:4" x14ac:dyDescent="0.25">
      <c r="B102" s="26">
        <v>98</v>
      </c>
      <c r="C102" s="26">
        <v>100</v>
      </c>
      <c r="D102" s="26">
        <v>161</v>
      </c>
    </row>
    <row r="103" spans="2:4" x14ac:dyDescent="0.25">
      <c r="B103" s="26">
        <v>99</v>
      </c>
      <c r="C103" s="26">
        <v>97</v>
      </c>
      <c r="D103" s="26">
        <v>112.52</v>
      </c>
    </row>
    <row r="104" spans="2:4" x14ac:dyDescent="0.25">
      <c r="B104" s="26">
        <v>100</v>
      </c>
      <c r="C104" s="26">
        <v>34</v>
      </c>
      <c r="D104" s="26">
        <v>47.6</v>
      </c>
    </row>
    <row r="105" spans="2:4" x14ac:dyDescent="0.25">
      <c r="B105" s="26">
        <v>101</v>
      </c>
      <c r="C105" s="26">
        <v>22</v>
      </c>
      <c r="D105" s="26">
        <v>21.12</v>
      </c>
    </row>
    <row r="106" spans="2:4" x14ac:dyDescent="0.25">
      <c r="B106" s="26">
        <v>102</v>
      </c>
      <c r="C106" s="26">
        <v>68</v>
      </c>
      <c r="D106" s="26">
        <v>46.24</v>
      </c>
    </row>
    <row r="107" spans="2:4" x14ac:dyDescent="0.25">
      <c r="B107" s="26">
        <v>103</v>
      </c>
      <c r="C107" s="26">
        <v>174</v>
      </c>
      <c r="D107" s="26">
        <v>70.84</v>
      </c>
    </row>
    <row r="108" spans="2:4" x14ac:dyDescent="0.25">
      <c r="B108" s="26">
        <v>104</v>
      </c>
      <c r="C108" s="26">
        <v>109</v>
      </c>
      <c r="D108" s="26">
        <v>159.13999999999999</v>
      </c>
    </row>
    <row r="109" spans="2:4" x14ac:dyDescent="0.25">
      <c r="B109" s="26">
        <v>105</v>
      </c>
      <c r="C109" s="26">
        <v>83</v>
      </c>
      <c r="D109" s="26">
        <v>75.53</v>
      </c>
    </row>
    <row r="110" spans="2:4" x14ac:dyDescent="0.25">
      <c r="B110" s="26">
        <v>106</v>
      </c>
      <c r="C110" s="26">
        <v>30</v>
      </c>
      <c r="D110" s="26">
        <v>47.4</v>
      </c>
    </row>
    <row r="111" spans="2:4" x14ac:dyDescent="0.25">
      <c r="B111" s="26">
        <v>107</v>
      </c>
      <c r="C111" s="26">
        <v>117</v>
      </c>
      <c r="D111" s="26">
        <v>231.66</v>
      </c>
    </row>
    <row r="112" spans="2:4" x14ac:dyDescent="0.25">
      <c r="B112" s="26">
        <v>108</v>
      </c>
      <c r="C112" s="26">
        <v>127</v>
      </c>
      <c r="D112" s="26">
        <v>110.49</v>
      </c>
    </row>
    <row r="113" spans="2:4" x14ac:dyDescent="0.25">
      <c r="B113" s="26">
        <v>109</v>
      </c>
      <c r="C113" s="26">
        <v>111</v>
      </c>
      <c r="D113" s="26">
        <v>183.15</v>
      </c>
    </row>
    <row r="114" spans="2:4" x14ac:dyDescent="0.25">
      <c r="B114" s="26">
        <v>110</v>
      </c>
      <c r="C114" s="26">
        <v>61</v>
      </c>
      <c r="D114" s="26">
        <v>61.61</v>
      </c>
    </row>
    <row r="115" spans="2:4" x14ac:dyDescent="0.25">
      <c r="B115" s="26">
        <v>111</v>
      </c>
      <c r="C115" s="26">
        <v>76</v>
      </c>
      <c r="D115" s="26">
        <v>129.19999999999999</v>
      </c>
    </row>
    <row r="116" spans="2:4" x14ac:dyDescent="0.25">
      <c r="B116" s="26">
        <v>112</v>
      </c>
      <c r="C116" s="26">
        <v>29</v>
      </c>
      <c r="D116" s="26">
        <v>37.99</v>
      </c>
    </row>
    <row r="117" spans="2:4" x14ac:dyDescent="0.25">
      <c r="B117" s="26">
        <v>113</v>
      </c>
      <c r="C117" s="26">
        <v>114</v>
      </c>
      <c r="D117" s="26">
        <v>102.6</v>
      </c>
    </row>
    <row r="118" spans="2:4" x14ac:dyDescent="0.25">
      <c r="B118" s="26">
        <v>114</v>
      </c>
      <c r="C118" s="26">
        <v>73</v>
      </c>
      <c r="D118" s="26">
        <v>132.13</v>
      </c>
    </row>
    <row r="119" spans="2:4" x14ac:dyDescent="0.25">
      <c r="B119" s="26">
        <v>115</v>
      </c>
      <c r="C119" s="26">
        <v>106</v>
      </c>
      <c r="D119" s="26">
        <v>79.5</v>
      </c>
    </row>
    <row r="120" spans="2:4" x14ac:dyDescent="0.25">
      <c r="B120" s="26">
        <v>116</v>
      </c>
      <c r="C120" s="26">
        <v>125</v>
      </c>
      <c r="D120" s="26">
        <v>221.25</v>
      </c>
    </row>
    <row r="121" spans="2:4" x14ac:dyDescent="0.25">
      <c r="B121" s="26">
        <v>117</v>
      </c>
      <c r="C121" s="26">
        <v>126</v>
      </c>
      <c r="D121" s="26">
        <v>128.52000000000001</v>
      </c>
    </row>
    <row r="122" spans="2:4" x14ac:dyDescent="0.25">
      <c r="B122" s="26">
        <v>118</v>
      </c>
      <c r="C122" s="26">
        <v>117</v>
      </c>
      <c r="D122" s="26">
        <v>167.31</v>
      </c>
    </row>
    <row r="123" spans="2:4" x14ac:dyDescent="0.25">
      <c r="B123" s="26">
        <v>119</v>
      </c>
      <c r="C123" s="26">
        <v>33</v>
      </c>
      <c r="D123" s="26">
        <v>24.75</v>
      </c>
    </row>
    <row r="124" spans="2:4" x14ac:dyDescent="0.25">
      <c r="B124" s="26">
        <v>120</v>
      </c>
      <c r="C124" s="26">
        <v>113</v>
      </c>
      <c r="D124" s="26">
        <v>70.06</v>
      </c>
    </row>
    <row r="125" spans="2:4" x14ac:dyDescent="0.25">
      <c r="B125" s="26">
        <v>121</v>
      </c>
      <c r="C125" s="26">
        <v>68</v>
      </c>
      <c r="D125" s="26">
        <v>123.76</v>
      </c>
    </row>
    <row r="126" spans="2:4" x14ac:dyDescent="0.25">
      <c r="B126" s="26">
        <v>122</v>
      </c>
      <c r="C126" s="26">
        <v>93</v>
      </c>
      <c r="D126" s="26">
        <v>68.819999999999993</v>
      </c>
    </row>
    <row r="127" spans="2:4" x14ac:dyDescent="0.25">
      <c r="B127" s="26">
        <v>123</v>
      </c>
      <c r="C127" s="26">
        <v>71</v>
      </c>
      <c r="D127" s="26">
        <v>75.260000000000005</v>
      </c>
    </row>
    <row r="128" spans="2:4" x14ac:dyDescent="0.25">
      <c r="B128" s="26">
        <v>124</v>
      </c>
      <c r="C128" s="26">
        <v>80</v>
      </c>
      <c r="D128" s="26">
        <v>137.6</v>
      </c>
    </row>
    <row r="129" spans="2:4" x14ac:dyDescent="0.25">
      <c r="B129" s="26">
        <v>125</v>
      </c>
      <c r="C129" s="26">
        <v>66</v>
      </c>
      <c r="D129" s="26">
        <v>52.14</v>
      </c>
    </row>
    <row r="130" spans="2:4" x14ac:dyDescent="0.25">
      <c r="B130" s="26">
        <v>126</v>
      </c>
      <c r="C130" s="26">
        <v>115</v>
      </c>
      <c r="D130" s="26">
        <v>159.85</v>
      </c>
    </row>
    <row r="131" spans="2:4" x14ac:dyDescent="0.25">
      <c r="B131" s="26">
        <v>127</v>
      </c>
      <c r="C131" s="26">
        <v>85</v>
      </c>
      <c r="D131" s="26">
        <v>164.05</v>
      </c>
    </row>
    <row r="132" spans="2:4" x14ac:dyDescent="0.25">
      <c r="B132" s="26">
        <v>128</v>
      </c>
      <c r="C132" s="26">
        <v>58</v>
      </c>
      <c r="D132" s="26">
        <v>79.459999999999994</v>
      </c>
    </row>
    <row r="133" spans="2:4" x14ac:dyDescent="0.25">
      <c r="B133" s="26">
        <v>129</v>
      </c>
      <c r="C133" s="26">
        <v>26</v>
      </c>
      <c r="D133" s="26">
        <v>28.08</v>
      </c>
    </row>
    <row r="134" spans="2:4" x14ac:dyDescent="0.25">
      <c r="B134" s="26">
        <v>130</v>
      </c>
      <c r="C134" s="26">
        <v>99</v>
      </c>
      <c r="D134" s="26">
        <v>177.21</v>
      </c>
    </row>
    <row r="135" spans="2:4" x14ac:dyDescent="0.25">
      <c r="B135" s="26">
        <v>131</v>
      </c>
      <c r="C135" s="26">
        <v>53</v>
      </c>
      <c r="D135" s="26">
        <v>58.3</v>
      </c>
    </row>
    <row r="136" spans="2:4" x14ac:dyDescent="0.25">
      <c r="B136" s="26">
        <v>132</v>
      </c>
      <c r="C136" s="26">
        <v>62</v>
      </c>
      <c r="D136" s="26">
        <v>62.62</v>
      </c>
    </row>
    <row r="137" spans="2:4" x14ac:dyDescent="0.25">
      <c r="B137" s="26">
        <v>133</v>
      </c>
      <c r="C137" s="26">
        <v>91</v>
      </c>
      <c r="D137" s="26">
        <v>163.80000000000001</v>
      </c>
    </row>
    <row r="138" spans="2:4" x14ac:dyDescent="0.25">
      <c r="B138" s="26">
        <v>134</v>
      </c>
      <c r="C138" s="26">
        <v>95</v>
      </c>
      <c r="D138" s="26">
        <v>145.35</v>
      </c>
    </row>
    <row r="139" spans="2:4" x14ac:dyDescent="0.25">
      <c r="B139" s="26">
        <v>135</v>
      </c>
      <c r="C139" s="26">
        <v>69</v>
      </c>
      <c r="D139" s="26">
        <v>50.37</v>
      </c>
    </row>
    <row r="140" spans="2:4" x14ac:dyDescent="0.25">
      <c r="B140" s="26">
        <v>136</v>
      </c>
      <c r="C140" s="26">
        <v>102</v>
      </c>
      <c r="D140" s="26">
        <v>125.46</v>
      </c>
    </row>
    <row r="141" spans="2:4" x14ac:dyDescent="0.25">
      <c r="B141" s="26">
        <v>137</v>
      </c>
      <c r="C141" s="26">
        <v>50</v>
      </c>
      <c r="D141" s="26">
        <v>49</v>
      </c>
    </row>
    <row r="142" spans="2:4" x14ac:dyDescent="0.25">
      <c r="B142" s="26">
        <v>138</v>
      </c>
      <c r="C142" s="26">
        <v>26</v>
      </c>
      <c r="D142" s="26">
        <v>32.24</v>
      </c>
    </row>
    <row r="143" spans="2:4" x14ac:dyDescent="0.25">
      <c r="B143" s="26">
        <v>139</v>
      </c>
      <c r="C143" s="26">
        <v>120</v>
      </c>
      <c r="D143" s="26">
        <v>234</v>
      </c>
    </row>
    <row r="144" spans="2:4" x14ac:dyDescent="0.25">
      <c r="B144" s="26">
        <v>140</v>
      </c>
      <c r="C144" s="26">
        <v>78</v>
      </c>
      <c r="D144" s="26">
        <v>128.69999999999999</v>
      </c>
    </row>
    <row r="145" spans="2:4" x14ac:dyDescent="0.25">
      <c r="B145" s="26">
        <v>141</v>
      </c>
      <c r="C145" s="26">
        <v>54</v>
      </c>
      <c r="D145" s="26">
        <v>57.24</v>
      </c>
    </row>
    <row r="146" spans="2:4" x14ac:dyDescent="0.25">
      <c r="B146" s="26">
        <v>142</v>
      </c>
      <c r="C146" s="26">
        <v>40</v>
      </c>
      <c r="D146" s="26">
        <v>32.799999999999997</v>
      </c>
    </row>
    <row r="147" spans="2:4" x14ac:dyDescent="0.25">
      <c r="B147" s="26">
        <v>143</v>
      </c>
      <c r="C147" s="26">
        <v>22</v>
      </c>
      <c r="D147" s="26">
        <v>37.4</v>
      </c>
    </row>
    <row r="148" spans="2:4" x14ac:dyDescent="0.25">
      <c r="B148" s="26">
        <v>144</v>
      </c>
      <c r="C148" s="26">
        <v>52</v>
      </c>
      <c r="D148" s="26">
        <v>43.68</v>
      </c>
    </row>
    <row r="149" spans="2:4" x14ac:dyDescent="0.25">
      <c r="B149" s="26">
        <v>145</v>
      </c>
      <c r="C149" s="26">
        <v>34</v>
      </c>
      <c r="D149" s="26">
        <v>56.1</v>
      </c>
    </row>
    <row r="150" spans="2:4" x14ac:dyDescent="0.25">
      <c r="B150" s="26">
        <v>146</v>
      </c>
      <c r="C150" s="26">
        <v>92</v>
      </c>
      <c r="D150" s="26">
        <v>77.28</v>
      </c>
    </row>
    <row r="151" spans="2:4" x14ac:dyDescent="0.25">
      <c r="B151" s="26">
        <v>147</v>
      </c>
      <c r="C151" s="26">
        <v>20</v>
      </c>
      <c r="D151" s="26">
        <v>33.6</v>
      </c>
    </row>
    <row r="152" spans="2:4" x14ac:dyDescent="0.25">
      <c r="B152" s="26">
        <v>148</v>
      </c>
      <c r="C152" s="26">
        <v>42</v>
      </c>
      <c r="D152" s="26">
        <v>31.5</v>
      </c>
    </row>
    <row r="153" spans="2:4" x14ac:dyDescent="0.25">
      <c r="B153" s="26">
        <v>149</v>
      </c>
      <c r="C153" s="26">
        <v>35</v>
      </c>
      <c r="D153" s="26">
        <v>23.8</v>
      </c>
    </row>
    <row r="154" spans="2:4" x14ac:dyDescent="0.25">
      <c r="B154" s="26">
        <v>150</v>
      </c>
      <c r="C154" s="26">
        <v>54</v>
      </c>
      <c r="D154" s="26">
        <v>79.92</v>
      </c>
    </row>
    <row r="155" spans="2:4" x14ac:dyDescent="0.25">
      <c r="B155" s="26">
        <v>151</v>
      </c>
      <c r="C155" s="26">
        <v>29</v>
      </c>
      <c r="D155" s="26">
        <v>20.010000000000002</v>
      </c>
    </row>
    <row r="156" spans="2:4" x14ac:dyDescent="0.25">
      <c r="B156" s="26">
        <v>152</v>
      </c>
      <c r="C156" s="26">
        <v>121</v>
      </c>
      <c r="D156" s="26">
        <v>209.33</v>
      </c>
    </row>
    <row r="157" spans="2:4" x14ac:dyDescent="0.25">
      <c r="B157" s="26">
        <v>153</v>
      </c>
      <c r="C157" s="26">
        <v>92</v>
      </c>
      <c r="D157" s="26">
        <v>115</v>
      </c>
    </row>
    <row r="158" spans="2:4" x14ac:dyDescent="0.25">
      <c r="B158" s="26">
        <v>154</v>
      </c>
      <c r="C158" s="26">
        <v>46</v>
      </c>
      <c r="D158" s="26">
        <v>65.78</v>
      </c>
    </row>
    <row r="159" spans="2:4" x14ac:dyDescent="0.25">
      <c r="B159" s="26">
        <v>155</v>
      </c>
      <c r="C159" s="26">
        <v>122</v>
      </c>
      <c r="D159" s="26">
        <v>241.56</v>
      </c>
    </row>
    <row r="160" spans="2:4" x14ac:dyDescent="0.25">
      <c r="B160" s="26">
        <v>156</v>
      </c>
      <c r="C160" s="26">
        <v>27</v>
      </c>
      <c r="D160" s="26">
        <v>42.93</v>
      </c>
    </row>
    <row r="161" spans="2:4" x14ac:dyDescent="0.25">
      <c r="B161" s="26">
        <v>157</v>
      </c>
      <c r="C161" s="26">
        <v>83</v>
      </c>
      <c r="D161" s="26">
        <v>122.84</v>
      </c>
    </row>
    <row r="162" spans="2:4" x14ac:dyDescent="0.25">
      <c r="B162" s="26">
        <v>158</v>
      </c>
      <c r="C162" s="26">
        <v>73</v>
      </c>
      <c r="D162" s="26">
        <v>138.69999999999999</v>
      </c>
    </row>
    <row r="163" spans="2:4" x14ac:dyDescent="0.25">
      <c r="B163" s="26">
        <v>159</v>
      </c>
      <c r="C163" s="26">
        <v>125</v>
      </c>
      <c r="D163" s="26">
        <v>177.5</v>
      </c>
    </row>
    <row r="164" spans="2:4" x14ac:dyDescent="0.25">
      <c r="B164" s="26">
        <v>160</v>
      </c>
      <c r="C164" s="26">
        <v>125</v>
      </c>
      <c r="D164" s="26">
        <v>200</v>
      </c>
    </row>
    <row r="165" spans="2:4" x14ac:dyDescent="0.25">
      <c r="B165" s="26">
        <v>161</v>
      </c>
      <c r="C165" s="26">
        <v>120</v>
      </c>
      <c r="D165" s="26">
        <v>237.6</v>
      </c>
    </row>
    <row r="166" spans="2:4" x14ac:dyDescent="0.25">
      <c r="B166" s="26">
        <v>162</v>
      </c>
      <c r="C166" s="26">
        <v>34</v>
      </c>
      <c r="D166" s="26">
        <v>63.92</v>
      </c>
    </row>
    <row r="167" spans="2:4" x14ac:dyDescent="0.25">
      <c r="B167" s="26">
        <v>163</v>
      </c>
      <c r="C167" s="26">
        <v>65</v>
      </c>
      <c r="D167" s="26">
        <v>74.099999999999994</v>
      </c>
    </row>
    <row r="168" spans="2:4" x14ac:dyDescent="0.25">
      <c r="B168" s="26">
        <v>164</v>
      </c>
      <c r="C168" s="26">
        <v>104</v>
      </c>
      <c r="D168" s="26">
        <v>106.08</v>
      </c>
    </row>
    <row r="169" spans="2:4" x14ac:dyDescent="0.25">
      <c r="B169" s="26">
        <v>165</v>
      </c>
      <c r="C169" s="26">
        <v>116</v>
      </c>
      <c r="D169" s="26">
        <v>187.92</v>
      </c>
    </row>
    <row r="170" spans="2:4" x14ac:dyDescent="0.25">
      <c r="B170" s="26">
        <v>166</v>
      </c>
      <c r="C170" s="26">
        <v>126</v>
      </c>
      <c r="D170" s="26">
        <v>246.96</v>
      </c>
    </row>
    <row r="171" spans="2:4" x14ac:dyDescent="0.25">
      <c r="B171" s="26">
        <v>167</v>
      </c>
      <c r="C171" s="26">
        <v>42</v>
      </c>
      <c r="D171" s="26">
        <v>56.7</v>
      </c>
    </row>
    <row r="172" spans="2:4" x14ac:dyDescent="0.25">
      <c r="B172" s="26">
        <v>168</v>
      </c>
      <c r="C172" s="26">
        <v>24</v>
      </c>
      <c r="D172" s="26">
        <v>16.079999999999998</v>
      </c>
    </row>
    <row r="173" spans="2:4" x14ac:dyDescent="0.25">
      <c r="B173" s="26">
        <v>169</v>
      </c>
      <c r="C173" s="26">
        <v>40</v>
      </c>
      <c r="D173" s="26">
        <v>27.2</v>
      </c>
    </row>
    <row r="174" spans="2:4" x14ac:dyDescent="0.25">
      <c r="B174" s="26">
        <v>170</v>
      </c>
      <c r="C174" s="26">
        <v>24</v>
      </c>
      <c r="D174" s="26">
        <v>21.6</v>
      </c>
    </row>
    <row r="175" spans="2:4" x14ac:dyDescent="0.25">
      <c r="B175" s="26">
        <v>171</v>
      </c>
      <c r="C175" s="26">
        <v>102</v>
      </c>
      <c r="D175" s="26">
        <v>116.28</v>
      </c>
    </row>
    <row r="176" spans="2:4" x14ac:dyDescent="0.25">
      <c r="B176" s="26">
        <v>172</v>
      </c>
      <c r="C176" s="26">
        <v>31</v>
      </c>
      <c r="D176" s="26">
        <v>61.38</v>
      </c>
    </row>
    <row r="177" spans="2:4" x14ac:dyDescent="0.25">
      <c r="B177" s="26">
        <v>173</v>
      </c>
      <c r="C177" s="26">
        <v>113</v>
      </c>
      <c r="D177" s="26">
        <v>73.45</v>
      </c>
    </row>
    <row r="178" spans="2:4" x14ac:dyDescent="0.25">
      <c r="B178" s="26">
        <v>174</v>
      </c>
      <c r="C178" s="26">
        <v>117</v>
      </c>
      <c r="D178" s="26">
        <v>149.76</v>
      </c>
    </row>
    <row r="179" spans="2:4" x14ac:dyDescent="0.25">
      <c r="B179" s="26">
        <v>175</v>
      </c>
      <c r="C179" s="26">
        <v>71</v>
      </c>
      <c r="D179" s="26">
        <v>103.66</v>
      </c>
    </row>
    <row r="180" spans="2:4" x14ac:dyDescent="0.25">
      <c r="B180" s="26">
        <v>176</v>
      </c>
      <c r="C180" s="26">
        <v>58</v>
      </c>
      <c r="D180" s="26">
        <v>71.92</v>
      </c>
    </row>
    <row r="181" spans="2:4" x14ac:dyDescent="0.25">
      <c r="B181" s="26">
        <v>177</v>
      </c>
      <c r="C181" s="26">
        <v>93</v>
      </c>
      <c r="D181" s="26">
        <v>97.65</v>
      </c>
    </row>
    <row r="182" spans="2:4" x14ac:dyDescent="0.25">
      <c r="B182" s="26">
        <v>178</v>
      </c>
      <c r="C182" s="26">
        <v>112</v>
      </c>
      <c r="D182" s="26">
        <v>155.68</v>
      </c>
    </row>
    <row r="183" spans="2:4" x14ac:dyDescent="0.25">
      <c r="B183" s="26">
        <v>179</v>
      </c>
      <c r="C183" s="26">
        <v>21</v>
      </c>
      <c r="D183" s="26">
        <v>15.12</v>
      </c>
    </row>
    <row r="184" spans="2:4" x14ac:dyDescent="0.25">
      <c r="B184" s="26">
        <v>180</v>
      </c>
      <c r="C184" s="26">
        <v>78</v>
      </c>
      <c r="D184" s="26">
        <v>92.04</v>
      </c>
    </row>
    <row r="185" spans="2:4" x14ac:dyDescent="0.25">
      <c r="B185" s="26">
        <v>181</v>
      </c>
      <c r="C185" s="26">
        <v>31</v>
      </c>
      <c r="D185" s="26">
        <v>60.45</v>
      </c>
    </row>
    <row r="186" spans="2:4" x14ac:dyDescent="0.25">
      <c r="B186" s="26">
        <v>182</v>
      </c>
      <c r="C186" s="26">
        <v>38</v>
      </c>
      <c r="D186" s="26">
        <v>61.56</v>
      </c>
    </row>
    <row r="187" spans="2:4" x14ac:dyDescent="0.25">
      <c r="B187" s="26">
        <v>183</v>
      </c>
      <c r="C187" s="26">
        <v>108</v>
      </c>
      <c r="D187" s="26">
        <v>72.36</v>
      </c>
    </row>
    <row r="188" spans="2:4" x14ac:dyDescent="0.25">
      <c r="B188" s="26">
        <v>184</v>
      </c>
      <c r="C188" s="26">
        <v>73</v>
      </c>
      <c r="D188" s="26">
        <v>81.760000000000005</v>
      </c>
    </row>
    <row r="189" spans="2:4" x14ac:dyDescent="0.25">
      <c r="B189" s="26">
        <v>185</v>
      </c>
      <c r="C189" s="26">
        <v>86</v>
      </c>
      <c r="D189" s="26">
        <v>67.94</v>
      </c>
    </row>
    <row r="190" spans="2:4" x14ac:dyDescent="0.25">
      <c r="B190" s="26">
        <v>186</v>
      </c>
      <c r="C190" s="26">
        <v>46</v>
      </c>
      <c r="D190" s="26">
        <v>58.88</v>
      </c>
    </row>
    <row r="191" spans="2:4" x14ac:dyDescent="0.25">
      <c r="B191" s="26">
        <v>187</v>
      </c>
      <c r="C191" s="26">
        <v>34</v>
      </c>
      <c r="D191" s="26">
        <v>45.56</v>
      </c>
    </row>
    <row r="192" spans="2:4" x14ac:dyDescent="0.25">
      <c r="B192" s="26">
        <v>188</v>
      </c>
      <c r="C192" s="26">
        <v>73</v>
      </c>
      <c r="D192" s="26">
        <v>114.61</v>
      </c>
    </row>
    <row r="193" spans="2:4" x14ac:dyDescent="0.25">
      <c r="B193" s="26">
        <v>189</v>
      </c>
      <c r="C193" s="26">
        <v>109</v>
      </c>
      <c r="D193" s="26">
        <v>184.21</v>
      </c>
    </row>
    <row r="194" spans="2:4" x14ac:dyDescent="0.25">
      <c r="B194" s="26">
        <v>190</v>
      </c>
      <c r="C194" s="26">
        <v>97</v>
      </c>
      <c r="D194" s="26">
        <v>189.15</v>
      </c>
    </row>
    <row r="195" spans="2:4" x14ac:dyDescent="0.25">
      <c r="B195" s="26">
        <v>191</v>
      </c>
      <c r="C195" s="26">
        <v>57</v>
      </c>
      <c r="D195" s="26">
        <v>83.22</v>
      </c>
    </row>
    <row r="196" spans="2:4" x14ac:dyDescent="0.25">
      <c r="B196" s="26">
        <v>192</v>
      </c>
      <c r="C196" s="26">
        <v>110</v>
      </c>
      <c r="D196" s="26">
        <v>119.9</v>
      </c>
    </row>
    <row r="197" spans="2:4" x14ac:dyDescent="0.25">
      <c r="B197" s="26">
        <v>193</v>
      </c>
      <c r="C197" s="26">
        <v>66</v>
      </c>
      <c r="D197" s="26">
        <v>107.58</v>
      </c>
    </row>
    <row r="198" spans="2:4" x14ac:dyDescent="0.25">
      <c r="B198" s="26">
        <v>194</v>
      </c>
      <c r="C198" s="26">
        <v>57</v>
      </c>
      <c r="D198" s="26">
        <v>87.21</v>
      </c>
    </row>
    <row r="199" spans="2:4" x14ac:dyDescent="0.25">
      <c r="B199" s="26">
        <v>195</v>
      </c>
      <c r="C199" s="26">
        <v>33</v>
      </c>
      <c r="D199" s="26">
        <v>22.44</v>
      </c>
    </row>
    <row r="200" spans="2:4" x14ac:dyDescent="0.25">
      <c r="B200" s="26">
        <v>196</v>
      </c>
      <c r="C200" s="26">
        <v>98</v>
      </c>
      <c r="D200" s="26">
        <v>171.5</v>
      </c>
    </row>
    <row r="201" spans="2:4" x14ac:dyDescent="0.25">
      <c r="B201" s="26">
        <v>197</v>
      </c>
      <c r="C201" s="26">
        <v>38</v>
      </c>
      <c r="D201" s="26">
        <v>46.74</v>
      </c>
    </row>
    <row r="202" spans="2:4" x14ac:dyDescent="0.25">
      <c r="B202" s="26">
        <v>198</v>
      </c>
      <c r="C202" s="26">
        <v>106</v>
      </c>
      <c r="D202" s="26">
        <v>93.28</v>
      </c>
    </row>
    <row r="203" spans="2:4" x14ac:dyDescent="0.25">
      <c r="B203" s="26">
        <v>199</v>
      </c>
      <c r="C203" s="26">
        <v>51</v>
      </c>
      <c r="D203" s="26">
        <v>41.31</v>
      </c>
    </row>
    <row r="204" spans="2:4" x14ac:dyDescent="0.25">
      <c r="B204" s="26">
        <v>200</v>
      </c>
      <c r="C204" s="26">
        <v>39</v>
      </c>
      <c r="D204" s="26">
        <v>56.94</v>
      </c>
    </row>
    <row r="205" spans="2:4" x14ac:dyDescent="0.25">
      <c r="B205" s="26">
        <v>201</v>
      </c>
      <c r="C205" s="26">
        <v>129</v>
      </c>
      <c r="D205" s="26">
        <v>108.36</v>
      </c>
    </row>
    <row r="206" spans="2:4" x14ac:dyDescent="0.25">
      <c r="B206" s="26">
        <v>202</v>
      </c>
      <c r="C206" s="26">
        <v>64</v>
      </c>
      <c r="D206" s="26">
        <v>128</v>
      </c>
    </row>
    <row r="207" spans="2:4" x14ac:dyDescent="0.25">
      <c r="B207" s="26">
        <v>203</v>
      </c>
      <c r="C207" s="26">
        <v>53</v>
      </c>
      <c r="D207" s="26">
        <v>71.02</v>
      </c>
    </row>
    <row r="208" spans="2:4" x14ac:dyDescent="0.25">
      <c r="B208" s="26">
        <v>204</v>
      </c>
      <c r="C208" s="26">
        <v>94</v>
      </c>
      <c r="D208" s="26">
        <v>112.8</v>
      </c>
    </row>
    <row r="209" spans="2:4" x14ac:dyDescent="0.25">
      <c r="B209" s="26">
        <v>205</v>
      </c>
      <c r="C209" s="26">
        <v>128</v>
      </c>
      <c r="D209" s="26">
        <v>97.28</v>
      </c>
    </row>
    <row r="210" spans="2:4" x14ac:dyDescent="0.25">
      <c r="B210" s="26">
        <v>206</v>
      </c>
      <c r="C210" s="26">
        <v>87</v>
      </c>
      <c r="D210" s="26">
        <v>142.68</v>
      </c>
    </row>
    <row r="211" spans="2:4" x14ac:dyDescent="0.25">
      <c r="B211" s="26">
        <v>207</v>
      </c>
      <c r="C211" s="26">
        <v>124</v>
      </c>
      <c r="D211" s="26">
        <v>93</v>
      </c>
    </row>
    <row r="212" spans="2:4" x14ac:dyDescent="0.25">
      <c r="B212" s="26">
        <v>208</v>
      </c>
      <c r="C212" s="26">
        <v>128</v>
      </c>
      <c r="D212" s="26">
        <v>172.8</v>
      </c>
    </row>
    <row r="213" spans="2:4" x14ac:dyDescent="0.25">
      <c r="B213" s="26">
        <v>209</v>
      </c>
      <c r="C213" s="26">
        <v>47</v>
      </c>
      <c r="D213" s="26">
        <v>80.37</v>
      </c>
    </row>
    <row r="214" spans="2:4" x14ac:dyDescent="0.25">
      <c r="B214" s="26">
        <v>210</v>
      </c>
      <c r="C214" s="26">
        <v>29</v>
      </c>
      <c r="D214" s="26">
        <v>38.86</v>
      </c>
    </row>
    <row r="215" spans="2:4" x14ac:dyDescent="0.25">
      <c r="B215" s="26">
        <v>211</v>
      </c>
      <c r="C215" s="26">
        <v>50</v>
      </c>
      <c r="D215" s="26">
        <v>68</v>
      </c>
    </row>
    <row r="216" spans="2:4" x14ac:dyDescent="0.25">
      <c r="B216" s="26">
        <v>212</v>
      </c>
      <c r="C216" s="26">
        <v>57</v>
      </c>
      <c r="D216" s="26">
        <v>52.44</v>
      </c>
    </row>
    <row r="217" spans="2:4" x14ac:dyDescent="0.25">
      <c r="B217" s="26">
        <v>213</v>
      </c>
      <c r="C217" s="26">
        <v>45</v>
      </c>
      <c r="D217" s="26">
        <v>49.95</v>
      </c>
    </row>
    <row r="218" spans="2:4" x14ac:dyDescent="0.25">
      <c r="B218" s="26">
        <v>214</v>
      </c>
      <c r="C218" s="26">
        <v>108</v>
      </c>
      <c r="D218" s="26">
        <v>100.44</v>
      </c>
    </row>
    <row r="219" spans="2:4" x14ac:dyDescent="0.25">
      <c r="B219" s="26">
        <v>215</v>
      </c>
      <c r="C219" s="26">
        <v>114</v>
      </c>
      <c r="D219" s="26">
        <v>76.38</v>
      </c>
    </row>
    <row r="220" spans="2:4" x14ac:dyDescent="0.25">
      <c r="B220" s="26">
        <v>216</v>
      </c>
      <c r="C220" s="26">
        <v>74</v>
      </c>
      <c r="D220" s="26">
        <v>55.5</v>
      </c>
    </row>
    <row r="221" spans="2:4" x14ac:dyDescent="0.25">
      <c r="B221" s="26">
        <v>217</v>
      </c>
      <c r="C221" s="26">
        <v>26</v>
      </c>
      <c r="D221" s="26">
        <v>32.24</v>
      </c>
    </row>
    <row r="222" spans="2:4" x14ac:dyDescent="0.25">
      <c r="B222" s="26">
        <v>218</v>
      </c>
      <c r="C222" s="26">
        <v>111</v>
      </c>
      <c r="D222" s="26">
        <v>95.46</v>
      </c>
    </row>
    <row r="223" spans="2:4" x14ac:dyDescent="0.25">
      <c r="B223" s="26">
        <v>219</v>
      </c>
      <c r="C223" s="26">
        <v>62</v>
      </c>
      <c r="D223" s="26">
        <v>38.44</v>
      </c>
    </row>
    <row r="224" spans="2:4" x14ac:dyDescent="0.25">
      <c r="B224" s="26">
        <v>220</v>
      </c>
      <c r="C224" s="26">
        <v>119</v>
      </c>
      <c r="D224" s="26">
        <v>232.05</v>
      </c>
    </row>
    <row r="225" spans="2:4" x14ac:dyDescent="0.25">
      <c r="B225" s="26">
        <v>221</v>
      </c>
      <c r="C225" s="26">
        <v>44</v>
      </c>
      <c r="D225" s="26">
        <v>33.44</v>
      </c>
    </row>
    <row r="226" spans="2:4" x14ac:dyDescent="0.25">
      <c r="B226" s="26">
        <v>222</v>
      </c>
      <c r="C226" s="26">
        <v>130</v>
      </c>
      <c r="D226" s="26">
        <v>114.4</v>
      </c>
    </row>
    <row r="227" spans="2:4" x14ac:dyDescent="0.25">
      <c r="B227" s="26">
        <v>223</v>
      </c>
      <c r="C227" s="26">
        <v>82</v>
      </c>
      <c r="D227" s="26">
        <v>95.12</v>
      </c>
    </row>
    <row r="228" spans="2:4" x14ac:dyDescent="0.25">
      <c r="B228" s="26">
        <v>224</v>
      </c>
      <c r="C228" s="26">
        <v>40</v>
      </c>
      <c r="D228" s="26">
        <v>63.2</v>
      </c>
    </row>
    <row r="229" spans="2:4" x14ac:dyDescent="0.25">
      <c r="B229" s="26">
        <v>225</v>
      </c>
      <c r="C229" s="26">
        <v>59</v>
      </c>
      <c r="D229" s="26">
        <v>96.76</v>
      </c>
    </row>
    <row r="230" spans="2:4" x14ac:dyDescent="0.25">
      <c r="B230" s="26">
        <v>226</v>
      </c>
      <c r="C230" s="26">
        <v>48</v>
      </c>
      <c r="D230" s="26">
        <v>29.28</v>
      </c>
    </row>
    <row r="231" spans="2:4" x14ac:dyDescent="0.25">
      <c r="B231" s="26">
        <v>227</v>
      </c>
      <c r="C231" s="26">
        <v>116</v>
      </c>
      <c r="D231" s="26">
        <v>83.52</v>
      </c>
    </row>
    <row r="232" spans="2:4" x14ac:dyDescent="0.25">
      <c r="B232" s="26">
        <v>228</v>
      </c>
      <c r="C232" s="26">
        <v>111</v>
      </c>
      <c r="D232" s="26">
        <v>96.57</v>
      </c>
    </row>
    <row r="233" spans="2:4" x14ac:dyDescent="0.25">
      <c r="B233" s="26">
        <v>229</v>
      </c>
      <c r="C233" s="26">
        <v>64</v>
      </c>
      <c r="D233" s="26">
        <v>89.6</v>
      </c>
    </row>
    <row r="234" spans="2:4" x14ac:dyDescent="0.25">
      <c r="B234" s="26">
        <v>230</v>
      </c>
      <c r="C234" s="26">
        <v>83</v>
      </c>
      <c r="D234" s="26">
        <v>64.739999999999995</v>
      </c>
    </row>
    <row r="235" spans="2:4" x14ac:dyDescent="0.25">
      <c r="B235" s="26">
        <v>231</v>
      </c>
      <c r="C235" s="26">
        <v>114</v>
      </c>
      <c r="D235" s="26">
        <v>161.88</v>
      </c>
    </row>
    <row r="236" spans="2:4" x14ac:dyDescent="0.25">
      <c r="B236" s="26">
        <v>232</v>
      </c>
      <c r="C236" s="26">
        <v>68</v>
      </c>
      <c r="D236" s="26">
        <v>42.16</v>
      </c>
    </row>
    <row r="237" spans="2:4" x14ac:dyDescent="0.25">
      <c r="B237" s="26">
        <v>233</v>
      </c>
      <c r="C237" s="26">
        <v>23</v>
      </c>
      <c r="D237" s="26">
        <v>42.09</v>
      </c>
    </row>
    <row r="238" spans="2:4" x14ac:dyDescent="0.25">
      <c r="B238" s="26">
        <v>234</v>
      </c>
      <c r="C238" s="26">
        <v>40</v>
      </c>
      <c r="D238" s="26">
        <v>78</v>
      </c>
    </row>
    <row r="239" spans="2:4" x14ac:dyDescent="0.25">
      <c r="B239" s="26">
        <v>235</v>
      </c>
      <c r="C239" s="26">
        <v>100</v>
      </c>
      <c r="D239" s="26">
        <v>146</v>
      </c>
    </row>
    <row r="240" spans="2:4" x14ac:dyDescent="0.25">
      <c r="B240" s="26">
        <v>236</v>
      </c>
      <c r="C240" s="26">
        <v>32</v>
      </c>
      <c r="D240" s="26">
        <v>42.88</v>
      </c>
    </row>
    <row r="241" spans="2:4" x14ac:dyDescent="0.25">
      <c r="B241" s="26">
        <v>237</v>
      </c>
      <c r="C241" s="26">
        <v>39</v>
      </c>
      <c r="D241" s="26">
        <v>62.4</v>
      </c>
    </row>
    <row r="242" spans="2:4" x14ac:dyDescent="0.25">
      <c r="B242" s="26">
        <v>238</v>
      </c>
      <c r="C242" s="26">
        <v>30</v>
      </c>
      <c r="D242" s="26">
        <v>52.8</v>
      </c>
    </row>
    <row r="243" spans="2:4" x14ac:dyDescent="0.25">
      <c r="B243" s="26">
        <v>239</v>
      </c>
      <c r="C243" s="26">
        <v>27</v>
      </c>
      <c r="D243" s="26">
        <v>31.05</v>
      </c>
    </row>
    <row r="244" spans="2:4" x14ac:dyDescent="0.25">
      <c r="B244" s="26">
        <v>240</v>
      </c>
      <c r="C244" s="26">
        <v>98</v>
      </c>
      <c r="D244" s="26">
        <v>195.02</v>
      </c>
    </row>
    <row r="245" spans="2:4" x14ac:dyDescent="0.25">
      <c r="B245" s="26">
        <v>241</v>
      </c>
      <c r="C245" s="26">
        <v>103</v>
      </c>
      <c r="D245" s="26">
        <v>69.010000000000005</v>
      </c>
    </row>
    <row r="246" spans="2:4" x14ac:dyDescent="0.25">
      <c r="B246" s="26">
        <v>242</v>
      </c>
      <c r="C246" s="26">
        <v>53</v>
      </c>
      <c r="D246" s="26">
        <v>92.22</v>
      </c>
    </row>
    <row r="247" spans="2:4" x14ac:dyDescent="0.25">
      <c r="B247" s="26">
        <v>243</v>
      </c>
      <c r="C247" s="26">
        <v>34</v>
      </c>
      <c r="D247" s="26">
        <v>47.26</v>
      </c>
    </row>
    <row r="248" spans="2:4" x14ac:dyDescent="0.25">
      <c r="B248" s="26">
        <v>244</v>
      </c>
      <c r="C248" s="26">
        <v>76</v>
      </c>
      <c r="D248" s="26">
        <v>140.6</v>
      </c>
    </row>
    <row r="249" spans="2:4" x14ac:dyDescent="0.25">
      <c r="B249" s="26">
        <v>245</v>
      </c>
      <c r="C249" s="26">
        <v>101</v>
      </c>
      <c r="D249" s="26">
        <v>195.94</v>
      </c>
    </row>
    <row r="250" spans="2:4" x14ac:dyDescent="0.25">
      <c r="B250" s="26">
        <v>246</v>
      </c>
      <c r="C250" s="26">
        <v>36</v>
      </c>
      <c r="D250" s="26">
        <v>60.84</v>
      </c>
    </row>
    <row r="251" spans="2:4" x14ac:dyDescent="0.25">
      <c r="B251" s="26">
        <v>247</v>
      </c>
      <c r="C251" s="26">
        <v>49</v>
      </c>
      <c r="D251" s="26">
        <v>97.02</v>
      </c>
    </row>
    <row r="252" spans="2:4" x14ac:dyDescent="0.25">
      <c r="B252" s="26">
        <v>248</v>
      </c>
      <c r="C252" s="26">
        <v>56</v>
      </c>
      <c r="D252" s="26">
        <v>48.16</v>
      </c>
    </row>
    <row r="253" spans="2:4" x14ac:dyDescent="0.25">
      <c r="B253" s="26">
        <v>249</v>
      </c>
      <c r="C253" s="26">
        <v>82</v>
      </c>
      <c r="D253" s="26">
        <v>149.24</v>
      </c>
    </row>
    <row r="254" spans="2:4" x14ac:dyDescent="0.25">
      <c r="B254" s="26">
        <v>250</v>
      </c>
      <c r="C254" s="26">
        <v>124</v>
      </c>
      <c r="D254" s="26">
        <v>239.32</v>
      </c>
    </row>
    <row r="255" spans="2:4" x14ac:dyDescent="0.25">
      <c r="B255" s="26">
        <v>251</v>
      </c>
      <c r="C255" s="26">
        <v>82</v>
      </c>
      <c r="D255" s="26">
        <v>159.9</v>
      </c>
    </row>
    <row r="256" spans="2:4" x14ac:dyDescent="0.25">
      <c r="B256" s="26">
        <v>252</v>
      </c>
      <c r="C256" s="26">
        <v>24</v>
      </c>
      <c r="D256" s="26">
        <v>31.92</v>
      </c>
    </row>
    <row r="257" spans="2:4" x14ac:dyDescent="0.25">
      <c r="B257" s="26">
        <v>253</v>
      </c>
      <c r="C257" s="26">
        <v>49</v>
      </c>
      <c r="D257" s="26">
        <v>93.59</v>
      </c>
    </row>
    <row r="258" spans="2:4" x14ac:dyDescent="0.25">
      <c r="B258" s="26">
        <v>254</v>
      </c>
      <c r="C258" s="26">
        <v>34</v>
      </c>
      <c r="D258" s="26">
        <v>36.04</v>
      </c>
    </row>
    <row r="259" spans="2:4" x14ac:dyDescent="0.25">
      <c r="B259" s="26">
        <v>255</v>
      </c>
      <c r="C259" s="26">
        <v>57</v>
      </c>
      <c r="D259" s="26">
        <v>102.6</v>
      </c>
    </row>
    <row r="260" spans="2:4" x14ac:dyDescent="0.25">
      <c r="B260" s="26">
        <v>256</v>
      </c>
      <c r="C260" s="26">
        <v>76</v>
      </c>
      <c r="D260" s="26">
        <v>57.76</v>
      </c>
    </row>
    <row r="261" spans="2:4" x14ac:dyDescent="0.25">
      <c r="B261" s="26">
        <v>257</v>
      </c>
      <c r="C261" s="26">
        <v>76</v>
      </c>
      <c r="D261" s="26">
        <v>97.28</v>
      </c>
    </row>
    <row r="262" spans="2:4" x14ac:dyDescent="0.25">
      <c r="B262" s="26">
        <v>258</v>
      </c>
      <c r="C262" s="26">
        <v>73</v>
      </c>
      <c r="D262" s="26">
        <v>139.43</v>
      </c>
    </row>
    <row r="263" spans="2:4" x14ac:dyDescent="0.25">
      <c r="B263" s="26">
        <v>259</v>
      </c>
      <c r="C263" s="26">
        <v>26</v>
      </c>
      <c r="D263" s="26">
        <v>16.64</v>
      </c>
    </row>
    <row r="264" spans="2:4" x14ac:dyDescent="0.25">
      <c r="B264" s="26">
        <v>260</v>
      </c>
      <c r="C264" s="26">
        <v>43</v>
      </c>
      <c r="D264" s="26">
        <v>41.71</v>
      </c>
    </row>
    <row r="265" spans="2:4" x14ac:dyDescent="0.25">
      <c r="B265" s="26">
        <v>261</v>
      </c>
      <c r="C265" s="26">
        <v>76</v>
      </c>
      <c r="D265" s="26">
        <v>106.4</v>
      </c>
    </row>
    <row r="266" spans="2:4" x14ac:dyDescent="0.25">
      <c r="B266" s="26">
        <v>262</v>
      </c>
      <c r="C266" s="26">
        <v>80</v>
      </c>
      <c r="D266" s="26">
        <v>115.2</v>
      </c>
    </row>
    <row r="267" spans="2:4" x14ac:dyDescent="0.25">
      <c r="B267" s="26">
        <v>263</v>
      </c>
      <c r="C267" s="26">
        <v>24</v>
      </c>
      <c r="D267" s="26">
        <v>17.28</v>
      </c>
    </row>
    <row r="268" spans="2:4" x14ac:dyDescent="0.25">
      <c r="B268" s="26">
        <v>264</v>
      </c>
      <c r="C268" s="26">
        <v>44</v>
      </c>
      <c r="D268" s="26">
        <v>80.52</v>
      </c>
    </row>
    <row r="269" spans="2:4" x14ac:dyDescent="0.25">
      <c r="B269" s="26">
        <v>265</v>
      </c>
      <c r="C269" s="26">
        <v>59</v>
      </c>
      <c r="D269" s="26">
        <v>46.61</v>
      </c>
    </row>
    <row r="270" spans="2:4" x14ac:dyDescent="0.25">
      <c r="B270" s="26">
        <v>266</v>
      </c>
      <c r="C270" s="26">
        <v>69</v>
      </c>
      <c r="D270" s="26">
        <v>126.96</v>
      </c>
    </row>
    <row r="271" spans="2:4" x14ac:dyDescent="0.25">
      <c r="B271" s="26">
        <v>267</v>
      </c>
      <c r="C271" s="26">
        <v>95</v>
      </c>
      <c r="D271" s="26">
        <v>161.5</v>
      </c>
    </row>
    <row r="272" spans="2:4" x14ac:dyDescent="0.25">
      <c r="B272" s="26">
        <v>268</v>
      </c>
      <c r="C272" s="26">
        <v>92</v>
      </c>
      <c r="D272" s="26">
        <v>144.44</v>
      </c>
    </row>
    <row r="273" spans="2:4" x14ac:dyDescent="0.25">
      <c r="B273" s="26">
        <v>269</v>
      </c>
      <c r="C273" s="26">
        <v>37</v>
      </c>
      <c r="D273" s="26">
        <v>50.69</v>
      </c>
    </row>
    <row r="274" spans="2:4" x14ac:dyDescent="0.25">
      <c r="B274" s="26">
        <v>270</v>
      </c>
      <c r="C274" s="26">
        <v>105</v>
      </c>
      <c r="D274" s="26">
        <v>160.65</v>
      </c>
    </row>
    <row r="275" spans="2:4" x14ac:dyDescent="0.25">
      <c r="B275" s="26">
        <v>271</v>
      </c>
      <c r="C275" s="26">
        <v>126</v>
      </c>
      <c r="D275" s="26">
        <v>231.84</v>
      </c>
    </row>
    <row r="276" spans="2:4" x14ac:dyDescent="0.25">
      <c r="B276" s="26">
        <v>272</v>
      </c>
      <c r="C276" s="26">
        <v>37</v>
      </c>
      <c r="D276" s="26">
        <v>50.32</v>
      </c>
    </row>
    <row r="277" spans="2:4" x14ac:dyDescent="0.25">
      <c r="B277" s="26">
        <v>273</v>
      </c>
      <c r="C277" s="26">
        <v>31</v>
      </c>
      <c r="D277" s="26">
        <v>61.38</v>
      </c>
    </row>
    <row r="278" spans="2:4" x14ac:dyDescent="0.25">
      <c r="B278" s="26">
        <v>274</v>
      </c>
      <c r="C278" s="26">
        <v>49</v>
      </c>
      <c r="D278" s="26">
        <v>47.04</v>
      </c>
    </row>
    <row r="279" spans="2:4" x14ac:dyDescent="0.25">
      <c r="B279" s="26">
        <v>275</v>
      </c>
      <c r="C279" s="26">
        <v>37</v>
      </c>
      <c r="D279" s="26">
        <v>67.34</v>
      </c>
    </row>
    <row r="280" spans="2:4" x14ac:dyDescent="0.25">
      <c r="B280" s="26">
        <v>276</v>
      </c>
      <c r="C280" s="26">
        <v>83</v>
      </c>
      <c r="D280" s="26">
        <v>70.55</v>
      </c>
    </row>
    <row r="281" spans="2:4" x14ac:dyDescent="0.25">
      <c r="B281" s="26">
        <v>277</v>
      </c>
      <c r="C281" s="26">
        <v>98</v>
      </c>
      <c r="D281" s="26">
        <v>156.80000000000001</v>
      </c>
    </row>
    <row r="282" spans="2:4" x14ac:dyDescent="0.25">
      <c r="B282" s="26">
        <v>278</v>
      </c>
      <c r="C282" s="26">
        <v>38</v>
      </c>
      <c r="D282" s="26">
        <v>39.14</v>
      </c>
    </row>
    <row r="283" spans="2:4" x14ac:dyDescent="0.25">
      <c r="B283" s="26">
        <v>279</v>
      </c>
      <c r="C283" s="26">
        <v>101</v>
      </c>
      <c r="D283" s="26">
        <v>165.64</v>
      </c>
    </row>
    <row r="284" spans="2:4" x14ac:dyDescent="0.25">
      <c r="B284" s="26">
        <v>280</v>
      </c>
      <c r="C284" s="26">
        <v>53</v>
      </c>
      <c r="D284" s="26">
        <v>71.55</v>
      </c>
    </row>
    <row r="285" spans="2:4" x14ac:dyDescent="0.25">
      <c r="B285" s="26">
        <v>281</v>
      </c>
      <c r="C285" s="26">
        <v>130</v>
      </c>
      <c r="D285" s="26">
        <v>218.4</v>
      </c>
    </row>
    <row r="286" spans="2:4" x14ac:dyDescent="0.25">
      <c r="B286" s="26">
        <v>282</v>
      </c>
      <c r="C286" s="26">
        <v>84</v>
      </c>
      <c r="D286" s="26">
        <v>89.88</v>
      </c>
    </row>
    <row r="287" spans="2:4" x14ac:dyDescent="0.25">
      <c r="B287" s="26">
        <v>283</v>
      </c>
      <c r="C287" s="26">
        <v>102</v>
      </c>
      <c r="D287" s="26">
        <v>72.42</v>
      </c>
    </row>
    <row r="288" spans="2:4" x14ac:dyDescent="0.25">
      <c r="B288" s="26">
        <v>284</v>
      </c>
      <c r="C288" s="26">
        <v>122</v>
      </c>
      <c r="D288" s="26">
        <v>146.4</v>
      </c>
    </row>
    <row r="289" spans="2:4" x14ac:dyDescent="0.25">
      <c r="B289" s="26">
        <v>285</v>
      </c>
      <c r="C289" s="26">
        <v>27</v>
      </c>
      <c r="D289" s="26">
        <v>49.68</v>
      </c>
    </row>
    <row r="290" spans="2:4" x14ac:dyDescent="0.25">
      <c r="B290" s="26">
        <v>286</v>
      </c>
      <c r="C290" s="26">
        <v>42</v>
      </c>
      <c r="D290" s="26">
        <v>52.92</v>
      </c>
    </row>
    <row r="291" spans="2:4" x14ac:dyDescent="0.25">
      <c r="B291" s="26">
        <v>287</v>
      </c>
      <c r="C291" s="26">
        <v>95</v>
      </c>
      <c r="D291" s="26">
        <v>126.35</v>
      </c>
    </row>
    <row r="292" spans="2:4" x14ac:dyDescent="0.25">
      <c r="B292" s="26">
        <v>288</v>
      </c>
      <c r="C292" s="26">
        <v>100</v>
      </c>
      <c r="D292" s="26">
        <v>112</v>
      </c>
    </row>
    <row r="293" spans="2:4" x14ac:dyDescent="0.25">
      <c r="B293" s="26">
        <v>289</v>
      </c>
      <c r="C293" s="26">
        <v>96</v>
      </c>
      <c r="D293" s="26">
        <v>120.96</v>
      </c>
    </row>
    <row r="294" spans="2:4" x14ac:dyDescent="0.25">
      <c r="B294" s="26">
        <v>290</v>
      </c>
      <c r="C294" s="26">
        <v>99</v>
      </c>
      <c r="D294" s="26">
        <v>75.239999999999995</v>
      </c>
    </row>
    <row r="295" spans="2:4" x14ac:dyDescent="0.25">
      <c r="B295" s="26">
        <v>291</v>
      </c>
      <c r="C295" s="26">
        <v>89</v>
      </c>
      <c r="D295" s="26">
        <v>64.97</v>
      </c>
    </row>
    <row r="296" spans="2:4" x14ac:dyDescent="0.25">
      <c r="B296" s="26">
        <v>292</v>
      </c>
      <c r="C296" s="26">
        <v>81</v>
      </c>
      <c r="D296" s="26">
        <v>119.07</v>
      </c>
    </row>
    <row r="297" spans="2:4" x14ac:dyDescent="0.25">
      <c r="B297" s="26">
        <v>293</v>
      </c>
      <c r="C297" s="26">
        <v>128</v>
      </c>
      <c r="D297" s="26">
        <v>96</v>
      </c>
    </row>
    <row r="298" spans="2:4" x14ac:dyDescent="0.25">
      <c r="B298" s="26">
        <v>294</v>
      </c>
      <c r="C298" s="26">
        <v>33</v>
      </c>
      <c r="D298" s="26">
        <v>25.41</v>
      </c>
    </row>
    <row r="299" spans="2:4" x14ac:dyDescent="0.25">
      <c r="B299" s="26">
        <v>295</v>
      </c>
      <c r="C299" s="26">
        <v>84</v>
      </c>
      <c r="D299" s="26">
        <v>115.92</v>
      </c>
    </row>
    <row r="300" spans="2:4" x14ac:dyDescent="0.25">
      <c r="B300" s="26">
        <v>296</v>
      </c>
      <c r="C300" s="26">
        <v>122</v>
      </c>
      <c r="D300" s="26">
        <v>224.48</v>
      </c>
    </row>
    <row r="301" spans="2:4" x14ac:dyDescent="0.25">
      <c r="B301" s="26">
        <v>297</v>
      </c>
      <c r="C301" s="26">
        <v>73</v>
      </c>
      <c r="D301" s="26">
        <v>122.64</v>
      </c>
    </row>
    <row r="302" spans="2:4" x14ac:dyDescent="0.25">
      <c r="B302" s="26">
        <v>298</v>
      </c>
      <c r="C302" s="26">
        <v>77</v>
      </c>
      <c r="D302" s="26">
        <v>125.51</v>
      </c>
    </row>
    <row r="303" spans="2:4" x14ac:dyDescent="0.25">
      <c r="B303" s="26">
        <v>299</v>
      </c>
      <c r="C303" s="26">
        <v>91</v>
      </c>
      <c r="D303" s="26">
        <v>74.62</v>
      </c>
    </row>
    <row r="304" spans="2:4" x14ac:dyDescent="0.25">
      <c r="B304" s="26">
        <v>300</v>
      </c>
      <c r="C304" s="26">
        <v>47</v>
      </c>
      <c r="D304" s="26">
        <v>65.8</v>
      </c>
    </row>
    <row r="305" spans="2:4" x14ac:dyDescent="0.25">
      <c r="B305" s="26">
        <v>301</v>
      </c>
      <c r="C305" s="26">
        <v>22</v>
      </c>
      <c r="D305" s="26">
        <v>24.42</v>
      </c>
    </row>
    <row r="306" spans="2:4" x14ac:dyDescent="0.25">
      <c r="B306" s="26">
        <v>302</v>
      </c>
      <c r="C306" s="26">
        <v>65</v>
      </c>
      <c r="D306" s="26">
        <v>89.7</v>
      </c>
    </row>
    <row r="307" spans="2:4" x14ac:dyDescent="0.25">
      <c r="B307" s="26">
        <v>303</v>
      </c>
      <c r="C307" s="26">
        <v>107</v>
      </c>
      <c r="D307" s="26">
        <v>167.99</v>
      </c>
    </row>
    <row r="308" spans="2:4" x14ac:dyDescent="0.25">
      <c r="B308" s="26">
        <v>304</v>
      </c>
      <c r="C308" s="26">
        <v>43</v>
      </c>
      <c r="D308" s="26">
        <v>33.97</v>
      </c>
    </row>
    <row r="309" spans="2:4" x14ac:dyDescent="0.25">
      <c r="B309" s="26">
        <v>305</v>
      </c>
      <c r="C309" s="26">
        <v>102</v>
      </c>
      <c r="D309" s="26">
        <v>84.66</v>
      </c>
    </row>
    <row r="310" spans="2:4" x14ac:dyDescent="0.25">
      <c r="B310" s="26">
        <v>306</v>
      </c>
      <c r="C310" s="26">
        <v>81</v>
      </c>
      <c r="D310" s="26">
        <v>127.98</v>
      </c>
    </row>
    <row r="311" spans="2:4" x14ac:dyDescent="0.25">
      <c r="B311" s="26">
        <v>307</v>
      </c>
      <c r="C311" s="26">
        <v>126</v>
      </c>
      <c r="D311" s="26">
        <v>197.82</v>
      </c>
    </row>
    <row r="312" spans="2:4" x14ac:dyDescent="0.25">
      <c r="B312" s="26">
        <v>308</v>
      </c>
      <c r="C312" s="26">
        <v>78</v>
      </c>
      <c r="D312" s="26">
        <v>60.84</v>
      </c>
    </row>
    <row r="313" spans="2:4" x14ac:dyDescent="0.25">
      <c r="B313" s="26">
        <v>309</v>
      </c>
      <c r="C313" s="26">
        <v>85</v>
      </c>
      <c r="D313" s="26">
        <v>51</v>
      </c>
    </row>
    <row r="314" spans="2:4" x14ac:dyDescent="0.25">
      <c r="B314" s="26">
        <v>310</v>
      </c>
      <c r="C314" s="26">
        <v>52</v>
      </c>
      <c r="D314" s="26">
        <v>101.4</v>
      </c>
    </row>
    <row r="315" spans="2:4" x14ac:dyDescent="0.25">
      <c r="B315" s="26">
        <v>311</v>
      </c>
      <c r="C315" s="26">
        <v>63</v>
      </c>
      <c r="D315" s="26">
        <v>57.96</v>
      </c>
    </row>
    <row r="316" spans="2:4" x14ac:dyDescent="0.25">
      <c r="B316" s="26">
        <v>312</v>
      </c>
      <c r="C316" s="26">
        <v>121</v>
      </c>
      <c r="D316" s="26">
        <v>122.21</v>
      </c>
    </row>
    <row r="317" spans="2:4" x14ac:dyDescent="0.25">
      <c r="B317" s="26">
        <v>313</v>
      </c>
      <c r="C317" s="26">
        <v>29</v>
      </c>
      <c r="D317" s="26">
        <v>34.51</v>
      </c>
    </row>
    <row r="318" spans="2:4" x14ac:dyDescent="0.25">
      <c r="B318" s="26">
        <v>314</v>
      </c>
      <c r="C318" s="26">
        <v>114</v>
      </c>
      <c r="D318" s="26">
        <v>197.22</v>
      </c>
    </row>
    <row r="319" spans="2:4" x14ac:dyDescent="0.25">
      <c r="B319" s="26">
        <v>315</v>
      </c>
      <c r="C319" s="26">
        <v>79</v>
      </c>
      <c r="D319" s="26">
        <v>135.09</v>
      </c>
    </row>
    <row r="320" spans="2:4" x14ac:dyDescent="0.25">
      <c r="B320" s="26">
        <v>316</v>
      </c>
      <c r="C320" s="26">
        <v>121</v>
      </c>
      <c r="D320" s="26">
        <v>101.64</v>
      </c>
    </row>
    <row r="321" spans="2:4" x14ac:dyDescent="0.25">
      <c r="B321" s="26">
        <v>317</v>
      </c>
      <c r="C321" s="26">
        <v>25</v>
      </c>
      <c r="D321" s="26">
        <v>23.5</v>
      </c>
    </row>
    <row r="322" spans="2:4" x14ac:dyDescent="0.25">
      <c r="B322" s="26">
        <v>318</v>
      </c>
      <c r="C322" s="26">
        <v>32</v>
      </c>
      <c r="D322" s="26">
        <v>42.24</v>
      </c>
    </row>
    <row r="323" spans="2:4" x14ac:dyDescent="0.25">
      <c r="B323" s="26">
        <v>319</v>
      </c>
      <c r="C323" s="26">
        <v>27</v>
      </c>
      <c r="D323" s="26">
        <v>48.06</v>
      </c>
    </row>
    <row r="324" spans="2:4" x14ac:dyDescent="0.25">
      <c r="B324" s="26">
        <v>320</v>
      </c>
      <c r="C324" s="26">
        <v>93</v>
      </c>
      <c r="D324" s="26">
        <v>142.29</v>
      </c>
    </row>
    <row r="325" spans="2:4" x14ac:dyDescent="0.25">
      <c r="B325" s="26">
        <v>321</v>
      </c>
      <c r="C325" s="26">
        <v>93</v>
      </c>
      <c r="D325" s="26">
        <v>72.540000000000006</v>
      </c>
    </row>
    <row r="326" spans="2:4" x14ac:dyDescent="0.25">
      <c r="B326" s="26">
        <v>322</v>
      </c>
      <c r="C326" s="26">
        <v>37</v>
      </c>
      <c r="D326" s="26">
        <v>27.01</v>
      </c>
    </row>
    <row r="327" spans="2:4" x14ac:dyDescent="0.25">
      <c r="B327" s="26">
        <v>323</v>
      </c>
      <c r="C327" s="26">
        <v>49</v>
      </c>
      <c r="D327" s="26">
        <v>45.57</v>
      </c>
    </row>
    <row r="328" spans="2:4" x14ac:dyDescent="0.25">
      <c r="B328" s="26">
        <v>324</v>
      </c>
      <c r="C328" s="26">
        <v>75</v>
      </c>
      <c r="D328" s="26">
        <v>107.25</v>
      </c>
    </row>
    <row r="329" spans="2:4" x14ac:dyDescent="0.25">
      <c r="B329" s="26">
        <v>325</v>
      </c>
      <c r="C329" s="26">
        <v>99</v>
      </c>
      <c r="D329" s="26">
        <v>167.31</v>
      </c>
    </row>
    <row r="330" spans="2:4" x14ac:dyDescent="0.25">
      <c r="B330" s="26">
        <v>326</v>
      </c>
      <c r="C330" s="26">
        <v>40</v>
      </c>
      <c r="D330" s="26">
        <v>74.400000000000006</v>
      </c>
    </row>
    <row r="331" spans="2:4" x14ac:dyDescent="0.25">
      <c r="B331" s="26">
        <v>327</v>
      </c>
      <c r="C331" s="26">
        <v>119</v>
      </c>
      <c r="D331" s="26">
        <v>73.78</v>
      </c>
    </row>
    <row r="332" spans="2:4" x14ac:dyDescent="0.25">
      <c r="B332" s="26">
        <v>328</v>
      </c>
      <c r="C332" s="26">
        <v>122</v>
      </c>
      <c r="D332" s="26">
        <v>192.76</v>
      </c>
    </row>
    <row r="333" spans="2:4" x14ac:dyDescent="0.25">
      <c r="B333" s="26">
        <v>329</v>
      </c>
      <c r="C333" s="26">
        <v>87</v>
      </c>
      <c r="D333" s="26">
        <v>57.42</v>
      </c>
    </row>
    <row r="334" spans="2:4" x14ac:dyDescent="0.25">
      <c r="B334" s="26">
        <v>330</v>
      </c>
      <c r="C334" s="26">
        <v>106</v>
      </c>
      <c r="D334" s="26">
        <v>167.48</v>
      </c>
    </row>
    <row r="335" spans="2:4" x14ac:dyDescent="0.25">
      <c r="B335" s="26">
        <v>331</v>
      </c>
      <c r="C335" s="26">
        <v>88</v>
      </c>
      <c r="D335" s="26">
        <v>152.24</v>
      </c>
    </row>
    <row r="336" spans="2:4" x14ac:dyDescent="0.25">
      <c r="B336" s="26">
        <v>332</v>
      </c>
      <c r="C336" s="26">
        <v>60</v>
      </c>
      <c r="D336" s="26">
        <v>88.2</v>
      </c>
    </row>
    <row r="337" spans="2:4" x14ac:dyDescent="0.25">
      <c r="B337" s="26">
        <v>333</v>
      </c>
      <c r="C337" s="26">
        <v>51</v>
      </c>
      <c r="D337" s="26">
        <v>52.02</v>
      </c>
    </row>
    <row r="338" spans="2:4" x14ac:dyDescent="0.25">
      <c r="B338" s="26">
        <v>334</v>
      </c>
      <c r="C338" s="26">
        <v>44</v>
      </c>
      <c r="D338" s="26">
        <v>58.08</v>
      </c>
    </row>
    <row r="339" spans="2:4" x14ac:dyDescent="0.25">
      <c r="B339" s="26">
        <v>335</v>
      </c>
      <c r="C339" s="26">
        <v>40</v>
      </c>
      <c r="D339" s="26">
        <v>57.2</v>
      </c>
    </row>
    <row r="340" spans="2:4" x14ac:dyDescent="0.25">
      <c r="B340" s="26">
        <v>336</v>
      </c>
      <c r="C340" s="26">
        <v>30</v>
      </c>
      <c r="D340" s="26">
        <v>42.3</v>
      </c>
    </row>
    <row r="341" spans="2:4" x14ac:dyDescent="0.25">
      <c r="B341" s="26">
        <v>337</v>
      </c>
      <c r="C341" s="26">
        <v>115</v>
      </c>
      <c r="D341" s="26">
        <v>157.55000000000001</v>
      </c>
    </row>
    <row r="342" spans="2:4" x14ac:dyDescent="0.25">
      <c r="B342" s="26">
        <v>338</v>
      </c>
      <c r="C342" s="26">
        <v>104</v>
      </c>
      <c r="D342" s="26">
        <v>127.92</v>
      </c>
    </row>
    <row r="343" spans="2:4" x14ac:dyDescent="0.25">
      <c r="B343" s="26">
        <v>339</v>
      </c>
      <c r="C343" s="26">
        <v>105</v>
      </c>
      <c r="D343" s="26">
        <v>121.8</v>
      </c>
    </row>
    <row r="344" spans="2:4" x14ac:dyDescent="0.25">
      <c r="B344" s="26">
        <v>340</v>
      </c>
      <c r="C344" s="26">
        <v>105</v>
      </c>
      <c r="D344" s="26">
        <v>96.6</v>
      </c>
    </row>
    <row r="345" spans="2:4" x14ac:dyDescent="0.25">
      <c r="B345" s="26">
        <v>341</v>
      </c>
      <c r="C345" s="26">
        <v>66</v>
      </c>
      <c r="D345" s="26">
        <v>83.82</v>
      </c>
    </row>
    <row r="346" spans="2:4" x14ac:dyDescent="0.25">
      <c r="B346" s="26">
        <v>342</v>
      </c>
      <c r="C346" s="26">
        <v>42</v>
      </c>
      <c r="D346" s="26">
        <v>53.34</v>
      </c>
    </row>
    <row r="347" spans="2:4" x14ac:dyDescent="0.25">
      <c r="B347" s="26">
        <v>343</v>
      </c>
      <c r="C347" s="26">
        <v>39</v>
      </c>
      <c r="D347" s="26">
        <v>39.39</v>
      </c>
    </row>
    <row r="348" spans="2:4" x14ac:dyDescent="0.25">
      <c r="B348" s="26">
        <v>344</v>
      </c>
      <c r="C348" s="26">
        <v>97</v>
      </c>
      <c r="D348" s="26">
        <v>167.81</v>
      </c>
    </row>
    <row r="349" spans="2:4" x14ac:dyDescent="0.25">
      <c r="B349" s="26">
        <v>345</v>
      </c>
      <c r="C349" s="26">
        <v>102</v>
      </c>
      <c r="D349" s="26">
        <v>195.84</v>
      </c>
    </row>
    <row r="350" spans="2:4" x14ac:dyDescent="0.25">
      <c r="B350" s="26">
        <v>346</v>
      </c>
      <c r="C350" s="26">
        <v>112</v>
      </c>
      <c r="D350" s="26">
        <v>80.64</v>
      </c>
    </row>
    <row r="351" spans="2:4" x14ac:dyDescent="0.25">
      <c r="B351" s="26">
        <v>347</v>
      </c>
      <c r="C351" s="26">
        <v>66</v>
      </c>
      <c r="D351" s="26">
        <v>85.14</v>
      </c>
    </row>
    <row r="352" spans="2:4" x14ac:dyDescent="0.25">
      <c r="B352" s="26">
        <v>348</v>
      </c>
      <c r="C352" s="26">
        <v>60</v>
      </c>
      <c r="D352" s="26">
        <v>84.6</v>
      </c>
    </row>
    <row r="353" spans="2:4" x14ac:dyDescent="0.25">
      <c r="B353" s="26">
        <v>349</v>
      </c>
      <c r="C353" s="26">
        <v>27</v>
      </c>
      <c r="D353" s="26">
        <v>39.42</v>
      </c>
    </row>
    <row r="354" spans="2:4" x14ac:dyDescent="0.25">
      <c r="B354" s="26">
        <v>350</v>
      </c>
      <c r="C354" s="26">
        <v>27</v>
      </c>
      <c r="D354" s="26">
        <v>28.08</v>
      </c>
    </row>
    <row r="355" spans="2:4" x14ac:dyDescent="0.25">
      <c r="B355" s="26">
        <v>351</v>
      </c>
      <c r="C355" s="26">
        <v>66</v>
      </c>
      <c r="D355" s="26">
        <v>116.16</v>
      </c>
    </row>
    <row r="356" spans="2:4" x14ac:dyDescent="0.25">
      <c r="B356" s="26">
        <v>352</v>
      </c>
      <c r="C356" s="26">
        <v>20</v>
      </c>
      <c r="D356" s="26">
        <v>16.2</v>
      </c>
    </row>
    <row r="357" spans="2:4" x14ac:dyDescent="0.25">
      <c r="B357" s="26">
        <v>353</v>
      </c>
      <c r="C357" s="26">
        <v>51</v>
      </c>
      <c r="D357" s="26">
        <v>91.29</v>
      </c>
    </row>
    <row r="358" spans="2:4" x14ac:dyDescent="0.25">
      <c r="B358" s="26">
        <v>354</v>
      </c>
      <c r="C358" s="26">
        <v>57</v>
      </c>
      <c r="D358" s="26">
        <v>75.81</v>
      </c>
    </row>
    <row r="359" spans="2:4" x14ac:dyDescent="0.25">
      <c r="B359" s="26">
        <v>355</v>
      </c>
      <c r="C359" s="26">
        <v>26</v>
      </c>
      <c r="D359" s="26">
        <v>34.58</v>
      </c>
    </row>
    <row r="360" spans="2:4" x14ac:dyDescent="0.25">
      <c r="B360" s="26">
        <v>356</v>
      </c>
      <c r="C360" s="26">
        <v>123</v>
      </c>
      <c r="D360" s="26">
        <v>79.95</v>
      </c>
    </row>
    <row r="361" spans="2:4" x14ac:dyDescent="0.25">
      <c r="B361" s="26">
        <v>357</v>
      </c>
      <c r="C361" s="26">
        <v>66</v>
      </c>
      <c r="D361" s="26">
        <v>56.1</v>
      </c>
    </row>
    <row r="362" spans="2:4" x14ac:dyDescent="0.25">
      <c r="B362" s="26">
        <v>358</v>
      </c>
      <c r="C362" s="26">
        <v>26</v>
      </c>
      <c r="D362" s="26">
        <v>34.06</v>
      </c>
    </row>
    <row r="363" spans="2:4" x14ac:dyDescent="0.25">
      <c r="B363" s="26">
        <v>359</v>
      </c>
      <c r="C363" s="26">
        <v>123</v>
      </c>
      <c r="D363" s="26">
        <v>131.61000000000001</v>
      </c>
    </row>
    <row r="364" spans="2:4" x14ac:dyDescent="0.25">
      <c r="B364" s="26">
        <v>360</v>
      </c>
      <c r="C364" s="26">
        <v>118</v>
      </c>
      <c r="D364" s="26">
        <v>218.3</v>
      </c>
    </row>
    <row r="365" spans="2:4" x14ac:dyDescent="0.25">
      <c r="B365" s="26">
        <v>361</v>
      </c>
      <c r="C365" s="26">
        <v>58</v>
      </c>
      <c r="D365" s="26">
        <v>106.72</v>
      </c>
    </row>
    <row r="366" spans="2:4" x14ac:dyDescent="0.25">
      <c r="B366" s="26">
        <v>362</v>
      </c>
      <c r="C366" s="26">
        <v>77</v>
      </c>
      <c r="D366" s="26">
        <v>100.1</v>
      </c>
    </row>
    <row r="367" spans="2:4" x14ac:dyDescent="0.25">
      <c r="B367" s="26">
        <v>363</v>
      </c>
      <c r="C367" s="26">
        <v>90</v>
      </c>
      <c r="D367" s="26">
        <v>54</v>
      </c>
    </row>
    <row r="368" spans="2:4" x14ac:dyDescent="0.25">
      <c r="B368" s="26">
        <v>364</v>
      </c>
      <c r="C368" s="26">
        <v>87</v>
      </c>
      <c r="D368" s="26">
        <v>130.5</v>
      </c>
    </row>
    <row r="369" spans="2:4" x14ac:dyDescent="0.25">
      <c r="B369" s="26">
        <v>365</v>
      </c>
      <c r="C369" s="26">
        <v>38</v>
      </c>
      <c r="D369" s="26">
        <v>42.56</v>
      </c>
    </row>
    <row r="370" spans="2:4" x14ac:dyDescent="0.25">
      <c r="B370" s="26">
        <v>366</v>
      </c>
      <c r="C370" s="26">
        <v>124</v>
      </c>
      <c r="D370" s="26">
        <v>157.47999999999999</v>
      </c>
    </row>
    <row r="371" spans="2:4" x14ac:dyDescent="0.25">
      <c r="B371" s="26">
        <v>367</v>
      </c>
      <c r="C371" s="26">
        <v>87</v>
      </c>
      <c r="D371" s="26">
        <v>60.9</v>
      </c>
    </row>
    <row r="372" spans="2:4" x14ac:dyDescent="0.25">
      <c r="B372" s="26">
        <v>368</v>
      </c>
      <c r="C372" s="26">
        <v>86</v>
      </c>
      <c r="D372" s="26">
        <v>73.959999999999994</v>
      </c>
    </row>
    <row r="373" spans="2:4" x14ac:dyDescent="0.25">
      <c r="B373" s="26">
        <v>369</v>
      </c>
      <c r="C373" s="26">
        <v>89</v>
      </c>
      <c r="D373" s="26">
        <v>93.45</v>
      </c>
    </row>
    <row r="374" spans="2:4" x14ac:dyDescent="0.25">
      <c r="B374" s="26">
        <v>370</v>
      </c>
      <c r="C374" s="26">
        <v>113</v>
      </c>
      <c r="D374" s="26">
        <v>188.71</v>
      </c>
    </row>
    <row r="375" spans="2:4" x14ac:dyDescent="0.25">
      <c r="B375" s="26">
        <v>371</v>
      </c>
      <c r="C375" s="26">
        <v>51</v>
      </c>
      <c r="D375" s="26">
        <v>89.25</v>
      </c>
    </row>
    <row r="376" spans="2:4" x14ac:dyDescent="0.25">
      <c r="B376" s="26">
        <v>372</v>
      </c>
      <c r="C376" s="26">
        <v>26</v>
      </c>
      <c r="D376" s="26">
        <v>26</v>
      </c>
    </row>
    <row r="377" spans="2:4" x14ac:dyDescent="0.25">
      <c r="B377" s="26">
        <v>373</v>
      </c>
      <c r="C377" s="26">
        <v>116</v>
      </c>
      <c r="D377" s="26">
        <v>141.52000000000001</v>
      </c>
    </row>
    <row r="378" spans="2:4" x14ac:dyDescent="0.25">
      <c r="B378" s="26">
        <v>374</v>
      </c>
      <c r="C378" s="26">
        <v>51</v>
      </c>
      <c r="D378" s="26">
        <v>78.03</v>
      </c>
    </row>
    <row r="379" spans="2:4" x14ac:dyDescent="0.25">
      <c r="B379" s="26">
        <v>375</v>
      </c>
      <c r="C379" s="26">
        <v>28</v>
      </c>
      <c r="D379" s="26">
        <v>46.2</v>
      </c>
    </row>
    <row r="380" spans="2:4" x14ac:dyDescent="0.25">
      <c r="B380" s="26">
        <v>376</v>
      </c>
      <c r="C380" s="26">
        <v>92</v>
      </c>
      <c r="D380" s="26">
        <v>151.80000000000001</v>
      </c>
    </row>
    <row r="381" spans="2:4" x14ac:dyDescent="0.25">
      <c r="B381" s="26">
        <v>377</v>
      </c>
      <c r="C381" s="26">
        <v>68</v>
      </c>
      <c r="D381" s="26">
        <v>45.56</v>
      </c>
    </row>
    <row r="382" spans="2:4" x14ac:dyDescent="0.25">
      <c r="B382" s="26">
        <v>378</v>
      </c>
      <c r="C382" s="26">
        <v>33</v>
      </c>
      <c r="D382" s="26">
        <v>65.010000000000005</v>
      </c>
    </row>
    <row r="383" spans="2:4" x14ac:dyDescent="0.25">
      <c r="B383" s="26">
        <v>379</v>
      </c>
      <c r="C383" s="26">
        <v>35</v>
      </c>
      <c r="D383" s="26">
        <v>46.9</v>
      </c>
    </row>
    <row r="384" spans="2:4" x14ac:dyDescent="0.25">
      <c r="B384" s="26">
        <v>380</v>
      </c>
      <c r="C384" s="26">
        <v>44</v>
      </c>
      <c r="D384" s="26">
        <v>47.96</v>
      </c>
    </row>
    <row r="385" spans="2:4" x14ac:dyDescent="0.25">
      <c r="B385" s="26">
        <v>381</v>
      </c>
      <c r="C385" s="26">
        <v>24</v>
      </c>
      <c r="D385" s="26">
        <v>21.12</v>
      </c>
    </row>
    <row r="386" spans="2:4" x14ac:dyDescent="0.25">
      <c r="B386" s="26">
        <v>382</v>
      </c>
      <c r="C386" s="26">
        <v>116</v>
      </c>
      <c r="D386" s="26">
        <v>110.2</v>
      </c>
    </row>
    <row r="387" spans="2:4" x14ac:dyDescent="0.25">
      <c r="B387" s="26">
        <v>383</v>
      </c>
      <c r="C387" s="26">
        <v>92</v>
      </c>
      <c r="D387" s="26">
        <v>172.96</v>
      </c>
    </row>
    <row r="388" spans="2:4" x14ac:dyDescent="0.25">
      <c r="B388" s="26">
        <v>384</v>
      </c>
      <c r="C388" s="26">
        <v>34</v>
      </c>
      <c r="D388" s="26">
        <v>36.380000000000003</v>
      </c>
    </row>
    <row r="389" spans="2:4" x14ac:dyDescent="0.25">
      <c r="B389" s="26">
        <v>385</v>
      </c>
      <c r="C389" s="26">
        <v>63</v>
      </c>
      <c r="D389" s="26">
        <v>100.8</v>
      </c>
    </row>
    <row r="390" spans="2:4" x14ac:dyDescent="0.25">
      <c r="B390" s="26">
        <v>386</v>
      </c>
      <c r="C390" s="26">
        <v>31</v>
      </c>
      <c r="D390" s="26">
        <v>51.15</v>
      </c>
    </row>
    <row r="391" spans="2:4" x14ac:dyDescent="0.25">
      <c r="B391" s="26">
        <v>387</v>
      </c>
      <c r="C391" s="26">
        <v>43</v>
      </c>
      <c r="D391" s="26">
        <v>85.57</v>
      </c>
    </row>
    <row r="392" spans="2:4" x14ac:dyDescent="0.25">
      <c r="B392" s="26">
        <v>388</v>
      </c>
      <c r="C392" s="26">
        <v>32</v>
      </c>
      <c r="D392" s="26">
        <v>40.64</v>
      </c>
    </row>
    <row r="393" spans="2:4" x14ac:dyDescent="0.25">
      <c r="B393" s="26">
        <v>389</v>
      </c>
      <c r="C393" s="26">
        <v>89</v>
      </c>
      <c r="D393" s="26">
        <v>65.86</v>
      </c>
    </row>
    <row r="394" spans="2:4" x14ac:dyDescent="0.25">
      <c r="B394" s="26">
        <v>390</v>
      </c>
      <c r="C394" s="26">
        <v>92</v>
      </c>
      <c r="D394" s="26">
        <v>69.92</v>
      </c>
    </row>
    <row r="395" spans="2:4" x14ac:dyDescent="0.25">
      <c r="B395" s="26">
        <v>391</v>
      </c>
      <c r="C395" s="26">
        <v>104</v>
      </c>
      <c r="D395" s="26">
        <v>113.36</v>
      </c>
    </row>
    <row r="396" spans="2:4" x14ac:dyDescent="0.25">
      <c r="B396" s="26">
        <v>392</v>
      </c>
      <c r="C396" s="26">
        <v>48</v>
      </c>
      <c r="D396" s="26">
        <v>31.2</v>
      </c>
    </row>
    <row r="397" spans="2:4" x14ac:dyDescent="0.25">
      <c r="B397" s="26">
        <v>393</v>
      </c>
      <c r="C397" s="26">
        <v>32</v>
      </c>
      <c r="D397" s="26">
        <v>38.08</v>
      </c>
    </row>
    <row r="398" spans="2:4" x14ac:dyDescent="0.25">
      <c r="B398" s="26">
        <v>394</v>
      </c>
      <c r="C398" s="26">
        <v>118</v>
      </c>
      <c r="D398" s="26">
        <v>83.78</v>
      </c>
    </row>
    <row r="399" spans="2:4" x14ac:dyDescent="0.25">
      <c r="B399" s="26">
        <v>395</v>
      </c>
      <c r="C399" s="26">
        <v>120</v>
      </c>
      <c r="D399" s="26">
        <v>152.4</v>
      </c>
    </row>
    <row r="400" spans="2:4" x14ac:dyDescent="0.25">
      <c r="B400" s="26">
        <v>396</v>
      </c>
      <c r="C400" s="26">
        <v>126</v>
      </c>
      <c r="D400" s="26">
        <v>197.82</v>
      </c>
    </row>
    <row r="401" spans="2:4" x14ac:dyDescent="0.25">
      <c r="B401" s="26">
        <v>397</v>
      </c>
      <c r="C401" s="26">
        <v>95</v>
      </c>
      <c r="D401" s="26">
        <v>124.45</v>
      </c>
    </row>
    <row r="402" spans="2:4" x14ac:dyDescent="0.25">
      <c r="B402" s="26">
        <v>398</v>
      </c>
      <c r="C402" s="26">
        <v>114</v>
      </c>
      <c r="D402" s="26">
        <v>214.32</v>
      </c>
    </row>
    <row r="403" spans="2:4" x14ac:dyDescent="0.25">
      <c r="B403" s="26">
        <v>399</v>
      </c>
      <c r="C403" s="26">
        <v>130</v>
      </c>
      <c r="D403" s="26">
        <v>204.1</v>
      </c>
    </row>
    <row r="404" spans="2:4" x14ac:dyDescent="0.25">
      <c r="B404" s="26">
        <v>400</v>
      </c>
      <c r="C404" s="26">
        <v>62</v>
      </c>
      <c r="D404" s="26">
        <v>75.02</v>
      </c>
    </row>
    <row r="405" spans="2:4" x14ac:dyDescent="0.25">
      <c r="B405" s="26">
        <v>401</v>
      </c>
      <c r="C405" s="26">
        <v>70</v>
      </c>
      <c r="D405" s="26">
        <v>93.8</v>
      </c>
    </row>
    <row r="406" spans="2:4" x14ac:dyDescent="0.25">
      <c r="B406" s="26">
        <v>402</v>
      </c>
      <c r="C406" s="26">
        <v>120</v>
      </c>
      <c r="D406" s="26">
        <v>104.4</v>
      </c>
    </row>
    <row r="407" spans="2:4" x14ac:dyDescent="0.25">
      <c r="B407" s="26">
        <v>403</v>
      </c>
      <c r="C407" s="26">
        <v>74</v>
      </c>
      <c r="D407" s="26">
        <v>82.14</v>
      </c>
    </row>
    <row r="408" spans="2:4" x14ac:dyDescent="0.25">
      <c r="B408" s="26">
        <v>404</v>
      </c>
      <c r="C408" s="26">
        <v>39</v>
      </c>
      <c r="D408" s="26">
        <v>76.44</v>
      </c>
    </row>
    <row r="409" spans="2:4" x14ac:dyDescent="0.25">
      <c r="B409" s="26">
        <v>405</v>
      </c>
      <c r="C409" s="26">
        <v>40</v>
      </c>
      <c r="D409" s="26">
        <v>42</v>
      </c>
    </row>
    <row r="410" spans="2:4" x14ac:dyDescent="0.25">
      <c r="B410" s="26">
        <v>406</v>
      </c>
      <c r="C410" s="26">
        <v>107</v>
      </c>
      <c r="D410" s="26">
        <v>212.93</v>
      </c>
    </row>
    <row r="411" spans="2:4" x14ac:dyDescent="0.25">
      <c r="B411" s="26">
        <v>407</v>
      </c>
      <c r="C411" s="26">
        <v>104</v>
      </c>
      <c r="D411" s="26">
        <v>182</v>
      </c>
    </row>
    <row r="412" spans="2:4" x14ac:dyDescent="0.25">
      <c r="B412" s="26">
        <v>408</v>
      </c>
      <c r="C412" s="26">
        <v>26</v>
      </c>
      <c r="D412" s="26">
        <v>24.18</v>
      </c>
    </row>
    <row r="413" spans="2:4" x14ac:dyDescent="0.25">
      <c r="B413" s="26">
        <v>409</v>
      </c>
      <c r="C413" s="26">
        <v>101</v>
      </c>
      <c r="D413" s="26">
        <v>78.78</v>
      </c>
    </row>
    <row r="414" spans="2:4" x14ac:dyDescent="0.25">
      <c r="B414" s="26">
        <v>410</v>
      </c>
      <c r="C414" s="26">
        <v>55</v>
      </c>
      <c r="D414" s="26">
        <v>75.900000000000006</v>
      </c>
    </row>
    <row r="415" spans="2:4" x14ac:dyDescent="0.25">
      <c r="B415" s="26">
        <v>411</v>
      </c>
      <c r="C415" s="26">
        <v>54</v>
      </c>
      <c r="D415" s="26">
        <v>68.58</v>
      </c>
    </row>
    <row r="416" spans="2:4" x14ac:dyDescent="0.25">
      <c r="B416" s="26">
        <v>412</v>
      </c>
      <c r="C416" s="26">
        <v>120</v>
      </c>
      <c r="D416" s="26">
        <v>111.6</v>
      </c>
    </row>
    <row r="417" spans="2:4" x14ac:dyDescent="0.25">
      <c r="B417" s="26">
        <v>413</v>
      </c>
      <c r="C417" s="26">
        <v>120</v>
      </c>
      <c r="D417" s="26">
        <v>98.4</v>
      </c>
    </row>
    <row r="418" spans="2:4" x14ac:dyDescent="0.25">
      <c r="B418" s="26">
        <v>414</v>
      </c>
      <c r="C418" s="26">
        <v>108</v>
      </c>
      <c r="D418" s="26">
        <v>101.52</v>
      </c>
    </row>
    <row r="419" spans="2:4" x14ac:dyDescent="0.25">
      <c r="B419" s="26">
        <v>415</v>
      </c>
      <c r="C419" s="26">
        <v>90</v>
      </c>
      <c r="D419" s="26">
        <v>156.6</v>
      </c>
    </row>
    <row r="420" spans="2:4" x14ac:dyDescent="0.25">
      <c r="B420" s="26">
        <v>416</v>
      </c>
      <c r="C420" s="26">
        <v>129</v>
      </c>
      <c r="D420" s="26">
        <v>148.35</v>
      </c>
    </row>
    <row r="421" spans="2:4" x14ac:dyDescent="0.25">
      <c r="B421" s="26">
        <v>417</v>
      </c>
      <c r="C421" s="26">
        <v>64</v>
      </c>
      <c r="D421" s="26">
        <v>76.8</v>
      </c>
    </row>
    <row r="422" spans="2:4" x14ac:dyDescent="0.25">
      <c r="B422" s="26">
        <v>418</v>
      </c>
      <c r="C422" s="26">
        <v>85</v>
      </c>
      <c r="D422" s="26">
        <v>65.45</v>
      </c>
    </row>
    <row r="423" spans="2:4" x14ac:dyDescent="0.25">
      <c r="B423" s="26">
        <v>419</v>
      </c>
      <c r="C423" s="26">
        <v>123</v>
      </c>
      <c r="D423" s="26">
        <v>182.04</v>
      </c>
    </row>
    <row r="424" spans="2:4" x14ac:dyDescent="0.25">
      <c r="B424" s="26">
        <v>420</v>
      </c>
      <c r="C424" s="26">
        <v>47</v>
      </c>
      <c r="D424" s="26">
        <v>81.78</v>
      </c>
    </row>
    <row r="425" spans="2:4" x14ac:dyDescent="0.25">
      <c r="B425" s="26">
        <v>421</v>
      </c>
      <c r="C425" s="26">
        <v>37</v>
      </c>
      <c r="D425" s="26">
        <v>64.010000000000005</v>
      </c>
    </row>
    <row r="426" spans="2:4" x14ac:dyDescent="0.25">
      <c r="B426" s="26">
        <v>422</v>
      </c>
      <c r="C426" s="26">
        <v>92</v>
      </c>
      <c r="D426" s="26">
        <v>79.12</v>
      </c>
    </row>
    <row r="427" spans="2:4" x14ac:dyDescent="0.25">
      <c r="B427" s="26">
        <v>423</v>
      </c>
      <c r="C427" s="26">
        <v>79</v>
      </c>
      <c r="D427" s="26">
        <v>82.95</v>
      </c>
    </row>
    <row r="428" spans="2:4" x14ac:dyDescent="0.25">
      <c r="B428" s="26">
        <v>424</v>
      </c>
      <c r="C428" s="26">
        <v>95</v>
      </c>
      <c r="D428" s="26">
        <v>98.8</v>
      </c>
    </row>
    <row r="429" spans="2:4" x14ac:dyDescent="0.25">
      <c r="B429" s="26">
        <v>425</v>
      </c>
      <c r="C429" s="26">
        <v>107</v>
      </c>
      <c r="D429" s="26">
        <v>157.29</v>
      </c>
    </row>
    <row r="430" spans="2:4" x14ac:dyDescent="0.25">
      <c r="B430" s="26">
        <v>426</v>
      </c>
      <c r="C430" s="26">
        <v>92</v>
      </c>
      <c r="D430" s="26">
        <v>97.52</v>
      </c>
    </row>
    <row r="431" spans="2:4" x14ac:dyDescent="0.25">
      <c r="B431" s="26">
        <v>427</v>
      </c>
      <c r="C431" s="26">
        <v>80</v>
      </c>
      <c r="D431" s="26">
        <v>140.80000000000001</v>
      </c>
    </row>
    <row r="432" spans="2:4" x14ac:dyDescent="0.25">
      <c r="B432" s="26">
        <v>428</v>
      </c>
      <c r="C432" s="26">
        <v>51</v>
      </c>
      <c r="D432" s="26">
        <v>58.65</v>
      </c>
    </row>
    <row r="433" spans="2:4" x14ac:dyDescent="0.25">
      <c r="B433" s="26">
        <v>429</v>
      </c>
      <c r="C433" s="26">
        <v>76</v>
      </c>
      <c r="D433" s="26">
        <v>56.24</v>
      </c>
    </row>
    <row r="434" spans="2:4" x14ac:dyDescent="0.25">
      <c r="B434" s="26">
        <v>430</v>
      </c>
      <c r="C434" s="26">
        <v>115</v>
      </c>
      <c r="D434" s="26">
        <v>126.5</v>
      </c>
    </row>
    <row r="435" spans="2:4" x14ac:dyDescent="0.25">
      <c r="B435" s="26">
        <v>431</v>
      </c>
      <c r="C435" s="26">
        <v>71</v>
      </c>
      <c r="D435" s="26">
        <v>74.55</v>
      </c>
    </row>
    <row r="436" spans="2:4" x14ac:dyDescent="0.25">
      <c r="B436" s="26">
        <v>432</v>
      </c>
      <c r="C436" s="26">
        <v>74</v>
      </c>
      <c r="D436" s="26">
        <v>102.12</v>
      </c>
    </row>
    <row r="437" spans="2:4" x14ac:dyDescent="0.25">
      <c r="B437" s="26">
        <v>433</v>
      </c>
      <c r="C437" s="26">
        <v>111</v>
      </c>
      <c r="D437" s="26">
        <v>108.78</v>
      </c>
    </row>
    <row r="438" spans="2:4" x14ac:dyDescent="0.25">
      <c r="B438" s="26">
        <v>434</v>
      </c>
      <c r="C438" s="26">
        <v>81</v>
      </c>
      <c r="D438" s="26">
        <v>106.11</v>
      </c>
    </row>
    <row r="439" spans="2:4" x14ac:dyDescent="0.25">
      <c r="B439" s="26">
        <v>435</v>
      </c>
      <c r="C439" s="26">
        <v>92</v>
      </c>
      <c r="D439" s="26">
        <v>77.28</v>
      </c>
    </row>
    <row r="440" spans="2:4" x14ac:dyDescent="0.25">
      <c r="B440" s="26">
        <v>436</v>
      </c>
      <c r="C440" s="26">
        <v>35</v>
      </c>
      <c r="D440" s="26">
        <v>33.25</v>
      </c>
    </row>
    <row r="441" spans="2:4" x14ac:dyDescent="0.25">
      <c r="B441" s="26">
        <v>437</v>
      </c>
      <c r="C441" s="26">
        <v>39</v>
      </c>
      <c r="D441" s="26">
        <v>24.96</v>
      </c>
    </row>
    <row r="442" spans="2:4" x14ac:dyDescent="0.25">
      <c r="B442" s="26">
        <v>438</v>
      </c>
      <c r="C442" s="26">
        <v>107</v>
      </c>
      <c r="D442" s="26">
        <v>175.48</v>
      </c>
    </row>
    <row r="443" spans="2:4" x14ac:dyDescent="0.25">
      <c r="B443" s="26">
        <v>439</v>
      </c>
      <c r="C443" s="26">
        <v>29</v>
      </c>
      <c r="D443" s="26">
        <v>24.94</v>
      </c>
    </row>
    <row r="444" spans="2:4" x14ac:dyDescent="0.25">
      <c r="B444" s="26">
        <v>440</v>
      </c>
      <c r="C444" s="26">
        <v>91</v>
      </c>
      <c r="D444" s="26">
        <v>121.94</v>
      </c>
    </row>
    <row r="445" spans="2:4" x14ac:dyDescent="0.25">
      <c r="B445" s="26">
        <v>441</v>
      </c>
      <c r="C445" s="26">
        <v>113</v>
      </c>
      <c r="D445" s="26">
        <v>80.23</v>
      </c>
    </row>
    <row r="446" spans="2:4" x14ac:dyDescent="0.25">
      <c r="B446" s="26">
        <v>442</v>
      </c>
      <c r="C446" s="26">
        <v>96</v>
      </c>
      <c r="D446" s="26">
        <v>190.08</v>
      </c>
    </row>
    <row r="447" spans="2:4" x14ac:dyDescent="0.25">
      <c r="B447" s="26">
        <v>443</v>
      </c>
      <c r="C447" s="26">
        <v>66</v>
      </c>
      <c r="D447" s="26">
        <v>85.14</v>
      </c>
    </row>
    <row r="448" spans="2:4" x14ac:dyDescent="0.25">
      <c r="B448" s="26">
        <v>444</v>
      </c>
      <c r="C448" s="26">
        <v>114</v>
      </c>
      <c r="D448" s="26">
        <v>206.34</v>
      </c>
    </row>
    <row r="449" spans="2:4" x14ac:dyDescent="0.25">
      <c r="B449" s="26">
        <v>445</v>
      </c>
      <c r="C449" s="26">
        <v>58</v>
      </c>
      <c r="D449" s="26">
        <v>89.9</v>
      </c>
    </row>
    <row r="450" spans="2:4" x14ac:dyDescent="0.25">
      <c r="B450" s="26">
        <v>446</v>
      </c>
      <c r="C450" s="26">
        <v>77</v>
      </c>
      <c r="D450" s="26">
        <v>104.72</v>
      </c>
    </row>
    <row r="451" spans="2:4" x14ac:dyDescent="0.25">
      <c r="B451" s="26">
        <v>447</v>
      </c>
      <c r="C451" s="26">
        <v>31</v>
      </c>
      <c r="D451" s="26">
        <v>28.21</v>
      </c>
    </row>
    <row r="452" spans="2:4" x14ac:dyDescent="0.25">
      <c r="B452" s="26">
        <v>448</v>
      </c>
      <c r="C452" s="26">
        <v>64</v>
      </c>
      <c r="D452" s="26">
        <v>125.44</v>
      </c>
    </row>
    <row r="453" spans="2:4" x14ac:dyDescent="0.25">
      <c r="B453" s="26">
        <v>449</v>
      </c>
      <c r="C453" s="26">
        <v>105</v>
      </c>
      <c r="D453" s="26">
        <v>148.05000000000001</v>
      </c>
    </row>
    <row r="454" spans="2:4" x14ac:dyDescent="0.25">
      <c r="B454" s="26">
        <v>450</v>
      </c>
      <c r="C454" s="26">
        <v>60</v>
      </c>
      <c r="D454" s="26">
        <v>61.8</v>
      </c>
    </row>
    <row r="455" spans="2:4" x14ac:dyDescent="0.25">
      <c r="B455" s="26">
        <v>451</v>
      </c>
      <c r="C455" s="26">
        <v>99</v>
      </c>
      <c r="D455" s="26">
        <v>170.28</v>
      </c>
    </row>
    <row r="456" spans="2:4" x14ac:dyDescent="0.25">
      <c r="B456" s="26">
        <v>452</v>
      </c>
      <c r="C456" s="26">
        <v>73</v>
      </c>
      <c r="D456" s="26">
        <v>118.99</v>
      </c>
    </row>
    <row r="457" spans="2:4" x14ac:dyDescent="0.25">
      <c r="B457" s="26">
        <v>453</v>
      </c>
      <c r="C457" s="26">
        <v>49</v>
      </c>
      <c r="D457" s="26">
        <v>76.44</v>
      </c>
    </row>
    <row r="458" spans="2:4" x14ac:dyDescent="0.25">
      <c r="B458" s="26">
        <v>454</v>
      </c>
      <c r="C458" s="26">
        <v>45</v>
      </c>
      <c r="D458" s="26">
        <v>39.6</v>
      </c>
    </row>
    <row r="459" spans="2:4" x14ac:dyDescent="0.25">
      <c r="B459" s="26">
        <v>455</v>
      </c>
      <c r="C459" s="26">
        <v>108</v>
      </c>
      <c r="D459" s="26">
        <v>138.24</v>
      </c>
    </row>
    <row r="460" spans="2:4" x14ac:dyDescent="0.25">
      <c r="B460" s="26">
        <v>456</v>
      </c>
      <c r="C460" s="26">
        <v>86</v>
      </c>
      <c r="D460" s="26">
        <v>142.76</v>
      </c>
    </row>
    <row r="461" spans="2:4" x14ac:dyDescent="0.25">
      <c r="B461" s="26">
        <v>457</v>
      </c>
      <c r="C461" s="26">
        <v>39</v>
      </c>
      <c r="D461" s="26">
        <v>43.29</v>
      </c>
    </row>
    <row r="462" spans="2:4" x14ac:dyDescent="0.25">
      <c r="B462" s="26">
        <v>458</v>
      </c>
      <c r="C462" s="26">
        <v>79</v>
      </c>
      <c r="D462" s="26">
        <v>140.62</v>
      </c>
    </row>
    <row r="463" spans="2:4" x14ac:dyDescent="0.25">
      <c r="B463" s="26">
        <v>459</v>
      </c>
      <c r="C463" s="26">
        <v>107</v>
      </c>
      <c r="D463" s="26">
        <v>188.32</v>
      </c>
    </row>
    <row r="464" spans="2:4" x14ac:dyDescent="0.25">
      <c r="B464" s="26">
        <v>460</v>
      </c>
      <c r="C464" s="26">
        <v>129</v>
      </c>
      <c r="D464" s="26">
        <v>190.92</v>
      </c>
    </row>
    <row r="465" spans="2:4" x14ac:dyDescent="0.25">
      <c r="B465" s="26">
        <v>461</v>
      </c>
      <c r="C465" s="26">
        <v>28</v>
      </c>
      <c r="D465" s="26">
        <v>42.28</v>
      </c>
    </row>
    <row r="466" spans="2:4" x14ac:dyDescent="0.25">
      <c r="B466" s="26">
        <v>462</v>
      </c>
      <c r="C466" s="26">
        <v>72</v>
      </c>
      <c r="D466" s="26">
        <v>46.08</v>
      </c>
    </row>
    <row r="467" spans="2:4" x14ac:dyDescent="0.25">
      <c r="B467" s="26">
        <v>463</v>
      </c>
      <c r="C467" s="26">
        <v>70</v>
      </c>
      <c r="D467" s="26">
        <v>46.2</v>
      </c>
    </row>
    <row r="468" spans="2:4" x14ac:dyDescent="0.25">
      <c r="B468" s="26">
        <v>464</v>
      </c>
      <c r="C468" s="26">
        <v>20</v>
      </c>
      <c r="D468" s="26">
        <v>37.4</v>
      </c>
    </row>
    <row r="469" spans="2:4" x14ac:dyDescent="0.25">
      <c r="B469" s="26">
        <v>465</v>
      </c>
      <c r="C469" s="26">
        <v>86</v>
      </c>
      <c r="D469" s="26">
        <v>73.959999999999994</v>
      </c>
    </row>
    <row r="470" spans="2:4" x14ac:dyDescent="0.25">
      <c r="B470" s="26">
        <v>466</v>
      </c>
      <c r="C470" s="26">
        <v>94</v>
      </c>
      <c r="D470" s="26">
        <v>69.56</v>
      </c>
    </row>
    <row r="471" spans="2:4" x14ac:dyDescent="0.25">
      <c r="B471" s="26">
        <v>467</v>
      </c>
      <c r="C471" s="26">
        <v>56</v>
      </c>
      <c r="D471" s="26">
        <v>53.2</v>
      </c>
    </row>
    <row r="472" spans="2:4" x14ac:dyDescent="0.25">
      <c r="B472" s="26">
        <v>468</v>
      </c>
      <c r="C472" s="26">
        <v>52</v>
      </c>
      <c r="D472" s="26">
        <v>77.48</v>
      </c>
    </row>
    <row r="473" spans="2:4" x14ac:dyDescent="0.25">
      <c r="B473" s="26">
        <v>469</v>
      </c>
      <c r="C473" s="26">
        <v>54</v>
      </c>
      <c r="D473" s="26">
        <v>74.52</v>
      </c>
    </row>
    <row r="474" spans="2:4" x14ac:dyDescent="0.25">
      <c r="B474" s="26">
        <v>470</v>
      </c>
      <c r="C474" s="26">
        <v>43</v>
      </c>
      <c r="D474" s="26">
        <v>46.01</v>
      </c>
    </row>
    <row r="475" spans="2:4" x14ac:dyDescent="0.25">
      <c r="B475" s="26">
        <v>471</v>
      </c>
      <c r="C475" s="26">
        <v>64</v>
      </c>
      <c r="D475" s="26">
        <v>101.76</v>
      </c>
    </row>
    <row r="476" spans="2:4" x14ac:dyDescent="0.25">
      <c r="B476" s="26">
        <v>472</v>
      </c>
      <c r="C476" s="26">
        <v>78</v>
      </c>
      <c r="D476" s="26">
        <v>129.47999999999999</v>
      </c>
    </row>
    <row r="477" spans="2:4" x14ac:dyDescent="0.25">
      <c r="B477" s="26">
        <v>473</v>
      </c>
      <c r="C477" s="26">
        <v>70</v>
      </c>
      <c r="D477" s="26">
        <v>79.099999999999994</v>
      </c>
    </row>
    <row r="478" spans="2:4" x14ac:dyDescent="0.25">
      <c r="B478" s="26">
        <v>474</v>
      </c>
      <c r="C478" s="26">
        <v>92</v>
      </c>
      <c r="D478" s="26">
        <v>89.24</v>
      </c>
    </row>
    <row r="479" spans="2:4" x14ac:dyDescent="0.25">
      <c r="B479" s="26">
        <v>475</v>
      </c>
      <c r="C479" s="26">
        <v>126</v>
      </c>
      <c r="D479" s="26">
        <v>165.06</v>
      </c>
    </row>
    <row r="480" spans="2:4" x14ac:dyDescent="0.25">
      <c r="B480" s="26">
        <v>476</v>
      </c>
      <c r="C480" s="26">
        <v>46</v>
      </c>
      <c r="D480" s="26">
        <v>44.62</v>
      </c>
    </row>
    <row r="481" spans="2:4" x14ac:dyDescent="0.25">
      <c r="B481" s="26">
        <v>477</v>
      </c>
      <c r="C481" s="26">
        <v>23</v>
      </c>
      <c r="D481" s="26">
        <v>44.16</v>
      </c>
    </row>
    <row r="482" spans="2:4" x14ac:dyDescent="0.25">
      <c r="B482" s="26">
        <v>478</v>
      </c>
      <c r="C482" s="26">
        <v>64</v>
      </c>
      <c r="D482" s="26">
        <v>98.56</v>
      </c>
    </row>
    <row r="483" spans="2:4" x14ac:dyDescent="0.25">
      <c r="B483" s="26">
        <v>479</v>
      </c>
      <c r="C483" s="26">
        <v>99</v>
      </c>
      <c r="D483" s="26">
        <v>76.23</v>
      </c>
    </row>
    <row r="484" spans="2:4" x14ac:dyDescent="0.25">
      <c r="B484" s="26">
        <v>480</v>
      </c>
      <c r="C484" s="26">
        <v>27</v>
      </c>
      <c r="D484" s="26">
        <v>50.22</v>
      </c>
    </row>
    <row r="485" spans="2:4" x14ac:dyDescent="0.25">
      <c r="B485" s="26">
        <v>481</v>
      </c>
      <c r="C485" s="26">
        <v>86</v>
      </c>
      <c r="D485" s="26">
        <v>70.52</v>
      </c>
    </row>
    <row r="486" spans="2:4" x14ac:dyDescent="0.25">
      <c r="B486" s="26">
        <v>482</v>
      </c>
      <c r="C486" s="26">
        <v>128</v>
      </c>
      <c r="D486" s="26">
        <v>97.28</v>
      </c>
    </row>
    <row r="487" spans="2:4" x14ac:dyDescent="0.25">
      <c r="B487" s="26">
        <v>483</v>
      </c>
      <c r="C487" s="26">
        <v>49</v>
      </c>
      <c r="D487" s="26">
        <v>74.97</v>
      </c>
    </row>
    <row r="488" spans="2:4" x14ac:dyDescent="0.25">
      <c r="B488" s="26">
        <v>484</v>
      </c>
      <c r="C488" s="26">
        <v>41</v>
      </c>
      <c r="D488" s="26">
        <v>59.45</v>
      </c>
    </row>
    <row r="489" spans="2:4" x14ac:dyDescent="0.25">
      <c r="B489" s="26">
        <v>485</v>
      </c>
      <c r="C489" s="26">
        <v>34</v>
      </c>
      <c r="D489" s="26">
        <v>20.74</v>
      </c>
    </row>
    <row r="490" spans="2:4" x14ac:dyDescent="0.25">
      <c r="B490" s="26">
        <v>486</v>
      </c>
      <c r="C490" s="26">
        <v>77</v>
      </c>
      <c r="D490" s="26">
        <v>103.18</v>
      </c>
    </row>
    <row r="491" spans="2:4" x14ac:dyDescent="0.25">
      <c r="B491" s="26">
        <v>487</v>
      </c>
      <c r="C491" s="26">
        <v>72</v>
      </c>
      <c r="D491" s="26">
        <v>84.24</v>
      </c>
    </row>
    <row r="492" spans="2:4" x14ac:dyDescent="0.25">
      <c r="B492" s="26">
        <v>488</v>
      </c>
      <c r="C492" s="26">
        <v>113</v>
      </c>
      <c r="D492" s="26">
        <v>91.53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22997-44F0-43B6-8CF3-EBCD0F188721}">
  <sheetPr codeName="Sheet33"/>
  <dimension ref="C3:L21"/>
  <sheetViews>
    <sheetView topLeftCell="A2" workbookViewId="0">
      <selection activeCell="C21" sqref="C21"/>
    </sheetView>
  </sheetViews>
  <sheetFormatPr defaultRowHeight="15" x14ac:dyDescent="0.25"/>
  <cols>
    <col min="1" max="16384" width="9.140625" style="26"/>
  </cols>
  <sheetData>
    <row r="3" spans="4:12" x14ac:dyDescent="0.25">
      <c r="D3" s="26" t="s">
        <v>450</v>
      </c>
      <c r="E3" s="26" t="s">
        <v>451</v>
      </c>
      <c r="G3" s="46"/>
      <c r="H3" s="46"/>
      <c r="I3" s="46"/>
      <c r="J3" s="46"/>
      <c r="K3" s="46"/>
      <c r="L3" s="46"/>
    </row>
    <row r="4" spans="4:12" x14ac:dyDescent="0.25">
      <c r="D4" s="26">
        <v>150</v>
      </c>
      <c r="E4" s="26">
        <v>104</v>
      </c>
      <c r="G4" s="46"/>
      <c r="H4" s="46" t="s">
        <v>452</v>
      </c>
      <c r="I4" s="46"/>
      <c r="J4" s="46"/>
      <c r="K4" s="46"/>
      <c r="L4" s="46"/>
    </row>
    <row r="5" spans="4:12" x14ac:dyDescent="0.25">
      <c r="D5" s="26">
        <v>204</v>
      </c>
      <c r="E5" s="26">
        <v>105</v>
      </c>
      <c r="G5" s="46"/>
      <c r="H5" s="46" t="s">
        <v>453</v>
      </c>
      <c r="I5" s="46"/>
      <c r="J5" s="46"/>
      <c r="K5" s="46"/>
      <c r="L5" s="46"/>
    </row>
    <row r="6" spans="4:12" x14ac:dyDescent="0.25">
      <c r="D6" s="26">
        <v>208</v>
      </c>
      <c r="E6" s="26">
        <v>112</v>
      </c>
      <c r="G6" s="46"/>
      <c r="H6" s="46" t="s">
        <v>454</v>
      </c>
      <c r="I6" s="46"/>
      <c r="J6" s="46"/>
      <c r="K6" s="46"/>
      <c r="L6" s="46"/>
    </row>
    <row r="7" spans="4:12" x14ac:dyDescent="0.25">
      <c r="D7" s="26">
        <v>222</v>
      </c>
      <c r="E7" s="26">
        <v>116</v>
      </c>
      <c r="G7" s="46"/>
      <c r="H7" s="46" t="s">
        <v>455</v>
      </c>
      <c r="I7" s="46"/>
      <c r="J7" s="46"/>
      <c r="K7" s="46"/>
      <c r="L7" s="46"/>
    </row>
    <row r="8" spans="4:12" x14ac:dyDescent="0.25">
      <c r="D8" s="26">
        <v>226</v>
      </c>
      <c r="E8" s="26">
        <v>130</v>
      </c>
      <c r="G8" s="46"/>
      <c r="H8" s="46" t="s">
        <v>456</v>
      </c>
      <c r="I8" s="46"/>
      <c r="J8" s="46"/>
      <c r="K8" s="46"/>
      <c r="L8" s="46"/>
    </row>
    <row r="9" spans="4:12" x14ac:dyDescent="0.25">
      <c r="D9" s="26">
        <v>245</v>
      </c>
      <c r="E9" s="26">
        <v>145</v>
      </c>
      <c r="G9" s="46"/>
      <c r="H9" s="46" t="s">
        <v>457</v>
      </c>
      <c r="I9" s="46"/>
      <c r="J9" s="46"/>
      <c r="K9" s="46"/>
      <c r="L9" s="46"/>
    </row>
    <row r="10" spans="4:12" x14ac:dyDescent="0.25">
      <c r="D10" s="26">
        <v>270</v>
      </c>
      <c r="E10" s="26">
        <v>154</v>
      </c>
      <c r="G10" s="46"/>
      <c r="H10" s="46" t="s">
        <v>458</v>
      </c>
      <c r="I10" s="46"/>
      <c r="J10" s="46"/>
      <c r="K10" s="46"/>
      <c r="L10" s="46"/>
    </row>
    <row r="11" spans="4:12" x14ac:dyDescent="0.25">
      <c r="D11" s="26">
        <v>275</v>
      </c>
      <c r="E11" s="26">
        <v>156</v>
      </c>
      <c r="G11" s="46"/>
      <c r="H11" s="46" t="s">
        <v>459</v>
      </c>
      <c r="I11" s="46"/>
      <c r="J11" s="46"/>
      <c r="K11" s="46"/>
      <c r="L11" s="46"/>
    </row>
    <row r="12" spans="4:12" x14ac:dyDescent="0.25">
      <c r="D12" s="26">
        <v>306</v>
      </c>
      <c r="E12" s="26">
        <v>170</v>
      </c>
      <c r="G12" s="46"/>
      <c r="H12" s="46" t="s">
        <v>460</v>
      </c>
      <c r="I12" s="46"/>
      <c r="J12" s="46"/>
      <c r="K12" s="46"/>
      <c r="L12" s="46"/>
    </row>
    <row r="13" spans="4:12" x14ac:dyDescent="0.25">
      <c r="D13" s="26">
        <v>320</v>
      </c>
      <c r="E13" s="26">
        <v>180</v>
      </c>
      <c r="G13" s="46"/>
      <c r="H13" s="46" t="s">
        <v>461</v>
      </c>
      <c r="I13" s="46"/>
      <c r="J13" s="46"/>
      <c r="K13" s="46"/>
      <c r="L13" s="46"/>
    </row>
    <row r="14" spans="4:12" x14ac:dyDescent="0.25">
      <c r="E14" s="26">
        <v>200</v>
      </c>
      <c r="G14" s="46"/>
      <c r="H14" s="46" t="s">
        <v>462</v>
      </c>
      <c r="I14" s="46"/>
      <c r="J14" s="46"/>
      <c r="K14" s="46"/>
      <c r="L14" s="46"/>
    </row>
    <row r="15" spans="4:12" x14ac:dyDescent="0.25">
      <c r="E15" s="26">
        <v>210</v>
      </c>
    </row>
    <row r="16" spans="4:12" x14ac:dyDescent="0.25">
      <c r="E16" s="26">
        <v>230</v>
      </c>
      <c r="H16" s="51" t="s">
        <v>463</v>
      </c>
      <c r="I16" s="43"/>
      <c r="J16" s="43"/>
      <c r="K16" s="43"/>
    </row>
    <row r="17" spans="3:11" x14ac:dyDescent="0.25">
      <c r="E17" s="26">
        <v>252</v>
      </c>
      <c r="H17" s="51" t="s">
        <v>464</v>
      </c>
      <c r="I17" s="43"/>
      <c r="J17" s="43"/>
      <c r="K17" s="43"/>
    </row>
    <row r="18" spans="3:11" x14ac:dyDescent="0.25">
      <c r="C18" s="26" t="s">
        <v>465</v>
      </c>
      <c r="D18" s="26">
        <f>AVERAGE(D4:D13)</f>
        <v>242.6</v>
      </c>
      <c r="E18" s="26">
        <f>AVERAGE(E4:E17)</f>
        <v>161.71428571428572</v>
      </c>
      <c r="H18" s="51" t="s">
        <v>466</v>
      </c>
      <c r="I18" s="43"/>
      <c r="J18" s="43"/>
      <c r="K18" s="43"/>
    </row>
    <row r="19" spans="3:11" x14ac:dyDescent="0.25">
      <c r="C19" s="26" t="s">
        <v>467</v>
      </c>
      <c r="D19" s="26">
        <f>STDEV(D4:D13)</f>
        <v>51.400821437448322</v>
      </c>
      <c r="E19" s="26">
        <f>STDEV(E4:E17)</f>
        <v>47.637135758740833</v>
      </c>
      <c r="H19" s="51" t="s">
        <v>468</v>
      </c>
      <c r="I19" s="43"/>
      <c r="J19" s="43"/>
      <c r="K19" s="43"/>
    </row>
    <row r="20" spans="3:11" x14ac:dyDescent="0.25">
      <c r="C20" s="26" t="s">
        <v>469</v>
      </c>
      <c r="D20" s="26">
        <f>MEDIAN(D4:D13)</f>
        <v>235.5</v>
      </c>
      <c r="E20" s="26">
        <f>MEDIAN(E4:E17)</f>
        <v>155</v>
      </c>
      <c r="H20" s="43"/>
      <c r="I20" s="43"/>
      <c r="J20" s="43"/>
      <c r="K20" s="43"/>
    </row>
    <row r="21" spans="3:11" x14ac:dyDescent="0.25">
      <c r="C21" s="26" t="s">
        <v>470</v>
      </c>
      <c r="D21" s="26">
        <f>SKEW(D4:D13)</f>
        <v>-0.13617665770707005</v>
      </c>
      <c r="E21" s="26">
        <f>SKEW(E4:E17)</f>
        <v>0.49766703753220437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CF5D8-6375-4FAF-AC3F-5D7BE2289488}">
  <sheetPr codeName="Sheet34"/>
  <dimension ref="A1:P41"/>
  <sheetViews>
    <sheetView workbookViewId="0">
      <selection activeCell="E20" sqref="E20"/>
    </sheetView>
  </sheetViews>
  <sheetFormatPr defaultRowHeight="15" x14ac:dyDescent="0.25"/>
  <cols>
    <col min="1" max="4" width="9.140625" style="26"/>
    <col min="5" max="5" width="18" style="26" customWidth="1"/>
    <col min="6" max="8" width="9.140625" style="26"/>
    <col min="9" max="9" width="20.5703125" style="26" customWidth="1"/>
    <col min="10" max="16384" width="9.140625" style="26"/>
  </cols>
  <sheetData>
    <row r="1" spans="1:16" x14ac:dyDescent="0.25">
      <c r="I1" s="26" t="s">
        <v>471</v>
      </c>
      <c r="J1" s="26" t="s">
        <v>472</v>
      </c>
      <c r="K1" s="26" t="s">
        <v>473</v>
      </c>
    </row>
    <row r="2" spans="1:16" x14ac:dyDescent="0.25">
      <c r="I2" s="26" t="s">
        <v>328</v>
      </c>
      <c r="J2" s="43">
        <f>VLOOKUP(I2,$E$5:$P$41,J3,FALSE)</f>
        <v>55</v>
      </c>
      <c r="K2" s="43">
        <f>VLOOKUP(I2,$E$5:$P$41,K3,FALSE)</f>
        <v>10</v>
      </c>
    </row>
    <row r="3" spans="1:16" x14ac:dyDescent="0.25">
      <c r="J3" s="26">
        <v>11</v>
      </c>
      <c r="K3" s="26">
        <v>12</v>
      </c>
    </row>
    <row r="4" spans="1:16" x14ac:dyDescent="0.25">
      <c r="E4" s="26" t="s">
        <v>313</v>
      </c>
      <c r="F4" s="26" t="s">
        <v>314</v>
      </c>
      <c r="G4" s="26" t="s">
        <v>315</v>
      </c>
      <c r="H4" s="26" t="s">
        <v>316</v>
      </c>
      <c r="I4" s="26" t="s">
        <v>317</v>
      </c>
      <c r="J4" s="26" t="s">
        <v>318</v>
      </c>
      <c r="K4" s="26" t="s">
        <v>319</v>
      </c>
      <c r="L4" s="26" t="s">
        <v>320</v>
      </c>
      <c r="M4" s="26" t="s">
        <v>321</v>
      </c>
      <c r="N4" s="26" t="s">
        <v>322</v>
      </c>
      <c r="O4" s="26" t="s">
        <v>308</v>
      </c>
      <c r="P4" s="26" t="s">
        <v>323</v>
      </c>
    </row>
    <row r="5" spans="1:16" x14ac:dyDescent="0.25">
      <c r="E5" s="26" t="s">
        <v>325</v>
      </c>
      <c r="F5" s="26" t="s">
        <v>326</v>
      </c>
      <c r="G5" s="26">
        <v>13</v>
      </c>
      <c r="H5" s="26">
        <v>119.2</v>
      </c>
      <c r="I5" s="26">
        <v>203</v>
      </c>
      <c r="J5" s="26">
        <v>317</v>
      </c>
      <c r="K5" s="26">
        <v>64</v>
      </c>
      <c r="L5" s="26">
        <v>2891</v>
      </c>
      <c r="M5" s="26">
        <v>222.4</v>
      </c>
      <c r="N5" s="26">
        <v>9.1</v>
      </c>
      <c r="O5" s="26">
        <v>27</v>
      </c>
      <c r="P5" s="26">
        <v>2</v>
      </c>
    </row>
    <row r="6" spans="1:16" x14ac:dyDescent="0.25">
      <c r="A6" s="51" t="s">
        <v>474</v>
      </c>
      <c r="B6" s="51"/>
      <c r="C6" s="51"/>
      <c r="E6" s="26" t="s">
        <v>328</v>
      </c>
      <c r="F6" s="26" t="s">
        <v>329</v>
      </c>
      <c r="G6" s="26">
        <v>16</v>
      </c>
      <c r="H6" s="26">
        <v>115.1</v>
      </c>
      <c r="I6" s="26">
        <v>450</v>
      </c>
      <c r="J6" s="26">
        <v>659</v>
      </c>
      <c r="K6" s="26">
        <v>68.3</v>
      </c>
      <c r="L6" s="26">
        <v>5477</v>
      </c>
      <c r="M6" s="26">
        <v>342.3</v>
      </c>
      <c r="N6" s="26">
        <v>8.3000000000000007</v>
      </c>
      <c r="O6" s="26">
        <v>55</v>
      </c>
      <c r="P6" s="26">
        <v>10</v>
      </c>
    </row>
    <row r="7" spans="1:16" x14ac:dyDescent="0.25">
      <c r="A7" s="51" t="s">
        <v>475</v>
      </c>
      <c r="B7" s="51"/>
      <c r="C7" s="51"/>
      <c r="E7" s="26" t="s">
        <v>331</v>
      </c>
      <c r="F7" s="26" t="s">
        <v>332</v>
      </c>
      <c r="G7" s="26">
        <v>8</v>
      </c>
      <c r="H7" s="26">
        <v>109</v>
      </c>
      <c r="I7" s="26">
        <v>149</v>
      </c>
      <c r="J7" s="26">
        <v>224</v>
      </c>
      <c r="K7" s="26">
        <v>66.5</v>
      </c>
      <c r="L7" s="26">
        <v>1829</v>
      </c>
      <c r="M7" s="26">
        <v>228.6</v>
      </c>
      <c r="N7" s="26">
        <v>8.1999999999999993</v>
      </c>
      <c r="O7" s="26">
        <v>13</v>
      </c>
      <c r="P7" s="26">
        <v>1</v>
      </c>
    </row>
    <row r="8" spans="1:16" x14ac:dyDescent="0.25">
      <c r="A8" s="51" t="s">
        <v>476</v>
      </c>
      <c r="B8" s="51"/>
      <c r="C8" s="51"/>
      <c r="E8" s="26" t="s">
        <v>334</v>
      </c>
      <c r="F8" s="26" t="s">
        <v>335</v>
      </c>
      <c r="G8" s="26">
        <v>16</v>
      </c>
      <c r="H8" s="26">
        <v>105.5</v>
      </c>
      <c r="I8" s="26">
        <v>378</v>
      </c>
      <c r="J8" s="26">
        <v>544</v>
      </c>
      <c r="K8" s="26">
        <v>69.5</v>
      </c>
      <c r="L8" s="26">
        <v>4478</v>
      </c>
      <c r="M8" s="26">
        <v>279.89999999999998</v>
      </c>
      <c r="N8" s="26">
        <v>8.1999999999999993</v>
      </c>
      <c r="O8" s="26">
        <v>32</v>
      </c>
      <c r="P8" s="26">
        <v>11</v>
      </c>
    </row>
    <row r="9" spans="1:16" x14ac:dyDescent="0.25">
      <c r="A9" s="51" t="s">
        <v>477</v>
      </c>
      <c r="B9" s="51"/>
      <c r="C9" s="51"/>
      <c r="E9" s="26" t="s">
        <v>337</v>
      </c>
      <c r="F9" s="26" t="s">
        <v>338</v>
      </c>
      <c r="G9" s="26">
        <v>9</v>
      </c>
      <c r="H9" s="26">
        <v>104.9</v>
      </c>
      <c r="I9" s="26">
        <v>193</v>
      </c>
      <c r="J9" s="26">
        <v>290</v>
      </c>
      <c r="K9" s="26">
        <v>66.599999999999994</v>
      </c>
      <c r="L9" s="26">
        <v>2536</v>
      </c>
      <c r="M9" s="26">
        <v>281.8</v>
      </c>
      <c r="N9" s="26">
        <v>8.6999999999999993</v>
      </c>
      <c r="O9" s="26">
        <v>17</v>
      </c>
      <c r="P9" s="26">
        <v>6</v>
      </c>
    </row>
    <row r="10" spans="1:16" x14ac:dyDescent="0.25">
      <c r="A10" s="51" t="s">
        <v>478</v>
      </c>
      <c r="B10" s="51"/>
      <c r="C10" s="51"/>
      <c r="E10" s="26" t="s">
        <v>340</v>
      </c>
      <c r="F10" s="26" t="s">
        <v>341</v>
      </c>
      <c r="G10" s="26">
        <v>16</v>
      </c>
      <c r="H10" s="26">
        <v>104.7</v>
      </c>
      <c r="I10" s="26">
        <v>446</v>
      </c>
      <c r="J10" s="26">
        <v>650</v>
      </c>
      <c r="K10" s="26">
        <v>68.599999999999994</v>
      </c>
      <c r="L10" s="26">
        <v>5162</v>
      </c>
      <c r="M10" s="26">
        <v>322.60000000000002</v>
      </c>
      <c r="N10" s="26">
        <v>7.9</v>
      </c>
      <c r="O10" s="26">
        <v>39</v>
      </c>
      <c r="P10" s="26">
        <v>12</v>
      </c>
    </row>
    <row r="11" spans="1:16" x14ac:dyDescent="0.25">
      <c r="A11" s="51" t="s">
        <v>479</v>
      </c>
      <c r="B11" s="51"/>
      <c r="C11" s="51"/>
      <c r="E11" s="26" t="s">
        <v>343</v>
      </c>
      <c r="F11" s="26" t="s">
        <v>344</v>
      </c>
      <c r="G11" s="26">
        <v>16</v>
      </c>
      <c r="H11" s="26">
        <v>101.2</v>
      </c>
      <c r="I11" s="26">
        <v>257</v>
      </c>
      <c r="J11" s="26">
        <v>407</v>
      </c>
      <c r="K11" s="26">
        <v>63.1</v>
      </c>
      <c r="L11" s="26">
        <v>3357</v>
      </c>
      <c r="M11" s="26">
        <v>209.8</v>
      </c>
      <c r="N11" s="26">
        <v>8.1999999999999993</v>
      </c>
      <c r="O11" s="26">
        <v>26</v>
      </c>
      <c r="P11" s="26">
        <v>9</v>
      </c>
    </row>
    <row r="12" spans="1:16" x14ac:dyDescent="0.25">
      <c r="A12" s="51" t="s">
        <v>480</v>
      </c>
      <c r="B12" s="51"/>
      <c r="C12" s="51"/>
      <c r="E12" s="26" t="s">
        <v>307</v>
      </c>
      <c r="F12" s="26" t="s">
        <v>346</v>
      </c>
      <c r="G12" s="26">
        <v>15</v>
      </c>
      <c r="H12" s="26">
        <v>96.7</v>
      </c>
      <c r="I12" s="26">
        <v>342</v>
      </c>
      <c r="J12" s="26">
        <v>535</v>
      </c>
      <c r="K12" s="26">
        <v>63.9</v>
      </c>
      <c r="L12" s="26">
        <v>3828</v>
      </c>
      <c r="M12" s="26">
        <v>255.2</v>
      </c>
      <c r="N12" s="26">
        <v>7.2</v>
      </c>
      <c r="O12" s="26">
        <v>31</v>
      </c>
      <c r="P12" s="26">
        <v>10</v>
      </c>
    </row>
    <row r="13" spans="1:16" x14ac:dyDescent="0.25">
      <c r="A13" s="51" t="s">
        <v>481</v>
      </c>
      <c r="B13" s="51"/>
      <c r="C13" s="51"/>
      <c r="E13" s="26" t="s">
        <v>347</v>
      </c>
      <c r="F13" s="26" t="s">
        <v>348</v>
      </c>
      <c r="G13" s="26">
        <v>16</v>
      </c>
      <c r="H13" s="26">
        <v>92</v>
      </c>
      <c r="I13" s="26">
        <v>375</v>
      </c>
      <c r="J13" s="26">
        <v>584</v>
      </c>
      <c r="K13" s="26">
        <v>64.2</v>
      </c>
      <c r="L13" s="26">
        <v>4261</v>
      </c>
      <c r="M13" s="26">
        <v>266.3</v>
      </c>
      <c r="N13" s="26">
        <v>7.3</v>
      </c>
      <c r="O13" s="26">
        <v>28</v>
      </c>
      <c r="P13" s="26">
        <v>14</v>
      </c>
    </row>
    <row r="14" spans="1:16" x14ac:dyDescent="0.25">
      <c r="A14" s="51" t="s">
        <v>482</v>
      </c>
      <c r="B14" s="51"/>
      <c r="C14" s="51"/>
      <c r="E14" s="26" t="s">
        <v>349</v>
      </c>
      <c r="F14" s="26" t="s">
        <v>350</v>
      </c>
      <c r="G14" s="26">
        <v>16</v>
      </c>
      <c r="H14" s="26">
        <v>91.6</v>
      </c>
      <c r="I14" s="26">
        <v>243</v>
      </c>
      <c r="J14" s="26">
        <v>416</v>
      </c>
      <c r="K14" s="26">
        <v>58.4</v>
      </c>
      <c r="L14" s="26">
        <v>3197</v>
      </c>
      <c r="M14" s="26">
        <v>199.8</v>
      </c>
      <c r="N14" s="26">
        <v>7.7</v>
      </c>
      <c r="O14" s="26">
        <v>21</v>
      </c>
      <c r="P14" s="26">
        <v>8</v>
      </c>
    </row>
    <row r="15" spans="1:16" x14ac:dyDescent="0.25">
      <c r="A15" s="51" t="s">
        <v>483</v>
      </c>
      <c r="B15" s="51"/>
      <c r="C15" s="51"/>
      <c r="E15" s="26" t="s">
        <v>351</v>
      </c>
      <c r="F15" s="26" t="s">
        <v>352</v>
      </c>
      <c r="G15" s="26">
        <v>7</v>
      </c>
      <c r="H15" s="26">
        <v>90.9</v>
      </c>
      <c r="I15" s="26">
        <v>159</v>
      </c>
      <c r="J15" s="26">
        <v>262</v>
      </c>
      <c r="K15" s="26">
        <v>60.7</v>
      </c>
      <c r="L15" s="26">
        <v>1687</v>
      </c>
      <c r="M15" s="26">
        <v>241</v>
      </c>
      <c r="N15" s="26">
        <v>6.4</v>
      </c>
      <c r="O15" s="26">
        <v>14</v>
      </c>
      <c r="P15" s="26">
        <v>4</v>
      </c>
    </row>
    <row r="16" spans="1:16" x14ac:dyDescent="0.25">
      <c r="A16" s="51"/>
      <c r="B16" s="51"/>
      <c r="C16" s="51"/>
      <c r="E16" s="26" t="s">
        <v>353</v>
      </c>
      <c r="F16" s="26" t="s">
        <v>354</v>
      </c>
      <c r="G16" s="26">
        <v>16</v>
      </c>
      <c r="H16" s="26">
        <v>89.6</v>
      </c>
      <c r="I16" s="26">
        <v>439</v>
      </c>
      <c r="J16" s="26">
        <v>651</v>
      </c>
      <c r="K16" s="26">
        <v>67.400000000000006</v>
      </c>
      <c r="L16" s="26">
        <v>4515</v>
      </c>
      <c r="M16" s="26">
        <v>282.2</v>
      </c>
      <c r="N16" s="26">
        <v>6.9</v>
      </c>
      <c r="O16" s="26">
        <v>26</v>
      </c>
      <c r="P16" s="26">
        <v>17</v>
      </c>
    </row>
    <row r="17" spans="1:16" x14ac:dyDescent="0.25">
      <c r="A17" s="51"/>
      <c r="B17" s="51"/>
      <c r="C17" s="51"/>
      <c r="E17" s="26" t="s">
        <v>355</v>
      </c>
      <c r="F17" s="26" t="s">
        <v>332</v>
      </c>
      <c r="G17" s="26">
        <v>11</v>
      </c>
      <c r="H17" s="26">
        <v>89.2</v>
      </c>
      <c r="I17" s="26">
        <v>224</v>
      </c>
      <c r="J17" s="26">
        <v>355</v>
      </c>
      <c r="K17" s="26">
        <v>63.1</v>
      </c>
      <c r="L17" s="26">
        <v>2621</v>
      </c>
      <c r="M17" s="26">
        <v>238.3</v>
      </c>
      <c r="N17" s="26">
        <v>7.4</v>
      </c>
      <c r="O17" s="26">
        <v>19</v>
      </c>
      <c r="P17" s="26">
        <v>12</v>
      </c>
    </row>
    <row r="18" spans="1:16" x14ac:dyDescent="0.25">
      <c r="E18" s="26" t="s">
        <v>356</v>
      </c>
      <c r="F18" s="26" t="s">
        <v>357</v>
      </c>
      <c r="G18" s="26">
        <v>15</v>
      </c>
      <c r="H18" s="26">
        <v>89.1</v>
      </c>
      <c r="I18" s="26">
        <v>308</v>
      </c>
      <c r="J18" s="26">
        <v>508</v>
      </c>
      <c r="K18" s="26">
        <v>60.6</v>
      </c>
      <c r="L18" s="26">
        <v>3313</v>
      </c>
      <c r="M18" s="26">
        <v>220.9</v>
      </c>
      <c r="N18" s="26">
        <v>6.5</v>
      </c>
      <c r="O18" s="26">
        <v>23</v>
      </c>
      <c r="P18" s="26">
        <v>7</v>
      </c>
    </row>
    <row r="19" spans="1:16" x14ac:dyDescent="0.25">
      <c r="E19" s="26" t="s">
        <v>358</v>
      </c>
      <c r="F19" s="26" t="s">
        <v>359</v>
      </c>
      <c r="G19" s="26">
        <v>16</v>
      </c>
      <c r="H19" s="26">
        <v>88.8</v>
      </c>
      <c r="I19" s="26">
        <v>363</v>
      </c>
      <c r="J19" s="26">
        <v>586</v>
      </c>
      <c r="K19" s="26">
        <v>61.9</v>
      </c>
      <c r="L19" s="26">
        <v>4293</v>
      </c>
      <c r="M19" s="26">
        <v>268.3</v>
      </c>
      <c r="N19" s="26">
        <v>7.3</v>
      </c>
      <c r="O19" s="26">
        <v>33</v>
      </c>
      <c r="P19" s="26">
        <v>20</v>
      </c>
    </row>
    <row r="20" spans="1:16" x14ac:dyDescent="0.25">
      <c r="E20" s="26" t="s">
        <v>360</v>
      </c>
      <c r="F20" s="26" t="s">
        <v>361</v>
      </c>
      <c r="G20" s="26">
        <v>16</v>
      </c>
      <c r="H20" s="26">
        <v>88.8</v>
      </c>
      <c r="I20" s="26">
        <v>292</v>
      </c>
      <c r="J20" s="26">
        <v>473</v>
      </c>
      <c r="K20" s="26">
        <v>61.7</v>
      </c>
      <c r="L20" s="26">
        <v>3379</v>
      </c>
      <c r="M20" s="26">
        <v>211.2</v>
      </c>
      <c r="N20" s="26">
        <v>7.1</v>
      </c>
      <c r="O20" s="26">
        <v>24</v>
      </c>
      <c r="P20" s="26">
        <v>13</v>
      </c>
    </row>
    <row r="21" spans="1:16" x14ac:dyDescent="0.25">
      <c r="E21" s="26" t="s">
        <v>362</v>
      </c>
      <c r="F21" s="26" t="s">
        <v>363</v>
      </c>
      <c r="G21" s="26">
        <v>16</v>
      </c>
      <c r="H21" s="26">
        <v>87.3</v>
      </c>
      <c r="I21" s="26">
        <v>380</v>
      </c>
      <c r="J21" s="26">
        <v>628</v>
      </c>
      <c r="K21" s="26">
        <v>60.5</v>
      </c>
      <c r="L21" s="26">
        <v>4343</v>
      </c>
      <c r="M21" s="26">
        <v>271.39999999999998</v>
      </c>
      <c r="N21" s="26">
        <v>6.9</v>
      </c>
      <c r="O21" s="26">
        <v>25</v>
      </c>
      <c r="P21" s="26">
        <v>11</v>
      </c>
    </row>
    <row r="22" spans="1:16" x14ac:dyDescent="0.25">
      <c r="E22" s="26" t="s">
        <v>364</v>
      </c>
      <c r="F22" s="26" t="s">
        <v>365</v>
      </c>
      <c r="G22" s="26">
        <v>16</v>
      </c>
      <c r="H22" s="26">
        <v>87</v>
      </c>
      <c r="I22" s="26">
        <v>343</v>
      </c>
      <c r="J22" s="26">
        <v>570</v>
      </c>
      <c r="K22" s="26">
        <v>60.2</v>
      </c>
      <c r="L22" s="26">
        <v>3822</v>
      </c>
      <c r="M22" s="26">
        <v>238.9</v>
      </c>
      <c r="N22" s="26">
        <v>6.7</v>
      </c>
      <c r="O22" s="26">
        <v>23</v>
      </c>
      <c r="P22" s="26">
        <v>9</v>
      </c>
    </row>
    <row r="23" spans="1:16" x14ac:dyDescent="0.25">
      <c r="E23" s="26" t="s">
        <v>366</v>
      </c>
      <c r="F23" s="26" t="s">
        <v>367</v>
      </c>
      <c r="G23" s="26">
        <v>16</v>
      </c>
      <c r="H23" s="26">
        <v>84.2</v>
      </c>
      <c r="I23" s="26">
        <v>371</v>
      </c>
      <c r="J23" s="26">
        <v>634</v>
      </c>
      <c r="K23" s="26">
        <v>58.5</v>
      </c>
      <c r="L23" s="26">
        <v>4650</v>
      </c>
      <c r="M23" s="26">
        <v>290.60000000000002</v>
      </c>
      <c r="N23" s="26">
        <v>7.3</v>
      </c>
      <c r="O23" s="26">
        <v>29</v>
      </c>
      <c r="P23" s="26">
        <v>19</v>
      </c>
    </row>
    <row r="24" spans="1:16" x14ac:dyDescent="0.25">
      <c r="E24" s="26" t="s">
        <v>368</v>
      </c>
      <c r="F24" s="26" t="s">
        <v>369</v>
      </c>
      <c r="G24" s="26">
        <v>13</v>
      </c>
      <c r="H24" s="26">
        <v>83.9</v>
      </c>
      <c r="I24" s="26">
        <v>247</v>
      </c>
      <c r="J24" s="26">
        <v>416</v>
      </c>
      <c r="K24" s="26">
        <v>59.4</v>
      </c>
      <c r="L24" s="26">
        <v>2608</v>
      </c>
      <c r="M24" s="26">
        <v>200.6</v>
      </c>
      <c r="N24" s="26">
        <v>6.3</v>
      </c>
      <c r="O24" s="26">
        <v>19</v>
      </c>
      <c r="P24" s="26">
        <v>9</v>
      </c>
    </row>
    <row r="25" spans="1:16" x14ac:dyDescent="0.25">
      <c r="E25" s="26" t="s">
        <v>370</v>
      </c>
      <c r="F25" s="26" t="s">
        <v>371</v>
      </c>
      <c r="G25" s="26">
        <v>16</v>
      </c>
      <c r="H25" s="26">
        <v>83.9</v>
      </c>
      <c r="I25" s="26">
        <v>362</v>
      </c>
      <c r="J25" s="26">
        <v>572</v>
      </c>
      <c r="K25" s="26">
        <v>63.3</v>
      </c>
      <c r="L25" s="26">
        <v>4274</v>
      </c>
      <c r="M25" s="26">
        <v>267.10000000000002</v>
      </c>
      <c r="N25" s="26">
        <v>7.5</v>
      </c>
      <c r="O25" s="26">
        <v>24</v>
      </c>
      <c r="P25" s="26">
        <v>22</v>
      </c>
    </row>
    <row r="26" spans="1:16" x14ac:dyDescent="0.25">
      <c r="E26" s="26" t="s">
        <v>372</v>
      </c>
      <c r="F26" s="26" t="s">
        <v>373</v>
      </c>
      <c r="G26" s="26">
        <v>13</v>
      </c>
      <c r="H26" s="26">
        <v>82.2</v>
      </c>
      <c r="I26" s="26">
        <v>274</v>
      </c>
      <c r="J26" s="26">
        <v>456</v>
      </c>
      <c r="K26" s="26">
        <v>60.1</v>
      </c>
      <c r="L26" s="26">
        <v>3203</v>
      </c>
      <c r="M26" s="26">
        <v>246.4</v>
      </c>
      <c r="N26" s="26">
        <v>7</v>
      </c>
      <c r="O26" s="26">
        <v>16</v>
      </c>
      <c r="P26" s="26">
        <v>12</v>
      </c>
    </row>
    <row r="27" spans="1:16" x14ac:dyDescent="0.25">
      <c r="E27" s="26" t="s">
        <v>374</v>
      </c>
      <c r="F27" s="26" t="s">
        <v>375</v>
      </c>
      <c r="G27" s="26">
        <v>11</v>
      </c>
      <c r="H27" s="26">
        <v>82</v>
      </c>
      <c r="I27" s="26">
        <v>217</v>
      </c>
      <c r="J27" s="26">
        <v>350</v>
      </c>
      <c r="K27" s="26">
        <v>62</v>
      </c>
      <c r="L27" s="26">
        <v>2454</v>
      </c>
      <c r="M27" s="26">
        <v>223.1</v>
      </c>
      <c r="N27" s="26">
        <v>7</v>
      </c>
      <c r="O27" s="26">
        <v>14</v>
      </c>
      <c r="P27" s="26">
        <v>12</v>
      </c>
    </row>
    <row r="28" spans="1:16" x14ac:dyDescent="0.25">
      <c r="E28" s="26" t="s">
        <v>376</v>
      </c>
      <c r="F28" s="26" t="s">
        <v>377</v>
      </c>
      <c r="G28" s="26">
        <v>16</v>
      </c>
      <c r="H28" s="26">
        <v>81.7</v>
      </c>
      <c r="I28" s="26">
        <v>355</v>
      </c>
      <c r="J28" s="26">
        <v>588</v>
      </c>
      <c r="K28" s="26">
        <v>60.4</v>
      </c>
      <c r="L28" s="26">
        <v>3913</v>
      </c>
      <c r="M28" s="26">
        <v>244.6</v>
      </c>
      <c r="N28" s="26">
        <v>6.7</v>
      </c>
      <c r="O28" s="26">
        <v>24</v>
      </c>
      <c r="P28" s="26">
        <v>17</v>
      </c>
    </row>
    <row r="29" spans="1:16" x14ac:dyDescent="0.25">
      <c r="E29" s="26" t="s">
        <v>378</v>
      </c>
      <c r="F29" s="26" t="s">
        <v>379</v>
      </c>
      <c r="G29" s="26">
        <v>9</v>
      </c>
      <c r="H29" s="26">
        <v>81.599999999999994</v>
      </c>
      <c r="I29" s="26">
        <v>153</v>
      </c>
      <c r="J29" s="26">
        <v>254</v>
      </c>
      <c r="K29" s="26">
        <v>60.2</v>
      </c>
      <c r="L29" s="26">
        <v>1807</v>
      </c>
      <c r="M29" s="26">
        <v>200.8</v>
      </c>
      <c r="N29" s="26">
        <v>7.1</v>
      </c>
      <c r="O29" s="26">
        <v>11</v>
      </c>
      <c r="P29" s="26">
        <v>9</v>
      </c>
    </row>
    <row r="30" spans="1:16" x14ac:dyDescent="0.25">
      <c r="E30" s="26" t="s">
        <v>380</v>
      </c>
      <c r="F30" s="26" t="s">
        <v>352</v>
      </c>
      <c r="G30" s="26">
        <v>10</v>
      </c>
      <c r="H30" s="26">
        <v>78.8</v>
      </c>
      <c r="I30" s="26">
        <v>142</v>
      </c>
      <c r="J30" s="26">
        <v>242</v>
      </c>
      <c r="K30" s="26">
        <v>58.7</v>
      </c>
      <c r="L30" s="26">
        <v>1673</v>
      </c>
      <c r="M30" s="26">
        <v>167.3</v>
      </c>
      <c r="N30" s="26">
        <v>6.9</v>
      </c>
      <c r="O30" s="26">
        <v>8</v>
      </c>
      <c r="P30" s="26">
        <v>7</v>
      </c>
    </row>
    <row r="31" spans="1:16" x14ac:dyDescent="0.25">
      <c r="E31" s="26" t="s">
        <v>381</v>
      </c>
      <c r="F31" s="26" t="s">
        <v>382</v>
      </c>
      <c r="G31" s="26">
        <v>8</v>
      </c>
      <c r="H31" s="26">
        <v>78.2</v>
      </c>
      <c r="I31" s="26">
        <v>137</v>
      </c>
      <c r="J31" s="26">
        <v>253</v>
      </c>
      <c r="K31" s="26">
        <v>54.2</v>
      </c>
      <c r="L31" s="26">
        <v>1760</v>
      </c>
      <c r="M31" s="26">
        <v>220</v>
      </c>
      <c r="N31" s="26">
        <v>7</v>
      </c>
      <c r="O31" s="26">
        <v>9</v>
      </c>
      <c r="P31" s="26">
        <v>6</v>
      </c>
    </row>
    <row r="32" spans="1:16" x14ac:dyDescent="0.25">
      <c r="E32" s="26" t="s">
        <v>383</v>
      </c>
      <c r="F32" s="26" t="s">
        <v>379</v>
      </c>
      <c r="G32" s="26">
        <v>9</v>
      </c>
      <c r="H32" s="26">
        <v>77.900000000000006</v>
      </c>
      <c r="I32" s="26">
        <v>152</v>
      </c>
      <c r="J32" s="26">
        <v>239</v>
      </c>
      <c r="K32" s="26">
        <v>63.6</v>
      </c>
      <c r="L32" s="26">
        <v>1648</v>
      </c>
      <c r="M32" s="26">
        <v>183.1</v>
      </c>
      <c r="N32" s="26">
        <v>6.9</v>
      </c>
      <c r="O32" s="26">
        <v>7</v>
      </c>
      <c r="P32" s="26">
        <v>9</v>
      </c>
    </row>
    <row r="33" spans="5:16" x14ac:dyDescent="0.25">
      <c r="E33" s="26" t="s">
        <v>384</v>
      </c>
      <c r="F33" s="26" t="s">
        <v>385</v>
      </c>
      <c r="G33" s="26">
        <v>10</v>
      </c>
      <c r="H33" s="26">
        <v>77.7</v>
      </c>
      <c r="I33" s="26">
        <v>180</v>
      </c>
      <c r="J33" s="26">
        <v>306</v>
      </c>
      <c r="K33" s="26">
        <v>58.8</v>
      </c>
      <c r="L33" s="26">
        <v>1972</v>
      </c>
      <c r="M33" s="26">
        <v>197.2</v>
      </c>
      <c r="N33" s="26">
        <v>6.4</v>
      </c>
      <c r="O33" s="26">
        <v>11</v>
      </c>
      <c r="P33" s="26">
        <v>9</v>
      </c>
    </row>
    <row r="34" spans="5:16" x14ac:dyDescent="0.25">
      <c r="E34" s="26" t="s">
        <v>386</v>
      </c>
      <c r="F34" s="26" t="s">
        <v>387</v>
      </c>
      <c r="G34" s="26">
        <v>9</v>
      </c>
      <c r="H34" s="26">
        <v>76.900000000000006</v>
      </c>
      <c r="I34" s="26">
        <v>180</v>
      </c>
      <c r="J34" s="26">
        <v>317</v>
      </c>
      <c r="K34" s="26">
        <v>56.8</v>
      </c>
      <c r="L34" s="26">
        <v>2015</v>
      </c>
      <c r="M34" s="26">
        <v>223.9</v>
      </c>
      <c r="N34" s="26">
        <v>6.4</v>
      </c>
      <c r="O34" s="26">
        <v>11</v>
      </c>
      <c r="P34" s="26">
        <v>8</v>
      </c>
    </row>
    <row r="35" spans="5:16" x14ac:dyDescent="0.25">
      <c r="E35" s="26" t="s">
        <v>388</v>
      </c>
      <c r="F35" s="26" t="s">
        <v>389</v>
      </c>
      <c r="G35" s="26">
        <v>15</v>
      </c>
      <c r="H35" s="26">
        <v>76.5</v>
      </c>
      <c r="I35" s="26">
        <v>305</v>
      </c>
      <c r="J35" s="26">
        <v>503</v>
      </c>
      <c r="K35" s="26">
        <v>60.6</v>
      </c>
      <c r="L35" s="26">
        <v>3241</v>
      </c>
      <c r="M35" s="26">
        <v>216.1</v>
      </c>
      <c r="N35" s="26">
        <v>6.4</v>
      </c>
      <c r="O35" s="26">
        <v>13</v>
      </c>
      <c r="P35" s="26">
        <v>14</v>
      </c>
    </row>
    <row r="36" spans="5:16" x14ac:dyDescent="0.25">
      <c r="E36" s="26" t="s">
        <v>390</v>
      </c>
      <c r="F36" s="26" t="s">
        <v>391</v>
      </c>
      <c r="G36" s="26">
        <v>16</v>
      </c>
      <c r="H36" s="26">
        <v>73.099999999999994</v>
      </c>
      <c r="I36" s="26">
        <v>362</v>
      </c>
      <c r="J36" s="26">
        <v>614</v>
      </c>
      <c r="K36" s="26">
        <v>59</v>
      </c>
      <c r="L36" s="26">
        <v>3912</v>
      </c>
      <c r="M36" s="26">
        <v>244.5</v>
      </c>
      <c r="N36" s="26">
        <v>6.4</v>
      </c>
      <c r="O36" s="26">
        <v>19</v>
      </c>
      <c r="P36" s="26">
        <v>22</v>
      </c>
    </row>
    <row r="37" spans="5:16" x14ac:dyDescent="0.25">
      <c r="E37" s="26" t="s">
        <v>392</v>
      </c>
      <c r="F37" s="26" t="s">
        <v>382</v>
      </c>
      <c r="G37" s="26">
        <v>10</v>
      </c>
      <c r="H37" s="26">
        <v>73</v>
      </c>
      <c r="I37" s="26">
        <v>219</v>
      </c>
      <c r="J37" s="26">
        <v>358</v>
      </c>
      <c r="K37" s="26">
        <v>61.2</v>
      </c>
      <c r="L37" s="26">
        <v>2310</v>
      </c>
      <c r="M37" s="26">
        <v>231</v>
      </c>
      <c r="N37" s="26">
        <v>6.5</v>
      </c>
      <c r="O37" s="26">
        <v>10</v>
      </c>
      <c r="P37" s="26">
        <v>14</v>
      </c>
    </row>
    <row r="38" spans="5:16" x14ac:dyDescent="0.25">
      <c r="E38" s="26" t="s">
        <v>393</v>
      </c>
      <c r="F38" s="26" t="s">
        <v>387</v>
      </c>
      <c r="G38" s="26">
        <v>8</v>
      </c>
      <c r="H38" s="26">
        <v>70.3</v>
      </c>
      <c r="I38" s="26">
        <v>141</v>
      </c>
      <c r="J38" s="26">
        <v>267</v>
      </c>
      <c r="K38" s="26">
        <v>52.8</v>
      </c>
      <c r="L38" s="26">
        <v>1731</v>
      </c>
      <c r="M38" s="26">
        <v>216.4</v>
      </c>
      <c r="N38" s="26">
        <v>6.5</v>
      </c>
      <c r="O38" s="26">
        <v>9</v>
      </c>
      <c r="P38" s="26">
        <v>9</v>
      </c>
    </row>
    <row r="39" spans="5:16" x14ac:dyDescent="0.25">
      <c r="E39" s="26" t="s">
        <v>394</v>
      </c>
      <c r="F39" s="26" t="s">
        <v>395</v>
      </c>
      <c r="G39" s="26">
        <v>16</v>
      </c>
      <c r="H39" s="26">
        <v>69.400000000000006</v>
      </c>
      <c r="I39" s="26">
        <v>317</v>
      </c>
      <c r="J39" s="26">
        <v>551</v>
      </c>
      <c r="K39" s="26">
        <v>57.5</v>
      </c>
      <c r="L39" s="26">
        <v>3818</v>
      </c>
      <c r="M39" s="26">
        <v>238.6</v>
      </c>
      <c r="N39" s="26">
        <v>6.9</v>
      </c>
      <c r="O39" s="26">
        <v>18</v>
      </c>
      <c r="P39" s="26">
        <v>27</v>
      </c>
    </row>
    <row r="40" spans="5:16" x14ac:dyDescent="0.25">
      <c r="E40" s="26" t="s">
        <v>396</v>
      </c>
      <c r="F40" s="26" t="s">
        <v>397</v>
      </c>
      <c r="G40" s="26">
        <v>11</v>
      </c>
      <c r="H40" s="26">
        <v>69.099999999999994</v>
      </c>
      <c r="I40" s="26">
        <v>156</v>
      </c>
      <c r="J40" s="26">
        <v>272</v>
      </c>
      <c r="K40" s="26">
        <v>57.4</v>
      </c>
      <c r="L40" s="26">
        <v>1798</v>
      </c>
      <c r="M40" s="26">
        <v>163.5</v>
      </c>
      <c r="N40" s="26">
        <v>6.6</v>
      </c>
      <c r="O40" s="26">
        <v>7</v>
      </c>
      <c r="P40" s="26">
        <v>11</v>
      </c>
    </row>
    <row r="41" spans="5:16" x14ac:dyDescent="0.25">
      <c r="E41" s="26" t="s">
        <v>398</v>
      </c>
      <c r="F41" s="26" t="s">
        <v>399</v>
      </c>
      <c r="G41" s="26">
        <v>16</v>
      </c>
      <c r="H41" s="26">
        <v>66.5</v>
      </c>
      <c r="I41" s="26">
        <v>247</v>
      </c>
      <c r="J41" s="26">
        <v>443</v>
      </c>
      <c r="K41" s="26">
        <v>55.8</v>
      </c>
      <c r="L41" s="26">
        <v>3046</v>
      </c>
      <c r="M41" s="26">
        <v>190.4</v>
      </c>
      <c r="N41" s="26">
        <v>6.9</v>
      </c>
      <c r="O41" s="26">
        <v>12</v>
      </c>
      <c r="P41" s="26">
        <v>21</v>
      </c>
    </row>
  </sheetData>
  <dataValidations count="1">
    <dataValidation type="list" allowBlank="1" showInputMessage="1" showErrorMessage="1" sqref="I2" xr:uid="{903AD4EC-3AFA-4ED9-899F-B47300C7752D}">
      <formula1>$E$5:$E$41</formula1>
    </dataValidation>
  </dataValidation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1957E4-B734-4FA4-B432-4B192578FCDC}">
  <sheetPr codeName="Sheet35"/>
  <dimension ref="A1:P42"/>
  <sheetViews>
    <sheetView topLeftCell="A28" workbookViewId="0">
      <selection activeCell="I29" sqref="I29"/>
    </sheetView>
  </sheetViews>
  <sheetFormatPr defaultColWidth="8.85546875" defaultRowHeight="15" x14ac:dyDescent="0.25"/>
  <cols>
    <col min="1" max="1" width="15.7109375" style="26" customWidth="1"/>
    <col min="2" max="4" width="8.85546875" style="26"/>
    <col min="5" max="5" width="18" style="26" customWidth="1"/>
    <col min="6" max="7" width="8.85546875" style="26"/>
    <col min="8" max="8" width="9" style="26" customWidth="1"/>
    <col min="9" max="9" width="20.5703125" style="26" customWidth="1"/>
    <col min="10" max="16384" width="8.85546875" style="26"/>
  </cols>
  <sheetData>
    <row r="1" spans="1:16" x14ac:dyDescent="0.25">
      <c r="I1" s="26" t="s">
        <v>471</v>
      </c>
    </row>
    <row r="2" spans="1:16" x14ac:dyDescent="0.25">
      <c r="I2" s="26" t="s">
        <v>484</v>
      </c>
    </row>
    <row r="4" spans="1:16" x14ac:dyDescent="0.25">
      <c r="E4" s="26" t="s">
        <v>313</v>
      </c>
      <c r="F4" s="26" t="s">
        <v>314</v>
      </c>
      <c r="G4" s="26" t="s">
        <v>315</v>
      </c>
      <c r="H4" s="26" t="s">
        <v>316</v>
      </c>
      <c r="I4" s="26" t="s">
        <v>317</v>
      </c>
      <c r="J4" s="26" t="s">
        <v>318</v>
      </c>
      <c r="K4" s="26" t="s">
        <v>319</v>
      </c>
      <c r="L4" s="26" t="s">
        <v>320</v>
      </c>
      <c r="M4" s="26" t="s">
        <v>321</v>
      </c>
      <c r="N4" s="26" t="s">
        <v>322</v>
      </c>
      <c r="O4" s="26" t="s">
        <v>308</v>
      </c>
      <c r="P4" s="26" t="s">
        <v>323</v>
      </c>
    </row>
    <row r="5" spans="1:16" x14ac:dyDescent="0.25">
      <c r="E5" s="26" t="s">
        <v>325</v>
      </c>
      <c r="F5" s="26" t="s">
        <v>326</v>
      </c>
      <c r="G5" s="26">
        <v>13</v>
      </c>
      <c r="H5" s="26">
        <v>119.2</v>
      </c>
      <c r="I5" s="26">
        <v>203</v>
      </c>
      <c r="J5" s="26">
        <v>317</v>
      </c>
      <c r="K5" s="26">
        <v>64</v>
      </c>
      <c r="L5" s="26">
        <v>2891</v>
      </c>
      <c r="M5" s="26">
        <v>222.4</v>
      </c>
      <c r="N5" s="26">
        <v>9.1</v>
      </c>
      <c r="O5" s="26">
        <v>27</v>
      </c>
      <c r="P5" s="26">
        <v>2</v>
      </c>
    </row>
    <row r="6" spans="1:16" x14ac:dyDescent="0.25">
      <c r="E6" s="26" t="s">
        <v>328</v>
      </c>
      <c r="F6" s="26" t="s">
        <v>329</v>
      </c>
      <c r="G6" s="26">
        <v>16</v>
      </c>
      <c r="H6" s="26">
        <v>115.1</v>
      </c>
      <c r="I6" s="26">
        <v>450</v>
      </c>
      <c r="J6" s="26">
        <v>659</v>
      </c>
      <c r="K6" s="26">
        <v>68.3</v>
      </c>
      <c r="L6" s="26">
        <v>5477</v>
      </c>
      <c r="M6" s="26">
        <v>342.3</v>
      </c>
      <c r="N6" s="26">
        <v>8.3000000000000007</v>
      </c>
      <c r="O6" s="26">
        <v>55</v>
      </c>
      <c r="P6" s="26">
        <v>10</v>
      </c>
    </row>
    <row r="7" spans="1:16" x14ac:dyDescent="0.25">
      <c r="A7" s="51" t="s">
        <v>485</v>
      </c>
      <c r="B7" s="51"/>
      <c r="C7" s="51"/>
      <c r="D7" s="51"/>
      <c r="E7" s="26" t="s">
        <v>331</v>
      </c>
      <c r="F7" s="26" t="s">
        <v>332</v>
      </c>
      <c r="G7" s="26">
        <v>8</v>
      </c>
      <c r="H7" s="26">
        <v>109</v>
      </c>
      <c r="I7" s="26">
        <v>149</v>
      </c>
      <c r="J7" s="26">
        <v>224</v>
      </c>
      <c r="K7" s="26">
        <v>66.5</v>
      </c>
      <c r="L7" s="26">
        <v>1829</v>
      </c>
      <c r="M7" s="26">
        <v>228.6</v>
      </c>
      <c r="N7" s="26">
        <v>8.1999999999999993</v>
      </c>
      <c r="O7" s="26">
        <v>13</v>
      </c>
      <c r="P7" s="26">
        <v>1</v>
      </c>
    </row>
    <row r="8" spans="1:16" x14ac:dyDescent="0.25">
      <c r="A8" s="51" t="s">
        <v>486</v>
      </c>
      <c r="B8" s="51"/>
      <c r="C8" s="51"/>
      <c r="D8" s="51"/>
      <c r="E8" s="26" t="s">
        <v>334</v>
      </c>
      <c r="F8" s="26" t="s">
        <v>335</v>
      </c>
      <c r="G8" s="26">
        <v>16</v>
      </c>
      <c r="H8" s="26">
        <v>105.5</v>
      </c>
      <c r="I8" s="26">
        <v>378</v>
      </c>
      <c r="J8" s="26">
        <v>544</v>
      </c>
      <c r="K8" s="26">
        <v>69.5</v>
      </c>
      <c r="L8" s="26">
        <v>4478</v>
      </c>
      <c r="M8" s="26">
        <v>279.89999999999998</v>
      </c>
      <c r="N8" s="26">
        <v>8.1999999999999993</v>
      </c>
      <c r="O8" s="26">
        <v>32</v>
      </c>
      <c r="P8" s="26">
        <v>11</v>
      </c>
    </row>
    <row r="9" spans="1:16" x14ac:dyDescent="0.25">
      <c r="A9" s="51" t="s">
        <v>487</v>
      </c>
      <c r="B9" s="51"/>
      <c r="C9" s="51"/>
      <c r="D9" s="51"/>
      <c r="E9" s="26" t="s">
        <v>337</v>
      </c>
      <c r="F9" s="26" t="s">
        <v>338</v>
      </c>
      <c r="G9" s="26">
        <v>9</v>
      </c>
      <c r="H9" s="26">
        <v>104.9</v>
      </c>
      <c r="I9" s="26">
        <v>193</v>
      </c>
      <c r="J9" s="26">
        <v>290</v>
      </c>
      <c r="K9" s="26">
        <v>66.599999999999994</v>
      </c>
      <c r="L9" s="26">
        <v>2536</v>
      </c>
      <c r="M9" s="26">
        <v>281.8</v>
      </c>
      <c r="N9" s="26">
        <v>8.6999999999999993</v>
      </c>
      <c r="O9" s="26">
        <v>17</v>
      </c>
      <c r="P9" s="26">
        <v>6</v>
      </c>
    </row>
    <row r="10" spans="1:16" x14ac:dyDescent="0.25">
      <c r="A10" s="51" t="s">
        <v>488</v>
      </c>
      <c r="B10" s="51"/>
      <c r="C10" s="51"/>
      <c r="D10" s="51"/>
      <c r="E10" s="26" t="s">
        <v>340</v>
      </c>
      <c r="F10" s="26" t="s">
        <v>341</v>
      </c>
      <c r="G10" s="26">
        <v>16</v>
      </c>
      <c r="H10" s="26">
        <v>104.7</v>
      </c>
      <c r="I10" s="26">
        <v>446</v>
      </c>
      <c r="J10" s="26">
        <v>650</v>
      </c>
      <c r="K10" s="26">
        <v>68.599999999999994</v>
      </c>
      <c r="L10" s="26">
        <v>5162</v>
      </c>
      <c r="M10" s="26">
        <v>322.60000000000002</v>
      </c>
      <c r="N10" s="26">
        <v>7.9</v>
      </c>
      <c r="O10" s="26">
        <v>39</v>
      </c>
      <c r="P10" s="26">
        <v>12</v>
      </c>
    </row>
    <row r="11" spans="1:16" x14ac:dyDescent="0.25">
      <c r="A11" s="51" t="s">
        <v>489</v>
      </c>
      <c r="B11" s="51"/>
      <c r="C11" s="51"/>
      <c r="D11" s="51"/>
      <c r="E11" s="26" t="s">
        <v>343</v>
      </c>
      <c r="F11" s="26" t="s">
        <v>344</v>
      </c>
      <c r="G11" s="26">
        <v>16</v>
      </c>
      <c r="H11" s="26">
        <v>101.2</v>
      </c>
      <c r="I11" s="26">
        <v>257</v>
      </c>
      <c r="J11" s="26">
        <v>407</v>
      </c>
      <c r="K11" s="26">
        <v>63.1</v>
      </c>
      <c r="L11" s="26">
        <v>3357</v>
      </c>
      <c r="M11" s="26">
        <v>209.8</v>
      </c>
      <c r="N11" s="26">
        <v>8.1999999999999993</v>
      </c>
      <c r="O11" s="26">
        <v>26</v>
      </c>
      <c r="P11" s="26">
        <v>9</v>
      </c>
    </row>
    <row r="12" spans="1:16" x14ac:dyDescent="0.25">
      <c r="A12" s="51" t="s">
        <v>490</v>
      </c>
      <c r="B12" s="51"/>
      <c r="C12" s="51"/>
      <c r="D12" s="51"/>
      <c r="E12" s="26" t="s">
        <v>307</v>
      </c>
      <c r="F12" s="26" t="s">
        <v>346</v>
      </c>
      <c r="G12" s="26">
        <v>15</v>
      </c>
      <c r="H12" s="26">
        <v>96.7</v>
      </c>
      <c r="I12" s="26">
        <v>342</v>
      </c>
      <c r="J12" s="26">
        <v>535</v>
      </c>
      <c r="K12" s="26">
        <v>63.9</v>
      </c>
      <c r="L12" s="26">
        <v>3828</v>
      </c>
      <c r="M12" s="26">
        <v>255.2</v>
      </c>
      <c r="N12" s="26">
        <v>7.2</v>
      </c>
      <c r="O12" s="26">
        <v>31</v>
      </c>
      <c r="P12" s="26">
        <v>10</v>
      </c>
    </row>
    <row r="13" spans="1:16" x14ac:dyDescent="0.25">
      <c r="A13" s="51" t="s">
        <v>491</v>
      </c>
      <c r="B13" s="51"/>
      <c r="C13" s="51"/>
      <c r="D13" s="51"/>
      <c r="E13" s="26" t="s">
        <v>347</v>
      </c>
      <c r="F13" s="26" t="s">
        <v>348</v>
      </c>
      <c r="G13" s="26">
        <v>16</v>
      </c>
      <c r="H13" s="26">
        <v>92</v>
      </c>
      <c r="I13" s="26">
        <v>375</v>
      </c>
      <c r="J13" s="26">
        <v>584</v>
      </c>
      <c r="K13" s="26">
        <v>64.2</v>
      </c>
      <c r="L13" s="26">
        <v>4261</v>
      </c>
      <c r="M13" s="26">
        <v>266.3</v>
      </c>
      <c r="N13" s="26">
        <v>7.3</v>
      </c>
      <c r="O13" s="26">
        <v>28</v>
      </c>
      <c r="P13" s="26">
        <v>14</v>
      </c>
    </row>
    <row r="14" spans="1:16" x14ac:dyDescent="0.25">
      <c r="A14" s="51" t="s">
        <v>492</v>
      </c>
      <c r="B14" s="51"/>
      <c r="C14" s="51"/>
      <c r="D14" s="51"/>
      <c r="E14" s="26" t="s">
        <v>349</v>
      </c>
      <c r="F14" s="26" t="s">
        <v>350</v>
      </c>
      <c r="G14" s="26">
        <v>16</v>
      </c>
      <c r="H14" s="26">
        <v>91.6</v>
      </c>
      <c r="I14" s="26">
        <v>243</v>
      </c>
      <c r="J14" s="26">
        <v>416</v>
      </c>
      <c r="K14" s="26">
        <v>58.4</v>
      </c>
      <c r="L14" s="26">
        <v>3197</v>
      </c>
      <c r="M14" s="26">
        <v>199.8</v>
      </c>
      <c r="N14" s="26">
        <v>7.7</v>
      </c>
      <c r="O14" s="26">
        <v>21</v>
      </c>
      <c r="P14" s="26">
        <v>8</v>
      </c>
    </row>
    <row r="15" spans="1:16" x14ac:dyDescent="0.25">
      <c r="A15" s="51" t="s">
        <v>493</v>
      </c>
      <c r="B15" s="51"/>
      <c r="C15" s="51"/>
      <c r="D15" s="51"/>
      <c r="E15" s="26" t="s">
        <v>351</v>
      </c>
      <c r="F15" s="26" t="s">
        <v>352</v>
      </c>
      <c r="G15" s="26">
        <v>7</v>
      </c>
      <c r="H15" s="26">
        <v>90.9</v>
      </c>
      <c r="I15" s="26">
        <v>159</v>
      </c>
      <c r="J15" s="26">
        <v>262</v>
      </c>
      <c r="K15" s="26">
        <v>60.7</v>
      </c>
      <c r="L15" s="26">
        <v>1687</v>
      </c>
      <c r="M15" s="26">
        <v>241</v>
      </c>
      <c r="N15" s="26">
        <v>6.4</v>
      </c>
      <c r="O15" s="26">
        <v>14</v>
      </c>
      <c r="P15" s="26">
        <v>4</v>
      </c>
    </row>
    <row r="16" spans="1:16" x14ac:dyDescent="0.25">
      <c r="E16" s="26" t="s">
        <v>353</v>
      </c>
      <c r="F16" s="26" t="s">
        <v>354</v>
      </c>
      <c r="G16" s="26">
        <v>16</v>
      </c>
      <c r="H16" s="26">
        <v>89.6</v>
      </c>
      <c r="I16" s="26">
        <v>439</v>
      </c>
      <c r="J16" s="26">
        <v>651</v>
      </c>
      <c r="K16" s="26">
        <v>67.400000000000006</v>
      </c>
      <c r="L16" s="26">
        <v>4515</v>
      </c>
      <c r="M16" s="26">
        <v>282.2</v>
      </c>
      <c r="N16" s="26">
        <v>6.9</v>
      </c>
      <c r="O16" s="26">
        <v>26</v>
      </c>
      <c r="P16" s="26">
        <v>17</v>
      </c>
    </row>
    <row r="17" spans="5:16" x14ac:dyDescent="0.25">
      <c r="E17" s="26" t="s">
        <v>355</v>
      </c>
      <c r="F17" s="26" t="s">
        <v>332</v>
      </c>
      <c r="G17" s="26">
        <v>11</v>
      </c>
      <c r="H17" s="26">
        <v>89.2</v>
      </c>
      <c r="I17" s="26">
        <v>224</v>
      </c>
      <c r="J17" s="26">
        <v>355</v>
      </c>
      <c r="K17" s="26">
        <v>63.1</v>
      </c>
      <c r="L17" s="26">
        <v>2621</v>
      </c>
      <c r="M17" s="26">
        <v>238.3</v>
      </c>
      <c r="N17" s="26">
        <v>7.4</v>
      </c>
      <c r="O17" s="26">
        <v>19</v>
      </c>
      <c r="P17" s="26">
        <v>12</v>
      </c>
    </row>
    <row r="18" spans="5:16" x14ac:dyDescent="0.25">
      <c r="E18" s="26" t="s">
        <v>356</v>
      </c>
      <c r="F18" s="26" t="s">
        <v>357</v>
      </c>
      <c r="G18" s="26">
        <v>15</v>
      </c>
      <c r="H18" s="26">
        <v>89.1</v>
      </c>
      <c r="I18" s="26">
        <v>308</v>
      </c>
      <c r="J18" s="26">
        <v>508</v>
      </c>
      <c r="K18" s="26">
        <v>60.6</v>
      </c>
      <c r="L18" s="26">
        <v>3313</v>
      </c>
      <c r="M18" s="26">
        <v>220.9</v>
      </c>
      <c r="N18" s="26">
        <v>6.5</v>
      </c>
      <c r="O18" s="26">
        <v>23</v>
      </c>
      <c r="P18" s="26">
        <v>7</v>
      </c>
    </row>
    <row r="19" spans="5:16" x14ac:dyDescent="0.25">
      <c r="E19" s="26" t="s">
        <v>358</v>
      </c>
      <c r="F19" s="26" t="s">
        <v>359</v>
      </c>
      <c r="G19" s="26">
        <v>16</v>
      </c>
      <c r="H19" s="26">
        <v>88.8</v>
      </c>
      <c r="I19" s="26">
        <v>363</v>
      </c>
      <c r="J19" s="26">
        <v>586</v>
      </c>
      <c r="K19" s="26">
        <v>61.9</v>
      </c>
      <c r="L19" s="26">
        <v>4293</v>
      </c>
      <c r="M19" s="26">
        <v>268.3</v>
      </c>
      <c r="N19" s="26">
        <v>7.3</v>
      </c>
      <c r="O19" s="26">
        <v>33</v>
      </c>
      <c r="P19" s="26">
        <v>20</v>
      </c>
    </row>
    <row r="20" spans="5:16" x14ac:dyDescent="0.25">
      <c r="E20" s="26" t="s">
        <v>360</v>
      </c>
      <c r="F20" s="26" t="s">
        <v>361</v>
      </c>
      <c r="G20" s="26">
        <v>16</v>
      </c>
      <c r="H20" s="26">
        <v>88.8</v>
      </c>
      <c r="I20" s="26">
        <v>292</v>
      </c>
      <c r="J20" s="26">
        <v>473</v>
      </c>
      <c r="K20" s="26">
        <v>61.7</v>
      </c>
      <c r="L20" s="26">
        <v>3379</v>
      </c>
      <c r="M20" s="26">
        <v>211.2</v>
      </c>
      <c r="N20" s="26">
        <v>7.1</v>
      </c>
      <c r="O20" s="26">
        <v>24</v>
      </c>
      <c r="P20" s="26">
        <v>13</v>
      </c>
    </row>
    <row r="21" spans="5:16" x14ac:dyDescent="0.25">
      <c r="E21" s="26" t="s">
        <v>362</v>
      </c>
      <c r="F21" s="26" t="s">
        <v>363</v>
      </c>
      <c r="G21" s="26">
        <v>16</v>
      </c>
      <c r="H21" s="26">
        <v>87.3</v>
      </c>
      <c r="I21" s="26">
        <v>380</v>
      </c>
      <c r="J21" s="26">
        <v>628</v>
      </c>
      <c r="K21" s="26">
        <v>60.5</v>
      </c>
      <c r="L21" s="26">
        <v>4343</v>
      </c>
      <c r="M21" s="26">
        <v>271.39999999999998</v>
      </c>
      <c r="N21" s="26">
        <v>6.9</v>
      </c>
      <c r="O21" s="26">
        <v>25</v>
      </c>
      <c r="P21" s="26">
        <v>11</v>
      </c>
    </row>
    <row r="22" spans="5:16" x14ac:dyDescent="0.25">
      <c r="E22" s="26" t="s">
        <v>364</v>
      </c>
      <c r="F22" s="26" t="s">
        <v>365</v>
      </c>
      <c r="G22" s="26">
        <v>16</v>
      </c>
      <c r="H22" s="26">
        <v>87</v>
      </c>
      <c r="I22" s="26">
        <v>343</v>
      </c>
      <c r="J22" s="26">
        <v>570</v>
      </c>
      <c r="K22" s="26">
        <v>60.2</v>
      </c>
      <c r="L22" s="26">
        <v>3822</v>
      </c>
      <c r="M22" s="26">
        <v>238.9</v>
      </c>
      <c r="N22" s="26">
        <v>6.7</v>
      </c>
      <c r="O22" s="26">
        <v>23</v>
      </c>
      <c r="P22" s="26">
        <v>9</v>
      </c>
    </row>
    <row r="23" spans="5:16" x14ac:dyDescent="0.25">
      <c r="E23" s="26" t="s">
        <v>366</v>
      </c>
      <c r="F23" s="26" t="s">
        <v>367</v>
      </c>
      <c r="G23" s="26">
        <v>16</v>
      </c>
      <c r="H23" s="26">
        <v>84.2</v>
      </c>
      <c r="I23" s="26">
        <v>371</v>
      </c>
      <c r="J23" s="26">
        <v>634</v>
      </c>
      <c r="K23" s="26">
        <v>58.5</v>
      </c>
      <c r="L23" s="26">
        <v>4650</v>
      </c>
      <c r="M23" s="26">
        <v>290.60000000000002</v>
      </c>
      <c r="N23" s="26">
        <v>7.3</v>
      </c>
      <c r="O23" s="26">
        <v>29</v>
      </c>
      <c r="P23" s="26">
        <v>19</v>
      </c>
    </row>
    <row r="24" spans="5:16" x14ac:dyDescent="0.25">
      <c r="E24" s="26" t="s">
        <v>368</v>
      </c>
      <c r="F24" s="26" t="s">
        <v>369</v>
      </c>
      <c r="G24" s="26">
        <v>13</v>
      </c>
      <c r="H24" s="26">
        <v>83.9</v>
      </c>
      <c r="I24" s="26">
        <v>247</v>
      </c>
      <c r="J24" s="26">
        <v>416</v>
      </c>
      <c r="K24" s="26">
        <v>59.4</v>
      </c>
      <c r="L24" s="26">
        <v>2608</v>
      </c>
      <c r="M24" s="26">
        <v>200.6</v>
      </c>
      <c r="N24" s="26">
        <v>6.3</v>
      </c>
      <c r="O24" s="26">
        <v>19</v>
      </c>
      <c r="P24" s="26">
        <v>9</v>
      </c>
    </row>
    <row r="25" spans="5:16" x14ac:dyDescent="0.25">
      <c r="E25" s="26" t="s">
        <v>370</v>
      </c>
      <c r="F25" s="26" t="s">
        <v>371</v>
      </c>
      <c r="G25" s="26">
        <v>16</v>
      </c>
      <c r="H25" s="26">
        <v>83.9</v>
      </c>
      <c r="I25" s="26">
        <v>362</v>
      </c>
      <c r="J25" s="26">
        <v>572</v>
      </c>
      <c r="K25" s="26">
        <v>63.3</v>
      </c>
      <c r="L25" s="26">
        <v>4274</v>
      </c>
      <c r="M25" s="26">
        <v>267.10000000000002</v>
      </c>
      <c r="N25" s="26">
        <v>7.5</v>
      </c>
      <c r="O25" s="26">
        <v>24</v>
      </c>
      <c r="P25" s="26">
        <v>22</v>
      </c>
    </row>
    <row r="26" spans="5:16" x14ac:dyDescent="0.25">
      <c r="E26" s="26" t="s">
        <v>372</v>
      </c>
      <c r="F26" s="26" t="s">
        <v>373</v>
      </c>
      <c r="G26" s="26">
        <v>13</v>
      </c>
      <c r="H26" s="26">
        <v>82.2</v>
      </c>
      <c r="I26" s="26">
        <v>274</v>
      </c>
      <c r="J26" s="26">
        <v>456</v>
      </c>
      <c r="K26" s="26">
        <v>60.1</v>
      </c>
      <c r="L26" s="26">
        <v>3203</v>
      </c>
      <c r="M26" s="26">
        <v>246.4</v>
      </c>
      <c r="N26" s="26">
        <v>7</v>
      </c>
      <c r="O26" s="26">
        <v>16</v>
      </c>
      <c r="P26" s="26">
        <v>12</v>
      </c>
    </row>
    <row r="27" spans="5:16" x14ac:dyDescent="0.25">
      <c r="E27" s="26" t="s">
        <v>374</v>
      </c>
      <c r="F27" s="26" t="s">
        <v>375</v>
      </c>
      <c r="G27" s="26">
        <v>11</v>
      </c>
      <c r="H27" s="26">
        <v>82</v>
      </c>
      <c r="I27" s="26">
        <v>217</v>
      </c>
      <c r="J27" s="26">
        <v>350</v>
      </c>
      <c r="K27" s="26">
        <v>62</v>
      </c>
      <c r="L27" s="26">
        <v>2454</v>
      </c>
      <c r="M27" s="26">
        <v>223.1</v>
      </c>
      <c r="N27" s="26">
        <v>7</v>
      </c>
      <c r="O27" s="26">
        <v>14</v>
      </c>
      <c r="P27" s="26">
        <v>12</v>
      </c>
    </row>
    <row r="28" spans="5:16" x14ac:dyDescent="0.25">
      <c r="E28" s="26" t="s">
        <v>376</v>
      </c>
      <c r="F28" s="26" t="s">
        <v>377</v>
      </c>
      <c r="G28" s="26">
        <v>16</v>
      </c>
      <c r="H28" s="26">
        <v>81.7</v>
      </c>
      <c r="I28" s="26">
        <v>355</v>
      </c>
      <c r="J28" s="26">
        <v>588</v>
      </c>
      <c r="K28" s="26">
        <v>60.4</v>
      </c>
      <c r="L28" s="26">
        <v>3913</v>
      </c>
      <c r="M28" s="26">
        <v>244.6</v>
      </c>
      <c r="N28" s="26">
        <v>6.7</v>
      </c>
      <c r="O28" s="26">
        <v>24</v>
      </c>
      <c r="P28" s="26">
        <v>17</v>
      </c>
    </row>
    <row r="29" spans="5:16" x14ac:dyDescent="0.25">
      <c r="E29" s="26" t="s">
        <v>378</v>
      </c>
      <c r="F29" s="26" t="s">
        <v>379</v>
      </c>
      <c r="G29" s="26">
        <v>9</v>
      </c>
      <c r="H29" s="26">
        <v>81.599999999999994</v>
      </c>
      <c r="I29" s="26">
        <v>153</v>
      </c>
      <c r="J29" s="26">
        <v>254</v>
      </c>
      <c r="K29" s="26">
        <v>60.2</v>
      </c>
      <c r="L29" s="26">
        <v>1807</v>
      </c>
      <c r="M29" s="26">
        <v>200.8</v>
      </c>
      <c r="N29" s="26">
        <v>7.1</v>
      </c>
      <c r="O29" s="26">
        <v>11</v>
      </c>
      <c r="P29" s="26">
        <v>9</v>
      </c>
    </row>
    <row r="30" spans="5:16" x14ac:dyDescent="0.25">
      <c r="E30" s="26" t="s">
        <v>380</v>
      </c>
      <c r="F30" s="26" t="s">
        <v>352</v>
      </c>
      <c r="G30" s="26">
        <v>10</v>
      </c>
      <c r="H30" s="26">
        <v>78.8</v>
      </c>
      <c r="I30" s="26">
        <v>142</v>
      </c>
      <c r="J30" s="26">
        <v>242</v>
      </c>
      <c r="K30" s="26">
        <v>58.7</v>
      </c>
      <c r="L30" s="26">
        <v>1673</v>
      </c>
      <c r="M30" s="26">
        <v>167.3</v>
      </c>
      <c r="N30" s="26">
        <v>6.9</v>
      </c>
      <c r="O30" s="26">
        <v>8</v>
      </c>
      <c r="P30" s="26">
        <v>7</v>
      </c>
    </row>
    <row r="31" spans="5:16" x14ac:dyDescent="0.25">
      <c r="E31" s="26" t="s">
        <v>381</v>
      </c>
      <c r="F31" s="26" t="s">
        <v>382</v>
      </c>
      <c r="G31" s="26">
        <v>8</v>
      </c>
      <c r="H31" s="26">
        <v>78.2</v>
      </c>
      <c r="I31" s="26">
        <v>137</v>
      </c>
      <c r="J31" s="26">
        <v>253</v>
      </c>
      <c r="K31" s="26">
        <v>54.2</v>
      </c>
      <c r="L31" s="26">
        <v>1760</v>
      </c>
      <c r="M31" s="26">
        <v>220</v>
      </c>
      <c r="N31" s="26">
        <v>7</v>
      </c>
      <c r="O31" s="26">
        <v>9</v>
      </c>
      <c r="P31" s="26">
        <v>6</v>
      </c>
    </row>
    <row r="32" spans="5:16" x14ac:dyDescent="0.25">
      <c r="E32" s="26" t="s">
        <v>383</v>
      </c>
      <c r="F32" s="26" t="s">
        <v>379</v>
      </c>
      <c r="G32" s="26">
        <v>9</v>
      </c>
      <c r="H32" s="26">
        <v>77.900000000000006</v>
      </c>
      <c r="I32" s="26">
        <v>152</v>
      </c>
      <c r="J32" s="26">
        <v>239</v>
      </c>
      <c r="K32" s="26">
        <v>63.6</v>
      </c>
      <c r="L32" s="26">
        <v>1648</v>
      </c>
      <c r="M32" s="26">
        <v>183.1</v>
      </c>
      <c r="N32" s="26">
        <v>6.9</v>
      </c>
      <c r="O32" s="26">
        <v>7</v>
      </c>
      <c r="P32" s="26">
        <v>9</v>
      </c>
    </row>
    <row r="33" spans="5:16" x14ac:dyDescent="0.25">
      <c r="E33" s="26" t="s">
        <v>384</v>
      </c>
      <c r="F33" s="26" t="s">
        <v>385</v>
      </c>
      <c r="G33" s="26">
        <v>10</v>
      </c>
      <c r="H33" s="26">
        <v>77.7</v>
      </c>
      <c r="I33" s="26">
        <v>180</v>
      </c>
      <c r="J33" s="26">
        <v>306</v>
      </c>
      <c r="K33" s="26">
        <v>58.8</v>
      </c>
      <c r="L33" s="26">
        <v>1972</v>
      </c>
      <c r="M33" s="26">
        <v>197.2</v>
      </c>
      <c r="N33" s="26">
        <v>6.4</v>
      </c>
      <c r="O33" s="26">
        <v>11</v>
      </c>
      <c r="P33" s="26">
        <v>9</v>
      </c>
    </row>
    <row r="34" spans="5:16" x14ac:dyDescent="0.25">
      <c r="E34" s="26" t="s">
        <v>386</v>
      </c>
      <c r="F34" s="26" t="s">
        <v>387</v>
      </c>
      <c r="G34" s="26">
        <v>9</v>
      </c>
      <c r="H34" s="26">
        <v>76.900000000000006</v>
      </c>
      <c r="I34" s="26">
        <v>180</v>
      </c>
      <c r="J34" s="26">
        <v>317</v>
      </c>
      <c r="K34" s="26">
        <v>56.8</v>
      </c>
      <c r="L34" s="26">
        <v>2015</v>
      </c>
      <c r="M34" s="26">
        <v>223.9</v>
      </c>
      <c r="N34" s="26">
        <v>6.4</v>
      </c>
      <c r="O34" s="26">
        <v>11</v>
      </c>
      <c r="P34" s="26">
        <v>8</v>
      </c>
    </row>
    <row r="35" spans="5:16" x14ac:dyDescent="0.25">
      <c r="E35" s="26" t="s">
        <v>388</v>
      </c>
      <c r="F35" s="26" t="s">
        <v>389</v>
      </c>
      <c r="G35" s="26">
        <v>15</v>
      </c>
      <c r="H35" s="26">
        <v>76.5</v>
      </c>
      <c r="I35" s="26">
        <v>305</v>
      </c>
      <c r="J35" s="26">
        <v>503</v>
      </c>
      <c r="K35" s="26">
        <v>60.6</v>
      </c>
      <c r="L35" s="26">
        <v>3241</v>
      </c>
      <c r="M35" s="26">
        <v>216.1</v>
      </c>
      <c r="N35" s="26">
        <v>6.4</v>
      </c>
      <c r="O35" s="26">
        <v>13</v>
      </c>
      <c r="P35" s="26">
        <v>14</v>
      </c>
    </row>
    <row r="36" spans="5:16" x14ac:dyDescent="0.25">
      <c r="E36" s="26" t="s">
        <v>390</v>
      </c>
      <c r="F36" s="26" t="s">
        <v>391</v>
      </c>
      <c r="G36" s="26">
        <v>16</v>
      </c>
      <c r="H36" s="26">
        <v>73.099999999999994</v>
      </c>
      <c r="I36" s="26">
        <v>362</v>
      </c>
      <c r="J36" s="26">
        <v>614</v>
      </c>
      <c r="K36" s="26">
        <v>59</v>
      </c>
      <c r="L36" s="26">
        <v>3912</v>
      </c>
      <c r="M36" s="26">
        <v>244.5</v>
      </c>
      <c r="N36" s="26">
        <v>6.4</v>
      </c>
      <c r="O36" s="26">
        <v>19</v>
      </c>
      <c r="P36" s="26">
        <v>22</v>
      </c>
    </row>
    <row r="37" spans="5:16" x14ac:dyDescent="0.25">
      <c r="E37" s="26" t="s">
        <v>392</v>
      </c>
      <c r="F37" s="26" t="s">
        <v>382</v>
      </c>
      <c r="G37" s="26">
        <v>10</v>
      </c>
      <c r="H37" s="26">
        <v>73</v>
      </c>
      <c r="I37" s="26">
        <v>219</v>
      </c>
      <c r="J37" s="26">
        <v>358</v>
      </c>
      <c r="K37" s="26">
        <v>61.2</v>
      </c>
      <c r="L37" s="26">
        <v>2310</v>
      </c>
      <c r="M37" s="26">
        <v>231</v>
      </c>
      <c r="N37" s="26">
        <v>6.5</v>
      </c>
      <c r="O37" s="26">
        <v>10</v>
      </c>
      <c r="P37" s="26">
        <v>14</v>
      </c>
    </row>
    <row r="38" spans="5:16" x14ac:dyDescent="0.25">
      <c r="E38" s="26" t="s">
        <v>393</v>
      </c>
      <c r="F38" s="26" t="s">
        <v>387</v>
      </c>
      <c r="G38" s="26">
        <v>8</v>
      </c>
      <c r="H38" s="26">
        <v>70.3</v>
      </c>
      <c r="I38" s="26">
        <v>141</v>
      </c>
      <c r="J38" s="26">
        <v>267</v>
      </c>
      <c r="K38" s="26">
        <v>52.8</v>
      </c>
      <c r="L38" s="26">
        <v>1731</v>
      </c>
      <c r="M38" s="26">
        <v>216.4</v>
      </c>
      <c r="N38" s="26">
        <v>6.5</v>
      </c>
      <c r="O38" s="26">
        <v>9</v>
      </c>
      <c r="P38" s="26">
        <v>9</v>
      </c>
    </row>
    <row r="39" spans="5:16" x14ac:dyDescent="0.25">
      <c r="E39" s="26" t="s">
        <v>394</v>
      </c>
      <c r="F39" s="26" t="s">
        <v>395</v>
      </c>
      <c r="G39" s="26">
        <v>16</v>
      </c>
      <c r="H39" s="26">
        <v>69.400000000000006</v>
      </c>
      <c r="I39" s="26">
        <v>317</v>
      </c>
      <c r="J39" s="26">
        <v>551</v>
      </c>
      <c r="K39" s="26">
        <v>57.5</v>
      </c>
      <c r="L39" s="26">
        <v>3818</v>
      </c>
      <c r="M39" s="26">
        <v>238.6</v>
      </c>
      <c r="N39" s="26">
        <v>6.9</v>
      </c>
      <c r="O39" s="26">
        <v>18</v>
      </c>
      <c r="P39" s="26">
        <v>27</v>
      </c>
    </row>
    <row r="40" spans="5:16" x14ac:dyDescent="0.25">
      <c r="E40" s="26" t="s">
        <v>396</v>
      </c>
      <c r="F40" s="26" t="s">
        <v>397</v>
      </c>
      <c r="G40" s="26">
        <v>11</v>
      </c>
      <c r="H40" s="26">
        <v>69.099999999999994</v>
      </c>
      <c r="I40" s="26">
        <v>156</v>
      </c>
      <c r="J40" s="26">
        <v>272</v>
      </c>
      <c r="K40" s="26">
        <v>57.4</v>
      </c>
      <c r="L40" s="26">
        <v>1798</v>
      </c>
      <c r="M40" s="26">
        <v>163.5</v>
      </c>
      <c r="N40" s="26">
        <v>6.6</v>
      </c>
      <c r="O40" s="26">
        <v>7</v>
      </c>
      <c r="P40" s="26">
        <v>11</v>
      </c>
    </row>
    <row r="41" spans="5:16" x14ac:dyDescent="0.25">
      <c r="E41" s="26" t="s">
        <v>398</v>
      </c>
      <c r="F41" s="26" t="s">
        <v>399</v>
      </c>
      <c r="G41" s="26">
        <v>16</v>
      </c>
      <c r="H41" s="26">
        <v>66.5</v>
      </c>
      <c r="I41" s="26">
        <v>247</v>
      </c>
      <c r="J41" s="26">
        <v>443</v>
      </c>
      <c r="K41" s="26">
        <v>55.8</v>
      </c>
      <c r="L41" s="26">
        <v>3046</v>
      </c>
      <c r="M41" s="26">
        <v>190.4</v>
      </c>
      <c r="N41" s="26">
        <v>6.9</v>
      </c>
      <c r="O41" s="26">
        <v>12</v>
      </c>
      <c r="P41" s="26">
        <v>21</v>
      </c>
    </row>
    <row r="42" spans="5:16" x14ac:dyDescent="0.25">
      <c r="E42" s="26" t="s">
        <v>484</v>
      </c>
      <c r="F42" s="26" t="s">
        <v>399</v>
      </c>
      <c r="G42" s="26">
        <v>16</v>
      </c>
      <c r="H42" s="26">
        <v>66.5</v>
      </c>
      <c r="I42" s="26">
        <v>45</v>
      </c>
      <c r="J42" s="26">
        <v>443</v>
      </c>
      <c r="K42" s="26">
        <v>55.8</v>
      </c>
      <c r="L42" s="26">
        <v>3046</v>
      </c>
      <c r="M42" s="26">
        <v>190.4</v>
      </c>
      <c r="N42" s="26">
        <v>6.9</v>
      </c>
      <c r="O42" s="26">
        <v>12</v>
      </c>
      <c r="P42" s="26">
        <v>21</v>
      </c>
    </row>
  </sheetData>
  <conditionalFormatting sqref="E5:P42">
    <cfRule type="expression" dxfId="1" priority="1">
      <formula>$E5=$I$2</formula>
    </cfRule>
  </conditionalFormatting>
  <dataValidations count="1">
    <dataValidation type="list" allowBlank="1" showInputMessage="1" showErrorMessage="1" sqref="I2" xr:uid="{27308016-67AE-4F2A-8AB5-FBBC6B23FF62}">
      <formula1>$E$5:$E$42</formula1>
    </dataValidation>
  </dataValidations>
  <pageMargins left="0.7" right="0.7" top="0.75" bottom="0.75" header="0.3" footer="0.3"/>
  <tableParts count="1">
    <tablePart r:id="rId1"/>
  </tableParts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069BB-4239-483A-AE47-369C65E8D071}">
  <sheetPr codeName="Sheet36"/>
  <dimension ref="A3:H40"/>
  <sheetViews>
    <sheetView workbookViewId="0">
      <selection activeCell="E14" sqref="E14"/>
    </sheetView>
  </sheetViews>
  <sheetFormatPr defaultRowHeight="15" x14ac:dyDescent="0.25"/>
  <cols>
    <col min="1" max="1" width="12.28515625" style="26" customWidth="1"/>
    <col min="2" max="4" width="9.140625" style="26"/>
    <col min="5" max="5" width="22.28515625" style="26" customWidth="1"/>
    <col min="6" max="6" width="10.7109375" style="26" customWidth="1"/>
    <col min="7" max="7" width="16.85546875" style="26" customWidth="1"/>
    <col min="8" max="16384" width="9.140625" style="26"/>
  </cols>
  <sheetData>
    <row r="3" spans="1:8" x14ac:dyDescent="0.25">
      <c r="A3" s="46"/>
      <c r="B3" s="46"/>
      <c r="C3" s="46"/>
      <c r="D3" s="46"/>
      <c r="E3" s="26" t="s">
        <v>250</v>
      </c>
      <c r="F3" s="26" t="s">
        <v>494</v>
      </c>
      <c r="G3" s="26" t="s">
        <v>495</v>
      </c>
      <c r="H3" s="26" t="s">
        <v>496</v>
      </c>
    </row>
    <row r="4" spans="1:8" x14ac:dyDescent="0.25">
      <c r="A4" s="46"/>
      <c r="B4" s="46"/>
      <c r="C4" s="46"/>
      <c r="D4" s="46"/>
      <c r="E4" s="26" t="s">
        <v>497</v>
      </c>
      <c r="F4" s="43">
        <f>VALUE(RIGHT(E4,H4-G4))</f>
        <v>203</v>
      </c>
      <c r="G4" s="26">
        <f>FIND(",",E4,1)</f>
        <v>18</v>
      </c>
      <c r="H4" s="26">
        <f>LEN(E4)</f>
        <v>21</v>
      </c>
    </row>
    <row r="5" spans="1:8" x14ac:dyDescent="0.25">
      <c r="A5" s="46" t="s">
        <v>498</v>
      </c>
      <c r="B5" s="46"/>
      <c r="C5" s="46"/>
      <c r="D5" s="46"/>
      <c r="E5" s="26" t="s">
        <v>499</v>
      </c>
      <c r="F5" s="43">
        <f t="shared" ref="F5:F40" si="0">VALUE(RIGHT(E5,H5-G5))</f>
        <v>450</v>
      </c>
      <c r="G5" s="26">
        <f t="shared" ref="G5:G40" si="1">FIND(",",E5,1)</f>
        <v>22</v>
      </c>
      <c r="H5" s="26">
        <f t="shared" ref="H5:H40" si="2">LEN(E5)</f>
        <v>25</v>
      </c>
    </row>
    <row r="6" spans="1:8" x14ac:dyDescent="0.25">
      <c r="A6" s="46" t="s">
        <v>500</v>
      </c>
      <c r="B6" s="46"/>
      <c r="C6" s="46"/>
      <c r="D6" s="46"/>
      <c r="E6" s="26" t="s">
        <v>501</v>
      </c>
      <c r="F6" s="43">
        <f t="shared" si="0"/>
        <v>149</v>
      </c>
      <c r="G6" s="26">
        <f t="shared" si="1"/>
        <v>17</v>
      </c>
      <c r="H6" s="26">
        <f t="shared" si="2"/>
        <v>20</v>
      </c>
    </row>
    <row r="7" spans="1:8" x14ac:dyDescent="0.25">
      <c r="A7" s="46" t="s">
        <v>502</v>
      </c>
      <c r="B7" s="46"/>
      <c r="C7" s="46"/>
      <c r="D7" s="46"/>
      <c r="E7" s="26" t="s">
        <v>503</v>
      </c>
      <c r="F7" s="43">
        <f t="shared" si="0"/>
        <v>378</v>
      </c>
      <c r="G7" s="26">
        <f t="shared" si="1"/>
        <v>21</v>
      </c>
      <c r="H7" s="26">
        <f t="shared" si="2"/>
        <v>24</v>
      </c>
    </row>
    <row r="8" spans="1:8" x14ac:dyDescent="0.25">
      <c r="A8" s="46" t="s">
        <v>504</v>
      </c>
      <c r="B8" s="46"/>
      <c r="C8" s="46"/>
      <c r="D8" s="46"/>
      <c r="E8" s="26" t="s">
        <v>505</v>
      </c>
      <c r="F8" s="43">
        <f t="shared" si="0"/>
        <v>193</v>
      </c>
      <c r="G8" s="26">
        <f t="shared" si="1"/>
        <v>21</v>
      </c>
      <c r="H8" s="26">
        <f t="shared" si="2"/>
        <v>24</v>
      </c>
    </row>
    <row r="9" spans="1:8" x14ac:dyDescent="0.25">
      <c r="A9" s="46" t="s">
        <v>506</v>
      </c>
      <c r="B9" s="46"/>
      <c r="C9" s="46"/>
      <c r="D9" s="46"/>
      <c r="E9" s="26" t="s">
        <v>507</v>
      </c>
      <c r="F9" s="43">
        <f t="shared" si="0"/>
        <v>446</v>
      </c>
      <c r="G9" s="26">
        <f t="shared" si="1"/>
        <v>18</v>
      </c>
      <c r="H9" s="26">
        <f t="shared" si="2"/>
        <v>21</v>
      </c>
    </row>
    <row r="10" spans="1:8" x14ac:dyDescent="0.25">
      <c r="A10" s="46" t="s">
        <v>508</v>
      </c>
      <c r="B10" s="46"/>
      <c r="C10" s="46"/>
      <c r="D10" s="46"/>
      <c r="E10" s="26" t="s">
        <v>509</v>
      </c>
      <c r="F10" s="43">
        <f t="shared" si="0"/>
        <v>257</v>
      </c>
      <c r="G10" s="26">
        <f t="shared" si="1"/>
        <v>22</v>
      </c>
      <c r="H10" s="26">
        <f t="shared" si="2"/>
        <v>25</v>
      </c>
    </row>
    <row r="11" spans="1:8" x14ac:dyDescent="0.25">
      <c r="A11" s="46" t="s">
        <v>510</v>
      </c>
      <c r="B11" s="46"/>
      <c r="C11" s="46"/>
      <c r="D11" s="46"/>
      <c r="E11" s="26" t="s">
        <v>511</v>
      </c>
      <c r="F11" s="43">
        <f t="shared" si="0"/>
        <v>342</v>
      </c>
      <c r="G11" s="26">
        <f t="shared" si="1"/>
        <v>16</v>
      </c>
      <c r="H11" s="26">
        <f t="shared" si="2"/>
        <v>19</v>
      </c>
    </row>
    <row r="12" spans="1:8" x14ac:dyDescent="0.25">
      <c r="A12" s="46" t="s">
        <v>512</v>
      </c>
      <c r="B12" s="46"/>
      <c r="C12" s="46"/>
      <c r="D12" s="46"/>
      <c r="E12" s="26" t="s">
        <v>513</v>
      </c>
      <c r="F12" s="43">
        <f t="shared" si="0"/>
        <v>375</v>
      </c>
      <c r="G12" s="26">
        <f t="shared" si="1"/>
        <v>23</v>
      </c>
      <c r="H12" s="26">
        <f t="shared" si="2"/>
        <v>26</v>
      </c>
    </row>
    <row r="13" spans="1:8" x14ac:dyDescent="0.25">
      <c r="A13" s="46" t="s">
        <v>345</v>
      </c>
      <c r="B13" s="46"/>
      <c r="C13" s="46"/>
      <c r="D13" s="46"/>
      <c r="E13" s="26" t="s">
        <v>514</v>
      </c>
      <c r="F13" s="43">
        <f t="shared" si="0"/>
        <v>243</v>
      </c>
      <c r="G13" s="26">
        <f t="shared" si="1"/>
        <v>23</v>
      </c>
      <c r="H13" s="26">
        <f t="shared" si="2"/>
        <v>26</v>
      </c>
    </row>
    <row r="14" spans="1:8" x14ac:dyDescent="0.25">
      <c r="A14" s="46"/>
      <c r="B14" s="46"/>
      <c r="C14" s="46"/>
      <c r="D14" s="46"/>
      <c r="E14" s="26" t="s">
        <v>515</v>
      </c>
      <c r="F14" s="43">
        <f t="shared" si="0"/>
        <v>159</v>
      </c>
      <c r="G14" s="26">
        <f t="shared" si="1"/>
        <v>19</v>
      </c>
      <c r="H14" s="26">
        <f t="shared" si="2"/>
        <v>22</v>
      </c>
    </row>
    <row r="15" spans="1:8" x14ac:dyDescent="0.25">
      <c r="E15" s="26" t="s">
        <v>516</v>
      </c>
      <c r="F15" s="43">
        <f t="shared" si="0"/>
        <v>439</v>
      </c>
      <c r="G15" s="26">
        <f t="shared" si="1"/>
        <v>16</v>
      </c>
      <c r="H15" s="26">
        <f t="shared" si="2"/>
        <v>19</v>
      </c>
    </row>
    <row r="16" spans="1:8" x14ac:dyDescent="0.25">
      <c r="E16" s="26" t="s">
        <v>517</v>
      </c>
      <c r="F16" s="43">
        <f t="shared" si="0"/>
        <v>224</v>
      </c>
      <c r="G16" s="26">
        <f t="shared" si="1"/>
        <v>17</v>
      </c>
      <c r="H16" s="26">
        <f t="shared" si="2"/>
        <v>20</v>
      </c>
    </row>
    <row r="17" spans="5:8" x14ac:dyDescent="0.25">
      <c r="E17" s="26" t="s">
        <v>518</v>
      </c>
      <c r="F17" s="43">
        <f t="shared" si="0"/>
        <v>308</v>
      </c>
      <c r="G17" s="26">
        <f t="shared" si="1"/>
        <v>17</v>
      </c>
      <c r="H17" s="26">
        <f t="shared" si="2"/>
        <v>20</v>
      </c>
    </row>
    <row r="18" spans="5:8" x14ac:dyDescent="0.25">
      <c r="E18" s="26" t="s">
        <v>519</v>
      </c>
      <c r="F18" s="43">
        <f t="shared" si="0"/>
        <v>363</v>
      </c>
      <c r="G18" s="26">
        <f t="shared" si="1"/>
        <v>18</v>
      </c>
      <c r="H18" s="26">
        <f t="shared" si="2"/>
        <v>21</v>
      </c>
    </row>
    <row r="19" spans="5:8" x14ac:dyDescent="0.25">
      <c r="E19" s="26" t="s">
        <v>520</v>
      </c>
      <c r="F19" s="43">
        <f t="shared" si="0"/>
        <v>292</v>
      </c>
      <c r="G19" s="26">
        <f t="shared" si="1"/>
        <v>17</v>
      </c>
      <c r="H19" s="26">
        <f t="shared" si="2"/>
        <v>20</v>
      </c>
    </row>
    <row r="20" spans="5:8" x14ac:dyDescent="0.25">
      <c r="E20" s="26" t="s">
        <v>521</v>
      </c>
      <c r="F20" s="43">
        <f t="shared" si="0"/>
        <v>380</v>
      </c>
      <c r="G20" s="26">
        <f t="shared" si="1"/>
        <v>16</v>
      </c>
      <c r="H20" s="26">
        <f t="shared" si="2"/>
        <v>19</v>
      </c>
    </row>
    <row r="21" spans="5:8" x14ac:dyDescent="0.25">
      <c r="E21" s="26" t="s">
        <v>522</v>
      </c>
      <c r="F21" s="43">
        <f t="shared" si="0"/>
        <v>343</v>
      </c>
      <c r="G21" s="26">
        <f t="shared" si="1"/>
        <v>16</v>
      </c>
      <c r="H21" s="26">
        <f t="shared" si="2"/>
        <v>19</v>
      </c>
    </row>
    <row r="22" spans="5:8" x14ac:dyDescent="0.25">
      <c r="E22" s="26" t="s">
        <v>523</v>
      </c>
      <c r="F22" s="43">
        <f t="shared" si="0"/>
        <v>371</v>
      </c>
      <c r="G22" s="26">
        <f t="shared" si="1"/>
        <v>23</v>
      </c>
      <c r="H22" s="26">
        <f t="shared" si="2"/>
        <v>26</v>
      </c>
    </row>
    <row r="23" spans="5:8" x14ac:dyDescent="0.25">
      <c r="E23" s="26" t="s">
        <v>524</v>
      </c>
      <c r="F23" s="43">
        <f t="shared" si="0"/>
        <v>247</v>
      </c>
      <c r="G23" s="26">
        <f t="shared" si="1"/>
        <v>19</v>
      </c>
      <c r="H23" s="26">
        <f t="shared" si="2"/>
        <v>22</v>
      </c>
    </row>
    <row r="24" spans="5:8" x14ac:dyDescent="0.25">
      <c r="E24" s="26" t="s">
        <v>525</v>
      </c>
      <c r="F24" s="43">
        <f t="shared" si="0"/>
        <v>362</v>
      </c>
      <c r="G24" s="26">
        <f t="shared" si="1"/>
        <v>20</v>
      </c>
      <c r="H24" s="26">
        <f t="shared" si="2"/>
        <v>23</v>
      </c>
    </row>
    <row r="25" spans="5:8" x14ac:dyDescent="0.25">
      <c r="E25" s="26" t="s">
        <v>526</v>
      </c>
      <c r="F25" s="43">
        <f t="shared" si="0"/>
        <v>274</v>
      </c>
      <c r="G25" s="26">
        <f t="shared" si="1"/>
        <v>25</v>
      </c>
      <c r="H25" s="26">
        <f t="shared" si="2"/>
        <v>28</v>
      </c>
    </row>
    <row r="26" spans="5:8" x14ac:dyDescent="0.25">
      <c r="E26" s="26" t="s">
        <v>527</v>
      </c>
      <c r="F26" s="43">
        <f t="shared" si="0"/>
        <v>217</v>
      </c>
      <c r="G26" s="26">
        <f t="shared" si="1"/>
        <v>21</v>
      </c>
      <c r="H26" s="26">
        <f t="shared" si="2"/>
        <v>24</v>
      </c>
    </row>
    <row r="27" spans="5:8" x14ac:dyDescent="0.25">
      <c r="E27" s="26" t="s">
        <v>528</v>
      </c>
      <c r="F27" s="43">
        <f t="shared" si="0"/>
        <v>355</v>
      </c>
      <c r="G27" s="26">
        <f t="shared" si="1"/>
        <v>21</v>
      </c>
      <c r="H27" s="26">
        <f t="shared" si="2"/>
        <v>24</v>
      </c>
    </row>
    <row r="28" spans="5:8" x14ac:dyDescent="0.25">
      <c r="E28" s="26" t="s">
        <v>529</v>
      </c>
      <c r="F28" s="43">
        <f t="shared" si="0"/>
        <v>153</v>
      </c>
      <c r="G28" s="26">
        <f t="shared" si="1"/>
        <v>18</v>
      </c>
      <c r="H28" s="26">
        <f t="shared" si="2"/>
        <v>21</v>
      </c>
    </row>
    <row r="29" spans="5:8" x14ac:dyDescent="0.25">
      <c r="E29" s="26" t="s">
        <v>530</v>
      </c>
      <c r="F29" s="43">
        <f t="shared" si="0"/>
        <v>142</v>
      </c>
      <c r="G29" s="26">
        <f t="shared" si="1"/>
        <v>21</v>
      </c>
      <c r="H29" s="26">
        <f t="shared" si="2"/>
        <v>24</v>
      </c>
    </row>
    <row r="30" spans="5:8" x14ac:dyDescent="0.25">
      <c r="E30" s="26" t="s">
        <v>531</v>
      </c>
      <c r="F30" s="43">
        <f t="shared" si="0"/>
        <v>137</v>
      </c>
      <c r="G30" s="26">
        <f t="shared" si="1"/>
        <v>18</v>
      </c>
      <c r="H30" s="26">
        <f t="shared" si="2"/>
        <v>21</v>
      </c>
    </row>
    <row r="31" spans="5:8" x14ac:dyDescent="0.25">
      <c r="E31" s="26" t="s">
        <v>532</v>
      </c>
      <c r="F31" s="43">
        <f t="shared" si="0"/>
        <v>152</v>
      </c>
      <c r="G31" s="26">
        <f t="shared" si="1"/>
        <v>23</v>
      </c>
      <c r="H31" s="26">
        <f t="shared" si="2"/>
        <v>26</v>
      </c>
    </row>
    <row r="32" spans="5:8" x14ac:dyDescent="0.25">
      <c r="E32" s="26" t="s">
        <v>533</v>
      </c>
      <c r="F32" s="43">
        <f t="shared" si="0"/>
        <v>180</v>
      </c>
      <c r="G32" s="26">
        <f t="shared" si="1"/>
        <v>16</v>
      </c>
      <c r="H32" s="26">
        <f t="shared" si="2"/>
        <v>19</v>
      </c>
    </row>
    <row r="33" spans="5:8" x14ac:dyDescent="0.25">
      <c r="E33" s="26" t="s">
        <v>534</v>
      </c>
      <c r="F33" s="43">
        <f t="shared" si="0"/>
        <v>180</v>
      </c>
      <c r="G33" s="26">
        <f t="shared" si="1"/>
        <v>21</v>
      </c>
      <c r="H33" s="26">
        <f t="shared" si="2"/>
        <v>24</v>
      </c>
    </row>
    <row r="34" spans="5:8" x14ac:dyDescent="0.25">
      <c r="E34" s="26" t="s">
        <v>535</v>
      </c>
      <c r="F34" s="43">
        <f t="shared" si="0"/>
        <v>305</v>
      </c>
      <c r="G34" s="26">
        <f t="shared" si="1"/>
        <v>17</v>
      </c>
      <c r="H34" s="26">
        <f t="shared" si="2"/>
        <v>20</v>
      </c>
    </row>
    <row r="35" spans="5:8" x14ac:dyDescent="0.25">
      <c r="E35" s="26" t="s">
        <v>536</v>
      </c>
      <c r="F35" s="43">
        <f t="shared" si="0"/>
        <v>362</v>
      </c>
      <c r="G35" s="26">
        <f t="shared" si="1"/>
        <v>17</v>
      </c>
      <c r="H35" s="26">
        <f t="shared" si="2"/>
        <v>20</v>
      </c>
    </row>
    <row r="36" spans="5:8" x14ac:dyDescent="0.25">
      <c r="E36" s="26" t="s">
        <v>537</v>
      </c>
      <c r="F36" s="43">
        <f t="shared" si="0"/>
        <v>219</v>
      </c>
      <c r="G36" s="26">
        <f t="shared" si="1"/>
        <v>16</v>
      </c>
      <c r="H36" s="26">
        <f t="shared" si="2"/>
        <v>19</v>
      </c>
    </row>
    <row r="37" spans="5:8" x14ac:dyDescent="0.25">
      <c r="E37" s="26" t="s">
        <v>538</v>
      </c>
      <c r="F37" s="43">
        <f t="shared" si="0"/>
        <v>141</v>
      </c>
      <c r="G37" s="26">
        <f t="shared" si="1"/>
        <v>21</v>
      </c>
      <c r="H37" s="26">
        <f t="shared" si="2"/>
        <v>24</v>
      </c>
    </row>
    <row r="38" spans="5:8" x14ac:dyDescent="0.25">
      <c r="E38" s="26" t="s">
        <v>539</v>
      </c>
      <c r="F38" s="43">
        <f t="shared" si="0"/>
        <v>317</v>
      </c>
      <c r="G38" s="26">
        <f t="shared" si="1"/>
        <v>18</v>
      </c>
      <c r="H38" s="26">
        <f t="shared" si="2"/>
        <v>21</v>
      </c>
    </row>
    <row r="39" spans="5:8" x14ac:dyDescent="0.25">
      <c r="E39" s="26" t="s">
        <v>540</v>
      </c>
      <c r="F39" s="43">
        <f t="shared" si="0"/>
        <v>156</v>
      </c>
      <c r="G39" s="26">
        <f t="shared" si="1"/>
        <v>21</v>
      </c>
      <c r="H39" s="26">
        <f t="shared" si="2"/>
        <v>24</v>
      </c>
    </row>
    <row r="40" spans="5:8" x14ac:dyDescent="0.25">
      <c r="E40" s="26" t="s">
        <v>541</v>
      </c>
      <c r="F40" s="43">
        <f t="shared" si="0"/>
        <v>47</v>
      </c>
      <c r="G40" s="26">
        <f t="shared" si="1"/>
        <v>17</v>
      </c>
      <c r="H40" s="26">
        <f t="shared" si="2"/>
        <v>19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063A7-9B24-4B2E-A5CA-C43C1B62B90D}">
  <sheetPr codeName="Sheet37"/>
  <dimension ref="C6:O25"/>
  <sheetViews>
    <sheetView topLeftCell="B5" workbookViewId="0">
      <selection activeCell="C14" sqref="C14"/>
    </sheetView>
  </sheetViews>
  <sheetFormatPr defaultRowHeight="15" x14ac:dyDescent="0.25"/>
  <cols>
    <col min="1" max="2" width="9.140625" style="26"/>
    <col min="3" max="3" width="21.140625" style="26" customWidth="1"/>
    <col min="4" max="16384" width="9.140625" style="26"/>
  </cols>
  <sheetData>
    <row r="6" spans="3:15" x14ac:dyDescent="0.25">
      <c r="C6" s="46"/>
      <c r="D6" s="46"/>
      <c r="E6" s="46"/>
      <c r="F6" s="46"/>
      <c r="G6" s="46"/>
      <c r="H6" s="46"/>
    </row>
    <row r="7" spans="3:15" x14ac:dyDescent="0.25">
      <c r="C7" s="46"/>
      <c r="D7" s="46"/>
      <c r="E7" s="46"/>
      <c r="F7" s="46"/>
      <c r="G7" s="46"/>
      <c r="H7" s="46"/>
    </row>
    <row r="8" spans="3:15" x14ac:dyDescent="0.25">
      <c r="C8" s="46"/>
      <c r="D8" s="46"/>
      <c r="E8" s="46"/>
      <c r="F8" s="46"/>
      <c r="G8" s="46"/>
      <c r="H8" s="46"/>
    </row>
    <row r="9" spans="3:15" x14ac:dyDescent="0.25">
      <c r="C9" s="46"/>
      <c r="D9" s="46"/>
      <c r="E9" s="46"/>
      <c r="F9" s="46"/>
      <c r="G9" s="46"/>
      <c r="H9" s="46"/>
    </row>
    <row r="10" spans="3:15" x14ac:dyDescent="0.25">
      <c r="C10" s="46"/>
      <c r="D10" s="46"/>
      <c r="E10" s="46"/>
      <c r="F10" s="46"/>
      <c r="G10" s="46"/>
      <c r="H10" s="46"/>
    </row>
    <row r="11" spans="3:15" x14ac:dyDescent="0.25">
      <c r="C11" s="46"/>
      <c r="D11" s="46"/>
      <c r="E11" s="46"/>
      <c r="F11" s="46"/>
      <c r="G11" s="46"/>
      <c r="H11" s="46"/>
    </row>
    <row r="12" spans="3:15" x14ac:dyDescent="0.25">
      <c r="C12" s="46"/>
      <c r="D12" s="46"/>
      <c r="E12" s="46"/>
      <c r="F12" s="46"/>
      <c r="G12" s="46"/>
      <c r="H12" s="46"/>
    </row>
    <row r="13" spans="3:15" x14ac:dyDescent="0.25">
      <c r="C13" s="46"/>
      <c r="D13" s="46"/>
      <c r="E13" s="46"/>
      <c r="F13" s="46"/>
      <c r="G13" s="46"/>
      <c r="H13" s="46"/>
    </row>
    <row r="14" spans="3:15" x14ac:dyDescent="0.25">
      <c r="C14" s="46"/>
      <c r="D14" s="46"/>
      <c r="E14" s="46"/>
      <c r="F14" s="46"/>
      <c r="G14" s="46"/>
      <c r="H14" s="46" t="s">
        <v>542</v>
      </c>
    </row>
    <row r="15" spans="3:15" x14ac:dyDescent="0.25">
      <c r="F15" s="26">
        <v>1</v>
      </c>
      <c r="G15" s="26">
        <v>2</v>
      </c>
      <c r="H15" s="26">
        <v>3</v>
      </c>
      <c r="I15" s="26">
        <v>4</v>
      </c>
      <c r="J15" s="26">
        <v>5</v>
      </c>
      <c r="K15" s="26">
        <v>6</v>
      </c>
      <c r="L15" s="26">
        <v>7</v>
      </c>
      <c r="M15" s="26">
        <v>8</v>
      </c>
      <c r="N15" s="26">
        <v>9</v>
      </c>
      <c r="O15" s="26">
        <v>10</v>
      </c>
    </row>
    <row r="16" spans="3:15" x14ac:dyDescent="0.25">
      <c r="E16" s="26">
        <v>1</v>
      </c>
      <c r="F16" s="26">
        <f>IF($E16-F$15&gt;=3,500,IF($E16-F$15&lt;=-3,1500,1000))</f>
        <v>1000</v>
      </c>
      <c r="G16" s="26">
        <f t="shared" ref="G16:O25" si="0">IF($E16-G$15&gt;=3,500,IF($E16-G$15&lt;=-3,1500,1000))</f>
        <v>1000</v>
      </c>
      <c r="H16" s="26">
        <f t="shared" si="0"/>
        <v>1000</v>
      </c>
      <c r="I16" s="26">
        <f t="shared" si="0"/>
        <v>1500</v>
      </c>
      <c r="J16" s="26">
        <f t="shared" si="0"/>
        <v>1500</v>
      </c>
      <c r="K16" s="26">
        <f t="shared" si="0"/>
        <v>1500</v>
      </c>
      <c r="L16" s="26">
        <f t="shared" si="0"/>
        <v>1500</v>
      </c>
      <c r="M16" s="26">
        <f t="shared" si="0"/>
        <v>1500</v>
      </c>
      <c r="N16" s="26">
        <f t="shared" si="0"/>
        <v>1500</v>
      </c>
      <c r="O16" s="26">
        <f t="shared" si="0"/>
        <v>1500</v>
      </c>
    </row>
    <row r="17" spans="4:15" x14ac:dyDescent="0.25">
      <c r="E17" s="26">
        <v>2</v>
      </c>
      <c r="F17" s="26">
        <f t="shared" ref="F17:F25" si="1">IF($E17-F$15&gt;=3,500,IF($E17-F$15&lt;=-3,1500,1000))</f>
        <v>1000</v>
      </c>
      <c r="G17" s="26">
        <f t="shared" si="0"/>
        <v>1000</v>
      </c>
      <c r="H17" s="26">
        <f t="shared" si="0"/>
        <v>1000</v>
      </c>
      <c r="I17" s="26">
        <f t="shared" si="0"/>
        <v>1000</v>
      </c>
      <c r="J17" s="26">
        <f t="shared" si="0"/>
        <v>1500</v>
      </c>
      <c r="K17" s="26">
        <f t="shared" si="0"/>
        <v>1500</v>
      </c>
      <c r="L17" s="26">
        <f t="shared" si="0"/>
        <v>1500</v>
      </c>
      <c r="M17" s="26">
        <f t="shared" si="0"/>
        <v>1500</v>
      </c>
      <c r="N17" s="26">
        <f t="shared" si="0"/>
        <v>1500</v>
      </c>
      <c r="O17" s="26">
        <f t="shared" si="0"/>
        <v>1500</v>
      </c>
    </row>
    <row r="18" spans="4:15" x14ac:dyDescent="0.25">
      <c r="E18" s="26">
        <v>3</v>
      </c>
      <c r="F18" s="26">
        <f t="shared" si="1"/>
        <v>1000</v>
      </c>
      <c r="G18" s="26">
        <f t="shared" si="0"/>
        <v>1000</v>
      </c>
      <c r="H18" s="26">
        <f t="shared" si="0"/>
        <v>1000</v>
      </c>
      <c r="I18" s="26">
        <f t="shared" si="0"/>
        <v>1000</v>
      </c>
      <c r="J18" s="26">
        <f t="shared" si="0"/>
        <v>1000</v>
      </c>
      <c r="K18" s="26">
        <f t="shared" si="0"/>
        <v>1500</v>
      </c>
      <c r="L18" s="26">
        <f t="shared" si="0"/>
        <v>1500</v>
      </c>
      <c r="M18" s="26">
        <f t="shared" si="0"/>
        <v>1500</v>
      </c>
      <c r="N18" s="26">
        <f t="shared" si="0"/>
        <v>1500</v>
      </c>
      <c r="O18" s="26">
        <f t="shared" si="0"/>
        <v>1500</v>
      </c>
    </row>
    <row r="19" spans="4:15" x14ac:dyDescent="0.25">
      <c r="D19" s="26" t="s">
        <v>543</v>
      </c>
      <c r="E19" s="26">
        <v>4</v>
      </c>
      <c r="F19" s="26">
        <f t="shared" si="1"/>
        <v>500</v>
      </c>
      <c r="G19" s="26">
        <f t="shared" si="0"/>
        <v>1000</v>
      </c>
      <c r="H19" s="26">
        <f t="shared" si="0"/>
        <v>1000</v>
      </c>
      <c r="I19" s="26">
        <f t="shared" si="0"/>
        <v>1000</v>
      </c>
      <c r="J19" s="26">
        <f t="shared" si="0"/>
        <v>1000</v>
      </c>
      <c r="K19" s="26">
        <f t="shared" si="0"/>
        <v>1000</v>
      </c>
      <c r="L19" s="26">
        <f t="shared" si="0"/>
        <v>1500</v>
      </c>
      <c r="M19" s="26">
        <f t="shared" si="0"/>
        <v>1500</v>
      </c>
      <c r="N19" s="26">
        <f t="shared" si="0"/>
        <v>1500</v>
      </c>
      <c r="O19" s="26">
        <f t="shared" si="0"/>
        <v>1500</v>
      </c>
    </row>
    <row r="20" spans="4:15" x14ac:dyDescent="0.25">
      <c r="E20" s="26">
        <v>5</v>
      </c>
      <c r="F20" s="26">
        <f t="shared" si="1"/>
        <v>500</v>
      </c>
      <c r="G20" s="26">
        <f t="shared" si="0"/>
        <v>500</v>
      </c>
      <c r="H20" s="26">
        <f t="shared" si="0"/>
        <v>1000</v>
      </c>
      <c r="I20" s="26">
        <f t="shared" si="0"/>
        <v>1000</v>
      </c>
      <c r="J20" s="26">
        <f t="shared" si="0"/>
        <v>1000</v>
      </c>
      <c r="K20" s="26">
        <f t="shared" si="0"/>
        <v>1000</v>
      </c>
      <c r="L20" s="26">
        <f t="shared" si="0"/>
        <v>1000</v>
      </c>
      <c r="M20" s="26">
        <f t="shared" si="0"/>
        <v>1500</v>
      </c>
      <c r="N20" s="26">
        <f t="shared" si="0"/>
        <v>1500</v>
      </c>
      <c r="O20" s="26">
        <f t="shared" si="0"/>
        <v>1500</v>
      </c>
    </row>
    <row r="21" spans="4:15" x14ac:dyDescent="0.25">
      <c r="E21" s="26">
        <v>6</v>
      </c>
      <c r="F21" s="26">
        <f t="shared" si="1"/>
        <v>500</v>
      </c>
      <c r="G21" s="26">
        <f t="shared" si="0"/>
        <v>500</v>
      </c>
      <c r="H21" s="26">
        <f t="shared" si="0"/>
        <v>500</v>
      </c>
      <c r="I21" s="26">
        <f t="shared" si="0"/>
        <v>1000</v>
      </c>
      <c r="J21" s="26">
        <f t="shared" si="0"/>
        <v>1000</v>
      </c>
      <c r="K21" s="26">
        <f t="shared" si="0"/>
        <v>1000</v>
      </c>
      <c r="L21" s="26">
        <f t="shared" si="0"/>
        <v>1000</v>
      </c>
      <c r="M21" s="26">
        <f t="shared" si="0"/>
        <v>1000</v>
      </c>
      <c r="N21" s="26">
        <f t="shared" si="0"/>
        <v>1500</v>
      </c>
      <c r="O21" s="26">
        <f t="shared" si="0"/>
        <v>1500</v>
      </c>
    </row>
    <row r="22" spans="4:15" x14ac:dyDescent="0.25">
      <c r="E22" s="26">
        <v>7</v>
      </c>
      <c r="F22" s="26">
        <f t="shared" si="1"/>
        <v>500</v>
      </c>
      <c r="G22" s="26">
        <f t="shared" si="0"/>
        <v>500</v>
      </c>
      <c r="H22" s="26">
        <f t="shared" si="0"/>
        <v>500</v>
      </c>
      <c r="I22" s="26">
        <f t="shared" si="0"/>
        <v>500</v>
      </c>
      <c r="J22" s="26">
        <f t="shared" si="0"/>
        <v>1000</v>
      </c>
      <c r="K22" s="26">
        <f t="shared" si="0"/>
        <v>1000</v>
      </c>
      <c r="L22" s="26">
        <f t="shared" si="0"/>
        <v>1000</v>
      </c>
      <c r="M22" s="26">
        <f t="shared" si="0"/>
        <v>1000</v>
      </c>
      <c r="N22" s="26">
        <f t="shared" si="0"/>
        <v>1000</v>
      </c>
      <c r="O22" s="26">
        <f t="shared" si="0"/>
        <v>1500</v>
      </c>
    </row>
    <row r="23" spans="4:15" x14ac:dyDescent="0.25">
      <c r="E23" s="26">
        <v>8</v>
      </c>
      <c r="F23" s="26">
        <f t="shared" si="1"/>
        <v>500</v>
      </c>
      <c r="G23" s="26">
        <f t="shared" si="0"/>
        <v>500</v>
      </c>
      <c r="H23" s="26">
        <f t="shared" si="0"/>
        <v>500</v>
      </c>
      <c r="I23" s="26">
        <f t="shared" si="0"/>
        <v>500</v>
      </c>
      <c r="J23" s="26">
        <f t="shared" si="0"/>
        <v>500</v>
      </c>
      <c r="K23" s="26">
        <f t="shared" si="0"/>
        <v>1000</v>
      </c>
      <c r="L23" s="26">
        <f t="shared" si="0"/>
        <v>1000</v>
      </c>
      <c r="M23" s="26">
        <f t="shared" si="0"/>
        <v>1000</v>
      </c>
      <c r="N23" s="26">
        <f t="shared" si="0"/>
        <v>1000</v>
      </c>
      <c r="O23" s="26">
        <f t="shared" si="0"/>
        <v>1000</v>
      </c>
    </row>
    <row r="24" spans="4:15" x14ac:dyDescent="0.25">
      <c r="E24" s="26">
        <v>9</v>
      </c>
      <c r="F24" s="26">
        <f t="shared" si="1"/>
        <v>500</v>
      </c>
      <c r="G24" s="26">
        <f t="shared" si="0"/>
        <v>500</v>
      </c>
      <c r="H24" s="26">
        <f t="shared" si="0"/>
        <v>500</v>
      </c>
      <c r="I24" s="26">
        <f t="shared" si="0"/>
        <v>500</v>
      </c>
      <c r="J24" s="26">
        <f t="shared" si="0"/>
        <v>500</v>
      </c>
      <c r="K24" s="26">
        <f t="shared" si="0"/>
        <v>500</v>
      </c>
      <c r="L24" s="26">
        <f t="shared" si="0"/>
        <v>1000</v>
      </c>
      <c r="M24" s="26">
        <f t="shared" si="0"/>
        <v>1000</v>
      </c>
      <c r="N24" s="26">
        <f t="shared" si="0"/>
        <v>1000</v>
      </c>
      <c r="O24" s="26">
        <f t="shared" si="0"/>
        <v>1000</v>
      </c>
    </row>
    <row r="25" spans="4:15" x14ac:dyDescent="0.25">
      <c r="E25" s="26">
        <v>10</v>
      </c>
      <c r="F25" s="26">
        <f t="shared" si="1"/>
        <v>500</v>
      </c>
      <c r="G25" s="26">
        <f t="shared" si="0"/>
        <v>500</v>
      </c>
      <c r="H25" s="26">
        <f t="shared" si="0"/>
        <v>500</v>
      </c>
      <c r="I25" s="26">
        <f t="shared" si="0"/>
        <v>500</v>
      </c>
      <c r="J25" s="26">
        <f t="shared" si="0"/>
        <v>500</v>
      </c>
      <c r="K25" s="26">
        <f t="shared" si="0"/>
        <v>500</v>
      </c>
      <c r="L25" s="26">
        <f t="shared" si="0"/>
        <v>500</v>
      </c>
      <c r="M25" s="26">
        <f t="shared" si="0"/>
        <v>1000</v>
      </c>
      <c r="N25" s="26">
        <f t="shared" si="0"/>
        <v>1000</v>
      </c>
      <c r="O25" s="26">
        <f t="shared" si="0"/>
        <v>1000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649CF-8D4E-4486-AE16-2B3D6EC5DEB9}">
  <sheetPr codeName="Sheet38"/>
  <dimension ref="B4:D8"/>
  <sheetViews>
    <sheetView workbookViewId="0">
      <selection activeCell="B8" sqref="B8"/>
    </sheetView>
  </sheetViews>
  <sheetFormatPr defaultRowHeight="15" x14ac:dyDescent="0.25"/>
  <cols>
    <col min="1" max="16384" width="9.140625" style="26"/>
  </cols>
  <sheetData>
    <row r="4" spans="2:4" x14ac:dyDescent="0.25">
      <c r="B4" s="41" t="s">
        <v>544</v>
      </c>
      <c r="C4" s="41"/>
      <c r="D4" s="41"/>
    </row>
    <row r="5" spans="2:4" x14ac:dyDescent="0.25">
      <c r="B5" s="41" t="s">
        <v>545</v>
      </c>
      <c r="C5" s="41"/>
      <c r="D5" s="41"/>
    </row>
    <row r="8" spans="2:4" x14ac:dyDescent="0.25">
      <c r="B8" s="26" t="s">
        <v>301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89C6C-F6A8-47CE-8B3C-198FEE69145A}">
  <sheetPr codeName="Sheet39"/>
  <dimension ref="C2:Q666"/>
  <sheetViews>
    <sheetView topLeftCell="E29" workbookViewId="0">
      <selection activeCell="G49" sqref="G49"/>
    </sheetView>
  </sheetViews>
  <sheetFormatPr defaultRowHeight="15" x14ac:dyDescent="0.25"/>
  <cols>
    <col min="1" max="2" width="9.140625" style="26"/>
    <col min="3" max="3" width="12" style="26" customWidth="1"/>
    <col min="4" max="4" width="12.140625" style="26" customWidth="1"/>
    <col min="5" max="7" width="9.140625" style="26"/>
    <col min="8" max="8" width="12.5703125" style="26" bestFit="1" customWidth="1"/>
    <col min="9" max="9" width="19.7109375" style="26" bestFit="1" customWidth="1"/>
    <col min="10" max="13" width="9.140625" style="26"/>
    <col min="14" max="14" width="19.7109375" style="26" customWidth="1"/>
    <col min="15" max="15" width="15.5703125" style="26" bestFit="1" customWidth="1"/>
    <col min="16" max="16" width="7" style="26" customWidth="1"/>
    <col min="17" max="17" width="10.7109375" style="26" bestFit="1" customWidth="1"/>
    <col min="18" max="16384" width="9.140625" style="26"/>
  </cols>
  <sheetData>
    <row r="2" spans="3:15" x14ac:dyDescent="0.25">
      <c r="C2" s="26" t="s">
        <v>546</v>
      </c>
      <c r="D2" s="26" t="s">
        <v>547</v>
      </c>
    </row>
    <row r="3" spans="3:15" x14ac:dyDescent="0.25">
      <c r="C3" s="26" t="s">
        <v>244</v>
      </c>
      <c r="D3" s="26" t="s">
        <v>548</v>
      </c>
    </row>
    <row r="4" spans="3:15" x14ac:dyDescent="0.25">
      <c r="C4" s="26" t="s">
        <v>243</v>
      </c>
      <c r="D4" s="26" t="s">
        <v>548</v>
      </c>
    </row>
    <row r="5" spans="3:15" x14ac:dyDescent="0.25">
      <c r="C5" s="26" t="s">
        <v>244</v>
      </c>
      <c r="D5" s="26" t="s">
        <v>549</v>
      </c>
    </row>
    <row r="6" spans="3:15" x14ac:dyDescent="0.25">
      <c r="C6" s="26" t="s">
        <v>243</v>
      </c>
      <c r="D6" s="26" t="s">
        <v>548</v>
      </c>
    </row>
    <row r="7" spans="3:15" x14ac:dyDescent="0.25">
      <c r="C7" s="26" t="s">
        <v>245</v>
      </c>
      <c r="D7" s="26" t="s">
        <v>549</v>
      </c>
    </row>
    <row r="8" spans="3:15" x14ac:dyDescent="0.25">
      <c r="C8" s="26" t="s">
        <v>249</v>
      </c>
      <c r="D8" s="26" t="s">
        <v>548</v>
      </c>
    </row>
    <row r="9" spans="3:15" x14ac:dyDescent="0.25">
      <c r="C9" s="26" t="s">
        <v>245</v>
      </c>
      <c r="D9" s="26" t="s">
        <v>548</v>
      </c>
      <c r="G9" s="44" t="s">
        <v>550</v>
      </c>
      <c r="H9" s="44"/>
      <c r="I9" s="44"/>
      <c r="J9" s="46"/>
      <c r="K9" s="46"/>
    </row>
    <row r="10" spans="3:15" x14ac:dyDescent="0.25">
      <c r="C10" s="26" t="s">
        <v>244</v>
      </c>
      <c r="D10" s="26" t="s">
        <v>549</v>
      </c>
      <c r="G10" s="44" t="s">
        <v>551</v>
      </c>
      <c r="H10" s="44"/>
      <c r="I10" s="44"/>
      <c r="J10" s="46"/>
      <c r="K10" s="46"/>
      <c r="N10" s="46"/>
      <c r="O10" s="46"/>
    </row>
    <row r="11" spans="3:15" x14ac:dyDescent="0.25">
      <c r="C11" s="26" t="s">
        <v>244</v>
      </c>
      <c r="D11" s="26" t="s">
        <v>549</v>
      </c>
      <c r="G11" s="44" t="s">
        <v>552</v>
      </c>
      <c r="H11" s="46"/>
      <c r="I11" s="46"/>
      <c r="J11" s="46"/>
      <c r="K11" s="46"/>
      <c r="L11" s="46"/>
      <c r="N11" s="46" t="s">
        <v>553</v>
      </c>
      <c r="O11" s="46"/>
    </row>
    <row r="12" spans="3:15" x14ac:dyDescent="0.25">
      <c r="C12" s="26" t="s">
        <v>244</v>
      </c>
      <c r="D12" s="26" t="s">
        <v>549</v>
      </c>
      <c r="G12" s="44" t="s">
        <v>554</v>
      </c>
      <c r="H12" s="46"/>
      <c r="I12" s="46"/>
      <c r="J12" s="46"/>
      <c r="K12" s="46"/>
      <c r="L12" s="46"/>
      <c r="N12" s="46" t="s">
        <v>555</v>
      </c>
      <c r="O12" s="46"/>
    </row>
    <row r="13" spans="3:15" x14ac:dyDescent="0.25">
      <c r="C13" s="26" t="s">
        <v>243</v>
      </c>
      <c r="D13" s="26" t="s">
        <v>548</v>
      </c>
      <c r="G13" s="44" t="s">
        <v>556</v>
      </c>
      <c r="H13" s="44"/>
      <c r="I13" s="44"/>
      <c r="J13" s="44"/>
      <c r="K13" s="44"/>
      <c r="L13" s="44"/>
      <c r="N13" s="46" t="s">
        <v>557</v>
      </c>
      <c r="O13" s="46"/>
    </row>
    <row r="14" spans="3:15" x14ac:dyDescent="0.25">
      <c r="C14" s="26" t="s">
        <v>243</v>
      </c>
      <c r="D14" s="26" t="s">
        <v>548</v>
      </c>
      <c r="G14" s="44" t="s">
        <v>558</v>
      </c>
      <c r="H14" s="44"/>
      <c r="I14" s="44"/>
      <c r="J14" s="44"/>
      <c r="K14" s="44"/>
      <c r="L14" s="44"/>
      <c r="N14" s="46" t="s">
        <v>559</v>
      </c>
      <c r="O14" s="46"/>
    </row>
    <row r="15" spans="3:15" x14ac:dyDescent="0.25">
      <c r="C15" s="26" t="s">
        <v>248</v>
      </c>
      <c r="D15" s="26" t="s">
        <v>549</v>
      </c>
      <c r="G15" s="44" t="s">
        <v>560</v>
      </c>
    </row>
    <row r="16" spans="3:15" x14ac:dyDescent="0.25">
      <c r="C16" s="26" t="s">
        <v>243</v>
      </c>
      <c r="D16" s="26" t="s">
        <v>548</v>
      </c>
      <c r="G16" s="44" t="s">
        <v>561</v>
      </c>
      <c r="N16" s="26" t="s">
        <v>562</v>
      </c>
      <c r="O16" s="26" t="s">
        <v>401</v>
      </c>
    </row>
    <row r="17" spans="3:17" x14ac:dyDescent="0.25">
      <c r="C17" s="26" t="s">
        <v>245</v>
      </c>
      <c r="D17" s="26" t="s">
        <v>548</v>
      </c>
      <c r="N17" s="26" t="s">
        <v>402</v>
      </c>
      <c r="O17" s="26" t="s">
        <v>549</v>
      </c>
      <c r="P17" s="26" t="s">
        <v>548</v>
      </c>
      <c r="Q17" s="26" t="s">
        <v>405</v>
      </c>
    </row>
    <row r="18" spans="3:17" x14ac:dyDescent="0.25">
      <c r="C18" s="26" t="s">
        <v>243</v>
      </c>
      <c r="D18" s="26" t="s">
        <v>549</v>
      </c>
      <c r="N18" s="47" t="s">
        <v>249</v>
      </c>
      <c r="O18" s="26">
        <v>2</v>
      </c>
      <c r="P18" s="26">
        <v>68</v>
      </c>
      <c r="Q18" s="26">
        <v>70</v>
      </c>
    </row>
    <row r="19" spans="3:17" x14ac:dyDescent="0.25">
      <c r="C19" s="26" t="s">
        <v>243</v>
      </c>
      <c r="D19" s="26" t="s">
        <v>548</v>
      </c>
      <c r="N19" s="47" t="s">
        <v>243</v>
      </c>
      <c r="O19" s="26">
        <v>29</v>
      </c>
      <c r="P19" s="26">
        <v>70</v>
      </c>
      <c r="Q19" s="26">
        <v>99</v>
      </c>
    </row>
    <row r="20" spans="3:17" x14ac:dyDescent="0.25">
      <c r="C20" s="26" t="s">
        <v>246</v>
      </c>
      <c r="D20" s="26" t="s">
        <v>548</v>
      </c>
      <c r="N20" s="47" t="s">
        <v>244</v>
      </c>
      <c r="O20" s="26">
        <v>29</v>
      </c>
      <c r="P20" s="26">
        <v>85</v>
      </c>
      <c r="Q20" s="26">
        <v>114</v>
      </c>
    </row>
    <row r="21" spans="3:17" x14ac:dyDescent="0.25">
      <c r="C21" s="26" t="s">
        <v>246</v>
      </c>
      <c r="D21" s="26" t="s">
        <v>548</v>
      </c>
      <c r="H21" s="26" t="s">
        <v>402</v>
      </c>
      <c r="I21" s="26" t="s">
        <v>562</v>
      </c>
      <c r="N21" s="47" t="s">
        <v>245</v>
      </c>
      <c r="O21" s="26">
        <v>29</v>
      </c>
      <c r="P21" s="26">
        <v>69</v>
      </c>
      <c r="Q21" s="26">
        <v>98</v>
      </c>
    </row>
    <row r="22" spans="3:17" x14ac:dyDescent="0.25">
      <c r="C22" s="26" t="s">
        <v>243</v>
      </c>
      <c r="D22" s="26" t="s">
        <v>548</v>
      </c>
      <c r="H22" s="47" t="s">
        <v>249</v>
      </c>
      <c r="I22" s="26">
        <v>70</v>
      </c>
      <c r="N22" s="47" t="s">
        <v>246</v>
      </c>
      <c r="O22" s="26">
        <v>29</v>
      </c>
      <c r="P22" s="26">
        <v>78</v>
      </c>
      <c r="Q22" s="26">
        <v>107</v>
      </c>
    </row>
    <row r="23" spans="3:17" x14ac:dyDescent="0.25">
      <c r="C23" s="26" t="s">
        <v>246</v>
      </c>
      <c r="D23" s="26" t="s">
        <v>548</v>
      </c>
      <c r="H23" s="47" t="s">
        <v>243</v>
      </c>
      <c r="I23" s="26">
        <v>99</v>
      </c>
      <c r="K23" s="26" t="s">
        <v>563</v>
      </c>
      <c r="N23" s="47" t="s">
        <v>247</v>
      </c>
      <c r="O23" s="26">
        <v>36</v>
      </c>
      <c r="P23" s="26">
        <v>78</v>
      </c>
      <c r="Q23" s="26">
        <v>114</v>
      </c>
    </row>
    <row r="24" spans="3:17" x14ac:dyDescent="0.25">
      <c r="C24" s="26" t="s">
        <v>243</v>
      </c>
      <c r="D24" s="26" t="s">
        <v>548</v>
      </c>
      <c r="H24" s="47" t="s">
        <v>244</v>
      </c>
      <c r="I24" s="26">
        <v>114</v>
      </c>
      <c r="K24" s="26" t="s">
        <v>564</v>
      </c>
      <c r="N24" s="47" t="s">
        <v>248</v>
      </c>
      <c r="O24" s="26">
        <v>3</v>
      </c>
      <c r="P24" s="26">
        <v>59</v>
      </c>
      <c r="Q24" s="26">
        <v>62</v>
      </c>
    </row>
    <row r="25" spans="3:17" x14ac:dyDescent="0.25">
      <c r="C25" s="26" t="s">
        <v>244</v>
      </c>
      <c r="D25" s="26" t="s">
        <v>548</v>
      </c>
      <c r="H25" s="47" t="s">
        <v>245</v>
      </c>
      <c r="I25" s="26">
        <v>98</v>
      </c>
      <c r="K25" s="26" t="s">
        <v>565</v>
      </c>
      <c r="N25" s="47" t="s">
        <v>405</v>
      </c>
      <c r="O25" s="26">
        <v>157</v>
      </c>
      <c r="P25" s="26">
        <v>507</v>
      </c>
      <c r="Q25" s="26">
        <v>664</v>
      </c>
    </row>
    <row r="26" spans="3:17" x14ac:dyDescent="0.25">
      <c r="C26" s="26" t="s">
        <v>245</v>
      </c>
      <c r="D26" s="26" t="s">
        <v>548</v>
      </c>
      <c r="H26" s="47" t="s">
        <v>246</v>
      </c>
      <c r="I26" s="26">
        <v>107</v>
      </c>
      <c r="K26" s="26" t="s">
        <v>566</v>
      </c>
    </row>
    <row r="27" spans="3:17" x14ac:dyDescent="0.25">
      <c r="C27" s="26" t="s">
        <v>246</v>
      </c>
      <c r="D27" s="26" t="s">
        <v>548</v>
      </c>
      <c r="H27" s="47" t="s">
        <v>247</v>
      </c>
      <c r="I27" s="26">
        <v>114</v>
      </c>
    </row>
    <row r="28" spans="3:17" x14ac:dyDescent="0.25">
      <c r="C28" s="26" t="s">
        <v>245</v>
      </c>
      <c r="D28" s="26" t="s">
        <v>548</v>
      </c>
      <c r="H28" s="47" t="s">
        <v>248</v>
      </c>
      <c r="I28" s="26">
        <v>62</v>
      </c>
    </row>
    <row r="29" spans="3:17" x14ac:dyDescent="0.25">
      <c r="C29" s="26" t="s">
        <v>245</v>
      </c>
      <c r="D29" s="26" t="s">
        <v>549</v>
      </c>
      <c r="H29" s="47" t="s">
        <v>405</v>
      </c>
      <c r="I29" s="26">
        <v>664</v>
      </c>
    </row>
    <row r="30" spans="3:17" x14ac:dyDescent="0.25">
      <c r="C30" s="26" t="s">
        <v>248</v>
      </c>
      <c r="D30" s="26" t="s">
        <v>548</v>
      </c>
    </row>
    <row r="31" spans="3:17" x14ac:dyDescent="0.25">
      <c r="C31" s="26" t="s">
        <v>246</v>
      </c>
      <c r="D31" s="26" t="s">
        <v>548</v>
      </c>
    </row>
    <row r="32" spans="3:17" x14ac:dyDescent="0.25">
      <c r="C32" s="26" t="s">
        <v>244</v>
      </c>
      <c r="D32" s="26" t="s">
        <v>548</v>
      </c>
    </row>
    <row r="33" spans="3:4" x14ac:dyDescent="0.25">
      <c r="C33" s="26" t="s">
        <v>246</v>
      </c>
      <c r="D33" s="26" t="s">
        <v>548</v>
      </c>
    </row>
    <row r="34" spans="3:4" x14ac:dyDescent="0.25">
      <c r="C34" s="26" t="s">
        <v>245</v>
      </c>
      <c r="D34" s="26" t="s">
        <v>548</v>
      </c>
    </row>
    <row r="35" spans="3:4" x14ac:dyDescent="0.25">
      <c r="C35" s="26" t="s">
        <v>244</v>
      </c>
      <c r="D35" s="26" t="s">
        <v>548</v>
      </c>
    </row>
    <row r="36" spans="3:4" x14ac:dyDescent="0.25">
      <c r="C36" s="26" t="s">
        <v>246</v>
      </c>
      <c r="D36" s="26" t="s">
        <v>548</v>
      </c>
    </row>
    <row r="37" spans="3:4" x14ac:dyDescent="0.25">
      <c r="C37" s="26" t="s">
        <v>243</v>
      </c>
      <c r="D37" s="26" t="s">
        <v>548</v>
      </c>
    </row>
    <row r="38" spans="3:4" x14ac:dyDescent="0.25">
      <c r="C38" s="26" t="s">
        <v>245</v>
      </c>
      <c r="D38" s="26" t="s">
        <v>549</v>
      </c>
    </row>
    <row r="39" spans="3:4" x14ac:dyDescent="0.25">
      <c r="C39" s="26" t="s">
        <v>244</v>
      </c>
      <c r="D39" s="26" t="s">
        <v>549</v>
      </c>
    </row>
    <row r="40" spans="3:4" x14ac:dyDescent="0.25">
      <c r="C40" s="26" t="s">
        <v>247</v>
      </c>
      <c r="D40" s="26" t="s">
        <v>548</v>
      </c>
    </row>
    <row r="41" spans="3:4" x14ac:dyDescent="0.25">
      <c r="C41" s="26" t="s">
        <v>247</v>
      </c>
      <c r="D41" s="26" t="s">
        <v>548</v>
      </c>
    </row>
    <row r="42" spans="3:4" x14ac:dyDescent="0.25">
      <c r="C42" s="26" t="s">
        <v>244</v>
      </c>
      <c r="D42" s="26" t="s">
        <v>548</v>
      </c>
    </row>
    <row r="43" spans="3:4" x14ac:dyDescent="0.25">
      <c r="C43" s="26" t="s">
        <v>249</v>
      </c>
      <c r="D43" s="26" t="s">
        <v>548</v>
      </c>
    </row>
    <row r="44" spans="3:4" x14ac:dyDescent="0.25">
      <c r="C44" s="26" t="s">
        <v>246</v>
      </c>
      <c r="D44" s="26" t="s">
        <v>548</v>
      </c>
    </row>
    <row r="45" spans="3:4" x14ac:dyDescent="0.25">
      <c r="C45" s="26" t="s">
        <v>246</v>
      </c>
      <c r="D45" s="26" t="s">
        <v>549</v>
      </c>
    </row>
    <row r="46" spans="3:4" x14ac:dyDescent="0.25">
      <c r="C46" s="26" t="s">
        <v>245</v>
      </c>
      <c r="D46" s="26" t="s">
        <v>548</v>
      </c>
    </row>
    <row r="47" spans="3:4" x14ac:dyDescent="0.25">
      <c r="C47" s="26" t="s">
        <v>243</v>
      </c>
      <c r="D47" s="26" t="s">
        <v>548</v>
      </c>
    </row>
    <row r="48" spans="3:4" x14ac:dyDescent="0.25">
      <c r="C48" s="26" t="s">
        <v>249</v>
      </c>
      <c r="D48" s="26" t="s">
        <v>548</v>
      </c>
    </row>
    <row r="49" spans="3:4" x14ac:dyDescent="0.25">
      <c r="C49" s="26" t="s">
        <v>246</v>
      </c>
      <c r="D49" s="26" t="s">
        <v>548</v>
      </c>
    </row>
    <row r="50" spans="3:4" x14ac:dyDescent="0.25">
      <c r="C50" s="26" t="s">
        <v>249</v>
      </c>
      <c r="D50" s="26" t="s">
        <v>548</v>
      </c>
    </row>
    <row r="51" spans="3:4" x14ac:dyDescent="0.25">
      <c r="C51" s="26" t="s">
        <v>246</v>
      </c>
      <c r="D51" s="26" t="s">
        <v>548</v>
      </c>
    </row>
    <row r="52" spans="3:4" x14ac:dyDescent="0.25">
      <c r="C52" s="26" t="s">
        <v>249</v>
      </c>
      <c r="D52" s="26" t="s">
        <v>548</v>
      </c>
    </row>
    <row r="53" spans="3:4" x14ac:dyDescent="0.25">
      <c r="C53" s="26" t="s">
        <v>243</v>
      </c>
      <c r="D53" s="26" t="s">
        <v>548</v>
      </c>
    </row>
    <row r="54" spans="3:4" x14ac:dyDescent="0.25">
      <c r="C54" s="26" t="s">
        <v>245</v>
      </c>
      <c r="D54" s="26" t="s">
        <v>548</v>
      </c>
    </row>
    <row r="55" spans="3:4" x14ac:dyDescent="0.25">
      <c r="C55" s="26" t="s">
        <v>245</v>
      </c>
      <c r="D55" s="26" t="s">
        <v>549</v>
      </c>
    </row>
    <row r="56" spans="3:4" x14ac:dyDescent="0.25">
      <c r="C56" s="26" t="s">
        <v>244</v>
      </c>
      <c r="D56" s="26" t="s">
        <v>548</v>
      </c>
    </row>
    <row r="57" spans="3:4" x14ac:dyDescent="0.25">
      <c r="C57" s="26" t="s">
        <v>249</v>
      </c>
      <c r="D57" s="26" t="s">
        <v>548</v>
      </c>
    </row>
    <row r="58" spans="3:4" x14ac:dyDescent="0.25">
      <c r="C58" s="26" t="s">
        <v>247</v>
      </c>
      <c r="D58" s="26" t="s">
        <v>549</v>
      </c>
    </row>
    <row r="59" spans="3:4" x14ac:dyDescent="0.25">
      <c r="C59" s="26" t="s">
        <v>244</v>
      </c>
      <c r="D59" s="26" t="s">
        <v>548</v>
      </c>
    </row>
    <row r="60" spans="3:4" x14ac:dyDescent="0.25">
      <c r="C60" s="26" t="s">
        <v>247</v>
      </c>
      <c r="D60" s="26" t="s">
        <v>548</v>
      </c>
    </row>
    <row r="61" spans="3:4" x14ac:dyDescent="0.25">
      <c r="C61" s="26" t="s">
        <v>247</v>
      </c>
      <c r="D61" s="26" t="s">
        <v>548</v>
      </c>
    </row>
    <row r="62" spans="3:4" x14ac:dyDescent="0.25">
      <c r="C62" s="26" t="s">
        <v>244</v>
      </c>
      <c r="D62" s="26" t="s">
        <v>548</v>
      </c>
    </row>
    <row r="63" spans="3:4" x14ac:dyDescent="0.25">
      <c r="C63" s="26" t="s">
        <v>247</v>
      </c>
      <c r="D63" s="26" t="s">
        <v>548</v>
      </c>
    </row>
    <row r="64" spans="3:4" x14ac:dyDescent="0.25">
      <c r="C64" s="26" t="s">
        <v>244</v>
      </c>
      <c r="D64" s="26" t="s">
        <v>548</v>
      </c>
    </row>
    <row r="65" spans="3:4" x14ac:dyDescent="0.25">
      <c r="C65" s="26" t="s">
        <v>245</v>
      </c>
      <c r="D65" s="26" t="s">
        <v>548</v>
      </c>
    </row>
    <row r="66" spans="3:4" x14ac:dyDescent="0.25">
      <c r="C66" s="26" t="s">
        <v>243</v>
      </c>
      <c r="D66" s="26" t="s">
        <v>548</v>
      </c>
    </row>
    <row r="67" spans="3:4" x14ac:dyDescent="0.25">
      <c r="C67" s="26" t="s">
        <v>244</v>
      </c>
      <c r="D67" s="26" t="s">
        <v>548</v>
      </c>
    </row>
    <row r="68" spans="3:4" x14ac:dyDescent="0.25">
      <c r="C68" s="26" t="s">
        <v>245</v>
      </c>
      <c r="D68" s="26" t="s">
        <v>548</v>
      </c>
    </row>
    <row r="69" spans="3:4" x14ac:dyDescent="0.25">
      <c r="C69" s="26" t="s">
        <v>246</v>
      </c>
      <c r="D69" s="26" t="s">
        <v>548</v>
      </c>
    </row>
    <row r="70" spans="3:4" x14ac:dyDescent="0.25">
      <c r="C70" s="26" t="s">
        <v>244</v>
      </c>
      <c r="D70" s="26" t="s">
        <v>548</v>
      </c>
    </row>
    <row r="71" spans="3:4" x14ac:dyDescent="0.25">
      <c r="C71" s="26" t="s">
        <v>244</v>
      </c>
      <c r="D71" s="26" t="s">
        <v>548</v>
      </c>
    </row>
    <row r="72" spans="3:4" x14ac:dyDescent="0.25">
      <c r="C72" s="26" t="s">
        <v>249</v>
      </c>
      <c r="D72" s="26" t="s">
        <v>548</v>
      </c>
    </row>
    <row r="73" spans="3:4" x14ac:dyDescent="0.25">
      <c r="C73" s="26" t="s">
        <v>244</v>
      </c>
      <c r="D73" s="26" t="s">
        <v>548</v>
      </c>
    </row>
    <row r="74" spans="3:4" x14ac:dyDescent="0.25">
      <c r="C74" s="26" t="s">
        <v>246</v>
      </c>
      <c r="D74" s="26" t="s">
        <v>549</v>
      </c>
    </row>
    <row r="75" spans="3:4" x14ac:dyDescent="0.25">
      <c r="C75" s="26" t="s">
        <v>247</v>
      </c>
      <c r="D75" s="26" t="s">
        <v>548</v>
      </c>
    </row>
    <row r="76" spans="3:4" x14ac:dyDescent="0.25">
      <c r="C76" s="26" t="s">
        <v>247</v>
      </c>
      <c r="D76" s="26" t="s">
        <v>548</v>
      </c>
    </row>
    <row r="77" spans="3:4" x14ac:dyDescent="0.25">
      <c r="C77" s="26" t="s">
        <v>248</v>
      </c>
      <c r="D77" s="26" t="s">
        <v>548</v>
      </c>
    </row>
    <row r="78" spans="3:4" x14ac:dyDescent="0.25">
      <c r="C78" s="26" t="s">
        <v>246</v>
      </c>
      <c r="D78" s="26" t="s">
        <v>548</v>
      </c>
    </row>
    <row r="79" spans="3:4" x14ac:dyDescent="0.25">
      <c r="C79" s="26" t="s">
        <v>248</v>
      </c>
      <c r="D79" s="26" t="s">
        <v>548</v>
      </c>
    </row>
    <row r="80" spans="3:4" x14ac:dyDescent="0.25">
      <c r="C80" s="26" t="s">
        <v>249</v>
      </c>
      <c r="D80" s="26" t="s">
        <v>548</v>
      </c>
    </row>
    <row r="81" spans="3:4" x14ac:dyDescent="0.25">
      <c r="C81" s="26" t="s">
        <v>247</v>
      </c>
      <c r="D81" s="26" t="s">
        <v>548</v>
      </c>
    </row>
    <row r="82" spans="3:4" x14ac:dyDescent="0.25">
      <c r="C82" s="26" t="s">
        <v>246</v>
      </c>
      <c r="D82" s="26" t="s">
        <v>548</v>
      </c>
    </row>
    <row r="83" spans="3:4" x14ac:dyDescent="0.25">
      <c r="C83" s="26" t="s">
        <v>245</v>
      </c>
      <c r="D83" s="26" t="s">
        <v>548</v>
      </c>
    </row>
    <row r="84" spans="3:4" x14ac:dyDescent="0.25">
      <c r="C84" s="26" t="s">
        <v>244</v>
      </c>
      <c r="D84" s="26" t="s">
        <v>548</v>
      </c>
    </row>
    <row r="85" spans="3:4" x14ac:dyDescent="0.25">
      <c r="C85" s="26" t="s">
        <v>245</v>
      </c>
      <c r="D85" s="26" t="s">
        <v>548</v>
      </c>
    </row>
    <row r="86" spans="3:4" x14ac:dyDescent="0.25">
      <c r="C86" s="26" t="s">
        <v>249</v>
      </c>
      <c r="D86" s="26" t="s">
        <v>548</v>
      </c>
    </row>
    <row r="87" spans="3:4" x14ac:dyDescent="0.25">
      <c r="C87" s="26" t="s">
        <v>245</v>
      </c>
      <c r="D87" s="26" t="s">
        <v>549</v>
      </c>
    </row>
    <row r="88" spans="3:4" x14ac:dyDescent="0.25">
      <c r="C88" s="26" t="s">
        <v>244</v>
      </c>
      <c r="D88" s="26" t="s">
        <v>548</v>
      </c>
    </row>
    <row r="89" spans="3:4" x14ac:dyDescent="0.25">
      <c r="C89" s="26" t="s">
        <v>248</v>
      </c>
      <c r="D89" s="26" t="s">
        <v>548</v>
      </c>
    </row>
    <row r="90" spans="3:4" x14ac:dyDescent="0.25">
      <c r="C90" s="26" t="s">
        <v>248</v>
      </c>
      <c r="D90" s="26" t="s">
        <v>548</v>
      </c>
    </row>
    <row r="91" spans="3:4" x14ac:dyDescent="0.25">
      <c r="C91" s="26" t="s">
        <v>249</v>
      </c>
      <c r="D91" s="26" t="s">
        <v>548</v>
      </c>
    </row>
    <row r="92" spans="3:4" x14ac:dyDescent="0.25">
      <c r="C92" s="26" t="s">
        <v>244</v>
      </c>
      <c r="D92" s="26" t="s">
        <v>548</v>
      </c>
    </row>
    <row r="93" spans="3:4" x14ac:dyDescent="0.25">
      <c r="C93" s="26" t="s">
        <v>248</v>
      </c>
      <c r="D93" s="26" t="s">
        <v>548</v>
      </c>
    </row>
    <row r="94" spans="3:4" x14ac:dyDescent="0.25">
      <c r="C94" s="26" t="s">
        <v>247</v>
      </c>
      <c r="D94" s="26" t="s">
        <v>548</v>
      </c>
    </row>
    <row r="95" spans="3:4" x14ac:dyDescent="0.25">
      <c r="C95" s="26" t="s">
        <v>243</v>
      </c>
      <c r="D95" s="26" t="s">
        <v>549</v>
      </c>
    </row>
    <row r="96" spans="3:4" x14ac:dyDescent="0.25">
      <c r="C96" s="26" t="s">
        <v>247</v>
      </c>
      <c r="D96" s="26" t="s">
        <v>548</v>
      </c>
    </row>
    <row r="97" spans="3:4" x14ac:dyDescent="0.25">
      <c r="C97" s="26" t="s">
        <v>243</v>
      </c>
      <c r="D97" s="26" t="s">
        <v>549</v>
      </c>
    </row>
    <row r="98" spans="3:4" x14ac:dyDescent="0.25">
      <c r="C98" s="26" t="s">
        <v>246</v>
      </c>
      <c r="D98" s="26" t="s">
        <v>549</v>
      </c>
    </row>
    <row r="99" spans="3:4" x14ac:dyDescent="0.25">
      <c r="C99" s="26" t="s">
        <v>244</v>
      </c>
      <c r="D99" s="26" t="s">
        <v>548</v>
      </c>
    </row>
    <row r="100" spans="3:4" x14ac:dyDescent="0.25">
      <c r="C100" s="26" t="s">
        <v>249</v>
      </c>
      <c r="D100" s="26" t="s">
        <v>548</v>
      </c>
    </row>
    <row r="101" spans="3:4" x14ac:dyDescent="0.25">
      <c r="C101" s="26" t="s">
        <v>243</v>
      </c>
      <c r="D101" s="26" t="s">
        <v>548</v>
      </c>
    </row>
    <row r="102" spans="3:4" x14ac:dyDescent="0.25">
      <c r="C102" s="26" t="s">
        <v>244</v>
      </c>
      <c r="D102" s="26" t="s">
        <v>548</v>
      </c>
    </row>
    <row r="103" spans="3:4" x14ac:dyDescent="0.25">
      <c r="C103" s="26" t="s">
        <v>243</v>
      </c>
      <c r="D103" s="26" t="s">
        <v>548</v>
      </c>
    </row>
    <row r="104" spans="3:4" x14ac:dyDescent="0.25">
      <c r="C104" s="26" t="s">
        <v>244</v>
      </c>
      <c r="D104" s="26" t="s">
        <v>548</v>
      </c>
    </row>
    <row r="105" spans="3:4" x14ac:dyDescent="0.25">
      <c r="C105" s="26" t="s">
        <v>245</v>
      </c>
      <c r="D105" s="26" t="s">
        <v>548</v>
      </c>
    </row>
    <row r="106" spans="3:4" x14ac:dyDescent="0.25">
      <c r="C106" s="26" t="s">
        <v>249</v>
      </c>
      <c r="D106" s="26" t="s">
        <v>548</v>
      </c>
    </row>
    <row r="107" spans="3:4" x14ac:dyDescent="0.25">
      <c r="C107" s="26" t="s">
        <v>245</v>
      </c>
      <c r="D107" s="26" t="s">
        <v>549</v>
      </c>
    </row>
    <row r="108" spans="3:4" x14ac:dyDescent="0.25">
      <c r="C108" s="26" t="s">
        <v>244</v>
      </c>
      <c r="D108" s="26" t="s">
        <v>548</v>
      </c>
    </row>
    <row r="109" spans="3:4" x14ac:dyDescent="0.25">
      <c r="C109" s="26" t="s">
        <v>247</v>
      </c>
      <c r="D109" s="26" t="s">
        <v>548</v>
      </c>
    </row>
    <row r="110" spans="3:4" x14ac:dyDescent="0.25">
      <c r="C110" s="26" t="s">
        <v>245</v>
      </c>
      <c r="D110" s="26" t="s">
        <v>549</v>
      </c>
    </row>
    <row r="111" spans="3:4" x14ac:dyDescent="0.25">
      <c r="C111" s="26" t="s">
        <v>243</v>
      </c>
      <c r="D111" s="26" t="s">
        <v>548</v>
      </c>
    </row>
    <row r="112" spans="3:4" x14ac:dyDescent="0.25">
      <c r="C112" s="26" t="s">
        <v>246</v>
      </c>
      <c r="D112" s="26" t="s">
        <v>548</v>
      </c>
    </row>
    <row r="113" spans="3:4" x14ac:dyDescent="0.25">
      <c r="C113" s="26" t="s">
        <v>244</v>
      </c>
      <c r="D113" s="26" t="s">
        <v>549</v>
      </c>
    </row>
    <row r="114" spans="3:4" x14ac:dyDescent="0.25">
      <c r="C114" s="26" t="s">
        <v>247</v>
      </c>
      <c r="D114" s="26" t="s">
        <v>548</v>
      </c>
    </row>
    <row r="115" spans="3:4" x14ac:dyDescent="0.25">
      <c r="C115" s="26" t="s">
        <v>245</v>
      </c>
      <c r="D115" s="26" t="s">
        <v>548</v>
      </c>
    </row>
    <row r="116" spans="3:4" x14ac:dyDescent="0.25">
      <c r="C116" s="26" t="s">
        <v>243</v>
      </c>
      <c r="D116" s="26" t="s">
        <v>548</v>
      </c>
    </row>
    <row r="117" spans="3:4" x14ac:dyDescent="0.25">
      <c r="C117" s="26" t="s">
        <v>245</v>
      </c>
      <c r="D117" s="26" t="s">
        <v>548</v>
      </c>
    </row>
    <row r="118" spans="3:4" x14ac:dyDescent="0.25">
      <c r="C118" s="26" t="s">
        <v>243</v>
      </c>
      <c r="D118" s="26" t="s">
        <v>549</v>
      </c>
    </row>
    <row r="119" spans="3:4" x14ac:dyDescent="0.25">
      <c r="C119" s="26" t="s">
        <v>243</v>
      </c>
      <c r="D119" s="26" t="s">
        <v>548</v>
      </c>
    </row>
    <row r="120" spans="3:4" x14ac:dyDescent="0.25">
      <c r="C120" s="26" t="s">
        <v>243</v>
      </c>
      <c r="D120" s="26" t="s">
        <v>549</v>
      </c>
    </row>
    <row r="121" spans="3:4" x14ac:dyDescent="0.25">
      <c r="C121" s="26" t="s">
        <v>246</v>
      </c>
      <c r="D121" s="26" t="s">
        <v>548</v>
      </c>
    </row>
    <row r="122" spans="3:4" x14ac:dyDescent="0.25">
      <c r="C122" s="26" t="s">
        <v>244</v>
      </c>
      <c r="D122" s="26" t="s">
        <v>548</v>
      </c>
    </row>
    <row r="123" spans="3:4" x14ac:dyDescent="0.25">
      <c r="C123" s="26" t="s">
        <v>247</v>
      </c>
      <c r="D123" s="26" t="s">
        <v>549</v>
      </c>
    </row>
    <row r="124" spans="3:4" x14ac:dyDescent="0.25">
      <c r="C124" s="26" t="s">
        <v>244</v>
      </c>
      <c r="D124" s="26" t="s">
        <v>548</v>
      </c>
    </row>
    <row r="125" spans="3:4" x14ac:dyDescent="0.25">
      <c r="C125" s="26" t="s">
        <v>243</v>
      </c>
      <c r="D125" s="26" t="s">
        <v>548</v>
      </c>
    </row>
    <row r="126" spans="3:4" x14ac:dyDescent="0.25">
      <c r="C126" s="26" t="s">
        <v>249</v>
      </c>
      <c r="D126" s="26" t="s">
        <v>548</v>
      </c>
    </row>
    <row r="127" spans="3:4" x14ac:dyDescent="0.25">
      <c r="C127" s="26" t="s">
        <v>244</v>
      </c>
      <c r="D127" s="26" t="s">
        <v>549</v>
      </c>
    </row>
    <row r="128" spans="3:4" x14ac:dyDescent="0.25">
      <c r="C128" s="26" t="s">
        <v>245</v>
      </c>
      <c r="D128" s="26" t="s">
        <v>548</v>
      </c>
    </row>
    <row r="129" spans="3:4" x14ac:dyDescent="0.25">
      <c r="C129" s="26" t="s">
        <v>249</v>
      </c>
      <c r="D129" s="26" t="s">
        <v>548</v>
      </c>
    </row>
    <row r="130" spans="3:4" x14ac:dyDescent="0.25">
      <c r="C130" s="26" t="s">
        <v>243</v>
      </c>
      <c r="D130" s="26" t="s">
        <v>548</v>
      </c>
    </row>
    <row r="131" spans="3:4" x14ac:dyDescent="0.25">
      <c r="C131" s="26" t="s">
        <v>245</v>
      </c>
      <c r="D131" s="26" t="s">
        <v>548</v>
      </c>
    </row>
    <row r="132" spans="3:4" x14ac:dyDescent="0.25">
      <c r="C132" s="26" t="s">
        <v>244</v>
      </c>
      <c r="D132" s="26" t="s">
        <v>549</v>
      </c>
    </row>
    <row r="133" spans="3:4" x14ac:dyDescent="0.25">
      <c r="C133" s="26" t="s">
        <v>247</v>
      </c>
      <c r="D133" s="26" t="s">
        <v>549</v>
      </c>
    </row>
    <row r="134" spans="3:4" x14ac:dyDescent="0.25">
      <c r="C134" s="26" t="s">
        <v>243</v>
      </c>
      <c r="D134" s="26" t="s">
        <v>548</v>
      </c>
    </row>
    <row r="135" spans="3:4" x14ac:dyDescent="0.25">
      <c r="C135" s="26" t="s">
        <v>244</v>
      </c>
      <c r="D135" s="26" t="s">
        <v>548</v>
      </c>
    </row>
    <row r="136" spans="3:4" x14ac:dyDescent="0.25">
      <c r="C136" s="26" t="s">
        <v>248</v>
      </c>
      <c r="D136" s="26" t="s">
        <v>548</v>
      </c>
    </row>
    <row r="137" spans="3:4" x14ac:dyDescent="0.25">
      <c r="C137" s="26" t="s">
        <v>247</v>
      </c>
      <c r="D137" s="26" t="s">
        <v>549</v>
      </c>
    </row>
    <row r="138" spans="3:4" x14ac:dyDescent="0.25">
      <c r="C138" s="26" t="s">
        <v>248</v>
      </c>
      <c r="D138" s="26" t="s">
        <v>548</v>
      </c>
    </row>
    <row r="139" spans="3:4" x14ac:dyDescent="0.25">
      <c r="C139" s="26" t="s">
        <v>245</v>
      </c>
      <c r="D139" s="26" t="s">
        <v>548</v>
      </c>
    </row>
    <row r="140" spans="3:4" x14ac:dyDescent="0.25">
      <c r="C140" s="26" t="s">
        <v>247</v>
      </c>
      <c r="D140" s="26" t="s">
        <v>548</v>
      </c>
    </row>
    <row r="141" spans="3:4" x14ac:dyDescent="0.25">
      <c r="C141" s="26" t="s">
        <v>248</v>
      </c>
      <c r="D141" s="26" t="s">
        <v>548</v>
      </c>
    </row>
    <row r="142" spans="3:4" x14ac:dyDescent="0.25">
      <c r="C142" s="26" t="s">
        <v>244</v>
      </c>
      <c r="D142" s="26" t="s">
        <v>549</v>
      </c>
    </row>
    <row r="143" spans="3:4" x14ac:dyDescent="0.25">
      <c r="C143" s="26" t="s">
        <v>249</v>
      </c>
      <c r="D143" s="26" t="s">
        <v>548</v>
      </c>
    </row>
    <row r="144" spans="3:4" x14ac:dyDescent="0.25">
      <c r="C144" s="26" t="s">
        <v>244</v>
      </c>
      <c r="D144" s="26" t="s">
        <v>549</v>
      </c>
    </row>
    <row r="145" spans="3:4" x14ac:dyDescent="0.25">
      <c r="C145" s="26" t="s">
        <v>247</v>
      </c>
      <c r="D145" s="26" t="s">
        <v>549</v>
      </c>
    </row>
    <row r="146" spans="3:4" x14ac:dyDescent="0.25">
      <c r="C146" s="26" t="s">
        <v>247</v>
      </c>
      <c r="D146" s="26" t="s">
        <v>548</v>
      </c>
    </row>
    <row r="147" spans="3:4" x14ac:dyDescent="0.25">
      <c r="C147" s="26" t="s">
        <v>246</v>
      </c>
      <c r="D147" s="26" t="s">
        <v>548</v>
      </c>
    </row>
    <row r="148" spans="3:4" x14ac:dyDescent="0.25">
      <c r="C148" s="26" t="s">
        <v>244</v>
      </c>
      <c r="D148" s="26" t="s">
        <v>548</v>
      </c>
    </row>
    <row r="149" spans="3:4" x14ac:dyDescent="0.25">
      <c r="C149" s="26" t="s">
        <v>249</v>
      </c>
      <c r="D149" s="26" t="s">
        <v>548</v>
      </c>
    </row>
    <row r="150" spans="3:4" x14ac:dyDescent="0.25">
      <c r="C150" s="26" t="s">
        <v>243</v>
      </c>
      <c r="D150" s="26" t="s">
        <v>549</v>
      </c>
    </row>
    <row r="151" spans="3:4" x14ac:dyDescent="0.25">
      <c r="C151" s="26" t="s">
        <v>246</v>
      </c>
      <c r="D151" s="26" t="s">
        <v>548</v>
      </c>
    </row>
    <row r="152" spans="3:4" x14ac:dyDescent="0.25">
      <c r="C152" s="26" t="s">
        <v>245</v>
      </c>
      <c r="D152" s="26" t="s">
        <v>548</v>
      </c>
    </row>
    <row r="153" spans="3:4" x14ac:dyDescent="0.25">
      <c r="C153" s="26" t="s">
        <v>248</v>
      </c>
      <c r="D153" s="26" t="s">
        <v>548</v>
      </c>
    </row>
    <row r="154" spans="3:4" x14ac:dyDescent="0.25">
      <c r="C154" s="26" t="s">
        <v>249</v>
      </c>
      <c r="D154" s="26" t="s">
        <v>548</v>
      </c>
    </row>
    <row r="155" spans="3:4" x14ac:dyDescent="0.25">
      <c r="C155" s="26" t="s">
        <v>249</v>
      </c>
      <c r="D155" s="26" t="s">
        <v>548</v>
      </c>
    </row>
    <row r="156" spans="3:4" x14ac:dyDescent="0.25">
      <c r="C156" s="26" t="s">
        <v>244</v>
      </c>
      <c r="D156" s="26" t="s">
        <v>548</v>
      </c>
    </row>
    <row r="157" spans="3:4" x14ac:dyDescent="0.25">
      <c r="C157" s="26" t="s">
        <v>248</v>
      </c>
      <c r="D157" s="26" t="s">
        <v>548</v>
      </c>
    </row>
    <row r="158" spans="3:4" x14ac:dyDescent="0.25">
      <c r="C158" s="26" t="s">
        <v>246</v>
      </c>
      <c r="D158" s="26" t="s">
        <v>548</v>
      </c>
    </row>
    <row r="159" spans="3:4" x14ac:dyDescent="0.25">
      <c r="C159" s="26" t="s">
        <v>247</v>
      </c>
      <c r="D159" s="26" t="s">
        <v>548</v>
      </c>
    </row>
    <row r="160" spans="3:4" x14ac:dyDescent="0.25">
      <c r="C160" s="26" t="s">
        <v>245</v>
      </c>
      <c r="D160" s="26" t="s">
        <v>548</v>
      </c>
    </row>
    <row r="161" spans="3:4" x14ac:dyDescent="0.25">
      <c r="C161" s="26" t="s">
        <v>245</v>
      </c>
      <c r="D161" s="26" t="s">
        <v>548</v>
      </c>
    </row>
    <row r="162" spans="3:4" x14ac:dyDescent="0.25">
      <c r="C162" s="26" t="s">
        <v>246</v>
      </c>
      <c r="D162" s="26" t="s">
        <v>548</v>
      </c>
    </row>
    <row r="163" spans="3:4" x14ac:dyDescent="0.25">
      <c r="C163" s="26" t="s">
        <v>247</v>
      </c>
      <c r="D163" s="26" t="s">
        <v>549</v>
      </c>
    </row>
    <row r="164" spans="3:4" x14ac:dyDescent="0.25">
      <c r="C164" s="26" t="s">
        <v>247</v>
      </c>
      <c r="D164" s="26" t="s">
        <v>548</v>
      </c>
    </row>
    <row r="165" spans="3:4" x14ac:dyDescent="0.25">
      <c r="C165" s="26" t="s">
        <v>247</v>
      </c>
      <c r="D165" s="26" t="s">
        <v>548</v>
      </c>
    </row>
    <row r="166" spans="3:4" x14ac:dyDescent="0.25">
      <c r="C166" s="26" t="s">
        <v>245</v>
      </c>
      <c r="D166" s="26" t="s">
        <v>548</v>
      </c>
    </row>
    <row r="167" spans="3:4" x14ac:dyDescent="0.25">
      <c r="C167" s="26" t="s">
        <v>243</v>
      </c>
      <c r="D167" s="26" t="s">
        <v>549</v>
      </c>
    </row>
    <row r="168" spans="3:4" x14ac:dyDescent="0.25">
      <c r="C168" s="26" t="s">
        <v>244</v>
      </c>
      <c r="D168" s="26" t="s">
        <v>548</v>
      </c>
    </row>
    <row r="169" spans="3:4" x14ac:dyDescent="0.25">
      <c r="C169" s="26" t="s">
        <v>247</v>
      </c>
      <c r="D169" s="26" t="s">
        <v>549</v>
      </c>
    </row>
    <row r="170" spans="3:4" x14ac:dyDescent="0.25">
      <c r="C170" s="26" t="s">
        <v>245</v>
      </c>
      <c r="D170" s="26" t="s">
        <v>548</v>
      </c>
    </row>
    <row r="171" spans="3:4" x14ac:dyDescent="0.25">
      <c r="C171" s="26" t="s">
        <v>246</v>
      </c>
      <c r="D171" s="26" t="s">
        <v>548</v>
      </c>
    </row>
    <row r="172" spans="3:4" x14ac:dyDescent="0.25">
      <c r="C172" s="26" t="s">
        <v>245</v>
      </c>
      <c r="D172" s="26" t="s">
        <v>548</v>
      </c>
    </row>
    <row r="173" spans="3:4" x14ac:dyDescent="0.25">
      <c r="C173" s="26" t="s">
        <v>243</v>
      </c>
      <c r="D173" s="26" t="s">
        <v>549</v>
      </c>
    </row>
    <row r="174" spans="3:4" x14ac:dyDescent="0.25">
      <c r="C174" s="26" t="s">
        <v>247</v>
      </c>
      <c r="D174" s="26" t="s">
        <v>548</v>
      </c>
    </row>
    <row r="175" spans="3:4" x14ac:dyDescent="0.25">
      <c r="C175" s="26" t="s">
        <v>245</v>
      </c>
      <c r="D175" s="26" t="s">
        <v>549</v>
      </c>
    </row>
    <row r="176" spans="3:4" x14ac:dyDescent="0.25">
      <c r="C176" s="26" t="s">
        <v>248</v>
      </c>
      <c r="D176" s="26" t="s">
        <v>548</v>
      </c>
    </row>
    <row r="177" spans="3:4" x14ac:dyDescent="0.25">
      <c r="C177" s="26" t="s">
        <v>246</v>
      </c>
      <c r="D177" s="26" t="s">
        <v>549</v>
      </c>
    </row>
    <row r="178" spans="3:4" x14ac:dyDescent="0.25">
      <c r="C178" s="26" t="s">
        <v>243</v>
      </c>
      <c r="D178" s="26" t="s">
        <v>549</v>
      </c>
    </row>
    <row r="179" spans="3:4" x14ac:dyDescent="0.25">
      <c r="C179" s="26" t="s">
        <v>248</v>
      </c>
      <c r="D179" s="26" t="s">
        <v>548</v>
      </c>
    </row>
    <row r="180" spans="3:4" x14ac:dyDescent="0.25">
      <c r="C180" s="26" t="s">
        <v>246</v>
      </c>
      <c r="D180" s="26" t="s">
        <v>548</v>
      </c>
    </row>
    <row r="181" spans="3:4" x14ac:dyDescent="0.25">
      <c r="C181" s="26" t="s">
        <v>247</v>
      </c>
      <c r="D181" s="26" t="s">
        <v>549</v>
      </c>
    </row>
    <row r="182" spans="3:4" x14ac:dyDescent="0.25">
      <c r="C182" s="26" t="s">
        <v>249</v>
      </c>
      <c r="D182" s="26" t="s">
        <v>548</v>
      </c>
    </row>
    <row r="183" spans="3:4" x14ac:dyDescent="0.25">
      <c r="C183" s="26" t="s">
        <v>244</v>
      </c>
      <c r="D183" s="26" t="s">
        <v>548</v>
      </c>
    </row>
    <row r="184" spans="3:4" x14ac:dyDescent="0.25">
      <c r="C184" s="26" t="s">
        <v>243</v>
      </c>
      <c r="D184" s="26" t="s">
        <v>549</v>
      </c>
    </row>
    <row r="185" spans="3:4" x14ac:dyDescent="0.25">
      <c r="C185" s="26" t="s">
        <v>247</v>
      </c>
      <c r="D185" s="26" t="s">
        <v>549</v>
      </c>
    </row>
    <row r="186" spans="3:4" x14ac:dyDescent="0.25">
      <c r="C186" s="26" t="s">
        <v>244</v>
      </c>
      <c r="D186" s="26" t="s">
        <v>548</v>
      </c>
    </row>
    <row r="187" spans="3:4" x14ac:dyDescent="0.25">
      <c r="C187" s="26" t="s">
        <v>245</v>
      </c>
      <c r="D187" s="26" t="s">
        <v>549</v>
      </c>
    </row>
    <row r="188" spans="3:4" x14ac:dyDescent="0.25">
      <c r="C188" s="26" t="s">
        <v>244</v>
      </c>
      <c r="D188" s="26" t="s">
        <v>549</v>
      </c>
    </row>
    <row r="189" spans="3:4" x14ac:dyDescent="0.25">
      <c r="C189" s="26" t="s">
        <v>249</v>
      </c>
      <c r="D189" s="26" t="s">
        <v>548</v>
      </c>
    </row>
    <row r="190" spans="3:4" x14ac:dyDescent="0.25">
      <c r="C190" s="26" t="s">
        <v>243</v>
      </c>
      <c r="D190" s="26" t="s">
        <v>548</v>
      </c>
    </row>
    <row r="191" spans="3:4" x14ac:dyDescent="0.25">
      <c r="C191" s="26" t="s">
        <v>246</v>
      </c>
      <c r="D191" s="26" t="s">
        <v>548</v>
      </c>
    </row>
    <row r="192" spans="3:4" x14ac:dyDescent="0.25">
      <c r="C192" s="26" t="s">
        <v>245</v>
      </c>
      <c r="D192" s="26" t="s">
        <v>549</v>
      </c>
    </row>
    <row r="193" spans="3:4" x14ac:dyDescent="0.25">
      <c r="C193" s="26" t="s">
        <v>243</v>
      </c>
      <c r="D193" s="26" t="s">
        <v>549</v>
      </c>
    </row>
    <row r="194" spans="3:4" x14ac:dyDescent="0.25">
      <c r="C194" s="26" t="s">
        <v>246</v>
      </c>
      <c r="D194" s="26" t="s">
        <v>549</v>
      </c>
    </row>
    <row r="195" spans="3:4" x14ac:dyDescent="0.25">
      <c r="C195" s="26" t="s">
        <v>247</v>
      </c>
      <c r="D195" s="26" t="s">
        <v>548</v>
      </c>
    </row>
    <row r="196" spans="3:4" x14ac:dyDescent="0.25">
      <c r="C196" s="26" t="s">
        <v>246</v>
      </c>
      <c r="D196" s="26" t="s">
        <v>549</v>
      </c>
    </row>
    <row r="197" spans="3:4" x14ac:dyDescent="0.25">
      <c r="C197" s="26" t="s">
        <v>244</v>
      </c>
      <c r="D197" s="26" t="s">
        <v>548</v>
      </c>
    </row>
    <row r="198" spans="3:4" x14ac:dyDescent="0.25">
      <c r="C198" s="26" t="s">
        <v>249</v>
      </c>
      <c r="D198" s="26" t="s">
        <v>548</v>
      </c>
    </row>
    <row r="199" spans="3:4" x14ac:dyDescent="0.25">
      <c r="C199" s="26" t="s">
        <v>243</v>
      </c>
      <c r="D199" s="26" t="s">
        <v>548</v>
      </c>
    </row>
    <row r="200" spans="3:4" x14ac:dyDescent="0.25">
      <c r="C200" s="26" t="s">
        <v>247</v>
      </c>
      <c r="D200" s="26" t="s">
        <v>548</v>
      </c>
    </row>
    <row r="201" spans="3:4" x14ac:dyDescent="0.25">
      <c r="C201" s="26" t="s">
        <v>245</v>
      </c>
      <c r="D201" s="26" t="s">
        <v>548</v>
      </c>
    </row>
    <row r="202" spans="3:4" x14ac:dyDescent="0.25">
      <c r="C202" s="26" t="s">
        <v>249</v>
      </c>
      <c r="D202" s="26" t="s">
        <v>548</v>
      </c>
    </row>
    <row r="203" spans="3:4" x14ac:dyDescent="0.25">
      <c r="C203" s="26" t="s">
        <v>249</v>
      </c>
      <c r="D203" s="26" t="s">
        <v>548</v>
      </c>
    </row>
    <row r="204" spans="3:4" x14ac:dyDescent="0.25">
      <c r="C204" s="26" t="s">
        <v>246</v>
      </c>
      <c r="D204" s="26" t="s">
        <v>548</v>
      </c>
    </row>
    <row r="205" spans="3:4" x14ac:dyDescent="0.25">
      <c r="C205" s="26" t="s">
        <v>245</v>
      </c>
      <c r="D205" s="26" t="s">
        <v>548</v>
      </c>
    </row>
    <row r="206" spans="3:4" x14ac:dyDescent="0.25">
      <c r="C206" s="26" t="s">
        <v>249</v>
      </c>
      <c r="D206" s="26" t="s">
        <v>548</v>
      </c>
    </row>
    <row r="207" spans="3:4" x14ac:dyDescent="0.25">
      <c r="C207" s="26" t="s">
        <v>247</v>
      </c>
      <c r="D207" s="26" t="s">
        <v>548</v>
      </c>
    </row>
    <row r="208" spans="3:4" x14ac:dyDescent="0.25">
      <c r="C208" s="26" t="s">
        <v>247</v>
      </c>
      <c r="D208" s="26" t="s">
        <v>548</v>
      </c>
    </row>
    <row r="209" spans="3:4" x14ac:dyDescent="0.25">
      <c r="C209" s="26" t="s">
        <v>248</v>
      </c>
      <c r="D209" s="26" t="s">
        <v>548</v>
      </c>
    </row>
    <row r="210" spans="3:4" x14ac:dyDescent="0.25">
      <c r="C210" s="26" t="s">
        <v>244</v>
      </c>
      <c r="D210" s="26" t="s">
        <v>549</v>
      </c>
    </row>
    <row r="211" spans="3:4" x14ac:dyDescent="0.25">
      <c r="C211" s="26" t="s">
        <v>246</v>
      </c>
      <c r="D211" s="26" t="s">
        <v>548</v>
      </c>
    </row>
    <row r="212" spans="3:4" x14ac:dyDescent="0.25">
      <c r="C212" s="26" t="s">
        <v>246</v>
      </c>
      <c r="D212" s="26" t="s">
        <v>548</v>
      </c>
    </row>
    <row r="213" spans="3:4" x14ac:dyDescent="0.25">
      <c r="C213" s="26" t="s">
        <v>248</v>
      </c>
      <c r="D213" s="26" t="s">
        <v>548</v>
      </c>
    </row>
    <row r="214" spans="3:4" x14ac:dyDescent="0.25">
      <c r="C214" s="26" t="s">
        <v>247</v>
      </c>
      <c r="D214" s="26" t="s">
        <v>549</v>
      </c>
    </row>
    <row r="215" spans="3:4" x14ac:dyDescent="0.25">
      <c r="C215" s="26" t="s">
        <v>245</v>
      </c>
      <c r="D215" s="26" t="s">
        <v>548</v>
      </c>
    </row>
    <row r="216" spans="3:4" x14ac:dyDescent="0.25">
      <c r="C216" s="26" t="s">
        <v>245</v>
      </c>
      <c r="D216" s="26" t="s">
        <v>548</v>
      </c>
    </row>
    <row r="217" spans="3:4" x14ac:dyDescent="0.25">
      <c r="C217" s="26" t="s">
        <v>248</v>
      </c>
      <c r="D217" s="26" t="s">
        <v>548</v>
      </c>
    </row>
    <row r="218" spans="3:4" x14ac:dyDescent="0.25">
      <c r="C218" s="26" t="s">
        <v>249</v>
      </c>
      <c r="D218" s="26" t="s">
        <v>548</v>
      </c>
    </row>
    <row r="219" spans="3:4" x14ac:dyDescent="0.25">
      <c r="C219" s="26" t="s">
        <v>244</v>
      </c>
      <c r="D219" s="26" t="s">
        <v>549</v>
      </c>
    </row>
    <row r="220" spans="3:4" x14ac:dyDescent="0.25">
      <c r="C220" s="26" t="s">
        <v>247</v>
      </c>
      <c r="D220" s="26" t="s">
        <v>548</v>
      </c>
    </row>
    <row r="221" spans="3:4" x14ac:dyDescent="0.25">
      <c r="C221" s="26" t="s">
        <v>244</v>
      </c>
      <c r="D221" s="26" t="s">
        <v>548</v>
      </c>
    </row>
    <row r="222" spans="3:4" x14ac:dyDescent="0.25">
      <c r="C222" s="26" t="s">
        <v>247</v>
      </c>
      <c r="D222" s="26" t="s">
        <v>548</v>
      </c>
    </row>
    <row r="223" spans="3:4" x14ac:dyDescent="0.25">
      <c r="C223" s="26" t="s">
        <v>244</v>
      </c>
      <c r="D223" s="26" t="s">
        <v>549</v>
      </c>
    </row>
    <row r="224" spans="3:4" x14ac:dyDescent="0.25">
      <c r="C224" s="26" t="s">
        <v>247</v>
      </c>
      <c r="D224" s="26" t="s">
        <v>548</v>
      </c>
    </row>
    <row r="225" spans="3:4" x14ac:dyDescent="0.25">
      <c r="C225" s="26" t="s">
        <v>246</v>
      </c>
      <c r="D225" s="26" t="s">
        <v>549</v>
      </c>
    </row>
    <row r="226" spans="3:4" x14ac:dyDescent="0.25">
      <c r="C226" s="26" t="s">
        <v>247</v>
      </c>
      <c r="D226" s="26" t="s">
        <v>548</v>
      </c>
    </row>
    <row r="227" spans="3:4" x14ac:dyDescent="0.25">
      <c r="C227" s="26" t="s">
        <v>245</v>
      </c>
      <c r="D227" s="26" t="s">
        <v>548</v>
      </c>
    </row>
    <row r="228" spans="3:4" x14ac:dyDescent="0.25">
      <c r="C228" s="26" t="s">
        <v>244</v>
      </c>
      <c r="D228" s="26" t="s">
        <v>548</v>
      </c>
    </row>
    <row r="229" spans="3:4" x14ac:dyDescent="0.25">
      <c r="C229" s="26" t="s">
        <v>246</v>
      </c>
      <c r="D229" s="26" t="s">
        <v>549</v>
      </c>
    </row>
    <row r="230" spans="3:4" x14ac:dyDescent="0.25">
      <c r="C230" s="26" t="s">
        <v>249</v>
      </c>
      <c r="D230" s="26" t="s">
        <v>548</v>
      </c>
    </row>
    <row r="231" spans="3:4" x14ac:dyDescent="0.25">
      <c r="C231" s="26" t="s">
        <v>249</v>
      </c>
      <c r="D231" s="26" t="s">
        <v>548</v>
      </c>
    </row>
    <row r="232" spans="3:4" x14ac:dyDescent="0.25">
      <c r="C232" s="26" t="s">
        <v>247</v>
      </c>
      <c r="D232" s="26" t="s">
        <v>548</v>
      </c>
    </row>
    <row r="233" spans="3:4" x14ac:dyDescent="0.25">
      <c r="C233" s="26" t="s">
        <v>247</v>
      </c>
      <c r="D233" s="26" t="s">
        <v>548</v>
      </c>
    </row>
    <row r="234" spans="3:4" x14ac:dyDescent="0.25">
      <c r="C234" s="26" t="s">
        <v>247</v>
      </c>
      <c r="D234" s="26" t="s">
        <v>548</v>
      </c>
    </row>
    <row r="235" spans="3:4" x14ac:dyDescent="0.25">
      <c r="C235" s="26" t="s">
        <v>246</v>
      </c>
      <c r="D235" s="26" t="s">
        <v>548</v>
      </c>
    </row>
    <row r="236" spans="3:4" x14ac:dyDescent="0.25">
      <c r="C236" s="26" t="s">
        <v>244</v>
      </c>
      <c r="D236" s="26" t="s">
        <v>548</v>
      </c>
    </row>
    <row r="237" spans="3:4" x14ac:dyDescent="0.25">
      <c r="C237" s="26" t="s">
        <v>243</v>
      </c>
      <c r="D237" s="26" t="s">
        <v>548</v>
      </c>
    </row>
    <row r="238" spans="3:4" x14ac:dyDescent="0.25">
      <c r="C238" s="26" t="s">
        <v>245</v>
      </c>
      <c r="D238" s="26" t="s">
        <v>548</v>
      </c>
    </row>
    <row r="239" spans="3:4" x14ac:dyDescent="0.25">
      <c r="C239" s="26" t="s">
        <v>246</v>
      </c>
      <c r="D239" s="26" t="s">
        <v>549</v>
      </c>
    </row>
    <row r="240" spans="3:4" x14ac:dyDescent="0.25">
      <c r="C240" s="26" t="s">
        <v>247</v>
      </c>
      <c r="D240" s="26" t="s">
        <v>548</v>
      </c>
    </row>
    <row r="241" spans="3:4" x14ac:dyDescent="0.25">
      <c r="C241" s="26" t="s">
        <v>247</v>
      </c>
      <c r="D241" s="26" t="s">
        <v>548</v>
      </c>
    </row>
    <row r="242" spans="3:4" x14ac:dyDescent="0.25">
      <c r="C242" s="26" t="s">
        <v>246</v>
      </c>
      <c r="D242" s="26" t="s">
        <v>548</v>
      </c>
    </row>
    <row r="243" spans="3:4" x14ac:dyDescent="0.25">
      <c r="C243" s="26" t="s">
        <v>247</v>
      </c>
      <c r="D243" s="26" t="s">
        <v>548</v>
      </c>
    </row>
    <row r="244" spans="3:4" x14ac:dyDescent="0.25">
      <c r="C244" s="26" t="s">
        <v>243</v>
      </c>
      <c r="D244" s="26" t="s">
        <v>548</v>
      </c>
    </row>
    <row r="245" spans="3:4" x14ac:dyDescent="0.25">
      <c r="C245" s="26" t="s">
        <v>245</v>
      </c>
      <c r="D245" s="26" t="s">
        <v>549</v>
      </c>
    </row>
    <row r="246" spans="3:4" x14ac:dyDescent="0.25">
      <c r="C246" s="26" t="s">
        <v>243</v>
      </c>
      <c r="D246" s="26" t="s">
        <v>548</v>
      </c>
    </row>
    <row r="247" spans="3:4" x14ac:dyDescent="0.25">
      <c r="C247" s="26" t="s">
        <v>244</v>
      </c>
      <c r="D247" s="26" t="s">
        <v>548</v>
      </c>
    </row>
    <row r="248" spans="3:4" x14ac:dyDescent="0.25">
      <c r="C248" s="26" t="s">
        <v>244</v>
      </c>
      <c r="D248" s="26" t="s">
        <v>548</v>
      </c>
    </row>
    <row r="249" spans="3:4" x14ac:dyDescent="0.25">
      <c r="C249" s="26" t="s">
        <v>244</v>
      </c>
      <c r="D249" s="26" t="s">
        <v>548</v>
      </c>
    </row>
    <row r="250" spans="3:4" x14ac:dyDescent="0.25">
      <c r="C250" s="26" t="s">
        <v>243</v>
      </c>
      <c r="D250" s="26" t="s">
        <v>549</v>
      </c>
    </row>
    <row r="251" spans="3:4" x14ac:dyDescent="0.25">
      <c r="C251" s="26" t="s">
        <v>247</v>
      </c>
      <c r="D251" s="26" t="s">
        <v>548</v>
      </c>
    </row>
    <row r="252" spans="3:4" x14ac:dyDescent="0.25">
      <c r="C252" s="26" t="s">
        <v>249</v>
      </c>
      <c r="D252" s="26" t="s">
        <v>548</v>
      </c>
    </row>
    <row r="253" spans="3:4" x14ac:dyDescent="0.25">
      <c r="C253" s="26" t="s">
        <v>243</v>
      </c>
      <c r="D253" s="26" t="s">
        <v>549</v>
      </c>
    </row>
    <row r="254" spans="3:4" x14ac:dyDescent="0.25">
      <c r="C254" s="26" t="s">
        <v>248</v>
      </c>
      <c r="D254" s="26" t="s">
        <v>548</v>
      </c>
    </row>
    <row r="255" spans="3:4" x14ac:dyDescent="0.25">
      <c r="C255" s="26" t="s">
        <v>249</v>
      </c>
      <c r="D255" s="26" t="s">
        <v>548</v>
      </c>
    </row>
    <row r="256" spans="3:4" x14ac:dyDescent="0.25">
      <c r="C256" s="26" t="s">
        <v>245</v>
      </c>
      <c r="D256" s="26" t="s">
        <v>549</v>
      </c>
    </row>
    <row r="257" spans="3:4" x14ac:dyDescent="0.25">
      <c r="C257" s="26" t="s">
        <v>247</v>
      </c>
      <c r="D257" s="26" t="s">
        <v>549</v>
      </c>
    </row>
    <row r="258" spans="3:4" x14ac:dyDescent="0.25">
      <c r="C258" s="26" t="s">
        <v>247</v>
      </c>
      <c r="D258" s="26" t="s">
        <v>549</v>
      </c>
    </row>
    <row r="259" spans="3:4" x14ac:dyDescent="0.25">
      <c r="C259" s="26" t="s">
        <v>247</v>
      </c>
      <c r="D259" s="26" t="s">
        <v>548</v>
      </c>
    </row>
    <row r="260" spans="3:4" x14ac:dyDescent="0.25">
      <c r="C260" s="26" t="s">
        <v>245</v>
      </c>
      <c r="D260" s="26" t="s">
        <v>549</v>
      </c>
    </row>
    <row r="261" spans="3:4" x14ac:dyDescent="0.25">
      <c r="C261" s="26" t="s">
        <v>248</v>
      </c>
      <c r="D261" s="26" t="s">
        <v>548</v>
      </c>
    </row>
    <row r="262" spans="3:4" x14ac:dyDescent="0.25">
      <c r="C262" s="26" t="s">
        <v>247</v>
      </c>
      <c r="D262" s="26" t="s">
        <v>548</v>
      </c>
    </row>
    <row r="263" spans="3:4" x14ac:dyDescent="0.25">
      <c r="C263" s="26" t="s">
        <v>247</v>
      </c>
      <c r="D263" s="26" t="s">
        <v>548</v>
      </c>
    </row>
    <row r="264" spans="3:4" x14ac:dyDescent="0.25">
      <c r="C264" s="26" t="s">
        <v>249</v>
      </c>
      <c r="D264" s="26" t="s">
        <v>549</v>
      </c>
    </row>
    <row r="265" spans="3:4" x14ac:dyDescent="0.25">
      <c r="C265" s="26" t="s">
        <v>246</v>
      </c>
      <c r="D265" s="26" t="s">
        <v>549</v>
      </c>
    </row>
    <row r="266" spans="3:4" x14ac:dyDescent="0.25">
      <c r="C266" s="26" t="s">
        <v>248</v>
      </c>
      <c r="D266" s="26" t="s">
        <v>548</v>
      </c>
    </row>
    <row r="267" spans="3:4" x14ac:dyDescent="0.25">
      <c r="C267" s="26" t="s">
        <v>245</v>
      </c>
      <c r="D267" s="26" t="s">
        <v>548</v>
      </c>
    </row>
    <row r="268" spans="3:4" x14ac:dyDescent="0.25">
      <c r="C268" s="26" t="s">
        <v>245</v>
      </c>
      <c r="D268" s="26" t="s">
        <v>548</v>
      </c>
    </row>
    <row r="269" spans="3:4" x14ac:dyDescent="0.25">
      <c r="C269" s="26" t="s">
        <v>246</v>
      </c>
      <c r="D269" s="26" t="s">
        <v>548</v>
      </c>
    </row>
    <row r="270" spans="3:4" x14ac:dyDescent="0.25">
      <c r="C270" s="26" t="s">
        <v>245</v>
      </c>
      <c r="D270" s="26" t="s">
        <v>549</v>
      </c>
    </row>
    <row r="271" spans="3:4" x14ac:dyDescent="0.25">
      <c r="C271" s="26" t="s">
        <v>247</v>
      </c>
      <c r="D271" s="26" t="s">
        <v>549</v>
      </c>
    </row>
    <row r="272" spans="3:4" x14ac:dyDescent="0.25">
      <c r="C272" s="26" t="s">
        <v>246</v>
      </c>
      <c r="D272" s="26" t="s">
        <v>548</v>
      </c>
    </row>
    <row r="273" spans="3:4" x14ac:dyDescent="0.25">
      <c r="C273" s="26" t="s">
        <v>244</v>
      </c>
      <c r="D273" s="26" t="s">
        <v>548</v>
      </c>
    </row>
    <row r="274" spans="3:4" x14ac:dyDescent="0.25">
      <c r="C274" s="26" t="s">
        <v>243</v>
      </c>
      <c r="D274" s="26" t="s">
        <v>548</v>
      </c>
    </row>
    <row r="275" spans="3:4" x14ac:dyDescent="0.25">
      <c r="C275" s="26" t="s">
        <v>249</v>
      </c>
      <c r="D275" s="26" t="s">
        <v>548</v>
      </c>
    </row>
    <row r="276" spans="3:4" x14ac:dyDescent="0.25">
      <c r="C276" s="26" t="s">
        <v>248</v>
      </c>
      <c r="D276" s="26" t="s">
        <v>548</v>
      </c>
    </row>
    <row r="277" spans="3:4" x14ac:dyDescent="0.25">
      <c r="C277" s="26" t="s">
        <v>249</v>
      </c>
      <c r="D277" s="26" t="s">
        <v>548</v>
      </c>
    </row>
    <row r="278" spans="3:4" x14ac:dyDescent="0.25">
      <c r="C278" s="26" t="s">
        <v>246</v>
      </c>
      <c r="D278" s="26" t="s">
        <v>549</v>
      </c>
    </row>
    <row r="279" spans="3:4" x14ac:dyDescent="0.25">
      <c r="C279" s="26" t="s">
        <v>249</v>
      </c>
      <c r="D279" s="26" t="s">
        <v>548</v>
      </c>
    </row>
    <row r="280" spans="3:4" x14ac:dyDescent="0.25">
      <c r="C280" s="26" t="s">
        <v>243</v>
      </c>
      <c r="D280" s="26" t="s">
        <v>548</v>
      </c>
    </row>
    <row r="281" spans="3:4" x14ac:dyDescent="0.25">
      <c r="C281" s="26" t="s">
        <v>247</v>
      </c>
      <c r="D281" s="26" t="s">
        <v>548</v>
      </c>
    </row>
    <row r="282" spans="3:4" x14ac:dyDescent="0.25">
      <c r="C282" s="26" t="s">
        <v>245</v>
      </c>
      <c r="D282" s="26" t="s">
        <v>548</v>
      </c>
    </row>
    <row r="283" spans="3:4" x14ac:dyDescent="0.25">
      <c r="C283" s="26" t="s">
        <v>243</v>
      </c>
      <c r="D283" s="26" t="s">
        <v>548</v>
      </c>
    </row>
    <row r="284" spans="3:4" x14ac:dyDescent="0.25">
      <c r="C284" s="26" t="s">
        <v>243</v>
      </c>
      <c r="D284" s="26" t="s">
        <v>548</v>
      </c>
    </row>
    <row r="285" spans="3:4" x14ac:dyDescent="0.25">
      <c r="C285" s="26" t="s">
        <v>245</v>
      </c>
      <c r="D285" s="26" t="s">
        <v>549</v>
      </c>
    </row>
    <row r="286" spans="3:4" x14ac:dyDescent="0.25">
      <c r="C286" s="26" t="s">
        <v>243</v>
      </c>
      <c r="D286" s="26" t="s">
        <v>548</v>
      </c>
    </row>
    <row r="287" spans="3:4" x14ac:dyDescent="0.25">
      <c r="C287" s="26" t="s">
        <v>245</v>
      </c>
      <c r="D287" s="26" t="s">
        <v>548</v>
      </c>
    </row>
    <row r="288" spans="3:4" x14ac:dyDescent="0.25">
      <c r="C288" s="26" t="s">
        <v>248</v>
      </c>
      <c r="D288" s="26" t="s">
        <v>548</v>
      </c>
    </row>
    <row r="289" spans="3:4" x14ac:dyDescent="0.25">
      <c r="C289" s="26" t="s">
        <v>246</v>
      </c>
      <c r="D289" s="26" t="s">
        <v>549</v>
      </c>
    </row>
    <row r="290" spans="3:4" x14ac:dyDescent="0.25">
      <c r="C290" s="26" t="s">
        <v>248</v>
      </c>
      <c r="D290" s="26" t="s">
        <v>548</v>
      </c>
    </row>
    <row r="291" spans="3:4" x14ac:dyDescent="0.25">
      <c r="C291" s="26" t="s">
        <v>244</v>
      </c>
      <c r="D291" s="26" t="s">
        <v>549</v>
      </c>
    </row>
    <row r="292" spans="3:4" x14ac:dyDescent="0.25">
      <c r="C292" s="26" t="s">
        <v>244</v>
      </c>
      <c r="D292" s="26" t="s">
        <v>548</v>
      </c>
    </row>
    <row r="293" spans="3:4" x14ac:dyDescent="0.25">
      <c r="C293" s="26" t="s">
        <v>246</v>
      </c>
      <c r="D293" s="26" t="s">
        <v>549</v>
      </c>
    </row>
    <row r="294" spans="3:4" x14ac:dyDescent="0.25">
      <c r="C294" s="26" t="s">
        <v>247</v>
      </c>
      <c r="D294" s="26" t="s">
        <v>549</v>
      </c>
    </row>
    <row r="295" spans="3:4" x14ac:dyDescent="0.25">
      <c r="C295" s="26" t="s">
        <v>244</v>
      </c>
      <c r="D295" s="26" t="s">
        <v>548</v>
      </c>
    </row>
    <row r="296" spans="3:4" x14ac:dyDescent="0.25">
      <c r="C296" s="26" t="s">
        <v>246</v>
      </c>
      <c r="D296" s="26" t="s">
        <v>548</v>
      </c>
    </row>
    <row r="297" spans="3:4" x14ac:dyDescent="0.25">
      <c r="C297" s="26" t="s">
        <v>247</v>
      </c>
      <c r="D297" s="26" t="s">
        <v>548</v>
      </c>
    </row>
    <row r="298" spans="3:4" x14ac:dyDescent="0.25">
      <c r="C298" s="26" t="s">
        <v>248</v>
      </c>
      <c r="D298" s="26" t="s">
        <v>548</v>
      </c>
    </row>
    <row r="299" spans="3:4" x14ac:dyDescent="0.25">
      <c r="C299" s="26" t="s">
        <v>243</v>
      </c>
      <c r="D299" s="26" t="s">
        <v>548</v>
      </c>
    </row>
    <row r="300" spans="3:4" x14ac:dyDescent="0.25">
      <c r="C300" s="26" t="s">
        <v>249</v>
      </c>
      <c r="D300" s="26" t="s">
        <v>548</v>
      </c>
    </row>
    <row r="301" spans="3:4" x14ac:dyDescent="0.25">
      <c r="C301" s="26" t="s">
        <v>244</v>
      </c>
      <c r="D301" s="26" t="s">
        <v>548</v>
      </c>
    </row>
    <row r="302" spans="3:4" x14ac:dyDescent="0.25">
      <c r="C302" s="26" t="s">
        <v>243</v>
      </c>
      <c r="D302" s="26" t="s">
        <v>548</v>
      </c>
    </row>
    <row r="303" spans="3:4" x14ac:dyDescent="0.25">
      <c r="C303" s="26" t="s">
        <v>247</v>
      </c>
      <c r="D303" s="26" t="s">
        <v>548</v>
      </c>
    </row>
    <row r="304" spans="3:4" x14ac:dyDescent="0.25">
      <c r="C304" s="26" t="s">
        <v>245</v>
      </c>
      <c r="D304" s="26" t="s">
        <v>548</v>
      </c>
    </row>
    <row r="305" spans="3:4" x14ac:dyDescent="0.25">
      <c r="C305" s="26" t="s">
        <v>249</v>
      </c>
      <c r="D305" s="26" t="s">
        <v>548</v>
      </c>
    </row>
    <row r="306" spans="3:4" x14ac:dyDescent="0.25">
      <c r="C306" s="26" t="s">
        <v>248</v>
      </c>
      <c r="D306" s="26" t="s">
        <v>548</v>
      </c>
    </row>
    <row r="307" spans="3:4" x14ac:dyDescent="0.25">
      <c r="C307" s="26" t="s">
        <v>248</v>
      </c>
      <c r="D307" s="26" t="s">
        <v>548</v>
      </c>
    </row>
    <row r="308" spans="3:4" x14ac:dyDescent="0.25">
      <c r="C308" s="26" t="s">
        <v>248</v>
      </c>
      <c r="D308" s="26" t="s">
        <v>548</v>
      </c>
    </row>
    <row r="309" spans="3:4" x14ac:dyDescent="0.25">
      <c r="C309" s="26" t="s">
        <v>247</v>
      </c>
      <c r="D309" s="26" t="s">
        <v>548</v>
      </c>
    </row>
    <row r="310" spans="3:4" x14ac:dyDescent="0.25">
      <c r="C310" s="26" t="s">
        <v>247</v>
      </c>
      <c r="D310" s="26" t="s">
        <v>549</v>
      </c>
    </row>
    <row r="311" spans="3:4" x14ac:dyDescent="0.25">
      <c r="C311" s="26" t="s">
        <v>247</v>
      </c>
      <c r="D311" s="26" t="s">
        <v>549</v>
      </c>
    </row>
    <row r="312" spans="3:4" x14ac:dyDescent="0.25">
      <c r="C312" s="26" t="s">
        <v>244</v>
      </c>
      <c r="D312" s="26" t="s">
        <v>549</v>
      </c>
    </row>
    <row r="313" spans="3:4" x14ac:dyDescent="0.25">
      <c r="C313" s="26" t="s">
        <v>244</v>
      </c>
      <c r="D313" s="26" t="s">
        <v>548</v>
      </c>
    </row>
    <row r="314" spans="3:4" x14ac:dyDescent="0.25">
      <c r="C314" s="26" t="s">
        <v>243</v>
      </c>
      <c r="D314" s="26" t="s">
        <v>549</v>
      </c>
    </row>
    <row r="315" spans="3:4" x14ac:dyDescent="0.25">
      <c r="C315" s="26" t="s">
        <v>248</v>
      </c>
      <c r="D315" s="26" t="s">
        <v>548</v>
      </c>
    </row>
    <row r="316" spans="3:4" x14ac:dyDescent="0.25">
      <c r="C316" s="26" t="s">
        <v>243</v>
      </c>
      <c r="D316" s="26" t="s">
        <v>548</v>
      </c>
    </row>
    <row r="317" spans="3:4" x14ac:dyDescent="0.25">
      <c r="C317" s="26" t="s">
        <v>244</v>
      </c>
      <c r="D317" s="26" t="s">
        <v>549</v>
      </c>
    </row>
    <row r="318" spans="3:4" x14ac:dyDescent="0.25">
      <c r="C318" s="26" t="s">
        <v>243</v>
      </c>
      <c r="D318" s="26" t="s">
        <v>549</v>
      </c>
    </row>
    <row r="319" spans="3:4" x14ac:dyDescent="0.25">
      <c r="C319" s="26" t="s">
        <v>243</v>
      </c>
      <c r="D319" s="26" t="s">
        <v>548</v>
      </c>
    </row>
    <row r="320" spans="3:4" x14ac:dyDescent="0.25">
      <c r="C320" s="26" t="s">
        <v>244</v>
      </c>
      <c r="D320" s="26" t="s">
        <v>548</v>
      </c>
    </row>
    <row r="321" spans="3:4" x14ac:dyDescent="0.25">
      <c r="C321" s="26" t="s">
        <v>247</v>
      </c>
      <c r="D321" s="26" t="s">
        <v>548</v>
      </c>
    </row>
    <row r="322" spans="3:4" x14ac:dyDescent="0.25">
      <c r="C322" s="26" t="s">
        <v>246</v>
      </c>
      <c r="D322" s="26" t="s">
        <v>548</v>
      </c>
    </row>
    <row r="323" spans="3:4" x14ac:dyDescent="0.25">
      <c r="C323" s="26" t="s">
        <v>245</v>
      </c>
      <c r="D323" s="26" t="s">
        <v>548</v>
      </c>
    </row>
    <row r="324" spans="3:4" x14ac:dyDescent="0.25">
      <c r="C324" s="26" t="s">
        <v>244</v>
      </c>
      <c r="D324" s="26" t="s">
        <v>548</v>
      </c>
    </row>
    <row r="325" spans="3:4" x14ac:dyDescent="0.25">
      <c r="C325" s="26" t="s">
        <v>243</v>
      </c>
      <c r="D325" s="26" t="s">
        <v>549</v>
      </c>
    </row>
    <row r="326" spans="3:4" x14ac:dyDescent="0.25">
      <c r="C326" s="26" t="s">
        <v>249</v>
      </c>
      <c r="D326" s="26" t="s">
        <v>548</v>
      </c>
    </row>
    <row r="327" spans="3:4" x14ac:dyDescent="0.25">
      <c r="C327" s="26" t="s">
        <v>247</v>
      </c>
      <c r="D327" s="26" t="s">
        <v>548</v>
      </c>
    </row>
    <row r="328" spans="3:4" x14ac:dyDescent="0.25">
      <c r="C328" s="26" t="s">
        <v>249</v>
      </c>
      <c r="D328" s="26" t="s">
        <v>548</v>
      </c>
    </row>
    <row r="329" spans="3:4" x14ac:dyDescent="0.25">
      <c r="C329" s="26" t="s">
        <v>249</v>
      </c>
      <c r="D329" s="26" t="s">
        <v>548</v>
      </c>
    </row>
    <row r="330" spans="3:4" x14ac:dyDescent="0.25">
      <c r="C330" s="26" t="s">
        <v>248</v>
      </c>
      <c r="D330" s="26" t="s">
        <v>548</v>
      </c>
    </row>
    <row r="331" spans="3:4" x14ac:dyDescent="0.25">
      <c r="C331" s="26" t="s">
        <v>246</v>
      </c>
      <c r="D331" s="26" t="s">
        <v>548</v>
      </c>
    </row>
    <row r="332" spans="3:4" x14ac:dyDescent="0.25">
      <c r="C332" s="26" t="s">
        <v>249</v>
      </c>
      <c r="D332" s="26" t="s">
        <v>548</v>
      </c>
    </row>
    <row r="333" spans="3:4" x14ac:dyDescent="0.25">
      <c r="C333" s="26" t="s">
        <v>248</v>
      </c>
      <c r="D333" s="26" t="s">
        <v>548</v>
      </c>
    </row>
    <row r="334" spans="3:4" x14ac:dyDescent="0.25">
      <c r="C334" s="26" t="s">
        <v>246</v>
      </c>
      <c r="D334" s="26" t="s">
        <v>548</v>
      </c>
    </row>
    <row r="335" spans="3:4" x14ac:dyDescent="0.25">
      <c r="C335" s="26" t="s">
        <v>246</v>
      </c>
      <c r="D335" s="26" t="s">
        <v>548</v>
      </c>
    </row>
    <row r="336" spans="3:4" x14ac:dyDescent="0.25">
      <c r="C336" s="26" t="s">
        <v>247</v>
      </c>
      <c r="D336" s="26" t="s">
        <v>548</v>
      </c>
    </row>
    <row r="337" spans="3:4" x14ac:dyDescent="0.25">
      <c r="C337" s="26" t="s">
        <v>246</v>
      </c>
      <c r="D337" s="26" t="s">
        <v>548</v>
      </c>
    </row>
    <row r="338" spans="3:4" x14ac:dyDescent="0.25">
      <c r="C338" s="26" t="s">
        <v>244</v>
      </c>
      <c r="D338" s="26" t="s">
        <v>548</v>
      </c>
    </row>
    <row r="339" spans="3:4" x14ac:dyDescent="0.25">
      <c r="C339" s="26" t="s">
        <v>247</v>
      </c>
      <c r="D339" s="26" t="s">
        <v>549</v>
      </c>
    </row>
    <row r="340" spans="3:4" x14ac:dyDescent="0.25">
      <c r="C340" s="26" t="s">
        <v>249</v>
      </c>
      <c r="D340" s="26" t="s">
        <v>548</v>
      </c>
    </row>
    <row r="341" spans="3:4" x14ac:dyDescent="0.25">
      <c r="C341" s="26" t="s">
        <v>243</v>
      </c>
      <c r="D341" s="26" t="s">
        <v>549</v>
      </c>
    </row>
    <row r="342" spans="3:4" x14ac:dyDescent="0.25">
      <c r="C342" s="26" t="s">
        <v>246</v>
      </c>
      <c r="D342" s="26" t="s">
        <v>548</v>
      </c>
    </row>
    <row r="343" spans="3:4" x14ac:dyDescent="0.25">
      <c r="C343" s="26" t="s">
        <v>246</v>
      </c>
      <c r="D343" s="26" t="s">
        <v>549</v>
      </c>
    </row>
    <row r="344" spans="3:4" x14ac:dyDescent="0.25">
      <c r="C344" s="26" t="s">
        <v>243</v>
      </c>
      <c r="D344" s="26" t="s">
        <v>549</v>
      </c>
    </row>
    <row r="345" spans="3:4" x14ac:dyDescent="0.25">
      <c r="C345" s="26" t="s">
        <v>245</v>
      </c>
      <c r="D345" s="26" t="s">
        <v>548</v>
      </c>
    </row>
    <row r="346" spans="3:4" x14ac:dyDescent="0.25">
      <c r="C346" s="26" t="s">
        <v>246</v>
      </c>
      <c r="D346" s="26" t="s">
        <v>549</v>
      </c>
    </row>
    <row r="347" spans="3:4" x14ac:dyDescent="0.25">
      <c r="C347" s="26" t="s">
        <v>243</v>
      </c>
      <c r="D347" s="26" t="s">
        <v>549</v>
      </c>
    </row>
    <row r="348" spans="3:4" x14ac:dyDescent="0.25">
      <c r="C348" s="26" t="s">
        <v>244</v>
      </c>
      <c r="D348" s="26" t="s">
        <v>549</v>
      </c>
    </row>
    <row r="349" spans="3:4" x14ac:dyDescent="0.25">
      <c r="C349" s="26" t="s">
        <v>247</v>
      </c>
      <c r="D349" s="26" t="s">
        <v>549</v>
      </c>
    </row>
    <row r="350" spans="3:4" x14ac:dyDescent="0.25">
      <c r="C350" s="26" t="s">
        <v>247</v>
      </c>
      <c r="D350" s="26" t="s">
        <v>548</v>
      </c>
    </row>
    <row r="351" spans="3:4" x14ac:dyDescent="0.25">
      <c r="C351" s="26" t="s">
        <v>243</v>
      </c>
      <c r="D351" s="26" t="s">
        <v>548</v>
      </c>
    </row>
    <row r="352" spans="3:4" x14ac:dyDescent="0.25">
      <c r="C352" s="26" t="s">
        <v>243</v>
      </c>
      <c r="D352" s="26" t="s">
        <v>548</v>
      </c>
    </row>
    <row r="353" spans="3:4" x14ac:dyDescent="0.25">
      <c r="C353" s="26" t="s">
        <v>248</v>
      </c>
      <c r="D353" s="26" t="s">
        <v>549</v>
      </c>
    </row>
    <row r="354" spans="3:4" x14ac:dyDescent="0.25">
      <c r="C354" s="26" t="s">
        <v>246</v>
      </c>
      <c r="D354" s="26" t="s">
        <v>548</v>
      </c>
    </row>
    <row r="355" spans="3:4" x14ac:dyDescent="0.25">
      <c r="C355" s="26" t="s">
        <v>245</v>
      </c>
      <c r="D355" s="26" t="s">
        <v>548</v>
      </c>
    </row>
    <row r="356" spans="3:4" x14ac:dyDescent="0.25">
      <c r="C356" s="26" t="s">
        <v>248</v>
      </c>
      <c r="D356" s="26" t="s">
        <v>548</v>
      </c>
    </row>
    <row r="357" spans="3:4" x14ac:dyDescent="0.25">
      <c r="C357" s="26" t="s">
        <v>243</v>
      </c>
      <c r="D357" s="26" t="s">
        <v>548</v>
      </c>
    </row>
    <row r="358" spans="3:4" x14ac:dyDescent="0.25">
      <c r="C358" s="26" t="s">
        <v>244</v>
      </c>
      <c r="D358" s="26" t="s">
        <v>549</v>
      </c>
    </row>
    <row r="359" spans="3:4" x14ac:dyDescent="0.25">
      <c r="C359" s="26" t="s">
        <v>246</v>
      </c>
      <c r="D359" s="26" t="s">
        <v>549</v>
      </c>
    </row>
    <row r="360" spans="3:4" x14ac:dyDescent="0.25">
      <c r="C360" s="26" t="s">
        <v>244</v>
      </c>
      <c r="D360" s="26" t="s">
        <v>549</v>
      </c>
    </row>
    <row r="361" spans="3:4" x14ac:dyDescent="0.25">
      <c r="C361" s="26" t="s">
        <v>246</v>
      </c>
      <c r="D361" s="26" t="s">
        <v>548</v>
      </c>
    </row>
    <row r="362" spans="3:4" x14ac:dyDescent="0.25">
      <c r="C362" s="26" t="s">
        <v>247</v>
      </c>
      <c r="D362" s="26" t="s">
        <v>548</v>
      </c>
    </row>
    <row r="363" spans="3:4" x14ac:dyDescent="0.25">
      <c r="C363" s="26" t="s">
        <v>247</v>
      </c>
      <c r="D363" s="26" t="s">
        <v>548</v>
      </c>
    </row>
    <row r="364" spans="3:4" x14ac:dyDescent="0.25">
      <c r="C364" s="26" t="s">
        <v>244</v>
      </c>
      <c r="D364" s="26" t="s">
        <v>549</v>
      </c>
    </row>
    <row r="365" spans="3:4" x14ac:dyDescent="0.25">
      <c r="C365" s="26" t="s">
        <v>248</v>
      </c>
      <c r="D365" s="26" t="s">
        <v>548</v>
      </c>
    </row>
    <row r="366" spans="3:4" x14ac:dyDescent="0.25">
      <c r="C366" s="26" t="s">
        <v>245</v>
      </c>
      <c r="D366" s="26" t="s">
        <v>548</v>
      </c>
    </row>
    <row r="367" spans="3:4" x14ac:dyDescent="0.25">
      <c r="C367" s="26" t="s">
        <v>246</v>
      </c>
      <c r="D367" s="26" t="s">
        <v>549</v>
      </c>
    </row>
    <row r="368" spans="3:4" x14ac:dyDescent="0.25">
      <c r="C368" s="26" t="s">
        <v>245</v>
      </c>
      <c r="D368" s="26" t="s">
        <v>548</v>
      </c>
    </row>
    <row r="369" spans="3:4" x14ac:dyDescent="0.25">
      <c r="C369" s="26" t="s">
        <v>244</v>
      </c>
      <c r="D369" s="26" t="s">
        <v>548</v>
      </c>
    </row>
    <row r="370" spans="3:4" x14ac:dyDescent="0.25">
      <c r="C370" s="26" t="s">
        <v>244</v>
      </c>
      <c r="D370" s="26" t="s">
        <v>548</v>
      </c>
    </row>
    <row r="371" spans="3:4" x14ac:dyDescent="0.25">
      <c r="C371" s="26" t="s">
        <v>247</v>
      </c>
      <c r="D371" s="26" t="s">
        <v>549</v>
      </c>
    </row>
    <row r="372" spans="3:4" x14ac:dyDescent="0.25">
      <c r="C372" s="26" t="s">
        <v>247</v>
      </c>
      <c r="D372" s="26" t="s">
        <v>548</v>
      </c>
    </row>
    <row r="373" spans="3:4" x14ac:dyDescent="0.25">
      <c r="C373" s="26" t="s">
        <v>248</v>
      </c>
      <c r="D373" s="26" t="s">
        <v>548</v>
      </c>
    </row>
    <row r="374" spans="3:4" x14ac:dyDescent="0.25">
      <c r="C374" s="26" t="s">
        <v>247</v>
      </c>
      <c r="D374" s="26" t="s">
        <v>548</v>
      </c>
    </row>
    <row r="375" spans="3:4" x14ac:dyDescent="0.25">
      <c r="C375" s="26" t="s">
        <v>247</v>
      </c>
      <c r="D375" s="26" t="s">
        <v>548</v>
      </c>
    </row>
    <row r="376" spans="3:4" x14ac:dyDescent="0.25">
      <c r="C376" s="26" t="s">
        <v>246</v>
      </c>
      <c r="D376" s="26" t="s">
        <v>548</v>
      </c>
    </row>
    <row r="377" spans="3:4" x14ac:dyDescent="0.25">
      <c r="C377" s="26" t="s">
        <v>247</v>
      </c>
      <c r="D377" s="26" t="s">
        <v>549</v>
      </c>
    </row>
    <row r="378" spans="3:4" x14ac:dyDescent="0.25">
      <c r="C378" s="26" t="s">
        <v>247</v>
      </c>
      <c r="D378" s="26" t="s">
        <v>548</v>
      </c>
    </row>
    <row r="379" spans="3:4" x14ac:dyDescent="0.25">
      <c r="C379" s="26" t="s">
        <v>244</v>
      </c>
      <c r="D379" s="26" t="s">
        <v>548</v>
      </c>
    </row>
    <row r="380" spans="3:4" x14ac:dyDescent="0.25">
      <c r="C380" s="26" t="s">
        <v>246</v>
      </c>
      <c r="D380" s="26" t="s">
        <v>549</v>
      </c>
    </row>
    <row r="381" spans="3:4" x14ac:dyDescent="0.25">
      <c r="C381" s="26" t="s">
        <v>246</v>
      </c>
      <c r="D381" s="26" t="s">
        <v>548</v>
      </c>
    </row>
    <row r="382" spans="3:4" x14ac:dyDescent="0.25">
      <c r="C382" s="26" t="s">
        <v>246</v>
      </c>
      <c r="D382" s="26" t="s">
        <v>548</v>
      </c>
    </row>
    <row r="383" spans="3:4" x14ac:dyDescent="0.25">
      <c r="C383" s="26" t="s">
        <v>244</v>
      </c>
      <c r="D383" s="26" t="s">
        <v>548</v>
      </c>
    </row>
    <row r="384" spans="3:4" x14ac:dyDescent="0.25">
      <c r="C384" s="26" t="s">
        <v>245</v>
      </c>
      <c r="D384" s="26" t="s">
        <v>549</v>
      </c>
    </row>
    <row r="385" spans="3:4" x14ac:dyDescent="0.25">
      <c r="C385" s="26" t="s">
        <v>246</v>
      </c>
      <c r="D385" s="26" t="s">
        <v>549</v>
      </c>
    </row>
    <row r="386" spans="3:4" x14ac:dyDescent="0.25">
      <c r="C386" s="26" t="s">
        <v>244</v>
      </c>
      <c r="D386" s="26" t="s">
        <v>548</v>
      </c>
    </row>
    <row r="387" spans="3:4" x14ac:dyDescent="0.25">
      <c r="C387" s="26" t="s">
        <v>247</v>
      </c>
      <c r="D387" s="26" t="s">
        <v>549</v>
      </c>
    </row>
    <row r="388" spans="3:4" x14ac:dyDescent="0.25">
      <c r="C388" s="26" t="s">
        <v>243</v>
      </c>
      <c r="D388" s="26" t="s">
        <v>549</v>
      </c>
    </row>
    <row r="389" spans="3:4" x14ac:dyDescent="0.25">
      <c r="C389" s="26" t="s">
        <v>245</v>
      </c>
      <c r="D389" s="26" t="s">
        <v>549</v>
      </c>
    </row>
    <row r="390" spans="3:4" x14ac:dyDescent="0.25">
      <c r="C390" s="26" t="s">
        <v>246</v>
      </c>
      <c r="D390" s="26" t="s">
        <v>549</v>
      </c>
    </row>
    <row r="391" spans="3:4" x14ac:dyDescent="0.25">
      <c r="C391" s="26" t="s">
        <v>246</v>
      </c>
      <c r="D391" s="26" t="s">
        <v>548</v>
      </c>
    </row>
    <row r="392" spans="3:4" x14ac:dyDescent="0.25">
      <c r="C392" s="26" t="s">
        <v>247</v>
      </c>
      <c r="D392" s="26" t="s">
        <v>548</v>
      </c>
    </row>
    <row r="393" spans="3:4" x14ac:dyDescent="0.25">
      <c r="C393" s="26" t="s">
        <v>244</v>
      </c>
      <c r="D393" s="26" t="s">
        <v>548</v>
      </c>
    </row>
    <row r="394" spans="3:4" x14ac:dyDescent="0.25">
      <c r="C394" s="26" t="s">
        <v>249</v>
      </c>
      <c r="D394" s="26" t="s">
        <v>549</v>
      </c>
    </row>
    <row r="395" spans="3:4" x14ac:dyDescent="0.25">
      <c r="C395" s="26" t="s">
        <v>246</v>
      </c>
      <c r="D395" s="26" t="s">
        <v>548</v>
      </c>
    </row>
    <row r="396" spans="3:4" x14ac:dyDescent="0.25">
      <c r="C396" s="26" t="s">
        <v>249</v>
      </c>
      <c r="D396" s="26" t="s">
        <v>548</v>
      </c>
    </row>
    <row r="397" spans="3:4" x14ac:dyDescent="0.25">
      <c r="C397" s="26" t="s">
        <v>244</v>
      </c>
      <c r="D397" s="26" t="s">
        <v>548</v>
      </c>
    </row>
    <row r="398" spans="3:4" x14ac:dyDescent="0.25">
      <c r="C398" s="26" t="s">
        <v>246</v>
      </c>
      <c r="D398" s="26" t="s">
        <v>548</v>
      </c>
    </row>
    <row r="399" spans="3:4" x14ac:dyDescent="0.25">
      <c r="C399" s="26" t="s">
        <v>243</v>
      </c>
      <c r="D399" s="26" t="s">
        <v>549</v>
      </c>
    </row>
    <row r="400" spans="3:4" x14ac:dyDescent="0.25">
      <c r="C400" s="26" t="s">
        <v>248</v>
      </c>
      <c r="D400" s="26" t="s">
        <v>548</v>
      </c>
    </row>
    <row r="401" spans="3:4" x14ac:dyDescent="0.25">
      <c r="C401" s="26" t="s">
        <v>245</v>
      </c>
      <c r="D401" s="26" t="s">
        <v>548</v>
      </c>
    </row>
    <row r="402" spans="3:4" x14ac:dyDescent="0.25">
      <c r="C402" s="26" t="s">
        <v>248</v>
      </c>
      <c r="D402" s="26" t="s">
        <v>548</v>
      </c>
    </row>
    <row r="403" spans="3:4" x14ac:dyDescent="0.25">
      <c r="C403" s="26" t="s">
        <v>249</v>
      </c>
      <c r="D403" s="26" t="s">
        <v>548</v>
      </c>
    </row>
    <row r="404" spans="3:4" x14ac:dyDescent="0.25">
      <c r="C404" s="26" t="s">
        <v>243</v>
      </c>
      <c r="D404" s="26" t="s">
        <v>548</v>
      </c>
    </row>
    <row r="405" spans="3:4" x14ac:dyDescent="0.25">
      <c r="C405" s="26" t="s">
        <v>248</v>
      </c>
      <c r="D405" s="26" t="s">
        <v>548</v>
      </c>
    </row>
    <row r="406" spans="3:4" x14ac:dyDescent="0.25">
      <c r="C406" s="26" t="s">
        <v>243</v>
      </c>
      <c r="D406" s="26" t="s">
        <v>548</v>
      </c>
    </row>
    <row r="407" spans="3:4" x14ac:dyDescent="0.25">
      <c r="C407" s="26" t="s">
        <v>246</v>
      </c>
      <c r="D407" s="26" t="s">
        <v>548</v>
      </c>
    </row>
    <row r="408" spans="3:4" x14ac:dyDescent="0.25">
      <c r="C408" s="26" t="s">
        <v>245</v>
      </c>
      <c r="D408" s="26" t="s">
        <v>548</v>
      </c>
    </row>
    <row r="409" spans="3:4" x14ac:dyDescent="0.25">
      <c r="C409" s="26" t="s">
        <v>247</v>
      </c>
      <c r="D409" s="26" t="s">
        <v>549</v>
      </c>
    </row>
    <row r="410" spans="3:4" x14ac:dyDescent="0.25">
      <c r="C410" s="26" t="s">
        <v>247</v>
      </c>
      <c r="D410" s="26" t="s">
        <v>548</v>
      </c>
    </row>
    <row r="411" spans="3:4" x14ac:dyDescent="0.25">
      <c r="C411" s="26" t="s">
        <v>244</v>
      </c>
      <c r="D411" s="26" t="s">
        <v>548</v>
      </c>
    </row>
    <row r="412" spans="3:4" x14ac:dyDescent="0.25">
      <c r="C412" s="26" t="s">
        <v>247</v>
      </c>
      <c r="D412" s="26" t="s">
        <v>548</v>
      </c>
    </row>
    <row r="413" spans="3:4" x14ac:dyDescent="0.25">
      <c r="C413" s="26" t="s">
        <v>245</v>
      </c>
      <c r="D413" s="26" t="s">
        <v>548</v>
      </c>
    </row>
    <row r="414" spans="3:4" x14ac:dyDescent="0.25">
      <c r="C414" s="26" t="s">
        <v>243</v>
      </c>
      <c r="D414" s="26" t="s">
        <v>548</v>
      </c>
    </row>
    <row r="415" spans="3:4" x14ac:dyDescent="0.25">
      <c r="C415" s="26" t="s">
        <v>247</v>
      </c>
      <c r="D415" s="26" t="s">
        <v>548</v>
      </c>
    </row>
    <row r="416" spans="3:4" x14ac:dyDescent="0.25">
      <c r="C416" s="26" t="s">
        <v>243</v>
      </c>
      <c r="D416" s="26" t="s">
        <v>548</v>
      </c>
    </row>
    <row r="417" spans="3:4" x14ac:dyDescent="0.25">
      <c r="C417" s="26" t="s">
        <v>248</v>
      </c>
      <c r="D417" s="26" t="s">
        <v>548</v>
      </c>
    </row>
    <row r="418" spans="3:4" x14ac:dyDescent="0.25">
      <c r="C418" s="26" t="s">
        <v>249</v>
      </c>
      <c r="D418" s="26" t="s">
        <v>548</v>
      </c>
    </row>
    <row r="419" spans="3:4" x14ac:dyDescent="0.25">
      <c r="C419" s="26" t="s">
        <v>246</v>
      </c>
      <c r="D419" s="26" t="s">
        <v>549</v>
      </c>
    </row>
    <row r="420" spans="3:4" x14ac:dyDescent="0.25">
      <c r="C420" s="26" t="s">
        <v>244</v>
      </c>
      <c r="D420" s="26" t="s">
        <v>548</v>
      </c>
    </row>
    <row r="421" spans="3:4" x14ac:dyDescent="0.25">
      <c r="C421" s="26" t="s">
        <v>244</v>
      </c>
      <c r="D421" s="26" t="s">
        <v>549</v>
      </c>
    </row>
    <row r="422" spans="3:4" x14ac:dyDescent="0.25">
      <c r="C422" s="26" t="s">
        <v>249</v>
      </c>
      <c r="D422" s="26" t="s">
        <v>548</v>
      </c>
    </row>
    <row r="423" spans="3:4" x14ac:dyDescent="0.25">
      <c r="C423" s="26" t="s">
        <v>248</v>
      </c>
      <c r="D423" s="26" t="s">
        <v>548</v>
      </c>
    </row>
    <row r="424" spans="3:4" x14ac:dyDescent="0.25">
      <c r="C424" s="26" t="s">
        <v>249</v>
      </c>
      <c r="D424" s="26" t="s">
        <v>548</v>
      </c>
    </row>
    <row r="425" spans="3:4" x14ac:dyDescent="0.25">
      <c r="C425" s="26" t="s">
        <v>244</v>
      </c>
      <c r="D425" s="26" t="s">
        <v>548</v>
      </c>
    </row>
    <row r="426" spans="3:4" x14ac:dyDescent="0.25">
      <c r="C426" s="26" t="s">
        <v>247</v>
      </c>
      <c r="D426" s="26" t="s">
        <v>549</v>
      </c>
    </row>
    <row r="427" spans="3:4" x14ac:dyDescent="0.25">
      <c r="C427" s="26" t="s">
        <v>244</v>
      </c>
      <c r="D427" s="26" t="s">
        <v>548</v>
      </c>
    </row>
    <row r="428" spans="3:4" x14ac:dyDescent="0.25">
      <c r="C428" s="26" t="s">
        <v>245</v>
      </c>
      <c r="D428" s="26" t="s">
        <v>549</v>
      </c>
    </row>
    <row r="429" spans="3:4" x14ac:dyDescent="0.25">
      <c r="C429" s="26" t="s">
        <v>246</v>
      </c>
      <c r="D429" s="26" t="s">
        <v>548</v>
      </c>
    </row>
    <row r="430" spans="3:4" x14ac:dyDescent="0.25">
      <c r="C430" s="26" t="s">
        <v>244</v>
      </c>
      <c r="D430" s="26" t="s">
        <v>548</v>
      </c>
    </row>
    <row r="431" spans="3:4" x14ac:dyDescent="0.25">
      <c r="C431" s="26" t="s">
        <v>245</v>
      </c>
      <c r="D431" s="26" t="s">
        <v>548</v>
      </c>
    </row>
    <row r="432" spans="3:4" x14ac:dyDescent="0.25">
      <c r="C432" s="26" t="s">
        <v>245</v>
      </c>
      <c r="D432" s="26" t="s">
        <v>548</v>
      </c>
    </row>
    <row r="433" spans="3:4" x14ac:dyDescent="0.25">
      <c r="C433" s="26" t="s">
        <v>245</v>
      </c>
      <c r="D433" s="26" t="s">
        <v>548</v>
      </c>
    </row>
    <row r="434" spans="3:4" x14ac:dyDescent="0.25">
      <c r="C434" s="26" t="s">
        <v>245</v>
      </c>
      <c r="D434" s="26" t="s">
        <v>548</v>
      </c>
    </row>
    <row r="435" spans="3:4" x14ac:dyDescent="0.25">
      <c r="C435" s="26" t="s">
        <v>246</v>
      </c>
      <c r="D435" s="26" t="s">
        <v>548</v>
      </c>
    </row>
    <row r="436" spans="3:4" x14ac:dyDescent="0.25">
      <c r="C436" s="26" t="s">
        <v>243</v>
      </c>
      <c r="D436" s="26" t="s">
        <v>548</v>
      </c>
    </row>
    <row r="437" spans="3:4" x14ac:dyDescent="0.25">
      <c r="C437" s="26" t="s">
        <v>246</v>
      </c>
      <c r="D437" s="26" t="s">
        <v>548</v>
      </c>
    </row>
    <row r="438" spans="3:4" x14ac:dyDescent="0.25">
      <c r="C438" s="26" t="s">
        <v>249</v>
      </c>
      <c r="D438" s="26" t="s">
        <v>548</v>
      </c>
    </row>
    <row r="439" spans="3:4" x14ac:dyDescent="0.25">
      <c r="C439" s="26" t="s">
        <v>246</v>
      </c>
      <c r="D439" s="26" t="s">
        <v>548</v>
      </c>
    </row>
    <row r="440" spans="3:4" x14ac:dyDescent="0.25">
      <c r="C440" s="26" t="s">
        <v>248</v>
      </c>
      <c r="D440" s="26" t="s">
        <v>548</v>
      </c>
    </row>
    <row r="441" spans="3:4" x14ac:dyDescent="0.25">
      <c r="C441" s="26" t="s">
        <v>244</v>
      </c>
      <c r="D441" s="26" t="s">
        <v>549</v>
      </c>
    </row>
    <row r="442" spans="3:4" x14ac:dyDescent="0.25">
      <c r="C442" s="26" t="s">
        <v>246</v>
      </c>
      <c r="D442" s="26" t="s">
        <v>548</v>
      </c>
    </row>
    <row r="443" spans="3:4" x14ac:dyDescent="0.25">
      <c r="C443" s="26" t="s">
        <v>245</v>
      </c>
      <c r="D443" s="26" t="s">
        <v>548</v>
      </c>
    </row>
    <row r="444" spans="3:4" x14ac:dyDescent="0.25">
      <c r="C444" s="26" t="s">
        <v>246</v>
      </c>
      <c r="D444" s="26" t="s">
        <v>548</v>
      </c>
    </row>
    <row r="445" spans="3:4" x14ac:dyDescent="0.25">
      <c r="C445" s="26" t="s">
        <v>247</v>
      </c>
      <c r="D445" s="26" t="s">
        <v>549</v>
      </c>
    </row>
    <row r="446" spans="3:4" x14ac:dyDescent="0.25">
      <c r="C446" s="26" t="s">
        <v>245</v>
      </c>
      <c r="D446" s="26" t="s">
        <v>548</v>
      </c>
    </row>
    <row r="447" spans="3:4" x14ac:dyDescent="0.25">
      <c r="C447" s="26" t="s">
        <v>245</v>
      </c>
      <c r="D447" s="26" t="s">
        <v>548</v>
      </c>
    </row>
    <row r="448" spans="3:4" x14ac:dyDescent="0.25">
      <c r="C448" s="26" t="s">
        <v>244</v>
      </c>
      <c r="D448" s="26" t="s">
        <v>548</v>
      </c>
    </row>
    <row r="449" spans="3:4" x14ac:dyDescent="0.25">
      <c r="C449" s="26" t="s">
        <v>246</v>
      </c>
      <c r="D449" s="26" t="s">
        <v>548</v>
      </c>
    </row>
    <row r="450" spans="3:4" x14ac:dyDescent="0.25">
      <c r="C450" s="26" t="s">
        <v>246</v>
      </c>
      <c r="D450" s="26" t="s">
        <v>548</v>
      </c>
    </row>
    <row r="451" spans="3:4" x14ac:dyDescent="0.25">
      <c r="C451" s="26" t="s">
        <v>248</v>
      </c>
      <c r="D451" s="26" t="s">
        <v>548</v>
      </c>
    </row>
    <row r="452" spans="3:4" x14ac:dyDescent="0.25">
      <c r="C452" s="26" t="s">
        <v>245</v>
      </c>
      <c r="D452" s="26" t="s">
        <v>548</v>
      </c>
    </row>
    <row r="453" spans="3:4" x14ac:dyDescent="0.25">
      <c r="C453" s="26" t="s">
        <v>243</v>
      </c>
      <c r="D453" s="26" t="s">
        <v>548</v>
      </c>
    </row>
    <row r="454" spans="3:4" x14ac:dyDescent="0.25">
      <c r="C454" s="26" t="s">
        <v>248</v>
      </c>
      <c r="D454" s="26" t="s">
        <v>548</v>
      </c>
    </row>
    <row r="455" spans="3:4" x14ac:dyDescent="0.25">
      <c r="C455" s="26" t="s">
        <v>244</v>
      </c>
      <c r="D455" s="26" t="s">
        <v>549</v>
      </c>
    </row>
    <row r="456" spans="3:4" x14ac:dyDescent="0.25">
      <c r="C456" s="26" t="s">
        <v>246</v>
      </c>
      <c r="D456" s="26" t="s">
        <v>548</v>
      </c>
    </row>
    <row r="457" spans="3:4" x14ac:dyDescent="0.25">
      <c r="C457" s="26" t="s">
        <v>248</v>
      </c>
      <c r="D457" s="26" t="s">
        <v>548</v>
      </c>
    </row>
    <row r="458" spans="3:4" x14ac:dyDescent="0.25">
      <c r="C458" s="26" t="s">
        <v>246</v>
      </c>
      <c r="D458" s="26" t="s">
        <v>548</v>
      </c>
    </row>
    <row r="459" spans="3:4" x14ac:dyDescent="0.25">
      <c r="C459" s="26" t="s">
        <v>244</v>
      </c>
      <c r="D459" s="26" t="s">
        <v>548</v>
      </c>
    </row>
    <row r="460" spans="3:4" x14ac:dyDescent="0.25">
      <c r="C460" s="26" t="s">
        <v>249</v>
      </c>
      <c r="D460" s="26" t="s">
        <v>548</v>
      </c>
    </row>
    <row r="461" spans="3:4" x14ac:dyDescent="0.25">
      <c r="C461" s="26" t="s">
        <v>246</v>
      </c>
      <c r="D461" s="26" t="s">
        <v>549</v>
      </c>
    </row>
    <row r="462" spans="3:4" x14ac:dyDescent="0.25">
      <c r="C462" s="26" t="s">
        <v>243</v>
      </c>
      <c r="D462" s="26" t="s">
        <v>548</v>
      </c>
    </row>
    <row r="463" spans="3:4" x14ac:dyDescent="0.25">
      <c r="C463" s="26" t="s">
        <v>243</v>
      </c>
      <c r="D463" s="26" t="s">
        <v>548</v>
      </c>
    </row>
    <row r="464" spans="3:4" x14ac:dyDescent="0.25">
      <c r="C464" s="26" t="s">
        <v>244</v>
      </c>
      <c r="D464" s="26" t="s">
        <v>548</v>
      </c>
    </row>
    <row r="465" spans="3:4" x14ac:dyDescent="0.25">
      <c r="C465" s="26" t="s">
        <v>245</v>
      </c>
      <c r="D465" s="26" t="s">
        <v>549</v>
      </c>
    </row>
    <row r="466" spans="3:4" x14ac:dyDescent="0.25">
      <c r="C466" s="26" t="s">
        <v>247</v>
      </c>
      <c r="D466" s="26" t="s">
        <v>548</v>
      </c>
    </row>
    <row r="467" spans="3:4" x14ac:dyDescent="0.25">
      <c r="C467" s="26" t="s">
        <v>243</v>
      </c>
      <c r="D467" s="26" t="s">
        <v>549</v>
      </c>
    </row>
    <row r="468" spans="3:4" x14ac:dyDescent="0.25">
      <c r="C468" s="26" t="s">
        <v>243</v>
      </c>
      <c r="D468" s="26" t="s">
        <v>548</v>
      </c>
    </row>
    <row r="469" spans="3:4" x14ac:dyDescent="0.25">
      <c r="C469" s="26" t="s">
        <v>244</v>
      </c>
      <c r="D469" s="26" t="s">
        <v>548</v>
      </c>
    </row>
    <row r="470" spans="3:4" x14ac:dyDescent="0.25">
      <c r="C470" s="26" t="s">
        <v>243</v>
      </c>
      <c r="D470" s="26" t="s">
        <v>549</v>
      </c>
    </row>
    <row r="471" spans="3:4" x14ac:dyDescent="0.25">
      <c r="C471" s="26" t="s">
        <v>248</v>
      </c>
      <c r="D471" s="26" t="s">
        <v>548</v>
      </c>
    </row>
    <row r="472" spans="3:4" x14ac:dyDescent="0.25">
      <c r="C472" s="26" t="s">
        <v>244</v>
      </c>
      <c r="D472" s="26" t="s">
        <v>548</v>
      </c>
    </row>
    <row r="473" spans="3:4" x14ac:dyDescent="0.25">
      <c r="C473" s="26" t="s">
        <v>244</v>
      </c>
      <c r="D473" s="26" t="s">
        <v>549</v>
      </c>
    </row>
    <row r="474" spans="3:4" x14ac:dyDescent="0.25">
      <c r="C474" s="26" t="s">
        <v>249</v>
      </c>
      <c r="D474" s="26" t="s">
        <v>548</v>
      </c>
    </row>
    <row r="475" spans="3:4" x14ac:dyDescent="0.25">
      <c r="C475" s="26" t="s">
        <v>249</v>
      </c>
      <c r="D475" s="26" t="s">
        <v>548</v>
      </c>
    </row>
    <row r="476" spans="3:4" x14ac:dyDescent="0.25">
      <c r="C476" s="26" t="s">
        <v>247</v>
      </c>
      <c r="D476" s="26" t="s">
        <v>548</v>
      </c>
    </row>
    <row r="477" spans="3:4" x14ac:dyDescent="0.25">
      <c r="C477" s="26" t="s">
        <v>244</v>
      </c>
      <c r="D477" s="26" t="s">
        <v>548</v>
      </c>
    </row>
    <row r="478" spans="3:4" x14ac:dyDescent="0.25">
      <c r="C478" s="26" t="s">
        <v>245</v>
      </c>
      <c r="D478" s="26" t="s">
        <v>548</v>
      </c>
    </row>
    <row r="479" spans="3:4" x14ac:dyDescent="0.25">
      <c r="C479" s="26" t="s">
        <v>245</v>
      </c>
      <c r="D479" s="26" t="s">
        <v>548</v>
      </c>
    </row>
    <row r="480" spans="3:4" x14ac:dyDescent="0.25">
      <c r="C480" s="26" t="s">
        <v>249</v>
      </c>
      <c r="D480" s="26" t="s">
        <v>548</v>
      </c>
    </row>
    <row r="481" spans="3:4" x14ac:dyDescent="0.25">
      <c r="C481" s="26" t="s">
        <v>248</v>
      </c>
      <c r="D481" s="26" t="s">
        <v>549</v>
      </c>
    </row>
    <row r="482" spans="3:4" x14ac:dyDescent="0.25">
      <c r="C482" s="26" t="s">
        <v>249</v>
      </c>
      <c r="D482" s="26" t="s">
        <v>548</v>
      </c>
    </row>
    <row r="483" spans="3:4" x14ac:dyDescent="0.25">
      <c r="C483" s="26" t="s">
        <v>244</v>
      </c>
      <c r="D483" s="26" t="s">
        <v>548</v>
      </c>
    </row>
    <row r="484" spans="3:4" x14ac:dyDescent="0.25">
      <c r="C484" s="26" t="s">
        <v>244</v>
      </c>
      <c r="D484" s="26" t="s">
        <v>548</v>
      </c>
    </row>
    <row r="485" spans="3:4" x14ac:dyDescent="0.25">
      <c r="C485" s="26" t="s">
        <v>247</v>
      </c>
      <c r="D485" s="26" t="s">
        <v>548</v>
      </c>
    </row>
    <row r="486" spans="3:4" x14ac:dyDescent="0.25">
      <c r="C486" s="26" t="s">
        <v>246</v>
      </c>
      <c r="D486" s="26" t="s">
        <v>548</v>
      </c>
    </row>
    <row r="487" spans="3:4" x14ac:dyDescent="0.25">
      <c r="C487" s="26" t="s">
        <v>243</v>
      </c>
      <c r="D487" s="26" t="s">
        <v>548</v>
      </c>
    </row>
    <row r="488" spans="3:4" x14ac:dyDescent="0.25">
      <c r="C488" s="26" t="s">
        <v>246</v>
      </c>
      <c r="D488" s="26" t="s">
        <v>548</v>
      </c>
    </row>
    <row r="489" spans="3:4" x14ac:dyDescent="0.25">
      <c r="C489" s="26" t="s">
        <v>244</v>
      </c>
      <c r="D489" s="26" t="s">
        <v>548</v>
      </c>
    </row>
    <row r="490" spans="3:4" x14ac:dyDescent="0.25">
      <c r="C490" s="26" t="s">
        <v>246</v>
      </c>
      <c r="D490" s="26" t="s">
        <v>548</v>
      </c>
    </row>
    <row r="491" spans="3:4" x14ac:dyDescent="0.25">
      <c r="C491" s="26" t="s">
        <v>243</v>
      </c>
      <c r="D491" s="26" t="s">
        <v>548</v>
      </c>
    </row>
    <row r="492" spans="3:4" x14ac:dyDescent="0.25">
      <c r="C492" s="26" t="s">
        <v>246</v>
      </c>
      <c r="D492" s="26" t="s">
        <v>549</v>
      </c>
    </row>
    <row r="493" spans="3:4" x14ac:dyDescent="0.25">
      <c r="C493" s="26" t="s">
        <v>247</v>
      </c>
      <c r="D493" s="26" t="s">
        <v>548</v>
      </c>
    </row>
    <row r="494" spans="3:4" x14ac:dyDescent="0.25">
      <c r="C494" s="26" t="s">
        <v>245</v>
      </c>
      <c r="D494" s="26" t="s">
        <v>548</v>
      </c>
    </row>
    <row r="495" spans="3:4" x14ac:dyDescent="0.25">
      <c r="C495" s="26" t="s">
        <v>244</v>
      </c>
      <c r="D495" s="26" t="s">
        <v>548</v>
      </c>
    </row>
    <row r="496" spans="3:4" x14ac:dyDescent="0.25">
      <c r="C496" s="26" t="s">
        <v>246</v>
      </c>
      <c r="D496" s="26" t="s">
        <v>548</v>
      </c>
    </row>
    <row r="497" spans="3:4" x14ac:dyDescent="0.25">
      <c r="C497" s="26" t="s">
        <v>245</v>
      </c>
      <c r="D497" s="26" t="s">
        <v>548</v>
      </c>
    </row>
    <row r="498" spans="3:4" x14ac:dyDescent="0.25">
      <c r="C498" s="26" t="s">
        <v>244</v>
      </c>
      <c r="D498" s="26" t="s">
        <v>548</v>
      </c>
    </row>
    <row r="499" spans="3:4" x14ac:dyDescent="0.25">
      <c r="C499" s="26" t="s">
        <v>248</v>
      </c>
      <c r="D499" s="26" t="s">
        <v>548</v>
      </c>
    </row>
    <row r="500" spans="3:4" x14ac:dyDescent="0.25">
      <c r="C500" s="26" t="s">
        <v>246</v>
      </c>
      <c r="D500" s="26" t="s">
        <v>548</v>
      </c>
    </row>
    <row r="501" spans="3:4" x14ac:dyDescent="0.25">
      <c r="C501" s="26" t="s">
        <v>246</v>
      </c>
      <c r="D501" s="26" t="s">
        <v>549</v>
      </c>
    </row>
    <row r="502" spans="3:4" x14ac:dyDescent="0.25">
      <c r="C502" s="26" t="s">
        <v>245</v>
      </c>
      <c r="D502" s="26" t="s">
        <v>548</v>
      </c>
    </row>
    <row r="503" spans="3:4" x14ac:dyDescent="0.25">
      <c r="C503" s="26" t="s">
        <v>246</v>
      </c>
      <c r="D503" s="26" t="s">
        <v>549</v>
      </c>
    </row>
    <row r="504" spans="3:4" x14ac:dyDescent="0.25">
      <c r="C504" s="26" t="s">
        <v>243</v>
      </c>
      <c r="D504" s="26" t="s">
        <v>549</v>
      </c>
    </row>
    <row r="505" spans="3:4" x14ac:dyDescent="0.25">
      <c r="C505" s="26" t="s">
        <v>247</v>
      </c>
      <c r="D505" s="26" t="s">
        <v>548</v>
      </c>
    </row>
    <row r="506" spans="3:4" x14ac:dyDescent="0.25">
      <c r="C506" s="26" t="s">
        <v>245</v>
      </c>
      <c r="D506" s="26" t="s">
        <v>549</v>
      </c>
    </row>
    <row r="507" spans="3:4" x14ac:dyDescent="0.25">
      <c r="C507" s="26" t="s">
        <v>244</v>
      </c>
      <c r="D507" s="26" t="s">
        <v>549</v>
      </c>
    </row>
    <row r="508" spans="3:4" x14ac:dyDescent="0.25">
      <c r="C508" s="26" t="s">
        <v>243</v>
      </c>
      <c r="D508" s="26" t="s">
        <v>549</v>
      </c>
    </row>
    <row r="509" spans="3:4" x14ac:dyDescent="0.25">
      <c r="C509" s="26" t="s">
        <v>249</v>
      </c>
      <c r="D509" s="26" t="s">
        <v>548</v>
      </c>
    </row>
    <row r="510" spans="3:4" x14ac:dyDescent="0.25">
      <c r="C510" s="26" t="s">
        <v>243</v>
      </c>
      <c r="D510" s="26" t="s">
        <v>548</v>
      </c>
    </row>
    <row r="511" spans="3:4" x14ac:dyDescent="0.25">
      <c r="C511" s="26" t="s">
        <v>247</v>
      </c>
      <c r="D511" s="26" t="s">
        <v>549</v>
      </c>
    </row>
    <row r="512" spans="3:4" x14ac:dyDescent="0.25">
      <c r="C512" s="26" t="s">
        <v>245</v>
      </c>
      <c r="D512" s="26" t="s">
        <v>549</v>
      </c>
    </row>
    <row r="513" spans="3:4" x14ac:dyDescent="0.25">
      <c r="C513" s="26" t="s">
        <v>245</v>
      </c>
      <c r="D513" s="26" t="s">
        <v>549</v>
      </c>
    </row>
    <row r="514" spans="3:4" x14ac:dyDescent="0.25">
      <c r="C514" s="26" t="s">
        <v>247</v>
      </c>
      <c r="D514" s="26" t="s">
        <v>548</v>
      </c>
    </row>
    <row r="515" spans="3:4" x14ac:dyDescent="0.25">
      <c r="C515" s="26" t="s">
        <v>245</v>
      </c>
      <c r="D515" s="26" t="s">
        <v>548</v>
      </c>
    </row>
    <row r="516" spans="3:4" x14ac:dyDescent="0.25">
      <c r="C516" s="26" t="s">
        <v>249</v>
      </c>
      <c r="D516" s="26" t="s">
        <v>548</v>
      </c>
    </row>
    <row r="517" spans="3:4" x14ac:dyDescent="0.25">
      <c r="C517" s="26" t="s">
        <v>247</v>
      </c>
      <c r="D517" s="26" t="s">
        <v>549</v>
      </c>
    </row>
    <row r="518" spans="3:4" x14ac:dyDescent="0.25">
      <c r="C518" s="26" t="s">
        <v>245</v>
      </c>
      <c r="D518" s="26" t="s">
        <v>548</v>
      </c>
    </row>
    <row r="519" spans="3:4" x14ac:dyDescent="0.25">
      <c r="C519" s="26" t="s">
        <v>248</v>
      </c>
      <c r="D519" s="26" t="s">
        <v>548</v>
      </c>
    </row>
    <row r="520" spans="3:4" x14ac:dyDescent="0.25">
      <c r="C520" s="26" t="s">
        <v>245</v>
      </c>
      <c r="D520" s="26" t="s">
        <v>548</v>
      </c>
    </row>
    <row r="521" spans="3:4" x14ac:dyDescent="0.25">
      <c r="C521" s="26" t="s">
        <v>247</v>
      </c>
      <c r="D521" s="26" t="s">
        <v>548</v>
      </c>
    </row>
    <row r="522" spans="3:4" x14ac:dyDescent="0.25">
      <c r="C522" s="26" t="s">
        <v>244</v>
      </c>
      <c r="D522" s="26" t="s">
        <v>548</v>
      </c>
    </row>
    <row r="523" spans="3:4" x14ac:dyDescent="0.25">
      <c r="C523" s="26" t="s">
        <v>248</v>
      </c>
      <c r="D523" s="26" t="s">
        <v>548</v>
      </c>
    </row>
    <row r="524" spans="3:4" x14ac:dyDescent="0.25">
      <c r="C524" s="26" t="s">
        <v>247</v>
      </c>
      <c r="D524" s="26" t="s">
        <v>549</v>
      </c>
    </row>
    <row r="525" spans="3:4" x14ac:dyDescent="0.25">
      <c r="C525" s="26" t="s">
        <v>243</v>
      </c>
      <c r="D525" s="26" t="s">
        <v>549</v>
      </c>
    </row>
    <row r="526" spans="3:4" x14ac:dyDescent="0.25">
      <c r="C526" s="26" t="s">
        <v>248</v>
      </c>
      <c r="D526" s="26" t="s">
        <v>548</v>
      </c>
    </row>
    <row r="527" spans="3:4" x14ac:dyDescent="0.25">
      <c r="C527" s="26" t="s">
        <v>247</v>
      </c>
      <c r="D527" s="26" t="s">
        <v>548</v>
      </c>
    </row>
    <row r="528" spans="3:4" x14ac:dyDescent="0.25">
      <c r="C528" s="26" t="s">
        <v>245</v>
      </c>
      <c r="D528" s="26" t="s">
        <v>549</v>
      </c>
    </row>
    <row r="529" spans="3:4" x14ac:dyDescent="0.25">
      <c r="C529" s="26" t="s">
        <v>245</v>
      </c>
      <c r="D529" s="26" t="s">
        <v>549</v>
      </c>
    </row>
    <row r="530" spans="3:4" x14ac:dyDescent="0.25">
      <c r="C530" s="26" t="s">
        <v>244</v>
      </c>
      <c r="D530" s="26" t="s">
        <v>548</v>
      </c>
    </row>
    <row r="531" spans="3:4" x14ac:dyDescent="0.25">
      <c r="C531" s="26" t="s">
        <v>243</v>
      </c>
      <c r="D531" s="26" t="s">
        <v>548</v>
      </c>
    </row>
    <row r="532" spans="3:4" x14ac:dyDescent="0.25">
      <c r="C532" s="26" t="s">
        <v>249</v>
      </c>
      <c r="D532" s="26" t="s">
        <v>548</v>
      </c>
    </row>
    <row r="533" spans="3:4" x14ac:dyDescent="0.25">
      <c r="C533" s="26" t="s">
        <v>247</v>
      </c>
      <c r="D533" s="26" t="s">
        <v>549</v>
      </c>
    </row>
    <row r="534" spans="3:4" x14ac:dyDescent="0.25">
      <c r="C534" s="26" t="s">
        <v>247</v>
      </c>
      <c r="D534" s="26" t="s">
        <v>548</v>
      </c>
    </row>
    <row r="535" spans="3:4" x14ac:dyDescent="0.25">
      <c r="C535" s="26" t="s">
        <v>247</v>
      </c>
      <c r="D535" s="26" t="s">
        <v>548</v>
      </c>
    </row>
    <row r="536" spans="3:4" x14ac:dyDescent="0.25">
      <c r="C536" s="26" t="s">
        <v>248</v>
      </c>
      <c r="D536" s="26" t="s">
        <v>548</v>
      </c>
    </row>
    <row r="537" spans="3:4" x14ac:dyDescent="0.25">
      <c r="C537" s="26" t="s">
        <v>247</v>
      </c>
      <c r="D537" s="26" t="s">
        <v>548</v>
      </c>
    </row>
    <row r="538" spans="3:4" x14ac:dyDescent="0.25">
      <c r="C538" s="26" t="s">
        <v>245</v>
      </c>
      <c r="D538" s="26" t="s">
        <v>548</v>
      </c>
    </row>
    <row r="539" spans="3:4" x14ac:dyDescent="0.25">
      <c r="C539" s="26" t="s">
        <v>244</v>
      </c>
      <c r="D539" s="26" t="s">
        <v>548</v>
      </c>
    </row>
    <row r="540" spans="3:4" x14ac:dyDescent="0.25">
      <c r="C540" s="26" t="s">
        <v>245</v>
      </c>
      <c r="D540" s="26" t="s">
        <v>549</v>
      </c>
    </row>
    <row r="541" spans="3:4" x14ac:dyDescent="0.25">
      <c r="C541" s="26" t="s">
        <v>246</v>
      </c>
      <c r="D541" s="26" t="s">
        <v>548</v>
      </c>
    </row>
    <row r="542" spans="3:4" x14ac:dyDescent="0.25">
      <c r="C542" s="26" t="s">
        <v>248</v>
      </c>
      <c r="D542" s="26" t="s">
        <v>548</v>
      </c>
    </row>
    <row r="543" spans="3:4" x14ac:dyDescent="0.25">
      <c r="C543" s="26" t="s">
        <v>246</v>
      </c>
      <c r="D543" s="26" t="s">
        <v>548</v>
      </c>
    </row>
    <row r="544" spans="3:4" x14ac:dyDescent="0.25">
      <c r="C544" s="26" t="s">
        <v>248</v>
      </c>
      <c r="D544" s="26" t="s">
        <v>548</v>
      </c>
    </row>
    <row r="545" spans="3:4" x14ac:dyDescent="0.25">
      <c r="C545" s="26" t="s">
        <v>249</v>
      </c>
      <c r="D545" s="26" t="s">
        <v>548</v>
      </c>
    </row>
    <row r="546" spans="3:4" x14ac:dyDescent="0.25">
      <c r="C546" s="26" t="s">
        <v>246</v>
      </c>
      <c r="D546" s="26" t="s">
        <v>548</v>
      </c>
    </row>
    <row r="547" spans="3:4" x14ac:dyDescent="0.25">
      <c r="C547" s="26" t="s">
        <v>244</v>
      </c>
      <c r="D547" s="26" t="s">
        <v>548</v>
      </c>
    </row>
    <row r="548" spans="3:4" x14ac:dyDescent="0.25">
      <c r="C548" s="26" t="s">
        <v>247</v>
      </c>
      <c r="D548" s="26" t="s">
        <v>548</v>
      </c>
    </row>
    <row r="549" spans="3:4" x14ac:dyDescent="0.25">
      <c r="C549" s="26" t="s">
        <v>246</v>
      </c>
      <c r="D549" s="26" t="s">
        <v>548</v>
      </c>
    </row>
    <row r="550" spans="3:4" x14ac:dyDescent="0.25">
      <c r="C550" s="26" t="s">
        <v>246</v>
      </c>
      <c r="D550" s="26" t="s">
        <v>549</v>
      </c>
    </row>
    <row r="551" spans="3:4" x14ac:dyDescent="0.25">
      <c r="C551" s="26" t="s">
        <v>243</v>
      </c>
      <c r="D551" s="26" t="s">
        <v>548</v>
      </c>
    </row>
    <row r="552" spans="3:4" x14ac:dyDescent="0.25">
      <c r="C552" s="26" t="s">
        <v>243</v>
      </c>
      <c r="D552" s="26" t="s">
        <v>548</v>
      </c>
    </row>
    <row r="553" spans="3:4" x14ac:dyDescent="0.25">
      <c r="C553" s="26" t="s">
        <v>249</v>
      </c>
      <c r="D553" s="26" t="s">
        <v>548</v>
      </c>
    </row>
    <row r="554" spans="3:4" x14ac:dyDescent="0.25">
      <c r="C554" s="26" t="s">
        <v>247</v>
      </c>
      <c r="D554" s="26" t="s">
        <v>549</v>
      </c>
    </row>
    <row r="555" spans="3:4" x14ac:dyDescent="0.25">
      <c r="C555" s="26" t="s">
        <v>248</v>
      </c>
      <c r="D555" s="26" t="s">
        <v>548</v>
      </c>
    </row>
    <row r="556" spans="3:4" x14ac:dyDescent="0.25">
      <c r="C556" s="26" t="s">
        <v>247</v>
      </c>
      <c r="D556" s="26" t="s">
        <v>548</v>
      </c>
    </row>
    <row r="557" spans="3:4" x14ac:dyDescent="0.25">
      <c r="C557" s="26" t="s">
        <v>247</v>
      </c>
      <c r="D557" s="26" t="s">
        <v>549</v>
      </c>
    </row>
    <row r="558" spans="3:4" x14ac:dyDescent="0.25">
      <c r="C558" s="26" t="s">
        <v>246</v>
      </c>
      <c r="D558" s="26" t="s">
        <v>548</v>
      </c>
    </row>
    <row r="559" spans="3:4" x14ac:dyDescent="0.25">
      <c r="C559" s="26" t="s">
        <v>246</v>
      </c>
      <c r="D559" s="26" t="s">
        <v>548</v>
      </c>
    </row>
    <row r="560" spans="3:4" x14ac:dyDescent="0.25">
      <c r="C560" s="26" t="s">
        <v>243</v>
      </c>
      <c r="D560" s="26" t="s">
        <v>548</v>
      </c>
    </row>
    <row r="561" spans="3:4" x14ac:dyDescent="0.25">
      <c r="C561" s="26" t="s">
        <v>244</v>
      </c>
      <c r="D561" s="26" t="s">
        <v>549</v>
      </c>
    </row>
    <row r="562" spans="3:4" x14ac:dyDescent="0.25">
      <c r="C562" s="26" t="s">
        <v>243</v>
      </c>
      <c r="D562" s="26" t="s">
        <v>548</v>
      </c>
    </row>
    <row r="563" spans="3:4" x14ac:dyDescent="0.25">
      <c r="C563" s="26" t="s">
        <v>243</v>
      </c>
      <c r="D563" s="26" t="s">
        <v>548</v>
      </c>
    </row>
    <row r="564" spans="3:4" x14ac:dyDescent="0.25">
      <c r="C564" s="26" t="s">
        <v>245</v>
      </c>
      <c r="D564" s="26" t="s">
        <v>548</v>
      </c>
    </row>
    <row r="565" spans="3:4" x14ac:dyDescent="0.25">
      <c r="C565" s="26" t="s">
        <v>245</v>
      </c>
      <c r="D565" s="26" t="s">
        <v>548</v>
      </c>
    </row>
    <row r="566" spans="3:4" x14ac:dyDescent="0.25">
      <c r="C566" s="26" t="s">
        <v>243</v>
      </c>
      <c r="D566" s="26" t="s">
        <v>548</v>
      </c>
    </row>
    <row r="567" spans="3:4" x14ac:dyDescent="0.25">
      <c r="C567" s="26" t="s">
        <v>249</v>
      </c>
      <c r="D567" s="26" t="s">
        <v>548</v>
      </c>
    </row>
    <row r="568" spans="3:4" x14ac:dyDescent="0.25">
      <c r="C568" s="26" t="s">
        <v>249</v>
      </c>
      <c r="D568" s="26" t="s">
        <v>548</v>
      </c>
    </row>
    <row r="569" spans="3:4" x14ac:dyDescent="0.25">
      <c r="C569" s="26" t="s">
        <v>245</v>
      </c>
      <c r="D569" s="26" t="s">
        <v>548</v>
      </c>
    </row>
    <row r="570" spans="3:4" x14ac:dyDescent="0.25">
      <c r="C570" s="26" t="s">
        <v>245</v>
      </c>
      <c r="D570" s="26" t="s">
        <v>548</v>
      </c>
    </row>
    <row r="571" spans="3:4" x14ac:dyDescent="0.25">
      <c r="C571" s="26" t="s">
        <v>247</v>
      </c>
      <c r="D571" s="26" t="s">
        <v>548</v>
      </c>
    </row>
    <row r="572" spans="3:4" x14ac:dyDescent="0.25">
      <c r="C572" s="26" t="s">
        <v>247</v>
      </c>
      <c r="D572" s="26" t="s">
        <v>548</v>
      </c>
    </row>
    <row r="573" spans="3:4" x14ac:dyDescent="0.25">
      <c r="C573" s="26" t="s">
        <v>244</v>
      </c>
      <c r="D573" s="26" t="s">
        <v>548</v>
      </c>
    </row>
    <row r="574" spans="3:4" x14ac:dyDescent="0.25">
      <c r="C574" s="26" t="s">
        <v>243</v>
      </c>
      <c r="D574" s="26" t="s">
        <v>549</v>
      </c>
    </row>
    <row r="575" spans="3:4" x14ac:dyDescent="0.25">
      <c r="C575" s="26" t="s">
        <v>245</v>
      </c>
      <c r="D575" s="26" t="s">
        <v>549</v>
      </c>
    </row>
    <row r="576" spans="3:4" x14ac:dyDescent="0.25">
      <c r="C576" s="26" t="s">
        <v>243</v>
      </c>
      <c r="D576" s="26" t="s">
        <v>548</v>
      </c>
    </row>
    <row r="577" spans="3:4" x14ac:dyDescent="0.25">
      <c r="C577" s="26" t="s">
        <v>247</v>
      </c>
      <c r="D577" s="26" t="s">
        <v>549</v>
      </c>
    </row>
    <row r="578" spans="3:4" x14ac:dyDescent="0.25">
      <c r="C578" s="26" t="s">
        <v>243</v>
      </c>
      <c r="D578" s="26" t="s">
        <v>548</v>
      </c>
    </row>
    <row r="579" spans="3:4" x14ac:dyDescent="0.25">
      <c r="C579" s="26" t="s">
        <v>246</v>
      </c>
      <c r="D579" s="26" t="s">
        <v>548</v>
      </c>
    </row>
    <row r="580" spans="3:4" x14ac:dyDescent="0.25">
      <c r="C580" s="26" t="s">
        <v>244</v>
      </c>
      <c r="D580" s="26" t="s">
        <v>548</v>
      </c>
    </row>
    <row r="581" spans="3:4" x14ac:dyDescent="0.25">
      <c r="C581" s="26" t="s">
        <v>243</v>
      </c>
      <c r="D581" s="26" t="s">
        <v>548</v>
      </c>
    </row>
    <row r="582" spans="3:4" x14ac:dyDescent="0.25">
      <c r="C582" s="26" t="s">
        <v>243</v>
      </c>
      <c r="D582" s="26" t="s">
        <v>548</v>
      </c>
    </row>
    <row r="583" spans="3:4" x14ac:dyDescent="0.25">
      <c r="C583" s="26" t="s">
        <v>249</v>
      </c>
      <c r="D583" s="26" t="s">
        <v>548</v>
      </c>
    </row>
    <row r="584" spans="3:4" x14ac:dyDescent="0.25">
      <c r="C584" s="26" t="s">
        <v>249</v>
      </c>
      <c r="D584" s="26" t="s">
        <v>548</v>
      </c>
    </row>
    <row r="585" spans="3:4" x14ac:dyDescent="0.25">
      <c r="C585" s="26" t="s">
        <v>243</v>
      </c>
      <c r="D585" s="26" t="s">
        <v>548</v>
      </c>
    </row>
    <row r="586" spans="3:4" x14ac:dyDescent="0.25">
      <c r="C586" s="26" t="s">
        <v>247</v>
      </c>
      <c r="D586" s="26" t="s">
        <v>549</v>
      </c>
    </row>
    <row r="587" spans="3:4" x14ac:dyDescent="0.25">
      <c r="C587" s="26" t="s">
        <v>245</v>
      </c>
      <c r="D587" s="26" t="s">
        <v>548</v>
      </c>
    </row>
    <row r="588" spans="3:4" x14ac:dyDescent="0.25">
      <c r="C588" s="26" t="s">
        <v>248</v>
      </c>
      <c r="D588" s="26" t="s">
        <v>548</v>
      </c>
    </row>
    <row r="589" spans="3:4" x14ac:dyDescent="0.25">
      <c r="C589" s="26" t="s">
        <v>247</v>
      </c>
      <c r="D589" s="26" t="s">
        <v>549</v>
      </c>
    </row>
    <row r="590" spans="3:4" x14ac:dyDescent="0.25">
      <c r="C590" s="26" t="s">
        <v>243</v>
      </c>
      <c r="D590" s="26" t="s">
        <v>548</v>
      </c>
    </row>
    <row r="591" spans="3:4" x14ac:dyDescent="0.25">
      <c r="C591" s="26" t="s">
        <v>247</v>
      </c>
      <c r="D591" s="26" t="s">
        <v>548</v>
      </c>
    </row>
    <row r="592" spans="3:4" x14ac:dyDescent="0.25">
      <c r="C592" s="26" t="s">
        <v>243</v>
      </c>
      <c r="D592" s="26" t="s">
        <v>548</v>
      </c>
    </row>
    <row r="593" spans="3:4" x14ac:dyDescent="0.25">
      <c r="C593" s="26" t="s">
        <v>243</v>
      </c>
      <c r="D593" s="26" t="s">
        <v>548</v>
      </c>
    </row>
    <row r="594" spans="3:4" x14ac:dyDescent="0.25">
      <c r="C594" s="26" t="s">
        <v>244</v>
      </c>
      <c r="D594" s="26" t="s">
        <v>548</v>
      </c>
    </row>
    <row r="595" spans="3:4" x14ac:dyDescent="0.25">
      <c r="C595" s="26" t="s">
        <v>245</v>
      </c>
      <c r="D595" s="26" t="s">
        <v>549</v>
      </c>
    </row>
    <row r="596" spans="3:4" x14ac:dyDescent="0.25">
      <c r="C596" s="26" t="s">
        <v>248</v>
      </c>
      <c r="D596" s="26" t="s">
        <v>548</v>
      </c>
    </row>
    <row r="597" spans="3:4" x14ac:dyDescent="0.25">
      <c r="C597" s="26" t="s">
        <v>245</v>
      </c>
      <c r="D597" s="26" t="s">
        <v>548</v>
      </c>
    </row>
    <row r="598" spans="3:4" x14ac:dyDescent="0.25">
      <c r="C598" s="26" t="s">
        <v>243</v>
      </c>
      <c r="D598" s="26" t="s">
        <v>548</v>
      </c>
    </row>
    <row r="599" spans="3:4" x14ac:dyDescent="0.25">
      <c r="C599" s="26" t="s">
        <v>248</v>
      </c>
      <c r="D599" s="26" t="s">
        <v>548</v>
      </c>
    </row>
    <row r="600" spans="3:4" x14ac:dyDescent="0.25">
      <c r="C600" s="26" t="s">
        <v>246</v>
      </c>
      <c r="D600" s="26" t="s">
        <v>548</v>
      </c>
    </row>
    <row r="601" spans="3:4" x14ac:dyDescent="0.25">
      <c r="C601" s="26" t="s">
        <v>244</v>
      </c>
      <c r="D601" s="26" t="s">
        <v>548</v>
      </c>
    </row>
    <row r="602" spans="3:4" x14ac:dyDescent="0.25">
      <c r="C602" s="26" t="s">
        <v>244</v>
      </c>
      <c r="D602" s="26" t="s">
        <v>548</v>
      </c>
    </row>
    <row r="603" spans="3:4" x14ac:dyDescent="0.25">
      <c r="C603" s="26" t="s">
        <v>243</v>
      </c>
      <c r="D603" s="26" t="s">
        <v>548</v>
      </c>
    </row>
    <row r="604" spans="3:4" x14ac:dyDescent="0.25">
      <c r="C604" s="26" t="s">
        <v>245</v>
      </c>
      <c r="D604" s="26" t="s">
        <v>548</v>
      </c>
    </row>
    <row r="605" spans="3:4" x14ac:dyDescent="0.25">
      <c r="C605" s="26" t="s">
        <v>244</v>
      </c>
      <c r="D605" s="26" t="s">
        <v>549</v>
      </c>
    </row>
    <row r="606" spans="3:4" x14ac:dyDescent="0.25">
      <c r="C606" s="26" t="s">
        <v>249</v>
      </c>
      <c r="D606" s="26" t="s">
        <v>548</v>
      </c>
    </row>
    <row r="607" spans="3:4" x14ac:dyDescent="0.25">
      <c r="C607" s="26" t="s">
        <v>244</v>
      </c>
      <c r="D607" s="26" t="s">
        <v>548</v>
      </c>
    </row>
    <row r="608" spans="3:4" x14ac:dyDescent="0.25">
      <c r="C608" s="26" t="s">
        <v>244</v>
      </c>
      <c r="D608" s="26" t="s">
        <v>548</v>
      </c>
    </row>
    <row r="609" spans="3:4" x14ac:dyDescent="0.25">
      <c r="C609" s="26" t="s">
        <v>243</v>
      </c>
      <c r="D609" s="26" t="s">
        <v>548</v>
      </c>
    </row>
    <row r="610" spans="3:4" x14ac:dyDescent="0.25">
      <c r="C610" s="26" t="s">
        <v>244</v>
      </c>
      <c r="D610" s="26" t="s">
        <v>548</v>
      </c>
    </row>
    <row r="611" spans="3:4" x14ac:dyDescent="0.25">
      <c r="C611" s="26" t="s">
        <v>249</v>
      </c>
      <c r="D611" s="26" t="s">
        <v>548</v>
      </c>
    </row>
    <row r="612" spans="3:4" x14ac:dyDescent="0.25">
      <c r="C612" s="26" t="s">
        <v>247</v>
      </c>
      <c r="D612" s="26" t="s">
        <v>548</v>
      </c>
    </row>
    <row r="613" spans="3:4" x14ac:dyDescent="0.25">
      <c r="C613" s="26" t="s">
        <v>246</v>
      </c>
      <c r="D613" s="26" t="s">
        <v>548</v>
      </c>
    </row>
    <row r="614" spans="3:4" x14ac:dyDescent="0.25">
      <c r="C614" s="26" t="s">
        <v>245</v>
      </c>
      <c r="D614" s="26" t="s">
        <v>548</v>
      </c>
    </row>
    <row r="615" spans="3:4" x14ac:dyDescent="0.25">
      <c r="C615" s="26" t="s">
        <v>247</v>
      </c>
      <c r="D615" s="26" t="s">
        <v>549</v>
      </c>
    </row>
    <row r="616" spans="3:4" x14ac:dyDescent="0.25">
      <c r="C616" s="26" t="s">
        <v>243</v>
      </c>
      <c r="D616" s="26" t="s">
        <v>549</v>
      </c>
    </row>
    <row r="617" spans="3:4" x14ac:dyDescent="0.25">
      <c r="C617" s="26" t="s">
        <v>246</v>
      </c>
      <c r="D617" s="26" t="s">
        <v>549</v>
      </c>
    </row>
    <row r="618" spans="3:4" x14ac:dyDescent="0.25">
      <c r="C618" s="26" t="s">
        <v>243</v>
      </c>
      <c r="D618" s="26" t="s">
        <v>548</v>
      </c>
    </row>
    <row r="619" spans="3:4" x14ac:dyDescent="0.25">
      <c r="C619" s="26" t="s">
        <v>244</v>
      </c>
      <c r="D619" s="26" t="s">
        <v>548</v>
      </c>
    </row>
    <row r="620" spans="3:4" x14ac:dyDescent="0.25">
      <c r="C620" s="26" t="s">
        <v>244</v>
      </c>
      <c r="D620" s="26" t="s">
        <v>548</v>
      </c>
    </row>
    <row r="621" spans="3:4" x14ac:dyDescent="0.25">
      <c r="C621" s="26" t="s">
        <v>246</v>
      </c>
      <c r="D621" s="26" t="s">
        <v>548</v>
      </c>
    </row>
    <row r="622" spans="3:4" x14ac:dyDescent="0.25">
      <c r="C622" s="26" t="s">
        <v>249</v>
      </c>
      <c r="D622" s="26" t="s">
        <v>548</v>
      </c>
    </row>
    <row r="623" spans="3:4" x14ac:dyDescent="0.25">
      <c r="C623" s="26" t="s">
        <v>246</v>
      </c>
      <c r="D623" s="26" t="s">
        <v>548</v>
      </c>
    </row>
    <row r="624" spans="3:4" x14ac:dyDescent="0.25">
      <c r="C624" s="26" t="s">
        <v>246</v>
      </c>
      <c r="D624" s="26" t="s">
        <v>548</v>
      </c>
    </row>
    <row r="625" spans="3:4" x14ac:dyDescent="0.25">
      <c r="C625" s="26" t="s">
        <v>247</v>
      </c>
      <c r="D625" s="26" t="s">
        <v>548</v>
      </c>
    </row>
    <row r="626" spans="3:4" x14ac:dyDescent="0.25">
      <c r="C626" s="26" t="s">
        <v>248</v>
      </c>
      <c r="D626" s="26" t="s">
        <v>548</v>
      </c>
    </row>
    <row r="627" spans="3:4" x14ac:dyDescent="0.25">
      <c r="C627" s="26" t="s">
        <v>247</v>
      </c>
      <c r="D627" s="26" t="s">
        <v>549</v>
      </c>
    </row>
    <row r="628" spans="3:4" x14ac:dyDescent="0.25">
      <c r="C628" s="26" t="s">
        <v>246</v>
      </c>
      <c r="D628" s="26" t="s">
        <v>549</v>
      </c>
    </row>
    <row r="629" spans="3:4" x14ac:dyDescent="0.25">
      <c r="C629" s="26" t="s">
        <v>248</v>
      </c>
      <c r="D629" s="26" t="s">
        <v>548</v>
      </c>
    </row>
    <row r="630" spans="3:4" x14ac:dyDescent="0.25">
      <c r="C630" s="26" t="s">
        <v>249</v>
      </c>
      <c r="D630" s="26" t="s">
        <v>548</v>
      </c>
    </row>
    <row r="631" spans="3:4" x14ac:dyDescent="0.25">
      <c r="C631" s="26" t="s">
        <v>247</v>
      </c>
      <c r="D631" s="26" t="s">
        <v>548</v>
      </c>
    </row>
    <row r="632" spans="3:4" x14ac:dyDescent="0.25">
      <c r="C632" s="26" t="s">
        <v>248</v>
      </c>
      <c r="D632" s="26" t="s">
        <v>548</v>
      </c>
    </row>
    <row r="633" spans="3:4" x14ac:dyDescent="0.25">
      <c r="C633" s="26" t="s">
        <v>247</v>
      </c>
      <c r="D633" s="26" t="s">
        <v>548</v>
      </c>
    </row>
    <row r="634" spans="3:4" x14ac:dyDescent="0.25">
      <c r="C634" s="26" t="s">
        <v>246</v>
      </c>
      <c r="D634" s="26" t="s">
        <v>548</v>
      </c>
    </row>
    <row r="635" spans="3:4" x14ac:dyDescent="0.25">
      <c r="C635" s="26" t="s">
        <v>244</v>
      </c>
      <c r="D635" s="26" t="s">
        <v>548</v>
      </c>
    </row>
    <row r="636" spans="3:4" x14ac:dyDescent="0.25">
      <c r="C636" s="26" t="s">
        <v>246</v>
      </c>
      <c r="D636" s="26" t="s">
        <v>548</v>
      </c>
    </row>
    <row r="637" spans="3:4" x14ac:dyDescent="0.25">
      <c r="C637" s="26" t="s">
        <v>245</v>
      </c>
      <c r="D637" s="26" t="s">
        <v>549</v>
      </c>
    </row>
    <row r="638" spans="3:4" x14ac:dyDescent="0.25">
      <c r="C638" s="26" t="s">
        <v>247</v>
      </c>
      <c r="D638" s="26" t="s">
        <v>548</v>
      </c>
    </row>
    <row r="639" spans="3:4" x14ac:dyDescent="0.25">
      <c r="C639" s="26" t="s">
        <v>248</v>
      </c>
      <c r="D639" s="26" t="s">
        <v>548</v>
      </c>
    </row>
    <row r="640" spans="3:4" x14ac:dyDescent="0.25">
      <c r="C640" s="26" t="s">
        <v>247</v>
      </c>
      <c r="D640" s="26" t="s">
        <v>548</v>
      </c>
    </row>
    <row r="641" spans="3:4" x14ac:dyDescent="0.25">
      <c r="C641" s="26" t="s">
        <v>249</v>
      </c>
      <c r="D641" s="26" t="s">
        <v>548</v>
      </c>
    </row>
    <row r="642" spans="3:4" x14ac:dyDescent="0.25">
      <c r="C642" s="26" t="s">
        <v>244</v>
      </c>
      <c r="D642" s="26" t="s">
        <v>548</v>
      </c>
    </row>
    <row r="643" spans="3:4" x14ac:dyDescent="0.25">
      <c r="C643" s="26" t="s">
        <v>244</v>
      </c>
      <c r="D643" s="26" t="s">
        <v>548</v>
      </c>
    </row>
    <row r="644" spans="3:4" x14ac:dyDescent="0.25">
      <c r="C644" s="26" t="s">
        <v>246</v>
      </c>
      <c r="D644" s="26" t="s">
        <v>548</v>
      </c>
    </row>
    <row r="645" spans="3:4" x14ac:dyDescent="0.25">
      <c r="C645" s="26" t="s">
        <v>247</v>
      </c>
      <c r="D645" s="26" t="s">
        <v>548</v>
      </c>
    </row>
    <row r="646" spans="3:4" x14ac:dyDescent="0.25">
      <c r="C646" s="26" t="s">
        <v>244</v>
      </c>
      <c r="D646" s="26" t="s">
        <v>548</v>
      </c>
    </row>
    <row r="647" spans="3:4" x14ac:dyDescent="0.25">
      <c r="C647" s="26" t="s">
        <v>245</v>
      </c>
      <c r="D647" s="26" t="s">
        <v>548</v>
      </c>
    </row>
    <row r="648" spans="3:4" x14ac:dyDescent="0.25">
      <c r="C648" s="26" t="s">
        <v>246</v>
      </c>
      <c r="D648" s="26" t="s">
        <v>549</v>
      </c>
    </row>
    <row r="649" spans="3:4" x14ac:dyDescent="0.25">
      <c r="C649" s="26" t="s">
        <v>249</v>
      </c>
      <c r="D649" s="26" t="s">
        <v>548</v>
      </c>
    </row>
    <row r="650" spans="3:4" x14ac:dyDescent="0.25">
      <c r="C650" s="26" t="s">
        <v>249</v>
      </c>
      <c r="D650" s="26" t="s">
        <v>548</v>
      </c>
    </row>
    <row r="651" spans="3:4" x14ac:dyDescent="0.25">
      <c r="C651" s="26" t="s">
        <v>246</v>
      </c>
      <c r="D651" s="26" t="s">
        <v>548</v>
      </c>
    </row>
    <row r="652" spans="3:4" x14ac:dyDescent="0.25">
      <c r="C652" s="26" t="s">
        <v>246</v>
      </c>
      <c r="D652" s="26" t="s">
        <v>548</v>
      </c>
    </row>
    <row r="653" spans="3:4" x14ac:dyDescent="0.25">
      <c r="C653" s="26" t="s">
        <v>243</v>
      </c>
      <c r="D653" s="26" t="s">
        <v>548</v>
      </c>
    </row>
    <row r="654" spans="3:4" x14ac:dyDescent="0.25">
      <c r="C654" s="26" t="s">
        <v>249</v>
      </c>
      <c r="D654" s="26" t="s">
        <v>548</v>
      </c>
    </row>
    <row r="655" spans="3:4" x14ac:dyDescent="0.25">
      <c r="C655" s="26" t="s">
        <v>247</v>
      </c>
      <c r="D655" s="26" t="s">
        <v>549</v>
      </c>
    </row>
    <row r="656" spans="3:4" x14ac:dyDescent="0.25">
      <c r="C656" s="26" t="s">
        <v>246</v>
      </c>
      <c r="D656" s="26" t="s">
        <v>548</v>
      </c>
    </row>
    <row r="657" spans="3:4" x14ac:dyDescent="0.25">
      <c r="C657" s="26" t="s">
        <v>244</v>
      </c>
      <c r="D657" s="26" t="s">
        <v>549</v>
      </c>
    </row>
    <row r="658" spans="3:4" x14ac:dyDescent="0.25">
      <c r="C658" s="26" t="s">
        <v>244</v>
      </c>
      <c r="D658" s="26" t="s">
        <v>548</v>
      </c>
    </row>
    <row r="659" spans="3:4" x14ac:dyDescent="0.25">
      <c r="C659" s="26" t="s">
        <v>249</v>
      </c>
      <c r="D659" s="26" t="s">
        <v>548</v>
      </c>
    </row>
    <row r="660" spans="3:4" x14ac:dyDescent="0.25">
      <c r="C660" s="26" t="s">
        <v>243</v>
      </c>
      <c r="D660" s="26" t="s">
        <v>549</v>
      </c>
    </row>
    <row r="661" spans="3:4" x14ac:dyDescent="0.25">
      <c r="C661" s="26" t="s">
        <v>248</v>
      </c>
      <c r="D661" s="26" t="s">
        <v>548</v>
      </c>
    </row>
    <row r="662" spans="3:4" x14ac:dyDescent="0.25">
      <c r="C662" s="26" t="s">
        <v>247</v>
      </c>
      <c r="D662" s="26" t="s">
        <v>548</v>
      </c>
    </row>
    <row r="663" spans="3:4" x14ac:dyDescent="0.25">
      <c r="C663" s="26" t="s">
        <v>243</v>
      </c>
      <c r="D663" s="26" t="s">
        <v>548</v>
      </c>
    </row>
    <row r="664" spans="3:4" x14ac:dyDescent="0.25">
      <c r="C664" s="26" t="s">
        <v>245</v>
      </c>
      <c r="D664" s="26" t="s">
        <v>548</v>
      </c>
    </row>
    <row r="665" spans="3:4" x14ac:dyDescent="0.25">
      <c r="C665" s="26" t="s">
        <v>245</v>
      </c>
      <c r="D665" s="26" t="s">
        <v>549</v>
      </c>
    </row>
    <row r="666" spans="3:4" x14ac:dyDescent="0.25">
      <c r="C666" s="26" t="s">
        <v>248</v>
      </c>
      <c r="D666" s="26" t="s">
        <v>548</v>
      </c>
    </row>
  </sheetData>
  <pageMargins left="0.7" right="0.7" top="0.75" bottom="0.75" header="0.3" footer="0.3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D6A166-9A75-428F-A4BC-0A425C4AB879}">
  <sheetPr codeName="Sheet4"/>
  <dimension ref="D4:G21"/>
  <sheetViews>
    <sheetView topLeftCell="A2" workbookViewId="0">
      <selection activeCell="D21" sqref="D21"/>
    </sheetView>
  </sheetViews>
  <sheetFormatPr defaultRowHeight="12.75" x14ac:dyDescent="0.2"/>
  <cols>
    <col min="1" max="3" width="9.140625" style="10"/>
    <col min="4" max="4" width="15.42578125" style="10" customWidth="1"/>
    <col min="5" max="16384" width="9.140625" style="10"/>
  </cols>
  <sheetData>
    <row r="4" spans="4:7" x14ac:dyDescent="0.2">
      <c r="D4" s="10" t="s">
        <v>29</v>
      </c>
      <c r="E4" s="10">
        <v>32</v>
      </c>
    </row>
    <row r="6" spans="4:7" ht="25.5" x14ac:dyDescent="0.2">
      <c r="D6" s="10" t="s">
        <v>22</v>
      </c>
      <c r="E6" s="10" t="s">
        <v>23</v>
      </c>
      <c r="F6" s="11" t="s">
        <v>30</v>
      </c>
      <c r="G6" s="11" t="s">
        <v>31</v>
      </c>
    </row>
    <row r="7" spans="4:7" x14ac:dyDescent="0.2">
      <c r="D7" s="2">
        <v>25</v>
      </c>
      <c r="E7" s="2">
        <f>SUM(F7:G7)</f>
        <v>-1.5</v>
      </c>
      <c r="F7" s="2">
        <f>IF(D7&gt;30,D7-30)-2.5</f>
        <v>-2.5</v>
      </c>
      <c r="G7" s="2">
        <f>1-IF(D7&gt;35,D7-35,0)</f>
        <v>1</v>
      </c>
    </row>
    <row r="8" spans="4:7" x14ac:dyDescent="0.2">
      <c r="D8" s="2">
        <v>30</v>
      </c>
      <c r="E8" s="2">
        <f t="shared" ref="E8:E14" si="0">SUM(F8:G8)</f>
        <v>-1.5</v>
      </c>
      <c r="F8" s="2">
        <f t="shared" ref="F8:F14" si="1">IF(D8&gt;30,D8-30)-2.5</f>
        <v>-2.5</v>
      </c>
      <c r="G8" s="2">
        <f t="shared" ref="G8:G14" si="2">1-IF(D8&gt;35,D8-35,0)</f>
        <v>1</v>
      </c>
    </row>
    <row r="9" spans="4:7" x14ac:dyDescent="0.2">
      <c r="D9" s="2">
        <v>32</v>
      </c>
      <c r="E9" s="2">
        <f>SUM(F9:G9)</f>
        <v>0.5</v>
      </c>
      <c r="F9" s="2">
        <f>IF(D9&gt;30,D9-30)-2.5</f>
        <v>-0.5</v>
      </c>
      <c r="G9" s="2">
        <f>1-IF(D9&gt;35,D9-35,0)</f>
        <v>1</v>
      </c>
    </row>
    <row r="10" spans="4:7" x14ac:dyDescent="0.2">
      <c r="D10" s="2">
        <v>33</v>
      </c>
      <c r="E10" s="2">
        <f>SUM(F10:G10)</f>
        <v>1.5</v>
      </c>
      <c r="F10" s="2">
        <f>IF(D10&gt;30,D10-30)-2.5</f>
        <v>0.5</v>
      </c>
      <c r="G10" s="2">
        <f>1-IF(D10&gt;35,D10-35,0)</f>
        <v>1</v>
      </c>
    </row>
    <row r="11" spans="4:7" x14ac:dyDescent="0.2">
      <c r="D11" s="2">
        <v>34</v>
      </c>
      <c r="E11" s="2">
        <f>SUM(F11:G11)</f>
        <v>2.5</v>
      </c>
      <c r="F11" s="2">
        <f>IF(D11&gt;30,D11-30)-2.5</f>
        <v>1.5</v>
      </c>
      <c r="G11" s="2">
        <f>1-IF(D11&gt;35,D11-35,0)</f>
        <v>1</v>
      </c>
    </row>
    <row r="12" spans="4:7" x14ac:dyDescent="0.2">
      <c r="D12" s="2">
        <v>35</v>
      </c>
      <c r="E12" s="2">
        <f t="shared" si="0"/>
        <v>3.5</v>
      </c>
      <c r="F12" s="2">
        <f t="shared" si="1"/>
        <v>2.5</v>
      </c>
      <c r="G12" s="2">
        <f t="shared" si="2"/>
        <v>1</v>
      </c>
    </row>
    <row r="13" spans="4:7" x14ac:dyDescent="0.2">
      <c r="D13" s="2">
        <v>40</v>
      </c>
      <c r="E13" s="2">
        <f t="shared" si="0"/>
        <v>3.5</v>
      </c>
      <c r="F13" s="2">
        <f t="shared" si="1"/>
        <v>7.5</v>
      </c>
      <c r="G13" s="2">
        <f t="shared" si="2"/>
        <v>-4</v>
      </c>
    </row>
    <row r="14" spans="4:7" x14ac:dyDescent="0.2">
      <c r="D14" s="2">
        <v>45</v>
      </c>
      <c r="E14" s="2">
        <f t="shared" si="0"/>
        <v>3.5</v>
      </c>
      <c r="F14" s="2">
        <f t="shared" si="1"/>
        <v>12.5</v>
      </c>
      <c r="G14" s="2">
        <f t="shared" si="2"/>
        <v>-9</v>
      </c>
    </row>
    <row r="17" spans="4:4" x14ac:dyDescent="0.2">
      <c r="D17" s="10" t="s">
        <v>32</v>
      </c>
    </row>
    <row r="18" spans="4:4" x14ac:dyDescent="0.2">
      <c r="D18" s="10" t="s">
        <v>33</v>
      </c>
    </row>
    <row r="19" spans="4:4" x14ac:dyDescent="0.2">
      <c r="D19" s="10" t="s">
        <v>34</v>
      </c>
    </row>
    <row r="20" spans="4:4" x14ac:dyDescent="0.2">
      <c r="D20" s="10" t="s">
        <v>35</v>
      </c>
    </row>
    <row r="21" spans="4:4" x14ac:dyDescent="0.2">
      <c r="D21" s="10" t="s">
        <v>36</v>
      </c>
    </row>
  </sheetData>
  <pageMargins left="0.75" right="0.75" top="1" bottom="1" header="0.5" footer="0.5"/>
  <headerFooter alignWithMargins="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FA816-8A82-46C5-8128-0E473C23A5E5}">
  <sheetPr codeName="Sheet40"/>
  <dimension ref="A1:M16"/>
  <sheetViews>
    <sheetView workbookViewId="0">
      <selection activeCell="E2" sqref="E2"/>
    </sheetView>
  </sheetViews>
  <sheetFormatPr defaultRowHeight="15" x14ac:dyDescent="0.25"/>
  <cols>
    <col min="1" max="2" width="9.140625" style="26"/>
    <col min="3" max="3" width="11.85546875" style="26" customWidth="1"/>
    <col min="4" max="4" width="9.140625" style="26"/>
    <col min="5" max="5" width="11.28515625" style="26" customWidth="1"/>
    <col min="6" max="6" width="11.5703125" style="26" customWidth="1"/>
    <col min="7" max="7" width="9.28515625" style="26" customWidth="1"/>
    <col min="8" max="8" width="11.7109375" style="26" customWidth="1"/>
    <col min="9" max="9" width="10.85546875" style="26" customWidth="1"/>
    <col min="10" max="10" width="9.7109375" style="26" customWidth="1"/>
    <col min="11" max="11" width="12.28515625" style="26" bestFit="1" customWidth="1"/>
    <col min="12" max="12" width="13.7109375" style="26" customWidth="1"/>
    <col min="13" max="13" width="10.140625" style="26" customWidth="1"/>
    <col min="14" max="16384" width="9.140625" style="26"/>
  </cols>
  <sheetData>
    <row r="1" spans="1:13" x14ac:dyDescent="0.25">
      <c r="E1" s="26" t="s">
        <v>300</v>
      </c>
    </row>
    <row r="2" spans="1:13" x14ac:dyDescent="0.25">
      <c r="E2" s="43" t="s">
        <v>567</v>
      </c>
      <c r="F2" s="26" t="s">
        <v>568</v>
      </c>
      <c r="G2" s="26" t="s">
        <v>569</v>
      </c>
      <c r="H2" s="26" t="s">
        <v>570</v>
      </c>
      <c r="I2" s="26" t="s">
        <v>571</v>
      </c>
      <c r="J2" s="26" t="s">
        <v>572</v>
      </c>
      <c r="K2" s="26" t="s">
        <v>573</v>
      </c>
      <c r="L2" s="26" t="s">
        <v>574</v>
      </c>
      <c r="M2" s="26" t="s">
        <v>575</v>
      </c>
    </row>
    <row r="3" spans="1:13" x14ac:dyDescent="0.25">
      <c r="F3" s="26" t="s">
        <v>576</v>
      </c>
      <c r="G3" s="26" t="s">
        <v>567</v>
      </c>
      <c r="H3" s="26" t="s">
        <v>576</v>
      </c>
      <c r="I3" s="26" t="s">
        <v>577</v>
      </c>
      <c r="J3" s="26" t="s">
        <v>578</v>
      </c>
      <c r="K3" s="26" t="s">
        <v>579</v>
      </c>
      <c r="L3" s="26" t="s">
        <v>576</v>
      </c>
      <c r="M3" s="26" t="s">
        <v>580</v>
      </c>
    </row>
    <row r="4" spans="1:13" x14ac:dyDescent="0.25">
      <c r="F4" s="26" t="s">
        <v>580</v>
      </c>
      <c r="G4" s="26" t="s">
        <v>577</v>
      </c>
      <c r="H4" s="26" t="s">
        <v>578</v>
      </c>
      <c r="I4" s="26" t="s">
        <v>581</v>
      </c>
      <c r="J4" s="26" t="s">
        <v>578</v>
      </c>
      <c r="K4" s="26" t="s">
        <v>577</v>
      </c>
      <c r="L4" s="26" t="s">
        <v>579</v>
      </c>
      <c r="M4" s="26" t="s">
        <v>579</v>
      </c>
    </row>
    <row r="5" spans="1:13" x14ac:dyDescent="0.25">
      <c r="A5" s="46"/>
      <c r="B5" s="46"/>
      <c r="C5" s="46"/>
      <c r="D5" s="46"/>
      <c r="F5" s="26" t="s">
        <v>577</v>
      </c>
      <c r="G5" s="26" t="s">
        <v>578</v>
      </c>
      <c r="H5" s="26" t="s">
        <v>580</v>
      </c>
      <c r="I5" s="26" t="s">
        <v>580</v>
      </c>
      <c r="J5" s="26" t="s">
        <v>567</v>
      </c>
      <c r="K5" s="26" t="s">
        <v>579</v>
      </c>
      <c r="L5" s="26" t="s">
        <v>576</v>
      </c>
      <c r="M5" s="26" t="s">
        <v>567</v>
      </c>
    </row>
    <row r="6" spans="1:13" x14ac:dyDescent="0.25">
      <c r="A6" s="46" t="s">
        <v>582</v>
      </c>
      <c r="B6" s="46"/>
      <c r="C6" s="46"/>
      <c r="D6" s="46"/>
      <c r="F6" s="26" t="s">
        <v>580</v>
      </c>
      <c r="G6" s="26" t="s">
        <v>578</v>
      </c>
      <c r="H6" s="26" t="s">
        <v>581</v>
      </c>
      <c r="I6" s="26" t="s">
        <v>583</v>
      </c>
      <c r="J6" s="26" t="s">
        <v>583</v>
      </c>
      <c r="K6" s="26" t="s">
        <v>576</v>
      </c>
      <c r="L6" s="26" t="s">
        <v>583</v>
      </c>
      <c r="M6" s="26" t="s">
        <v>580</v>
      </c>
    </row>
    <row r="7" spans="1:13" x14ac:dyDescent="0.25">
      <c r="A7" s="46" t="s">
        <v>584</v>
      </c>
      <c r="B7" s="46"/>
      <c r="C7" s="46"/>
      <c r="D7" s="46"/>
      <c r="F7" s="26" t="s">
        <v>581</v>
      </c>
      <c r="G7" s="26" t="s">
        <v>581</v>
      </c>
      <c r="H7" s="26" t="s">
        <v>583</v>
      </c>
      <c r="I7" s="26" t="s">
        <v>583</v>
      </c>
      <c r="J7" s="26" t="s">
        <v>579</v>
      </c>
      <c r="K7" s="26" t="s">
        <v>567</v>
      </c>
      <c r="L7" s="26" t="s">
        <v>580</v>
      </c>
      <c r="M7" s="26" t="s">
        <v>583</v>
      </c>
    </row>
    <row r="8" spans="1:13" x14ac:dyDescent="0.25">
      <c r="A8" s="46" t="s">
        <v>585</v>
      </c>
      <c r="B8" s="46"/>
      <c r="C8" s="46"/>
      <c r="D8" s="46"/>
      <c r="F8" s="26" t="s">
        <v>583</v>
      </c>
      <c r="G8" s="26" t="s">
        <v>578</v>
      </c>
      <c r="H8" s="26" t="s">
        <v>583</v>
      </c>
      <c r="I8" s="26" t="s">
        <v>581</v>
      </c>
      <c r="J8" s="26" t="s">
        <v>581</v>
      </c>
      <c r="K8" s="26" t="s">
        <v>583</v>
      </c>
      <c r="L8" s="26" t="s">
        <v>581</v>
      </c>
      <c r="M8" s="26" t="s">
        <v>578</v>
      </c>
    </row>
    <row r="9" spans="1:13" x14ac:dyDescent="0.25">
      <c r="A9" s="46"/>
      <c r="B9" s="46"/>
      <c r="C9" s="46"/>
      <c r="D9" s="46"/>
      <c r="F9" s="26" t="s">
        <v>579</v>
      </c>
      <c r="G9" s="26" t="s">
        <v>577</v>
      </c>
      <c r="H9" s="26" t="s">
        <v>580</v>
      </c>
      <c r="I9" s="26" t="s">
        <v>576</v>
      </c>
      <c r="J9" s="26" t="s">
        <v>576</v>
      </c>
      <c r="K9" s="26" t="s">
        <v>580</v>
      </c>
      <c r="L9" s="26" t="s">
        <v>581</v>
      </c>
      <c r="M9" s="26" t="s">
        <v>567</v>
      </c>
    </row>
    <row r="10" spans="1:13" x14ac:dyDescent="0.25">
      <c r="A10" s="46"/>
      <c r="B10" s="46"/>
      <c r="C10" s="46"/>
      <c r="D10" s="46"/>
      <c r="F10" s="26" t="s">
        <v>567</v>
      </c>
      <c r="G10" s="26" t="s">
        <v>567</v>
      </c>
      <c r="H10" s="26" t="s">
        <v>581</v>
      </c>
      <c r="I10" s="26" t="s">
        <v>576</v>
      </c>
      <c r="J10" s="26" t="s">
        <v>583</v>
      </c>
      <c r="K10" s="26" t="s">
        <v>579</v>
      </c>
      <c r="L10" s="26" t="s">
        <v>579</v>
      </c>
      <c r="M10" s="26" t="s">
        <v>578</v>
      </c>
    </row>
    <row r="11" spans="1:13" x14ac:dyDescent="0.25">
      <c r="A11" s="46" t="s">
        <v>586</v>
      </c>
      <c r="B11" s="46"/>
      <c r="C11" s="46"/>
      <c r="D11" s="46"/>
      <c r="F11" s="26" t="s">
        <v>576</v>
      </c>
      <c r="G11" s="26" t="s">
        <v>578</v>
      </c>
      <c r="H11" s="26" t="s">
        <v>578</v>
      </c>
      <c r="I11" s="26" t="s">
        <v>576</v>
      </c>
      <c r="J11" s="26" t="s">
        <v>581</v>
      </c>
      <c r="K11" s="26" t="s">
        <v>580</v>
      </c>
      <c r="L11" s="26" t="s">
        <v>576</v>
      </c>
      <c r="M11" s="26" t="s">
        <v>578</v>
      </c>
    </row>
    <row r="12" spans="1:13" x14ac:dyDescent="0.25">
      <c r="A12" s="46" t="s">
        <v>587</v>
      </c>
      <c r="B12" s="46"/>
      <c r="C12" s="46"/>
      <c r="D12" s="46"/>
      <c r="F12" s="26" t="s">
        <v>567</v>
      </c>
      <c r="G12" s="26" t="s">
        <v>578</v>
      </c>
      <c r="H12" s="26" t="s">
        <v>579</v>
      </c>
      <c r="I12" s="26" t="s">
        <v>580</v>
      </c>
      <c r="J12" s="26" t="s">
        <v>578</v>
      </c>
      <c r="K12" s="26" t="s">
        <v>579</v>
      </c>
      <c r="L12" s="26" t="s">
        <v>578</v>
      </c>
      <c r="M12" s="26" t="s">
        <v>567</v>
      </c>
    </row>
    <row r="13" spans="1:13" x14ac:dyDescent="0.25">
      <c r="A13" s="46"/>
      <c r="B13" s="46"/>
      <c r="C13" s="46"/>
      <c r="D13" s="46"/>
      <c r="F13" s="26" t="s">
        <v>578</v>
      </c>
      <c r="G13" s="26" t="s">
        <v>578</v>
      </c>
      <c r="H13" s="26" t="s">
        <v>581</v>
      </c>
      <c r="I13" s="26" t="s">
        <v>580</v>
      </c>
      <c r="J13" s="26" t="s">
        <v>581</v>
      </c>
      <c r="K13" s="26" t="s">
        <v>581</v>
      </c>
      <c r="L13" s="26" t="s">
        <v>577</v>
      </c>
      <c r="M13" s="26" t="s">
        <v>583</v>
      </c>
    </row>
    <row r="14" spans="1:13" x14ac:dyDescent="0.25">
      <c r="F14" s="26" t="s">
        <v>579</v>
      </c>
      <c r="G14" s="26" t="s">
        <v>576</v>
      </c>
      <c r="H14" s="26" t="s">
        <v>579</v>
      </c>
      <c r="I14" s="26" t="s">
        <v>578</v>
      </c>
      <c r="J14" s="26" t="s">
        <v>567</v>
      </c>
      <c r="K14" s="26" t="s">
        <v>578</v>
      </c>
      <c r="L14" s="26" t="s">
        <v>578</v>
      </c>
      <c r="M14" s="26" t="s">
        <v>567</v>
      </c>
    </row>
    <row r="15" spans="1:13" x14ac:dyDescent="0.25">
      <c r="F15" s="26" t="s">
        <v>577</v>
      </c>
      <c r="G15" s="26" t="s">
        <v>576</v>
      </c>
      <c r="H15" s="26" t="s">
        <v>577</v>
      </c>
      <c r="I15" s="26" t="s">
        <v>576</v>
      </c>
      <c r="J15" s="26" t="s">
        <v>577</v>
      </c>
      <c r="K15" s="26" t="s">
        <v>581</v>
      </c>
      <c r="L15" s="26" t="s">
        <v>579</v>
      </c>
      <c r="M15" s="26" t="s">
        <v>581</v>
      </c>
    </row>
    <row r="16" spans="1:13" x14ac:dyDescent="0.25">
      <c r="F16" s="26" t="s">
        <v>579</v>
      </c>
      <c r="G16" s="26" t="s">
        <v>583</v>
      </c>
      <c r="H16" s="26" t="s">
        <v>581</v>
      </c>
      <c r="I16" s="26" t="s">
        <v>576</v>
      </c>
      <c r="J16" s="26" t="s">
        <v>580</v>
      </c>
      <c r="K16" s="26" t="s">
        <v>576</v>
      </c>
      <c r="L16" s="26" t="s">
        <v>581</v>
      </c>
      <c r="M16" s="26" t="s">
        <v>583</v>
      </c>
    </row>
  </sheetData>
  <conditionalFormatting sqref="F3:M16">
    <cfRule type="expression" dxfId="0" priority="1">
      <formula>$E$2=F3</formula>
    </cfRule>
  </conditionalFormatting>
  <pageMargins left="0.7" right="0.7" top="0.75" bottom="0.75" header="0.3" footer="0.3"/>
  <tableParts count="1">
    <tablePart r:id="rId1"/>
  </tableParts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A3138-35DD-4D69-A73C-E8962A37A7F3}">
  <sheetPr codeName="Sheet41"/>
  <dimension ref="D1:K50"/>
  <sheetViews>
    <sheetView workbookViewId="0">
      <selection activeCell="J9" sqref="J9"/>
    </sheetView>
  </sheetViews>
  <sheetFormatPr defaultRowHeight="15" x14ac:dyDescent="0.25"/>
  <cols>
    <col min="1" max="3" width="9.140625" style="26"/>
    <col min="4" max="4" width="17" style="26" bestFit="1" customWidth="1"/>
    <col min="5" max="8" width="9.140625" style="26"/>
    <col min="9" max="9" width="15.5703125" style="26" customWidth="1"/>
    <col min="10" max="16384" width="9.140625" style="26"/>
  </cols>
  <sheetData>
    <row r="1" spans="4:11" x14ac:dyDescent="0.25">
      <c r="G1" s="46" t="s">
        <v>588</v>
      </c>
      <c r="H1" s="46"/>
      <c r="I1" s="46"/>
      <c r="J1" s="46"/>
    </row>
    <row r="2" spans="4:11" x14ac:dyDescent="0.25">
      <c r="G2" s="46" t="s">
        <v>589</v>
      </c>
      <c r="H2" s="46"/>
      <c r="I2" s="46"/>
      <c r="J2" s="46"/>
    </row>
    <row r="3" spans="4:11" x14ac:dyDescent="0.25">
      <c r="G3" s="46" t="s">
        <v>345</v>
      </c>
      <c r="H3" s="46"/>
      <c r="I3" s="46"/>
      <c r="J3" s="46"/>
    </row>
    <row r="4" spans="4:11" x14ac:dyDescent="0.25">
      <c r="D4" s="26" t="s">
        <v>471</v>
      </c>
      <c r="E4" s="26" t="s">
        <v>590</v>
      </c>
      <c r="F4" s="26" t="s">
        <v>591</v>
      </c>
      <c r="I4" s="26" t="s">
        <v>471</v>
      </c>
      <c r="J4" s="26" t="s">
        <v>591</v>
      </c>
      <c r="K4" s="26" t="s">
        <v>590</v>
      </c>
    </row>
    <row r="5" spans="4:11" x14ac:dyDescent="0.25">
      <c r="D5" s="26" t="s">
        <v>592</v>
      </c>
      <c r="E5" s="26">
        <v>9.6</v>
      </c>
      <c r="F5" s="26">
        <v>37</v>
      </c>
      <c r="I5" s="26" t="s">
        <v>593</v>
      </c>
      <c r="J5" s="43">
        <f t="shared" ref="J5:J50" si="0">VLOOKUP(I5,lookup,3,FALSE)</f>
        <v>39</v>
      </c>
      <c r="K5" s="43">
        <f t="shared" ref="K5:K50" si="1">VLOOKUP(I5,lookup,2,FALSE)</f>
        <v>7.31</v>
      </c>
    </row>
    <row r="6" spans="4:11" x14ac:dyDescent="0.25">
      <c r="D6" s="26" t="s">
        <v>594</v>
      </c>
      <c r="E6" s="26">
        <v>9.1</v>
      </c>
      <c r="F6" s="26">
        <v>40</v>
      </c>
      <c r="I6" s="26" t="s">
        <v>595</v>
      </c>
      <c r="J6" s="43">
        <f t="shared" si="0"/>
        <v>35</v>
      </c>
      <c r="K6" s="43">
        <f t="shared" si="1"/>
        <v>6.95</v>
      </c>
    </row>
    <row r="7" spans="4:11" x14ac:dyDescent="0.25">
      <c r="D7" s="26" t="s">
        <v>596</v>
      </c>
      <c r="E7" s="26">
        <v>9</v>
      </c>
      <c r="F7" s="26">
        <v>37</v>
      </c>
      <c r="I7" s="26" t="s">
        <v>597</v>
      </c>
      <c r="J7" s="43">
        <f t="shared" si="0"/>
        <v>30</v>
      </c>
      <c r="K7" s="43">
        <f t="shared" si="1"/>
        <v>8.1</v>
      </c>
    </row>
    <row r="8" spans="4:11" x14ac:dyDescent="0.25">
      <c r="D8" s="26" t="s">
        <v>598</v>
      </c>
      <c r="E8" s="26">
        <v>8.8800000000000008</v>
      </c>
      <c r="F8" s="26">
        <v>27</v>
      </c>
      <c r="I8" s="26" t="s">
        <v>599</v>
      </c>
      <c r="J8" s="43">
        <f t="shared" si="0"/>
        <v>37</v>
      </c>
      <c r="K8" s="43">
        <f t="shared" si="1"/>
        <v>6.88</v>
      </c>
    </row>
    <row r="9" spans="4:11" x14ac:dyDescent="0.25">
      <c r="D9" s="26" t="s">
        <v>600</v>
      </c>
      <c r="E9" s="26">
        <v>8.75</v>
      </c>
      <c r="F9" s="26">
        <v>32</v>
      </c>
      <c r="I9" s="26" t="s">
        <v>601</v>
      </c>
      <c r="J9" s="43">
        <f t="shared" si="0"/>
        <v>32</v>
      </c>
      <c r="K9" s="43">
        <f t="shared" si="1"/>
        <v>7.9</v>
      </c>
    </row>
    <row r="10" spans="4:11" x14ac:dyDescent="0.25">
      <c r="D10" s="26" t="s">
        <v>602</v>
      </c>
      <c r="E10" s="26">
        <v>8.74</v>
      </c>
      <c r="F10" s="26">
        <v>29</v>
      </c>
      <c r="I10" s="26" t="s">
        <v>603</v>
      </c>
      <c r="J10" s="43">
        <f t="shared" si="0"/>
        <v>29</v>
      </c>
      <c r="K10" s="43">
        <f t="shared" si="1"/>
        <v>7.35</v>
      </c>
    </row>
    <row r="11" spans="4:11" x14ac:dyDescent="0.25">
      <c r="D11" s="26" t="s">
        <v>604</v>
      </c>
      <c r="E11" s="26">
        <v>8.66</v>
      </c>
      <c r="F11" s="26">
        <v>33</v>
      </c>
      <c r="I11" s="26" t="s">
        <v>605</v>
      </c>
      <c r="J11" s="43">
        <f t="shared" si="0"/>
        <v>27</v>
      </c>
      <c r="K11" s="43">
        <f t="shared" si="1"/>
        <v>8</v>
      </c>
    </row>
    <row r="12" spans="4:11" x14ac:dyDescent="0.25">
      <c r="D12" s="26" t="s">
        <v>606</v>
      </c>
      <c r="E12" s="26">
        <v>8.64</v>
      </c>
      <c r="F12" s="26">
        <v>34</v>
      </c>
      <c r="I12" s="26" t="s">
        <v>607</v>
      </c>
      <c r="J12" s="43">
        <f t="shared" si="0"/>
        <v>32</v>
      </c>
      <c r="K12" s="43">
        <f t="shared" si="1"/>
        <v>8</v>
      </c>
    </row>
    <row r="13" spans="4:11" x14ac:dyDescent="0.25">
      <c r="D13" s="26" t="s">
        <v>608</v>
      </c>
      <c r="E13" s="26">
        <v>8.4700000000000006</v>
      </c>
      <c r="F13" s="26">
        <v>39</v>
      </c>
      <c r="I13" s="26" t="s">
        <v>600</v>
      </c>
      <c r="J13" s="43">
        <f t="shared" si="0"/>
        <v>32</v>
      </c>
      <c r="K13" s="43">
        <f t="shared" si="1"/>
        <v>8.75</v>
      </c>
    </row>
    <row r="14" spans="4:11" x14ac:dyDescent="0.25">
      <c r="D14" s="26" t="s">
        <v>609</v>
      </c>
      <c r="E14" s="26">
        <v>8.42</v>
      </c>
      <c r="F14" s="26">
        <v>36</v>
      </c>
      <c r="I14" s="26" t="s">
        <v>610</v>
      </c>
      <c r="J14" s="43">
        <f t="shared" si="0"/>
        <v>34</v>
      </c>
      <c r="K14" s="43">
        <f t="shared" si="1"/>
        <v>7</v>
      </c>
    </row>
    <row r="15" spans="4:11" x14ac:dyDescent="0.25">
      <c r="D15" s="26" t="s">
        <v>611</v>
      </c>
      <c r="E15" s="26">
        <v>8.4</v>
      </c>
      <c r="F15" s="26">
        <v>33</v>
      </c>
      <c r="I15" s="26" t="s">
        <v>612</v>
      </c>
      <c r="J15" s="43">
        <f t="shared" si="0"/>
        <v>28</v>
      </c>
      <c r="K15" s="43">
        <f t="shared" si="1"/>
        <v>7.2</v>
      </c>
    </row>
    <row r="16" spans="4:11" x14ac:dyDescent="0.25">
      <c r="D16" s="26" t="s">
        <v>613</v>
      </c>
      <c r="E16" s="26">
        <v>8.36</v>
      </c>
      <c r="F16" s="26">
        <v>28</v>
      </c>
      <c r="I16" s="26" t="s">
        <v>614</v>
      </c>
      <c r="J16" s="43">
        <f t="shared" si="0"/>
        <v>34</v>
      </c>
      <c r="K16" s="43">
        <f t="shared" si="1"/>
        <v>7.25</v>
      </c>
    </row>
    <row r="17" spans="4:11" x14ac:dyDescent="0.25">
      <c r="D17" s="26" t="s">
        <v>615</v>
      </c>
      <c r="E17" s="26">
        <v>8.33</v>
      </c>
      <c r="F17" s="26">
        <v>35</v>
      </c>
      <c r="I17" s="26" t="s">
        <v>616</v>
      </c>
      <c r="J17" s="43">
        <f t="shared" si="0"/>
        <v>32</v>
      </c>
      <c r="K17" s="43">
        <f t="shared" si="1"/>
        <v>7.23</v>
      </c>
    </row>
    <row r="18" spans="4:11" x14ac:dyDescent="0.25">
      <c r="D18" s="26" t="s">
        <v>617</v>
      </c>
      <c r="E18" s="26">
        <v>8.25</v>
      </c>
      <c r="F18" s="26">
        <v>29</v>
      </c>
      <c r="I18" s="26" t="s">
        <v>618</v>
      </c>
      <c r="J18" s="43">
        <f t="shared" si="0"/>
        <v>40</v>
      </c>
      <c r="K18" s="43">
        <f t="shared" si="1"/>
        <v>7.39</v>
      </c>
    </row>
    <row r="19" spans="4:11" x14ac:dyDescent="0.25">
      <c r="D19" s="26" t="s">
        <v>597</v>
      </c>
      <c r="E19" s="26">
        <v>8.1</v>
      </c>
      <c r="F19" s="26">
        <v>30</v>
      </c>
      <c r="I19" s="26" t="s">
        <v>604</v>
      </c>
      <c r="J19" s="43">
        <f t="shared" si="0"/>
        <v>33</v>
      </c>
      <c r="K19" s="43">
        <f t="shared" si="1"/>
        <v>8.66</v>
      </c>
    </row>
    <row r="20" spans="4:11" x14ac:dyDescent="0.25">
      <c r="D20" s="26" t="s">
        <v>605</v>
      </c>
      <c r="E20" s="26">
        <v>8</v>
      </c>
      <c r="F20" s="26">
        <v>27</v>
      </c>
      <c r="I20" s="26" t="s">
        <v>615</v>
      </c>
      <c r="J20" s="43">
        <f t="shared" si="0"/>
        <v>35</v>
      </c>
      <c r="K20" s="43">
        <f t="shared" si="1"/>
        <v>8.33</v>
      </c>
    </row>
    <row r="21" spans="4:11" x14ac:dyDescent="0.25">
      <c r="D21" s="26" t="s">
        <v>607</v>
      </c>
      <c r="E21" s="26">
        <v>8</v>
      </c>
      <c r="F21" s="26">
        <v>32</v>
      </c>
      <c r="I21" s="26" t="s">
        <v>619</v>
      </c>
      <c r="J21" s="43">
        <f t="shared" si="0"/>
        <v>38</v>
      </c>
      <c r="K21" s="43">
        <f t="shared" si="1"/>
        <v>6.48</v>
      </c>
    </row>
    <row r="22" spans="4:11" x14ac:dyDescent="0.25">
      <c r="D22" s="26" t="s">
        <v>620</v>
      </c>
      <c r="E22" s="26">
        <v>8</v>
      </c>
      <c r="F22" s="26">
        <v>32</v>
      </c>
      <c r="I22" s="26" t="s">
        <v>598</v>
      </c>
      <c r="J22" s="43">
        <f t="shared" si="0"/>
        <v>27</v>
      </c>
      <c r="K22" s="43">
        <f t="shared" si="1"/>
        <v>8.8800000000000008</v>
      </c>
    </row>
    <row r="23" spans="4:11" x14ac:dyDescent="0.25">
      <c r="D23" s="26" t="s">
        <v>601</v>
      </c>
      <c r="E23" s="26">
        <v>7.9</v>
      </c>
      <c r="F23" s="26">
        <v>32</v>
      </c>
      <c r="I23" s="26" t="s">
        <v>621</v>
      </c>
      <c r="J23" s="43">
        <f t="shared" si="0"/>
        <v>31</v>
      </c>
      <c r="K23" s="43">
        <f t="shared" si="1"/>
        <v>6.66</v>
      </c>
    </row>
    <row r="24" spans="4:11" x14ac:dyDescent="0.25">
      <c r="D24" s="26" t="s">
        <v>622</v>
      </c>
      <c r="E24" s="26">
        <v>7.7</v>
      </c>
      <c r="F24" s="26">
        <v>37</v>
      </c>
      <c r="I24" s="26" t="s">
        <v>623</v>
      </c>
      <c r="J24" s="43">
        <f t="shared" si="0"/>
        <v>27</v>
      </c>
      <c r="K24" s="43">
        <f t="shared" si="1"/>
        <v>7.56</v>
      </c>
    </row>
    <row r="25" spans="4:11" x14ac:dyDescent="0.25">
      <c r="D25" s="26" t="s">
        <v>623</v>
      </c>
      <c r="E25" s="26">
        <v>7.56</v>
      </c>
      <c r="F25" s="26">
        <v>27</v>
      </c>
      <c r="I25" s="26" t="s">
        <v>613</v>
      </c>
      <c r="J25" s="43">
        <f t="shared" si="0"/>
        <v>28</v>
      </c>
      <c r="K25" s="43">
        <f t="shared" si="1"/>
        <v>8.36</v>
      </c>
    </row>
    <row r="26" spans="4:11" x14ac:dyDescent="0.25">
      <c r="D26" s="26" t="s">
        <v>624</v>
      </c>
      <c r="E26" s="26">
        <v>7.52</v>
      </c>
      <c r="F26" s="26">
        <v>35</v>
      </c>
      <c r="I26" s="26" t="s">
        <v>625</v>
      </c>
      <c r="J26" s="43">
        <f t="shared" si="0"/>
        <v>36</v>
      </c>
      <c r="K26" s="43">
        <f t="shared" si="1"/>
        <v>6.35</v>
      </c>
    </row>
    <row r="27" spans="4:11" x14ac:dyDescent="0.25">
      <c r="D27" s="26" t="s">
        <v>626</v>
      </c>
      <c r="E27" s="26">
        <v>7.5</v>
      </c>
      <c r="F27" s="26">
        <v>39</v>
      </c>
      <c r="I27" s="26" t="s">
        <v>627</v>
      </c>
      <c r="J27" s="43">
        <f t="shared" si="0"/>
        <v>26</v>
      </c>
      <c r="K27" s="43">
        <f t="shared" si="1"/>
        <v>7.17</v>
      </c>
    </row>
    <row r="28" spans="4:11" x14ac:dyDescent="0.25">
      <c r="D28" s="26" t="s">
        <v>628</v>
      </c>
      <c r="E28" s="26">
        <v>7.42</v>
      </c>
      <c r="F28" s="26">
        <v>36</v>
      </c>
      <c r="I28" s="26" t="s">
        <v>606</v>
      </c>
      <c r="J28" s="43">
        <f t="shared" si="0"/>
        <v>34</v>
      </c>
      <c r="K28" s="43">
        <f t="shared" si="1"/>
        <v>8.64</v>
      </c>
    </row>
    <row r="29" spans="4:11" x14ac:dyDescent="0.25">
      <c r="D29" s="26" t="s">
        <v>618</v>
      </c>
      <c r="E29" s="26">
        <v>7.39</v>
      </c>
      <c r="F29" s="26">
        <v>40</v>
      </c>
      <c r="I29" s="26" t="s">
        <v>629</v>
      </c>
      <c r="J29" s="43">
        <f t="shared" si="0"/>
        <v>39</v>
      </c>
      <c r="K29" s="43">
        <f t="shared" si="1"/>
        <v>6.5</v>
      </c>
    </row>
    <row r="30" spans="4:11" x14ac:dyDescent="0.25">
      <c r="D30" s="26" t="s">
        <v>630</v>
      </c>
      <c r="E30" s="26">
        <v>7.36</v>
      </c>
      <c r="F30" s="26">
        <v>28</v>
      </c>
      <c r="I30" s="26" t="s">
        <v>631</v>
      </c>
      <c r="J30" s="43">
        <f t="shared" si="0"/>
        <v>35</v>
      </c>
      <c r="K30" s="43">
        <f t="shared" si="1"/>
        <v>7.08</v>
      </c>
    </row>
    <row r="31" spans="4:11" x14ac:dyDescent="0.25">
      <c r="D31" s="26" t="s">
        <v>603</v>
      </c>
      <c r="E31" s="26">
        <v>7.35</v>
      </c>
      <c r="F31" s="26">
        <v>29</v>
      </c>
      <c r="I31" s="26" t="s">
        <v>626</v>
      </c>
      <c r="J31" s="43">
        <f t="shared" si="0"/>
        <v>39</v>
      </c>
      <c r="K31" s="43">
        <f t="shared" si="1"/>
        <v>7.5</v>
      </c>
    </row>
    <row r="32" spans="4:11" x14ac:dyDescent="0.25">
      <c r="D32" s="26" t="s">
        <v>593</v>
      </c>
      <c r="E32" s="26">
        <v>7.31</v>
      </c>
      <c r="F32" s="26">
        <v>39</v>
      </c>
      <c r="I32" s="26" t="s">
        <v>622</v>
      </c>
      <c r="J32" s="43">
        <f t="shared" si="0"/>
        <v>37</v>
      </c>
      <c r="K32" s="43">
        <f t="shared" si="1"/>
        <v>7.7</v>
      </c>
    </row>
    <row r="33" spans="4:11" x14ac:dyDescent="0.25">
      <c r="D33" s="26" t="s">
        <v>614</v>
      </c>
      <c r="E33" s="26">
        <v>7.25</v>
      </c>
      <c r="F33" s="26">
        <v>34</v>
      </c>
      <c r="I33" s="26" t="s">
        <v>632</v>
      </c>
      <c r="J33" s="43">
        <f t="shared" si="0"/>
        <v>40</v>
      </c>
      <c r="K33" s="43">
        <f t="shared" si="1"/>
        <v>6.97</v>
      </c>
    </row>
    <row r="34" spans="4:11" x14ac:dyDescent="0.25">
      <c r="D34" s="26" t="s">
        <v>616</v>
      </c>
      <c r="E34" s="26">
        <v>7.23</v>
      </c>
      <c r="F34" s="26">
        <v>32</v>
      </c>
      <c r="I34" s="26" t="s">
        <v>628</v>
      </c>
      <c r="J34" s="43">
        <f t="shared" si="0"/>
        <v>36</v>
      </c>
      <c r="K34" s="43">
        <f t="shared" si="1"/>
        <v>7.42</v>
      </c>
    </row>
    <row r="35" spans="4:11" x14ac:dyDescent="0.25">
      <c r="D35" s="26" t="s">
        <v>612</v>
      </c>
      <c r="E35" s="26">
        <v>7.2</v>
      </c>
      <c r="F35" s="26">
        <v>28</v>
      </c>
      <c r="I35" s="26" t="s">
        <v>594</v>
      </c>
      <c r="J35" s="43">
        <f t="shared" si="0"/>
        <v>40</v>
      </c>
      <c r="K35" s="43">
        <f t="shared" si="1"/>
        <v>9.1</v>
      </c>
    </row>
    <row r="36" spans="4:11" x14ac:dyDescent="0.25">
      <c r="D36" s="26" t="s">
        <v>627</v>
      </c>
      <c r="E36" s="26">
        <v>7.17</v>
      </c>
      <c r="F36" s="26">
        <v>26</v>
      </c>
      <c r="I36" s="26" t="s">
        <v>617</v>
      </c>
      <c r="J36" s="43">
        <f t="shared" si="0"/>
        <v>29</v>
      </c>
      <c r="K36" s="43">
        <f t="shared" si="1"/>
        <v>8.25</v>
      </c>
    </row>
    <row r="37" spans="4:11" x14ac:dyDescent="0.25">
      <c r="D37" s="26" t="s">
        <v>631</v>
      </c>
      <c r="E37" s="26">
        <v>7.08</v>
      </c>
      <c r="F37" s="26">
        <v>35</v>
      </c>
      <c r="I37" s="26" t="s">
        <v>633</v>
      </c>
      <c r="J37" s="43">
        <f t="shared" si="0"/>
        <v>35</v>
      </c>
      <c r="K37" s="43">
        <f t="shared" si="1"/>
        <v>6.87</v>
      </c>
    </row>
    <row r="38" spans="4:11" x14ac:dyDescent="0.25">
      <c r="D38" s="26" t="s">
        <v>610</v>
      </c>
      <c r="E38" s="26">
        <v>7</v>
      </c>
      <c r="F38" s="26">
        <v>34</v>
      </c>
      <c r="I38" s="26" t="s">
        <v>620</v>
      </c>
      <c r="J38" s="43">
        <f t="shared" si="0"/>
        <v>32</v>
      </c>
      <c r="K38" s="43">
        <f t="shared" si="1"/>
        <v>8</v>
      </c>
    </row>
    <row r="39" spans="4:11" x14ac:dyDescent="0.25">
      <c r="D39" s="26" t="s">
        <v>632</v>
      </c>
      <c r="E39" s="26">
        <v>6.97</v>
      </c>
      <c r="F39" s="26">
        <v>40</v>
      </c>
      <c r="I39" s="26" t="s">
        <v>624</v>
      </c>
      <c r="J39" s="43">
        <f t="shared" si="0"/>
        <v>35</v>
      </c>
      <c r="K39" s="43">
        <f t="shared" si="1"/>
        <v>7.52</v>
      </c>
    </row>
    <row r="40" spans="4:11" x14ac:dyDescent="0.25">
      <c r="D40" s="26" t="s">
        <v>595</v>
      </c>
      <c r="E40" s="26">
        <v>6.95</v>
      </c>
      <c r="F40" s="26">
        <v>35</v>
      </c>
      <c r="I40" s="26" t="s">
        <v>634</v>
      </c>
      <c r="J40" s="43">
        <f t="shared" si="0"/>
        <v>40</v>
      </c>
      <c r="K40" s="43">
        <f t="shared" si="1"/>
        <v>6.94</v>
      </c>
    </row>
    <row r="41" spans="4:11" x14ac:dyDescent="0.25">
      <c r="D41" s="26" t="s">
        <v>634</v>
      </c>
      <c r="E41" s="26">
        <v>6.94</v>
      </c>
      <c r="F41" s="26">
        <v>40</v>
      </c>
      <c r="I41" s="26" t="s">
        <v>635</v>
      </c>
      <c r="J41" s="43">
        <f t="shared" si="0"/>
        <v>40</v>
      </c>
      <c r="K41" s="43">
        <f t="shared" si="1"/>
        <v>6.72</v>
      </c>
    </row>
    <row r="42" spans="4:11" x14ac:dyDescent="0.25">
      <c r="D42" s="26" t="s">
        <v>599</v>
      </c>
      <c r="E42" s="26">
        <v>6.88</v>
      </c>
      <c r="F42" s="26">
        <v>37</v>
      </c>
      <c r="I42" s="26" t="s">
        <v>609</v>
      </c>
      <c r="J42" s="43">
        <f t="shared" si="0"/>
        <v>36</v>
      </c>
      <c r="K42" s="43">
        <f t="shared" si="1"/>
        <v>8.42</v>
      </c>
    </row>
    <row r="43" spans="4:11" x14ac:dyDescent="0.25">
      <c r="D43" s="26" t="s">
        <v>633</v>
      </c>
      <c r="E43" s="26">
        <v>6.87</v>
      </c>
      <c r="F43" s="26">
        <v>35</v>
      </c>
      <c r="I43" s="26" t="s">
        <v>636</v>
      </c>
      <c r="J43" s="43">
        <f t="shared" si="0"/>
        <v>26</v>
      </c>
      <c r="K43" s="43">
        <f t="shared" si="1"/>
        <v>6.84</v>
      </c>
    </row>
    <row r="44" spans="4:11" x14ac:dyDescent="0.25">
      <c r="D44" s="26" t="s">
        <v>636</v>
      </c>
      <c r="E44" s="26">
        <v>6.84</v>
      </c>
      <c r="F44" s="26">
        <v>26</v>
      </c>
      <c r="I44" s="26" t="s">
        <v>637</v>
      </c>
      <c r="J44" s="43">
        <f t="shared" si="0"/>
        <v>30</v>
      </c>
      <c r="K44" s="43">
        <f t="shared" si="1"/>
        <v>6.35</v>
      </c>
    </row>
    <row r="45" spans="4:11" x14ac:dyDescent="0.25">
      <c r="D45" s="26" t="s">
        <v>635</v>
      </c>
      <c r="E45" s="26">
        <v>6.72</v>
      </c>
      <c r="F45" s="26">
        <v>40</v>
      </c>
      <c r="I45" s="26" t="s">
        <v>608</v>
      </c>
      <c r="J45" s="43">
        <f t="shared" si="0"/>
        <v>39</v>
      </c>
      <c r="K45" s="43">
        <f t="shared" si="1"/>
        <v>8.4700000000000006</v>
      </c>
    </row>
    <row r="46" spans="4:11" x14ac:dyDescent="0.25">
      <c r="D46" s="26" t="s">
        <v>621</v>
      </c>
      <c r="E46" s="26">
        <v>6.66</v>
      </c>
      <c r="F46" s="26">
        <v>31</v>
      </c>
      <c r="I46" s="26" t="s">
        <v>592</v>
      </c>
      <c r="J46" s="43">
        <f t="shared" si="0"/>
        <v>37</v>
      </c>
      <c r="K46" s="43">
        <f t="shared" si="1"/>
        <v>9.6</v>
      </c>
    </row>
    <row r="47" spans="4:11" x14ac:dyDescent="0.25">
      <c r="D47" s="26" t="s">
        <v>629</v>
      </c>
      <c r="E47" s="26">
        <v>6.5</v>
      </c>
      <c r="F47" s="26">
        <v>39</v>
      </c>
      <c r="I47" s="26" t="s">
        <v>611</v>
      </c>
      <c r="J47" s="43">
        <f t="shared" si="0"/>
        <v>33</v>
      </c>
      <c r="K47" s="43">
        <f t="shared" si="1"/>
        <v>8.4</v>
      </c>
    </row>
    <row r="48" spans="4:11" x14ac:dyDescent="0.25">
      <c r="D48" s="26" t="s">
        <v>619</v>
      </c>
      <c r="E48" s="26">
        <v>6.48</v>
      </c>
      <c r="F48" s="26">
        <v>38</v>
      </c>
      <c r="I48" s="26" t="s">
        <v>630</v>
      </c>
      <c r="J48" s="43">
        <f t="shared" si="0"/>
        <v>28</v>
      </c>
      <c r="K48" s="43">
        <f t="shared" si="1"/>
        <v>7.36</v>
      </c>
    </row>
    <row r="49" spans="4:11" x14ac:dyDescent="0.25">
      <c r="D49" s="26" t="s">
        <v>625</v>
      </c>
      <c r="E49" s="26">
        <v>6.35</v>
      </c>
      <c r="F49" s="26">
        <v>36</v>
      </c>
      <c r="I49" s="26" t="s">
        <v>596</v>
      </c>
      <c r="J49" s="43">
        <f t="shared" si="0"/>
        <v>37</v>
      </c>
      <c r="K49" s="43">
        <f t="shared" si="1"/>
        <v>9</v>
      </c>
    </row>
    <row r="50" spans="4:11" x14ac:dyDescent="0.25">
      <c r="D50" s="26" t="s">
        <v>637</v>
      </c>
      <c r="E50" s="26">
        <v>6.35</v>
      </c>
      <c r="F50" s="26">
        <v>30</v>
      </c>
      <c r="I50" s="26" t="s">
        <v>602</v>
      </c>
      <c r="J50" s="43">
        <f t="shared" si="0"/>
        <v>29</v>
      </c>
      <c r="K50" s="43">
        <f t="shared" si="1"/>
        <v>8.74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3E37F-051C-4C91-8C34-76C15E4BC381}">
  <sheetPr codeName="Sheet42"/>
  <dimension ref="E2:J50"/>
  <sheetViews>
    <sheetView workbookViewId="0">
      <selection activeCell="C10" sqref="C10"/>
    </sheetView>
  </sheetViews>
  <sheetFormatPr defaultRowHeight="15" x14ac:dyDescent="0.25"/>
  <cols>
    <col min="1" max="3" width="9.140625" style="26"/>
    <col min="4" max="4" width="17" style="26" bestFit="1" customWidth="1"/>
    <col min="5" max="8" width="9.140625" style="26"/>
    <col min="9" max="9" width="15.5703125" style="26" customWidth="1"/>
    <col min="10" max="16384" width="9.140625" style="26"/>
  </cols>
  <sheetData>
    <row r="2" spans="5:10" x14ac:dyDescent="0.25">
      <c r="I2" s="26" t="s">
        <v>471</v>
      </c>
      <c r="J2" s="26" t="s">
        <v>590</v>
      </c>
    </row>
    <row r="3" spans="5:10" x14ac:dyDescent="0.25">
      <c r="I3" s="26" t="s">
        <v>598</v>
      </c>
      <c r="J3" s="43">
        <f>INDEX(E5:E50,MATCH(I3,G5:G50,0),1)</f>
        <v>8.8800000000000008</v>
      </c>
    </row>
    <row r="4" spans="5:10" x14ac:dyDescent="0.25">
      <c r="E4" s="26" t="s">
        <v>590</v>
      </c>
      <c r="F4" s="26" t="s">
        <v>591</v>
      </c>
      <c r="G4" s="26" t="s">
        <v>471</v>
      </c>
    </row>
    <row r="5" spans="5:10" x14ac:dyDescent="0.25">
      <c r="E5" s="26">
        <v>9.6</v>
      </c>
      <c r="F5" s="26">
        <v>37</v>
      </c>
      <c r="G5" s="26" t="s">
        <v>592</v>
      </c>
    </row>
    <row r="6" spans="5:10" x14ac:dyDescent="0.25">
      <c r="E6" s="26">
        <v>9.1</v>
      </c>
      <c r="F6" s="26">
        <v>40</v>
      </c>
      <c r="G6" s="26" t="s">
        <v>594</v>
      </c>
      <c r="I6" s="46" t="s">
        <v>638</v>
      </c>
      <c r="J6" s="46"/>
    </row>
    <row r="7" spans="5:10" x14ac:dyDescent="0.25">
      <c r="E7" s="26">
        <v>9</v>
      </c>
      <c r="F7" s="26">
        <v>37</v>
      </c>
      <c r="G7" s="26" t="s">
        <v>596</v>
      </c>
      <c r="I7" s="46" t="s">
        <v>639</v>
      </c>
      <c r="J7" s="46"/>
    </row>
    <row r="8" spans="5:10" x14ac:dyDescent="0.25">
      <c r="E8" s="26">
        <v>8.8800000000000008</v>
      </c>
      <c r="F8" s="26">
        <v>27</v>
      </c>
      <c r="G8" s="26" t="s">
        <v>598</v>
      </c>
      <c r="I8" s="46" t="s">
        <v>640</v>
      </c>
      <c r="J8" s="46"/>
    </row>
    <row r="9" spans="5:10" x14ac:dyDescent="0.25">
      <c r="E9" s="26">
        <v>8.75</v>
      </c>
      <c r="F9" s="26">
        <v>32</v>
      </c>
      <c r="G9" s="26" t="s">
        <v>600</v>
      </c>
      <c r="I9" s="44" t="s">
        <v>641</v>
      </c>
      <c r="J9" s="46"/>
    </row>
    <row r="10" spans="5:10" x14ac:dyDescent="0.25">
      <c r="E10" s="26">
        <v>8.74</v>
      </c>
      <c r="F10" s="26">
        <v>29</v>
      </c>
      <c r="G10" s="26" t="s">
        <v>602</v>
      </c>
      <c r="I10" s="46" t="s">
        <v>345</v>
      </c>
      <c r="J10" s="46"/>
    </row>
    <row r="11" spans="5:10" x14ac:dyDescent="0.25">
      <c r="E11" s="26">
        <v>8.66</v>
      </c>
      <c r="F11" s="26">
        <v>33</v>
      </c>
      <c r="G11" s="26" t="s">
        <v>604</v>
      </c>
    </row>
    <row r="12" spans="5:10" x14ac:dyDescent="0.25">
      <c r="E12" s="26">
        <v>8.64</v>
      </c>
      <c r="F12" s="26">
        <v>34</v>
      </c>
      <c r="G12" s="26" t="s">
        <v>606</v>
      </c>
    </row>
    <row r="13" spans="5:10" x14ac:dyDescent="0.25">
      <c r="E13" s="26">
        <v>8.4700000000000006</v>
      </c>
      <c r="F13" s="26">
        <v>39</v>
      </c>
      <c r="G13" s="26" t="s">
        <v>608</v>
      </c>
    </row>
    <row r="14" spans="5:10" x14ac:dyDescent="0.25">
      <c r="E14" s="26">
        <v>8.42</v>
      </c>
      <c r="F14" s="26">
        <v>36</v>
      </c>
      <c r="G14" s="26" t="s">
        <v>609</v>
      </c>
    </row>
    <row r="15" spans="5:10" x14ac:dyDescent="0.25">
      <c r="E15" s="26">
        <v>8.4</v>
      </c>
      <c r="F15" s="26">
        <v>33</v>
      </c>
      <c r="G15" s="26" t="s">
        <v>611</v>
      </c>
    </row>
    <row r="16" spans="5:10" x14ac:dyDescent="0.25">
      <c r="E16" s="26">
        <v>8.36</v>
      </c>
      <c r="F16" s="26">
        <v>28</v>
      </c>
      <c r="G16" s="26" t="s">
        <v>613</v>
      </c>
    </row>
    <row r="17" spans="5:7" x14ac:dyDescent="0.25">
      <c r="E17" s="26">
        <v>8.33</v>
      </c>
      <c r="F17" s="26">
        <v>35</v>
      </c>
      <c r="G17" s="26" t="s">
        <v>615</v>
      </c>
    </row>
    <row r="18" spans="5:7" x14ac:dyDescent="0.25">
      <c r="E18" s="26">
        <v>8.25</v>
      </c>
      <c r="F18" s="26">
        <v>29</v>
      </c>
      <c r="G18" s="26" t="s">
        <v>617</v>
      </c>
    </row>
    <row r="19" spans="5:7" x14ac:dyDescent="0.25">
      <c r="E19" s="26">
        <v>8.1</v>
      </c>
      <c r="F19" s="26">
        <v>30</v>
      </c>
      <c r="G19" s="26" t="s">
        <v>597</v>
      </c>
    </row>
    <row r="20" spans="5:7" x14ac:dyDescent="0.25">
      <c r="E20" s="26">
        <v>8</v>
      </c>
      <c r="F20" s="26">
        <v>27</v>
      </c>
      <c r="G20" s="26" t="s">
        <v>605</v>
      </c>
    </row>
    <row r="21" spans="5:7" x14ac:dyDescent="0.25">
      <c r="E21" s="26">
        <v>8</v>
      </c>
      <c r="F21" s="26">
        <v>32</v>
      </c>
      <c r="G21" s="26" t="s">
        <v>607</v>
      </c>
    </row>
    <row r="22" spans="5:7" x14ac:dyDescent="0.25">
      <c r="E22" s="26">
        <v>8</v>
      </c>
      <c r="F22" s="26">
        <v>32</v>
      </c>
      <c r="G22" s="26" t="s">
        <v>620</v>
      </c>
    </row>
    <row r="23" spans="5:7" x14ac:dyDescent="0.25">
      <c r="E23" s="26">
        <v>7.9</v>
      </c>
      <c r="F23" s="26">
        <v>32</v>
      </c>
      <c r="G23" s="26" t="s">
        <v>601</v>
      </c>
    </row>
    <row r="24" spans="5:7" x14ac:dyDescent="0.25">
      <c r="E24" s="26">
        <v>7.7</v>
      </c>
      <c r="F24" s="26">
        <v>37</v>
      </c>
      <c r="G24" s="26" t="s">
        <v>622</v>
      </c>
    </row>
    <row r="25" spans="5:7" x14ac:dyDescent="0.25">
      <c r="E25" s="26">
        <v>7.56</v>
      </c>
      <c r="F25" s="26">
        <v>27</v>
      </c>
      <c r="G25" s="26" t="s">
        <v>623</v>
      </c>
    </row>
    <row r="26" spans="5:7" x14ac:dyDescent="0.25">
      <c r="E26" s="26">
        <v>7.52</v>
      </c>
      <c r="F26" s="26">
        <v>35</v>
      </c>
      <c r="G26" s="26" t="s">
        <v>624</v>
      </c>
    </row>
    <row r="27" spans="5:7" x14ac:dyDescent="0.25">
      <c r="E27" s="26">
        <v>7.5</v>
      </c>
      <c r="F27" s="26">
        <v>39</v>
      </c>
      <c r="G27" s="26" t="s">
        <v>626</v>
      </c>
    </row>
    <row r="28" spans="5:7" x14ac:dyDescent="0.25">
      <c r="E28" s="26">
        <v>7.42</v>
      </c>
      <c r="F28" s="26">
        <v>36</v>
      </c>
      <c r="G28" s="26" t="s">
        <v>628</v>
      </c>
    </row>
    <row r="29" spans="5:7" x14ac:dyDescent="0.25">
      <c r="E29" s="26">
        <v>7.39</v>
      </c>
      <c r="F29" s="26">
        <v>40</v>
      </c>
      <c r="G29" s="26" t="s">
        <v>618</v>
      </c>
    </row>
    <row r="30" spans="5:7" x14ac:dyDescent="0.25">
      <c r="E30" s="26">
        <v>7.36</v>
      </c>
      <c r="F30" s="26">
        <v>28</v>
      </c>
      <c r="G30" s="26" t="s">
        <v>630</v>
      </c>
    </row>
    <row r="31" spans="5:7" x14ac:dyDescent="0.25">
      <c r="E31" s="26">
        <v>7.35</v>
      </c>
      <c r="F31" s="26">
        <v>29</v>
      </c>
      <c r="G31" s="26" t="s">
        <v>603</v>
      </c>
    </row>
    <row r="32" spans="5:7" x14ac:dyDescent="0.25">
      <c r="E32" s="26">
        <v>7.31</v>
      </c>
      <c r="F32" s="26">
        <v>39</v>
      </c>
      <c r="G32" s="26" t="s">
        <v>593</v>
      </c>
    </row>
    <row r="33" spans="5:7" x14ac:dyDescent="0.25">
      <c r="E33" s="26">
        <v>7.25</v>
      </c>
      <c r="F33" s="26">
        <v>34</v>
      </c>
      <c r="G33" s="26" t="s">
        <v>614</v>
      </c>
    </row>
    <row r="34" spans="5:7" x14ac:dyDescent="0.25">
      <c r="E34" s="26">
        <v>7.23</v>
      </c>
      <c r="F34" s="26">
        <v>32</v>
      </c>
      <c r="G34" s="26" t="s">
        <v>616</v>
      </c>
    </row>
    <row r="35" spans="5:7" x14ac:dyDescent="0.25">
      <c r="E35" s="26">
        <v>7.2</v>
      </c>
      <c r="F35" s="26">
        <v>28</v>
      </c>
      <c r="G35" s="26" t="s">
        <v>612</v>
      </c>
    </row>
    <row r="36" spans="5:7" x14ac:dyDescent="0.25">
      <c r="E36" s="26">
        <v>7.17</v>
      </c>
      <c r="F36" s="26">
        <v>26</v>
      </c>
      <c r="G36" s="26" t="s">
        <v>627</v>
      </c>
    </row>
    <row r="37" spans="5:7" x14ac:dyDescent="0.25">
      <c r="E37" s="26">
        <v>7.08</v>
      </c>
      <c r="F37" s="26">
        <v>35</v>
      </c>
      <c r="G37" s="26" t="s">
        <v>631</v>
      </c>
    </row>
    <row r="38" spans="5:7" x14ac:dyDescent="0.25">
      <c r="E38" s="26">
        <v>7</v>
      </c>
      <c r="F38" s="26">
        <v>34</v>
      </c>
      <c r="G38" s="26" t="s">
        <v>610</v>
      </c>
    </row>
    <row r="39" spans="5:7" x14ac:dyDescent="0.25">
      <c r="E39" s="26">
        <v>6.97</v>
      </c>
      <c r="F39" s="26">
        <v>40</v>
      </c>
      <c r="G39" s="26" t="s">
        <v>632</v>
      </c>
    </row>
    <row r="40" spans="5:7" x14ac:dyDescent="0.25">
      <c r="E40" s="26">
        <v>6.95</v>
      </c>
      <c r="F40" s="26">
        <v>35</v>
      </c>
      <c r="G40" s="26" t="s">
        <v>595</v>
      </c>
    </row>
    <row r="41" spans="5:7" x14ac:dyDescent="0.25">
      <c r="E41" s="26">
        <v>6.94</v>
      </c>
      <c r="F41" s="26">
        <v>40</v>
      </c>
      <c r="G41" s="26" t="s">
        <v>634</v>
      </c>
    </row>
    <row r="42" spans="5:7" x14ac:dyDescent="0.25">
      <c r="E42" s="26">
        <v>6.88</v>
      </c>
      <c r="F42" s="26">
        <v>37</v>
      </c>
      <c r="G42" s="26" t="s">
        <v>599</v>
      </c>
    </row>
    <row r="43" spans="5:7" x14ac:dyDescent="0.25">
      <c r="E43" s="26">
        <v>6.87</v>
      </c>
      <c r="F43" s="26">
        <v>35</v>
      </c>
      <c r="G43" s="26" t="s">
        <v>633</v>
      </c>
    </row>
    <row r="44" spans="5:7" x14ac:dyDescent="0.25">
      <c r="E44" s="26">
        <v>6.84</v>
      </c>
      <c r="F44" s="26">
        <v>26</v>
      </c>
      <c r="G44" s="26" t="s">
        <v>636</v>
      </c>
    </row>
    <row r="45" spans="5:7" x14ac:dyDescent="0.25">
      <c r="E45" s="26">
        <v>6.72</v>
      </c>
      <c r="F45" s="26">
        <v>40</v>
      </c>
      <c r="G45" s="26" t="s">
        <v>635</v>
      </c>
    </row>
    <row r="46" spans="5:7" x14ac:dyDescent="0.25">
      <c r="E46" s="26">
        <v>6.66</v>
      </c>
      <c r="F46" s="26">
        <v>31</v>
      </c>
      <c r="G46" s="26" t="s">
        <v>621</v>
      </c>
    </row>
    <row r="47" spans="5:7" x14ac:dyDescent="0.25">
      <c r="E47" s="26">
        <v>6.5</v>
      </c>
      <c r="F47" s="26">
        <v>39</v>
      </c>
      <c r="G47" s="26" t="s">
        <v>629</v>
      </c>
    </row>
    <row r="48" spans="5:7" x14ac:dyDescent="0.25">
      <c r="E48" s="26">
        <v>6.48</v>
      </c>
      <c r="F48" s="26">
        <v>38</v>
      </c>
      <c r="G48" s="26" t="s">
        <v>619</v>
      </c>
    </row>
    <row r="49" spans="5:7" x14ac:dyDescent="0.25">
      <c r="E49" s="26">
        <v>6.35</v>
      </c>
      <c r="F49" s="26">
        <v>36</v>
      </c>
      <c r="G49" s="26" t="s">
        <v>625</v>
      </c>
    </row>
    <row r="50" spans="5:7" x14ac:dyDescent="0.25">
      <c r="E50" s="26">
        <v>6.35</v>
      </c>
      <c r="F50" s="26">
        <v>30</v>
      </c>
      <c r="G50" s="26" t="s">
        <v>637</v>
      </c>
    </row>
  </sheetData>
  <dataValidations count="1">
    <dataValidation type="list" allowBlank="1" showInputMessage="1" showErrorMessage="1" sqref="I3" xr:uid="{FD0A59B0-988B-4E6F-BCAD-6324D179761D}">
      <formula1>$G$5:$G$50</formula1>
    </dataValidation>
  </dataValidation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C2C15C-70ED-47DB-A815-CC4C57E46AC3}">
  <sheetPr codeName="Sheet43"/>
  <dimension ref="B1:K16"/>
  <sheetViews>
    <sheetView workbookViewId="0">
      <selection activeCell="G1" sqref="G1:P12"/>
    </sheetView>
  </sheetViews>
  <sheetFormatPr defaultRowHeight="15" x14ac:dyDescent="0.25"/>
  <cols>
    <col min="1" max="2" width="9.140625" style="26"/>
    <col min="3" max="3" width="19.28515625" style="26" customWidth="1"/>
    <col min="4" max="16384" width="9.140625" style="26"/>
  </cols>
  <sheetData>
    <row r="1" spans="2:11" x14ac:dyDescent="0.25">
      <c r="C1" s="26" t="s">
        <v>642</v>
      </c>
      <c r="D1" s="26">
        <v>100</v>
      </c>
      <c r="G1" s="46"/>
      <c r="H1" s="46"/>
      <c r="I1" s="46"/>
      <c r="J1" s="46"/>
      <c r="K1" s="46"/>
    </row>
    <row r="2" spans="2:11" x14ac:dyDescent="0.25">
      <c r="C2" s="26" t="s">
        <v>643</v>
      </c>
      <c r="D2" s="26">
        <v>0.15</v>
      </c>
      <c r="G2" s="46"/>
      <c r="H2" s="46"/>
      <c r="I2" s="46"/>
      <c r="J2" s="46"/>
      <c r="K2" s="46"/>
    </row>
    <row r="3" spans="2:11" x14ac:dyDescent="0.25">
      <c r="C3" s="26" t="s">
        <v>644</v>
      </c>
      <c r="D3" s="26">
        <v>5</v>
      </c>
      <c r="G3" s="46"/>
      <c r="H3" s="46"/>
      <c r="I3" s="46"/>
      <c r="J3" s="46"/>
      <c r="K3" s="46"/>
    </row>
    <row r="4" spans="2:11" x14ac:dyDescent="0.25">
      <c r="C4" s="26" t="s">
        <v>645</v>
      </c>
      <c r="D4" s="52">
        <v>5</v>
      </c>
      <c r="G4" s="46"/>
      <c r="H4" s="46"/>
      <c r="I4" s="46"/>
      <c r="J4" s="46"/>
      <c r="K4" s="46"/>
    </row>
    <row r="5" spans="2:11" x14ac:dyDescent="0.25">
      <c r="C5" s="26" t="s">
        <v>646</v>
      </c>
      <c r="D5" s="26">
        <v>0.02</v>
      </c>
      <c r="G5" s="46"/>
      <c r="H5" s="46"/>
      <c r="I5" s="46"/>
      <c r="J5" s="46"/>
      <c r="K5" s="46"/>
    </row>
    <row r="6" spans="2:11" x14ac:dyDescent="0.25">
      <c r="B6" s="26" t="s">
        <v>96</v>
      </c>
      <c r="C6" s="26" t="s">
        <v>647</v>
      </c>
      <c r="D6" s="26" t="s">
        <v>1</v>
      </c>
      <c r="E6" s="26" t="s">
        <v>214</v>
      </c>
      <c r="G6" s="46"/>
      <c r="H6" s="46"/>
      <c r="I6" s="46"/>
      <c r="J6" s="46"/>
      <c r="K6" s="46"/>
    </row>
    <row r="7" spans="2:11" x14ac:dyDescent="0.25">
      <c r="B7" s="26">
        <v>1</v>
      </c>
      <c r="C7" s="43">
        <f>Year1unitsales</f>
        <v>100</v>
      </c>
      <c r="D7" s="53">
        <f>year1price</f>
        <v>5</v>
      </c>
      <c r="E7" s="53">
        <f>C7*D7</f>
        <v>500</v>
      </c>
      <c r="G7" s="46"/>
      <c r="H7" s="46"/>
      <c r="I7" s="46"/>
      <c r="J7" s="46"/>
      <c r="K7" s="46"/>
    </row>
    <row r="8" spans="2:11" x14ac:dyDescent="0.25">
      <c r="B8" s="26">
        <v>2</v>
      </c>
      <c r="C8" s="43">
        <f t="shared" ref="C8:C16" si="0">IF(B8&lt;=yearcompenters,(1+annsalesgrowth)*C7,C7)</f>
        <v>114.99999999999999</v>
      </c>
      <c r="D8" s="53">
        <f t="shared" ref="D8:D16" si="1">D7*(1+inflation)</f>
        <v>5.0999999999999996</v>
      </c>
      <c r="E8" s="53">
        <f t="shared" ref="E8:E16" si="2">C8*D8</f>
        <v>586.49999999999989</v>
      </c>
      <c r="G8" s="46"/>
      <c r="H8" s="46"/>
      <c r="I8" s="46"/>
      <c r="J8" s="46"/>
      <c r="K8" s="46"/>
    </row>
    <row r="9" spans="2:11" x14ac:dyDescent="0.25">
      <c r="B9" s="26">
        <v>3</v>
      </c>
      <c r="C9" s="43">
        <f t="shared" si="0"/>
        <v>132.24999999999997</v>
      </c>
      <c r="D9" s="53">
        <f t="shared" si="1"/>
        <v>5.202</v>
      </c>
      <c r="E9" s="53">
        <f t="shared" si="2"/>
        <v>687.96449999999982</v>
      </c>
      <c r="G9" s="46"/>
      <c r="H9" s="46"/>
      <c r="I9" s="46"/>
      <c r="J9" s="46"/>
      <c r="K9" s="46"/>
    </row>
    <row r="10" spans="2:11" x14ac:dyDescent="0.25">
      <c r="B10" s="26">
        <v>4</v>
      </c>
      <c r="C10" s="43">
        <f t="shared" si="0"/>
        <v>152.08749999999995</v>
      </c>
      <c r="D10" s="53">
        <f t="shared" si="1"/>
        <v>5.3060400000000003</v>
      </c>
      <c r="E10" s="53">
        <f t="shared" si="2"/>
        <v>806.9823584999998</v>
      </c>
      <c r="G10" s="46"/>
      <c r="H10" s="46"/>
      <c r="I10" s="46"/>
      <c r="J10" s="46"/>
      <c r="K10" s="46"/>
    </row>
    <row r="11" spans="2:11" x14ac:dyDescent="0.25">
      <c r="B11" s="26">
        <v>5</v>
      </c>
      <c r="C11" s="43">
        <f t="shared" si="0"/>
        <v>174.90062499999993</v>
      </c>
      <c r="D11" s="53">
        <f t="shared" si="1"/>
        <v>5.4121608000000005</v>
      </c>
      <c r="E11" s="53">
        <f t="shared" si="2"/>
        <v>946.59030652049978</v>
      </c>
      <c r="G11" s="46"/>
      <c r="H11" s="46"/>
      <c r="I11" s="46"/>
      <c r="J11" s="46"/>
      <c r="K11" s="46"/>
    </row>
    <row r="12" spans="2:11" x14ac:dyDescent="0.25">
      <c r="B12" s="26">
        <v>6</v>
      </c>
      <c r="C12" s="43">
        <f t="shared" si="0"/>
        <v>174.90062499999993</v>
      </c>
      <c r="D12" s="53">
        <f t="shared" si="1"/>
        <v>5.5204040160000005</v>
      </c>
      <c r="E12" s="53">
        <f t="shared" si="2"/>
        <v>965.52211265090978</v>
      </c>
      <c r="G12" s="46"/>
      <c r="H12" s="46"/>
      <c r="I12" s="46"/>
      <c r="J12" s="46"/>
      <c r="K12" s="46"/>
    </row>
    <row r="13" spans="2:11" x14ac:dyDescent="0.25">
      <c r="B13" s="26">
        <v>7</v>
      </c>
      <c r="C13" s="43">
        <f t="shared" si="0"/>
        <v>174.90062499999993</v>
      </c>
      <c r="D13" s="53">
        <f t="shared" si="1"/>
        <v>5.6308120963200006</v>
      </c>
      <c r="E13" s="53">
        <f t="shared" si="2"/>
        <v>984.83255490392798</v>
      </c>
    </row>
    <row r="14" spans="2:11" x14ac:dyDescent="0.25">
      <c r="B14" s="26">
        <v>8</v>
      </c>
      <c r="C14" s="43">
        <f t="shared" si="0"/>
        <v>174.90062499999993</v>
      </c>
      <c r="D14" s="53">
        <f t="shared" si="1"/>
        <v>5.7434283382464004</v>
      </c>
      <c r="E14" s="53">
        <f t="shared" si="2"/>
        <v>1004.5292060020065</v>
      </c>
    </row>
    <row r="15" spans="2:11" x14ac:dyDescent="0.25">
      <c r="B15" s="26">
        <v>9</v>
      </c>
      <c r="C15" s="43">
        <f t="shared" si="0"/>
        <v>174.90062499999993</v>
      </c>
      <c r="D15" s="53">
        <f t="shared" si="1"/>
        <v>5.8582969050113283</v>
      </c>
      <c r="E15" s="53">
        <f t="shared" si="2"/>
        <v>1024.6197901220467</v>
      </c>
    </row>
    <row r="16" spans="2:11" x14ac:dyDescent="0.25">
      <c r="B16" s="26">
        <v>10</v>
      </c>
      <c r="C16" s="43">
        <f t="shared" si="0"/>
        <v>174.90062499999993</v>
      </c>
      <c r="D16" s="53">
        <f t="shared" si="1"/>
        <v>5.9754628431115551</v>
      </c>
      <c r="E16" s="53">
        <f t="shared" si="2"/>
        <v>1045.1121859244874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9838C-DD70-42E3-8FE9-7C4B713B3AC4}">
  <sheetPr codeName="Sheet44"/>
  <dimension ref="C1:J882"/>
  <sheetViews>
    <sheetView workbookViewId="0">
      <selection activeCell="D2" sqref="D2"/>
    </sheetView>
  </sheetViews>
  <sheetFormatPr defaultRowHeight="15" x14ac:dyDescent="0.25"/>
  <cols>
    <col min="1" max="2" width="9.140625" style="26"/>
    <col min="3" max="3" width="43.5703125" style="26" customWidth="1"/>
    <col min="4" max="4" width="20.28515625" style="26" bestFit="1" customWidth="1"/>
    <col min="5" max="5" width="9.7109375" style="26" customWidth="1"/>
    <col min="6" max="16384" width="9.140625" style="26"/>
  </cols>
  <sheetData>
    <row r="1" spans="3:10" ht="60" x14ac:dyDescent="0.25">
      <c r="D1" s="26" t="s">
        <v>648</v>
      </c>
      <c r="E1" s="42" t="s">
        <v>649</v>
      </c>
    </row>
    <row r="2" spans="3:10" x14ac:dyDescent="0.25">
      <c r="C2" s="26" t="s">
        <v>650</v>
      </c>
      <c r="D2" s="43" t="str">
        <f>MID(C2,7,E2-1)</f>
        <v>COOLIDGE</v>
      </c>
      <c r="E2" s="26">
        <f>FIND("TX",C2,1)-6</f>
        <v>9</v>
      </c>
    </row>
    <row r="3" spans="3:10" x14ac:dyDescent="0.25">
      <c r="C3" s="26" t="s">
        <v>651</v>
      </c>
      <c r="D3" s="43" t="str">
        <f t="shared" ref="D3:D66" si="0">MID(C3,7,E3-1)</f>
        <v>COVINGTON</v>
      </c>
      <c r="E3" s="26">
        <f t="shared" ref="E3:E66" si="1">FIND("TX",C3,1)-6</f>
        <v>10</v>
      </c>
      <c r="G3" s="46" t="s">
        <v>652</v>
      </c>
      <c r="H3" s="46"/>
      <c r="I3" s="46"/>
      <c r="J3" s="46"/>
    </row>
    <row r="4" spans="3:10" x14ac:dyDescent="0.25">
      <c r="C4" s="26" t="s">
        <v>653</v>
      </c>
      <c r="D4" s="43" t="str">
        <f t="shared" si="0"/>
        <v>CRANFILLS GAP</v>
      </c>
      <c r="E4" s="26">
        <f t="shared" si="1"/>
        <v>14</v>
      </c>
      <c r="G4" s="46" t="s">
        <v>654</v>
      </c>
      <c r="H4" s="46"/>
      <c r="I4" s="46"/>
      <c r="J4" s="46"/>
    </row>
    <row r="5" spans="3:10" x14ac:dyDescent="0.25">
      <c r="C5" s="26" t="s">
        <v>655</v>
      </c>
      <c r="D5" s="43" t="str">
        <f t="shared" si="0"/>
        <v>CRAWFORD</v>
      </c>
      <c r="E5" s="26">
        <f t="shared" si="1"/>
        <v>9</v>
      </c>
      <c r="G5" s="46" t="s">
        <v>656</v>
      </c>
      <c r="H5" s="46"/>
      <c r="I5" s="46"/>
      <c r="J5" s="46"/>
    </row>
    <row r="6" spans="3:10" x14ac:dyDescent="0.25">
      <c r="C6" s="26" t="s">
        <v>657</v>
      </c>
      <c r="D6" s="43" t="str">
        <f t="shared" si="0"/>
        <v>DAWSON</v>
      </c>
      <c r="E6" s="26">
        <f t="shared" si="1"/>
        <v>7</v>
      </c>
      <c r="G6" s="46" t="s">
        <v>658</v>
      </c>
      <c r="H6" s="46"/>
      <c r="I6" s="46"/>
      <c r="J6" s="46"/>
    </row>
    <row r="7" spans="3:10" x14ac:dyDescent="0.25">
      <c r="C7" s="26" t="s">
        <v>659</v>
      </c>
      <c r="D7" s="43" t="str">
        <f t="shared" si="0"/>
        <v>ELM MOTT</v>
      </c>
      <c r="E7" s="26">
        <f t="shared" si="1"/>
        <v>9</v>
      </c>
      <c r="G7" s="46" t="s">
        <v>660</v>
      </c>
      <c r="H7" s="46"/>
      <c r="I7" s="46"/>
      <c r="J7" s="46"/>
    </row>
    <row r="8" spans="3:10" x14ac:dyDescent="0.25">
      <c r="C8" s="26" t="s">
        <v>661</v>
      </c>
      <c r="D8" s="43" t="str">
        <f t="shared" si="0"/>
        <v>FROST</v>
      </c>
      <c r="E8" s="26">
        <f t="shared" si="1"/>
        <v>6</v>
      </c>
      <c r="G8" s="46" t="s">
        <v>662</v>
      </c>
      <c r="H8" s="46"/>
      <c r="I8" s="46"/>
      <c r="J8" s="46"/>
    </row>
    <row r="9" spans="3:10" x14ac:dyDescent="0.25">
      <c r="C9" s="26" t="s">
        <v>663</v>
      </c>
      <c r="D9" s="43" t="str">
        <f t="shared" si="0"/>
        <v>GROESBECK</v>
      </c>
      <c r="E9" s="26">
        <f t="shared" si="1"/>
        <v>10</v>
      </c>
      <c r="G9" s="46" t="s">
        <v>664</v>
      </c>
      <c r="H9" s="46"/>
      <c r="I9" s="46"/>
      <c r="J9" s="46"/>
    </row>
    <row r="10" spans="3:10" x14ac:dyDescent="0.25">
      <c r="C10" s="26" t="s">
        <v>665</v>
      </c>
      <c r="D10" s="43" t="str">
        <f t="shared" si="0"/>
        <v>HEWITT</v>
      </c>
      <c r="E10" s="26">
        <f t="shared" si="1"/>
        <v>7</v>
      </c>
      <c r="G10" s="46" t="s">
        <v>666</v>
      </c>
      <c r="H10" s="46"/>
      <c r="I10" s="46"/>
      <c r="J10" s="46"/>
    </row>
    <row r="11" spans="3:10" x14ac:dyDescent="0.25">
      <c r="C11" s="26" t="s">
        <v>667</v>
      </c>
      <c r="D11" s="43" t="str">
        <f t="shared" si="0"/>
        <v>LAGUNA PARK</v>
      </c>
      <c r="E11" s="26">
        <f t="shared" si="1"/>
        <v>12</v>
      </c>
      <c r="G11" s="46" t="s">
        <v>668</v>
      </c>
      <c r="H11" s="46"/>
      <c r="I11" s="46"/>
      <c r="J11" s="46"/>
    </row>
    <row r="12" spans="3:10" x14ac:dyDescent="0.25">
      <c r="C12" s="26" t="s">
        <v>669</v>
      </c>
      <c r="D12" s="43" t="str">
        <f t="shared" si="0"/>
        <v>HILLSBORO</v>
      </c>
      <c r="E12" s="26">
        <f t="shared" si="1"/>
        <v>10</v>
      </c>
      <c r="G12" s="46" t="s">
        <v>670</v>
      </c>
      <c r="H12" s="46"/>
      <c r="I12" s="46"/>
      <c r="J12" s="46"/>
    </row>
    <row r="13" spans="3:10" x14ac:dyDescent="0.25">
      <c r="C13" s="26" t="s">
        <v>671</v>
      </c>
      <c r="D13" s="43" t="str">
        <f t="shared" si="0"/>
        <v>HUBBARD</v>
      </c>
      <c r="E13" s="26">
        <f t="shared" si="1"/>
        <v>8</v>
      </c>
      <c r="G13" s="46" t="s">
        <v>345</v>
      </c>
      <c r="H13" s="46"/>
      <c r="I13" s="46"/>
      <c r="J13" s="46"/>
    </row>
    <row r="14" spans="3:10" x14ac:dyDescent="0.25">
      <c r="C14" s="26" t="s">
        <v>672</v>
      </c>
      <c r="D14" s="43" t="str">
        <f t="shared" si="0"/>
        <v>IREDELL</v>
      </c>
      <c r="E14" s="26">
        <f t="shared" si="1"/>
        <v>8</v>
      </c>
      <c r="G14" s="46"/>
      <c r="H14" s="46"/>
      <c r="I14" s="46"/>
      <c r="J14" s="46"/>
    </row>
    <row r="15" spans="3:10" x14ac:dyDescent="0.25">
      <c r="C15" s="26" t="s">
        <v>673</v>
      </c>
      <c r="D15" s="43" t="str">
        <f t="shared" si="0"/>
        <v>IRENE</v>
      </c>
      <c r="E15" s="26">
        <f t="shared" si="1"/>
        <v>6</v>
      </c>
      <c r="G15" s="46"/>
      <c r="H15" s="46"/>
      <c r="I15" s="46"/>
      <c r="J15" s="46"/>
    </row>
    <row r="16" spans="3:10" x14ac:dyDescent="0.25">
      <c r="C16" s="26" t="s">
        <v>674</v>
      </c>
      <c r="D16" s="43" t="str">
        <f t="shared" si="0"/>
        <v>ITALY</v>
      </c>
      <c r="E16" s="26">
        <f t="shared" si="1"/>
        <v>6</v>
      </c>
    </row>
    <row r="17" spans="3:5" x14ac:dyDescent="0.25">
      <c r="C17" s="26" t="s">
        <v>675</v>
      </c>
      <c r="D17" s="43" t="str">
        <f t="shared" si="0"/>
        <v>KOPPERL</v>
      </c>
      <c r="E17" s="26">
        <f t="shared" si="1"/>
        <v>8</v>
      </c>
    </row>
    <row r="18" spans="3:5" x14ac:dyDescent="0.25">
      <c r="C18" s="26" t="s">
        <v>676</v>
      </c>
      <c r="D18" s="43" t="str">
        <f t="shared" si="0"/>
        <v>KOSSE</v>
      </c>
      <c r="E18" s="26">
        <f t="shared" si="1"/>
        <v>6</v>
      </c>
    </row>
    <row r="19" spans="3:5" x14ac:dyDescent="0.25">
      <c r="C19" s="26" t="s">
        <v>677</v>
      </c>
      <c r="D19" s="43" t="str">
        <f t="shared" si="0"/>
        <v>LEROY</v>
      </c>
      <c r="E19" s="26">
        <f t="shared" si="1"/>
        <v>6</v>
      </c>
    </row>
    <row r="20" spans="3:5" x14ac:dyDescent="0.25">
      <c r="C20" s="26" t="s">
        <v>678</v>
      </c>
      <c r="D20" s="43" t="str">
        <f t="shared" si="0"/>
        <v>LORENA</v>
      </c>
      <c r="E20" s="26">
        <f t="shared" si="1"/>
        <v>7</v>
      </c>
    </row>
    <row r="21" spans="3:5" x14ac:dyDescent="0.25">
      <c r="C21" s="26" t="s">
        <v>679</v>
      </c>
      <c r="D21" s="43" t="str">
        <f t="shared" si="0"/>
        <v>LOTT</v>
      </c>
      <c r="E21" s="26">
        <f t="shared" si="1"/>
        <v>5</v>
      </c>
    </row>
    <row r="22" spans="3:5" x14ac:dyDescent="0.25">
      <c r="C22" s="26" t="s">
        <v>680</v>
      </c>
      <c r="D22" s="43" t="str">
        <f t="shared" si="0"/>
        <v>MC GREGOR</v>
      </c>
      <c r="E22" s="26">
        <f t="shared" si="1"/>
        <v>10</v>
      </c>
    </row>
    <row r="23" spans="3:5" x14ac:dyDescent="0.25">
      <c r="C23" s="26" t="s">
        <v>681</v>
      </c>
      <c r="D23" s="43" t="str">
        <f t="shared" si="0"/>
        <v>MALONE</v>
      </c>
      <c r="E23" s="26">
        <f t="shared" si="1"/>
        <v>7</v>
      </c>
    </row>
    <row r="24" spans="3:5" x14ac:dyDescent="0.25">
      <c r="C24" s="26" t="s">
        <v>682</v>
      </c>
      <c r="D24" s="43" t="str">
        <f t="shared" si="0"/>
        <v>MARLIN</v>
      </c>
      <c r="E24" s="26">
        <f t="shared" si="1"/>
        <v>7</v>
      </c>
    </row>
    <row r="25" spans="3:5" x14ac:dyDescent="0.25">
      <c r="C25" s="26" t="s">
        <v>683</v>
      </c>
      <c r="D25" s="43" t="str">
        <f t="shared" si="0"/>
        <v>MART</v>
      </c>
      <c r="E25" s="26">
        <f t="shared" si="1"/>
        <v>5</v>
      </c>
    </row>
    <row r="26" spans="3:5" x14ac:dyDescent="0.25">
      <c r="C26" s="26" t="s">
        <v>684</v>
      </c>
      <c r="D26" s="43" t="str">
        <f t="shared" si="0"/>
        <v>MERIDIAN</v>
      </c>
      <c r="E26" s="26">
        <f t="shared" si="1"/>
        <v>9</v>
      </c>
    </row>
    <row r="27" spans="3:5" x14ac:dyDescent="0.25">
      <c r="C27" s="26" t="s">
        <v>685</v>
      </c>
      <c r="D27" s="43" t="str">
        <f t="shared" si="0"/>
        <v>MERTENS</v>
      </c>
      <c r="E27" s="26">
        <f t="shared" si="1"/>
        <v>8</v>
      </c>
    </row>
    <row r="28" spans="3:5" x14ac:dyDescent="0.25">
      <c r="C28" s="26" t="s">
        <v>686</v>
      </c>
      <c r="D28" s="43" t="str">
        <f t="shared" si="0"/>
        <v>MEXIA</v>
      </c>
      <c r="E28" s="26">
        <f t="shared" si="1"/>
        <v>6</v>
      </c>
    </row>
    <row r="29" spans="3:5" x14ac:dyDescent="0.25">
      <c r="C29" s="26" t="s">
        <v>687</v>
      </c>
      <c r="D29" s="43" t="str">
        <f t="shared" si="0"/>
        <v>MILFORD</v>
      </c>
      <c r="E29" s="26">
        <f t="shared" si="1"/>
        <v>8</v>
      </c>
    </row>
    <row r="30" spans="3:5" x14ac:dyDescent="0.25">
      <c r="C30" s="26" t="s">
        <v>688</v>
      </c>
      <c r="D30" s="43" t="str">
        <f t="shared" si="0"/>
        <v>MORGAN</v>
      </c>
      <c r="E30" s="26">
        <f t="shared" si="1"/>
        <v>7</v>
      </c>
    </row>
    <row r="31" spans="3:5" x14ac:dyDescent="0.25">
      <c r="C31" s="26" t="s">
        <v>689</v>
      </c>
      <c r="D31" s="43" t="str">
        <f t="shared" si="0"/>
        <v>MOUNT CALM</v>
      </c>
      <c r="E31" s="26">
        <f t="shared" si="1"/>
        <v>11</v>
      </c>
    </row>
    <row r="32" spans="3:5" x14ac:dyDescent="0.25">
      <c r="C32" s="26" t="s">
        <v>690</v>
      </c>
      <c r="D32" s="43" t="str">
        <f t="shared" si="0"/>
        <v>PENELOPE</v>
      </c>
      <c r="E32" s="26">
        <f t="shared" si="1"/>
        <v>9</v>
      </c>
    </row>
    <row r="33" spans="3:5" x14ac:dyDescent="0.25">
      <c r="C33" s="26" t="s">
        <v>691</v>
      </c>
      <c r="D33" s="43" t="str">
        <f t="shared" si="0"/>
        <v>PRAIRIE HILL</v>
      </c>
      <c r="E33" s="26">
        <f t="shared" si="1"/>
        <v>13</v>
      </c>
    </row>
    <row r="34" spans="3:5" x14ac:dyDescent="0.25">
      <c r="C34" s="26" t="s">
        <v>692</v>
      </c>
      <c r="D34" s="43" t="str">
        <f t="shared" si="0"/>
        <v>PURDON</v>
      </c>
      <c r="E34" s="26">
        <f t="shared" si="1"/>
        <v>7</v>
      </c>
    </row>
    <row r="35" spans="3:5" x14ac:dyDescent="0.25">
      <c r="C35" s="26" t="s">
        <v>693</v>
      </c>
      <c r="D35" s="43" t="str">
        <f t="shared" si="0"/>
        <v>REAGAN</v>
      </c>
      <c r="E35" s="26">
        <f t="shared" si="1"/>
        <v>7</v>
      </c>
    </row>
    <row r="36" spans="3:5" x14ac:dyDescent="0.25">
      <c r="C36" s="26" t="s">
        <v>694</v>
      </c>
      <c r="D36" s="43" t="str">
        <f t="shared" si="0"/>
        <v>RICHLAND</v>
      </c>
      <c r="E36" s="26">
        <f t="shared" si="1"/>
        <v>9</v>
      </c>
    </row>
    <row r="37" spans="3:5" x14ac:dyDescent="0.25">
      <c r="C37" s="26" t="s">
        <v>695</v>
      </c>
      <c r="D37" s="43" t="str">
        <f t="shared" si="0"/>
        <v>RIESEL</v>
      </c>
      <c r="E37" s="26">
        <f t="shared" si="1"/>
        <v>7</v>
      </c>
    </row>
    <row r="38" spans="3:5" x14ac:dyDescent="0.25">
      <c r="C38" s="26" t="s">
        <v>696</v>
      </c>
      <c r="D38" s="43" t="str">
        <f t="shared" si="0"/>
        <v>ROSS</v>
      </c>
      <c r="E38" s="26">
        <f t="shared" si="1"/>
        <v>5</v>
      </c>
    </row>
    <row r="39" spans="3:5" x14ac:dyDescent="0.25">
      <c r="C39" s="26" t="s">
        <v>697</v>
      </c>
      <c r="D39" s="43" t="str">
        <f t="shared" si="0"/>
        <v>SATIN</v>
      </c>
      <c r="E39" s="26">
        <f t="shared" si="1"/>
        <v>6</v>
      </c>
    </row>
    <row r="40" spans="3:5" x14ac:dyDescent="0.25">
      <c r="C40" s="26" t="s">
        <v>698</v>
      </c>
      <c r="D40" s="43" t="str">
        <f t="shared" si="0"/>
        <v>TEHUACANA</v>
      </c>
      <c r="E40" s="26">
        <f t="shared" si="1"/>
        <v>10</v>
      </c>
    </row>
    <row r="41" spans="3:5" x14ac:dyDescent="0.25">
      <c r="C41" s="26" t="s">
        <v>699</v>
      </c>
      <c r="D41" s="43" t="str">
        <f t="shared" si="0"/>
        <v>THORNTON</v>
      </c>
      <c r="E41" s="26">
        <f t="shared" si="1"/>
        <v>9</v>
      </c>
    </row>
    <row r="42" spans="3:5" x14ac:dyDescent="0.25">
      <c r="C42" s="26" t="s">
        <v>700</v>
      </c>
      <c r="D42" s="43" t="str">
        <f t="shared" si="0"/>
        <v>VALLEY MILLS</v>
      </c>
      <c r="E42" s="26">
        <f t="shared" si="1"/>
        <v>13</v>
      </c>
    </row>
    <row r="43" spans="3:5" x14ac:dyDescent="0.25">
      <c r="C43" s="26" t="s">
        <v>701</v>
      </c>
      <c r="D43" s="43" t="str">
        <f t="shared" si="0"/>
        <v>WALNUT SPRINGS</v>
      </c>
      <c r="E43" s="26">
        <f t="shared" si="1"/>
        <v>15</v>
      </c>
    </row>
    <row r="44" spans="3:5" x14ac:dyDescent="0.25">
      <c r="C44" s="26" t="s">
        <v>702</v>
      </c>
      <c r="D44" s="43" t="str">
        <f t="shared" si="0"/>
        <v>WEST</v>
      </c>
      <c r="E44" s="26">
        <f t="shared" si="1"/>
        <v>5</v>
      </c>
    </row>
    <row r="45" spans="3:5" x14ac:dyDescent="0.25">
      <c r="C45" s="26" t="s">
        <v>703</v>
      </c>
      <c r="D45" s="43" t="str">
        <f t="shared" si="0"/>
        <v>WHITNEY</v>
      </c>
      <c r="E45" s="26">
        <f t="shared" si="1"/>
        <v>8</v>
      </c>
    </row>
    <row r="46" spans="3:5" x14ac:dyDescent="0.25">
      <c r="C46" s="26" t="s">
        <v>704</v>
      </c>
      <c r="D46" s="43" t="str">
        <f t="shared" si="0"/>
        <v>WORTHAM</v>
      </c>
      <c r="E46" s="26">
        <f t="shared" si="1"/>
        <v>8</v>
      </c>
    </row>
    <row r="47" spans="3:5" x14ac:dyDescent="0.25">
      <c r="C47" s="26" t="s">
        <v>705</v>
      </c>
      <c r="D47" s="43" t="str">
        <f t="shared" si="0"/>
        <v>WACO</v>
      </c>
      <c r="E47" s="26">
        <f t="shared" si="1"/>
        <v>5</v>
      </c>
    </row>
    <row r="48" spans="3:5" x14ac:dyDescent="0.25">
      <c r="C48" s="26" t="s">
        <v>706</v>
      </c>
      <c r="D48" s="43" t="str">
        <f t="shared" si="0"/>
        <v>WOODWAY</v>
      </c>
      <c r="E48" s="26">
        <f t="shared" si="1"/>
        <v>8</v>
      </c>
    </row>
    <row r="49" spans="3:5" x14ac:dyDescent="0.25">
      <c r="C49" s="26" t="s">
        <v>707</v>
      </c>
      <c r="D49" s="43" t="str">
        <f t="shared" si="0"/>
        <v>BROWNWOOD</v>
      </c>
      <c r="E49" s="26">
        <f t="shared" si="1"/>
        <v>10</v>
      </c>
    </row>
    <row r="50" spans="3:5" x14ac:dyDescent="0.25">
      <c r="C50" s="26" t="s">
        <v>708</v>
      </c>
      <c r="D50" s="43" t="str">
        <f t="shared" si="0"/>
        <v>EARLY</v>
      </c>
      <c r="E50" s="26">
        <f t="shared" si="1"/>
        <v>6</v>
      </c>
    </row>
    <row r="51" spans="3:5" x14ac:dyDescent="0.25">
      <c r="C51" s="26" t="s">
        <v>709</v>
      </c>
      <c r="D51" s="43" t="str">
        <f t="shared" si="0"/>
        <v>ART</v>
      </c>
      <c r="E51" s="26">
        <f t="shared" si="1"/>
        <v>4</v>
      </c>
    </row>
    <row r="52" spans="3:5" x14ac:dyDescent="0.25">
      <c r="C52" s="26" t="s">
        <v>710</v>
      </c>
      <c r="D52" s="43" t="str">
        <f t="shared" si="0"/>
        <v>BALLINGER</v>
      </c>
      <c r="E52" s="26">
        <f t="shared" si="1"/>
        <v>10</v>
      </c>
    </row>
    <row r="53" spans="3:5" x14ac:dyDescent="0.25">
      <c r="C53" s="26" t="s">
        <v>711</v>
      </c>
      <c r="D53" s="43" t="str">
        <f t="shared" si="0"/>
        <v>BANGS</v>
      </c>
      <c r="E53" s="26">
        <f t="shared" si="1"/>
        <v>6</v>
      </c>
    </row>
    <row r="54" spans="3:5" x14ac:dyDescent="0.25">
      <c r="C54" s="26" t="s">
        <v>712</v>
      </c>
      <c r="D54" s="43" t="str">
        <f t="shared" si="0"/>
        <v>BEND</v>
      </c>
      <c r="E54" s="26">
        <f t="shared" si="1"/>
        <v>5</v>
      </c>
    </row>
    <row r="55" spans="3:5" x14ac:dyDescent="0.25">
      <c r="C55" s="26" t="s">
        <v>713</v>
      </c>
      <c r="D55" s="43" t="str">
        <f t="shared" si="0"/>
        <v>BRADY</v>
      </c>
      <c r="E55" s="26">
        <f t="shared" si="1"/>
        <v>6</v>
      </c>
    </row>
    <row r="56" spans="3:5" x14ac:dyDescent="0.25">
      <c r="C56" s="26" t="s">
        <v>714</v>
      </c>
      <c r="D56" s="43" t="str">
        <f t="shared" si="0"/>
        <v>BROOKESMITH</v>
      </c>
      <c r="E56" s="26">
        <f t="shared" si="1"/>
        <v>12</v>
      </c>
    </row>
    <row r="57" spans="3:5" x14ac:dyDescent="0.25">
      <c r="C57" s="26" t="s">
        <v>715</v>
      </c>
      <c r="D57" s="43" t="str">
        <f t="shared" si="0"/>
        <v>BURKETT</v>
      </c>
      <c r="E57" s="26">
        <f t="shared" si="1"/>
        <v>8</v>
      </c>
    </row>
    <row r="58" spans="3:5" x14ac:dyDescent="0.25">
      <c r="C58" s="26" t="s">
        <v>716</v>
      </c>
      <c r="D58" s="43" t="str">
        <f t="shared" si="0"/>
        <v>CASTELL</v>
      </c>
      <c r="E58" s="26">
        <f t="shared" si="1"/>
        <v>8</v>
      </c>
    </row>
    <row r="59" spans="3:5" x14ac:dyDescent="0.25">
      <c r="C59" s="26" t="s">
        <v>717</v>
      </c>
      <c r="D59" s="43" t="str">
        <f t="shared" si="0"/>
        <v>CHEROKEE</v>
      </c>
      <c r="E59" s="26">
        <f t="shared" si="1"/>
        <v>9</v>
      </c>
    </row>
    <row r="60" spans="3:5" x14ac:dyDescent="0.25">
      <c r="C60" s="26" t="s">
        <v>718</v>
      </c>
      <c r="D60" s="43" t="str">
        <f t="shared" si="0"/>
        <v>COLEMAN</v>
      </c>
      <c r="E60" s="26">
        <f t="shared" si="1"/>
        <v>8</v>
      </c>
    </row>
    <row r="61" spans="3:5" x14ac:dyDescent="0.25">
      <c r="C61" s="26" t="s">
        <v>719</v>
      </c>
      <c r="D61" s="43" t="str">
        <f t="shared" si="0"/>
        <v>DOOLE</v>
      </c>
      <c r="E61" s="26">
        <f t="shared" si="1"/>
        <v>6</v>
      </c>
    </row>
    <row r="62" spans="3:5" x14ac:dyDescent="0.25">
      <c r="C62" s="26" t="s">
        <v>720</v>
      </c>
      <c r="D62" s="43" t="str">
        <f t="shared" si="0"/>
        <v>EDEN</v>
      </c>
      <c r="E62" s="26">
        <f t="shared" si="1"/>
        <v>5</v>
      </c>
    </row>
    <row r="63" spans="3:5" x14ac:dyDescent="0.25">
      <c r="C63" s="26" t="s">
        <v>721</v>
      </c>
      <c r="D63" s="43" t="str">
        <f t="shared" si="0"/>
        <v>FORT MC KAVETT</v>
      </c>
      <c r="E63" s="26">
        <f t="shared" si="1"/>
        <v>15</v>
      </c>
    </row>
    <row r="64" spans="3:5" x14ac:dyDescent="0.25">
      <c r="C64" s="26" t="s">
        <v>722</v>
      </c>
      <c r="D64" s="43" t="str">
        <f t="shared" si="0"/>
        <v>FREDONIA</v>
      </c>
      <c r="E64" s="26">
        <f t="shared" si="1"/>
        <v>9</v>
      </c>
    </row>
    <row r="65" spans="3:5" x14ac:dyDescent="0.25">
      <c r="C65" s="26" t="s">
        <v>723</v>
      </c>
      <c r="D65" s="43" t="str">
        <f t="shared" si="0"/>
        <v>GOLDTHWAITE</v>
      </c>
      <c r="E65" s="26">
        <f t="shared" si="1"/>
        <v>12</v>
      </c>
    </row>
    <row r="66" spans="3:5" x14ac:dyDescent="0.25">
      <c r="C66" s="26" t="s">
        <v>724</v>
      </c>
      <c r="D66" s="43" t="str">
        <f t="shared" si="0"/>
        <v>GOULDBUSK</v>
      </c>
      <c r="E66" s="26">
        <f t="shared" si="1"/>
        <v>10</v>
      </c>
    </row>
    <row r="67" spans="3:5" x14ac:dyDescent="0.25">
      <c r="C67" s="26" t="s">
        <v>725</v>
      </c>
      <c r="D67" s="43" t="str">
        <f t="shared" ref="D67:D130" si="2">MID(C67,7,E67-1)</f>
        <v>HEXT</v>
      </c>
      <c r="E67" s="26">
        <f t="shared" ref="E67:E130" si="3">FIND("TX",C67,1)-6</f>
        <v>5</v>
      </c>
    </row>
    <row r="68" spans="3:5" x14ac:dyDescent="0.25">
      <c r="C68" s="26" t="s">
        <v>726</v>
      </c>
      <c r="D68" s="43" t="str">
        <f t="shared" si="2"/>
        <v>JUNCTION</v>
      </c>
      <c r="E68" s="26">
        <f t="shared" si="3"/>
        <v>9</v>
      </c>
    </row>
    <row r="69" spans="3:5" x14ac:dyDescent="0.25">
      <c r="C69" s="26" t="s">
        <v>727</v>
      </c>
      <c r="D69" s="43" t="str">
        <f t="shared" si="2"/>
        <v>LOHN</v>
      </c>
      <c r="E69" s="26">
        <f t="shared" si="3"/>
        <v>5</v>
      </c>
    </row>
    <row r="70" spans="3:5" x14ac:dyDescent="0.25">
      <c r="C70" s="26" t="s">
        <v>728</v>
      </c>
      <c r="D70" s="43" t="str">
        <f t="shared" si="2"/>
        <v>LOMETA</v>
      </c>
      <c r="E70" s="26">
        <f t="shared" si="3"/>
        <v>7</v>
      </c>
    </row>
    <row r="71" spans="3:5" x14ac:dyDescent="0.25">
      <c r="C71" s="26" t="s">
        <v>729</v>
      </c>
      <c r="D71" s="43" t="str">
        <f t="shared" si="2"/>
        <v>LONDON</v>
      </c>
      <c r="E71" s="26">
        <f t="shared" si="3"/>
        <v>7</v>
      </c>
    </row>
    <row r="72" spans="3:5" x14ac:dyDescent="0.25">
      <c r="C72" s="26" t="s">
        <v>730</v>
      </c>
      <c r="D72" s="43" t="str">
        <f t="shared" si="2"/>
        <v>LOWAKE</v>
      </c>
      <c r="E72" s="26">
        <f t="shared" si="3"/>
        <v>7</v>
      </c>
    </row>
    <row r="73" spans="3:5" x14ac:dyDescent="0.25">
      <c r="C73" s="26" t="s">
        <v>731</v>
      </c>
      <c r="D73" s="43" t="str">
        <f t="shared" si="2"/>
        <v>MASON</v>
      </c>
      <c r="E73" s="26">
        <f t="shared" si="3"/>
        <v>6</v>
      </c>
    </row>
    <row r="74" spans="3:5" x14ac:dyDescent="0.25">
      <c r="C74" s="26" t="s">
        <v>732</v>
      </c>
      <c r="D74" s="43" t="str">
        <f t="shared" si="2"/>
        <v>MAY</v>
      </c>
      <c r="E74" s="26">
        <f t="shared" si="3"/>
        <v>4</v>
      </c>
    </row>
    <row r="75" spans="3:5" x14ac:dyDescent="0.25">
      <c r="C75" s="26" t="s">
        <v>733</v>
      </c>
      <c r="D75" s="43" t="str">
        <f t="shared" si="2"/>
        <v>MELVIN</v>
      </c>
      <c r="E75" s="26">
        <f t="shared" si="3"/>
        <v>7</v>
      </c>
    </row>
    <row r="76" spans="3:5" x14ac:dyDescent="0.25">
      <c r="C76" s="26" t="s">
        <v>734</v>
      </c>
      <c r="D76" s="43" t="str">
        <f t="shared" si="2"/>
        <v>MENARD</v>
      </c>
      <c r="E76" s="26">
        <f t="shared" si="3"/>
        <v>7</v>
      </c>
    </row>
    <row r="77" spans="3:5" x14ac:dyDescent="0.25">
      <c r="C77" s="26" t="s">
        <v>735</v>
      </c>
      <c r="D77" s="43" t="str">
        <f t="shared" si="2"/>
        <v>MILES</v>
      </c>
      <c r="E77" s="26">
        <f t="shared" si="3"/>
        <v>6</v>
      </c>
    </row>
    <row r="78" spans="3:5" x14ac:dyDescent="0.25">
      <c r="C78" s="26" t="s">
        <v>736</v>
      </c>
      <c r="D78" s="43" t="str">
        <f t="shared" si="2"/>
        <v>MILLERSVIEW</v>
      </c>
      <c r="E78" s="26">
        <f t="shared" si="3"/>
        <v>12</v>
      </c>
    </row>
    <row r="79" spans="3:5" x14ac:dyDescent="0.25">
      <c r="C79" s="26" t="s">
        <v>737</v>
      </c>
      <c r="D79" s="43" t="str">
        <f t="shared" si="2"/>
        <v>MULLIN</v>
      </c>
      <c r="E79" s="26">
        <f t="shared" si="3"/>
        <v>7</v>
      </c>
    </row>
    <row r="80" spans="3:5" x14ac:dyDescent="0.25">
      <c r="C80" s="26" t="s">
        <v>738</v>
      </c>
      <c r="D80" s="43" t="str">
        <f t="shared" si="2"/>
        <v>NORTON</v>
      </c>
      <c r="E80" s="26">
        <f t="shared" si="3"/>
        <v>7</v>
      </c>
    </row>
    <row r="81" spans="3:5" x14ac:dyDescent="0.25">
      <c r="C81" s="26" t="s">
        <v>739</v>
      </c>
      <c r="D81" s="43" t="str">
        <f t="shared" si="2"/>
        <v>PAINT ROCK</v>
      </c>
      <c r="E81" s="26">
        <f t="shared" si="3"/>
        <v>11</v>
      </c>
    </row>
    <row r="82" spans="3:5" x14ac:dyDescent="0.25">
      <c r="C82" s="26" t="s">
        <v>740</v>
      </c>
      <c r="D82" s="43" t="str">
        <f t="shared" si="2"/>
        <v>PONTOTOC</v>
      </c>
      <c r="E82" s="26">
        <f t="shared" si="3"/>
        <v>9</v>
      </c>
    </row>
    <row r="83" spans="3:5" x14ac:dyDescent="0.25">
      <c r="C83" s="26" t="s">
        <v>741</v>
      </c>
      <c r="D83" s="43" t="str">
        <f t="shared" si="2"/>
        <v>PRIDDY</v>
      </c>
      <c r="E83" s="26">
        <f t="shared" si="3"/>
        <v>7</v>
      </c>
    </row>
    <row r="84" spans="3:5" x14ac:dyDescent="0.25">
      <c r="C84" s="26" t="s">
        <v>742</v>
      </c>
      <c r="D84" s="43" t="str">
        <f t="shared" si="2"/>
        <v>RICHLAND SPRINGS</v>
      </c>
      <c r="E84" s="26">
        <f t="shared" si="3"/>
        <v>17</v>
      </c>
    </row>
    <row r="85" spans="3:5" x14ac:dyDescent="0.25">
      <c r="C85" s="26" t="s">
        <v>743</v>
      </c>
      <c r="D85" s="43" t="str">
        <f t="shared" si="2"/>
        <v>ROCHELLE</v>
      </c>
      <c r="E85" s="26">
        <f t="shared" si="3"/>
        <v>9</v>
      </c>
    </row>
    <row r="86" spans="3:5" x14ac:dyDescent="0.25">
      <c r="C86" s="26" t="s">
        <v>744</v>
      </c>
      <c r="D86" s="43" t="str">
        <f t="shared" si="2"/>
        <v>ROCKWOOD</v>
      </c>
      <c r="E86" s="26">
        <f t="shared" si="3"/>
        <v>9</v>
      </c>
    </row>
    <row r="87" spans="3:5" x14ac:dyDescent="0.25">
      <c r="C87" s="26" t="s">
        <v>745</v>
      </c>
      <c r="D87" s="43" t="str">
        <f t="shared" si="2"/>
        <v>ROOSEVELT</v>
      </c>
      <c r="E87" s="26">
        <f t="shared" si="3"/>
        <v>10</v>
      </c>
    </row>
    <row r="88" spans="3:5" x14ac:dyDescent="0.25">
      <c r="C88" s="26" t="s">
        <v>746</v>
      </c>
      <c r="D88" s="43" t="str">
        <f t="shared" si="2"/>
        <v>ROWENA</v>
      </c>
      <c r="E88" s="26">
        <f t="shared" si="3"/>
        <v>7</v>
      </c>
    </row>
    <row r="89" spans="3:5" x14ac:dyDescent="0.25">
      <c r="C89" s="26" t="s">
        <v>747</v>
      </c>
      <c r="D89" s="43" t="str">
        <f t="shared" si="2"/>
        <v>SAN SABA</v>
      </c>
      <c r="E89" s="26">
        <f t="shared" si="3"/>
        <v>9</v>
      </c>
    </row>
    <row r="90" spans="3:5" x14ac:dyDescent="0.25">
      <c r="C90" s="26" t="s">
        <v>748</v>
      </c>
      <c r="D90" s="43" t="str">
        <f t="shared" si="2"/>
        <v>SANTA ANNA</v>
      </c>
      <c r="E90" s="26">
        <f t="shared" si="3"/>
        <v>11</v>
      </c>
    </row>
    <row r="91" spans="3:5" x14ac:dyDescent="0.25">
      <c r="C91" s="26" t="s">
        <v>749</v>
      </c>
      <c r="D91" s="43" t="str">
        <f t="shared" si="2"/>
        <v>STAR</v>
      </c>
      <c r="E91" s="26">
        <f t="shared" si="3"/>
        <v>5</v>
      </c>
    </row>
    <row r="92" spans="3:5" x14ac:dyDescent="0.25">
      <c r="C92" s="26" t="s">
        <v>750</v>
      </c>
      <c r="D92" s="43" t="str">
        <f t="shared" si="2"/>
        <v>TALPA</v>
      </c>
      <c r="E92" s="26">
        <f t="shared" si="3"/>
        <v>6</v>
      </c>
    </row>
    <row r="93" spans="3:5" x14ac:dyDescent="0.25">
      <c r="C93" s="26" t="s">
        <v>751</v>
      </c>
      <c r="D93" s="43" t="str">
        <f t="shared" si="2"/>
        <v>TELEGRAPH</v>
      </c>
      <c r="E93" s="26">
        <f t="shared" si="3"/>
        <v>10</v>
      </c>
    </row>
    <row r="94" spans="3:5" x14ac:dyDescent="0.25">
      <c r="C94" s="26" t="s">
        <v>752</v>
      </c>
      <c r="D94" s="43" t="str">
        <f t="shared" si="2"/>
        <v>VALERA</v>
      </c>
      <c r="E94" s="26">
        <f t="shared" si="3"/>
        <v>7</v>
      </c>
    </row>
    <row r="95" spans="3:5" x14ac:dyDescent="0.25">
      <c r="C95" s="26" t="s">
        <v>753</v>
      </c>
      <c r="D95" s="43" t="str">
        <f t="shared" si="2"/>
        <v>VALLEY SPRING</v>
      </c>
      <c r="E95" s="26">
        <f t="shared" si="3"/>
        <v>14</v>
      </c>
    </row>
    <row r="96" spans="3:5" x14ac:dyDescent="0.25">
      <c r="C96" s="26" t="s">
        <v>754</v>
      </c>
      <c r="D96" s="43" t="str">
        <f t="shared" si="2"/>
        <v>VERIBEST</v>
      </c>
      <c r="E96" s="26">
        <f t="shared" si="3"/>
        <v>9</v>
      </c>
    </row>
    <row r="97" spans="3:5" x14ac:dyDescent="0.25">
      <c r="C97" s="26" t="s">
        <v>755</v>
      </c>
      <c r="D97" s="43" t="str">
        <f t="shared" si="2"/>
        <v>VOCA</v>
      </c>
      <c r="E97" s="26">
        <f t="shared" si="3"/>
        <v>5</v>
      </c>
    </row>
    <row r="98" spans="3:5" x14ac:dyDescent="0.25">
      <c r="C98" s="26" t="s">
        <v>756</v>
      </c>
      <c r="D98" s="43" t="str">
        <f t="shared" si="2"/>
        <v>VOSS</v>
      </c>
      <c r="E98" s="26">
        <f t="shared" si="3"/>
        <v>5</v>
      </c>
    </row>
    <row r="99" spans="3:5" x14ac:dyDescent="0.25">
      <c r="C99" s="26" t="s">
        <v>757</v>
      </c>
      <c r="D99" s="43" t="str">
        <f t="shared" si="2"/>
        <v>ZEPHYR</v>
      </c>
      <c r="E99" s="26">
        <f t="shared" si="3"/>
        <v>7</v>
      </c>
    </row>
    <row r="100" spans="3:5" x14ac:dyDescent="0.25">
      <c r="C100" s="26" t="s">
        <v>758</v>
      </c>
      <c r="D100" s="43" t="str">
        <f t="shared" si="2"/>
        <v>SAN ANGELO</v>
      </c>
      <c r="E100" s="26">
        <f t="shared" si="3"/>
        <v>11</v>
      </c>
    </row>
    <row r="101" spans="3:5" x14ac:dyDescent="0.25">
      <c r="C101" s="26" t="s">
        <v>759</v>
      </c>
      <c r="D101" s="43" t="str">
        <f t="shared" si="2"/>
        <v>GOODFELLOW AFB</v>
      </c>
      <c r="E101" s="26">
        <f t="shared" si="3"/>
        <v>15</v>
      </c>
    </row>
    <row r="102" spans="3:5" x14ac:dyDescent="0.25">
      <c r="C102" s="26" t="s">
        <v>760</v>
      </c>
      <c r="D102" s="43" t="str">
        <f t="shared" si="2"/>
        <v>BARNHART</v>
      </c>
      <c r="E102" s="26">
        <f t="shared" si="3"/>
        <v>9</v>
      </c>
    </row>
    <row r="103" spans="3:5" x14ac:dyDescent="0.25">
      <c r="C103" s="26" t="s">
        <v>761</v>
      </c>
      <c r="D103" s="43" t="str">
        <f t="shared" si="2"/>
        <v>BIG LAKE</v>
      </c>
      <c r="E103" s="26">
        <f t="shared" si="3"/>
        <v>9</v>
      </c>
    </row>
    <row r="104" spans="3:5" x14ac:dyDescent="0.25">
      <c r="C104" s="26" t="s">
        <v>762</v>
      </c>
      <c r="D104" s="43" t="str">
        <f t="shared" si="2"/>
        <v>BRONTE</v>
      </c>
      <c r="E104" s="26">
        <f t="shared" si="3"/>
        <v>7</v>
      </c>
    </row>
    <row r="105" spans="3:5" x14ac:dyDescent="0.25">
      <c r="C105" s="26" t="s">
        <v>763</v>
      </c>
      <c r="D105" s="43" t="str">
        <f t="shared" si="2"/>
        <v>CARLSBAD</v>
      </c>
      <c r="E105" s="26">
        <f t="shared" si="3"/>
        <v>9</v>
      </c>
    </row>
    <row r="106" spans="3:5" x14ac:dyDescent="0.25">
      <c r="C106" s="26" t="s">
        <v>764</v>
      </c>
      <c r="D106" s="43" t="str">
        <f t="shared" si="2"/>
        <v>CHRISTOVAL</v>
      </c>
      <c r="E106" s="26">
        <f t="shared" si="3"/>
        <v>11</v>
      </c>
    </row>
    <row r="107" spans="3:5" x14ac:dyDescent="0.25">
      <c r="C107" s="26" t="s">
        <v>765</v>
      </c>
      <c r="D107" s="43" t="str">
        <f t="shared" si="2"/>
        <v>ELDORADO</v>
      </c>
      <c r="E107" s="26">
        <f t="shared" si="3"/>
        <v>9</v>
      </c>
    </row>
    <row r="108" spans="3:5" x14ac:dyDescent="0.25">
      <c r="C108" s="26" t="s">
        <v>766</v>
      </c>
      <c r="D108" s="43" t="str">
        <f t="shared" si="2"/>
        <v>EOLA</v>
      </c>
      <c r="E108" s="26">
        <f t="shared" si="3"/>
        <v>5</v>
      </c>
    </row>
    <row r="109" spans="3:5" x14ac:dyDescent="0.25">
      <c r="C109" s="26" t="s">
        <v>767</v>
      </c>
      <c r="D109" s="43" t="str">
        <f t="shared" si="2"/>
        <v>KNICKERBOCKER</v>
      </c>
      <c r="E109" s="26">
        <f t="shared" si="3"/>
        <v>14</v>
      </c>
    </row>
    <row r="110" spans="3:5" x14ac:dyDescent="0.25">
      <c r="C110" s="26" t="s">
        <v>768</v>
      </c>
      <c r="D110" s="43" t="str">
        <f t="shared" si="2"/>
        <v>MERETA</v>
      </c>
      <c r="E110" s="26">
        <f t="shared" si="3"/>
        <v>7</v>
      </c>
    </row>
    <row r="111" spans="3:5" x14ac:dyDescent="0.25">
      <c r="C111" s="26" t="s">
        <v>769</v>
      </c>
      <c r="D111" s="43" t="str">
        <f t="shared" si="2"/>
        <v>MERTZON</v>
      </c>
      <c r="E111" s="26">
        <f t="shared" si="3"/>
        <v>8</v>
      </c>
    </row>
    <row r="112" spans="3:5" x14ac:dyDescent="0.25">
      <c r="C112" s="26" t="s">
        <v>770</v>
      </c>
      <c r="D112" s="43" t="str">
        <f t="shared" si="2"/>
        <v>OZONA</v>
      </c>
      <c r="E112" s="26">
        <f t="shared" si="3"/>
        <v>6</v>
      </c>
    </row>
    <row r="113" spans="3:5" x14ac:dyDescent="0.25">
      <c r="C113" s="26" t="s">
        <v>771</v>
      </c>
      <c r="D113" s="43" t="str">
        <f t="shared" si="2"/>
        <v>ROBERT LEE</v>
      </c>
      <c r="E113" s="26">
        <f t="shared" si="3"/>
        <v>11</v>
      </c>
    </row>
    <row r="114" spans="3:5" x14ac:dyDescent="0.25">
      <c r="C114" s="26" t="s">
        <v>772</v>
      </c>
      <c r="D114" s="43" t="str">
        <f t="shared" si="2"/>
        <v>SILVER</v>
      </c>
      <c r="E114" s="26">
        <f t="shared" si="3"/>
        <v>7</v>
      </c>
    </row>
    <row r="115" spans="3:5" x14ac:dyDescent="0.25">
      <c r="C115" s="26" t="s">
        <v>773</v>
      </c>
      <c r="D115" s="43" t="str">
        <f t="shared" si="2"/>
        <v>SONORA</v>
      </c>
      <c r="E115" s="26">
        <f t="shared" si="3"/>
        <v>7</v>
      </c>
    </row>
    <row r="116" spans="3:5" x14ac:dyDescent="0.25">
      <c r="C116" s="26" t="s">
        <v>774</v>
      </c>
      <c r="D116" s="43" t="str">
        <f t="shared" si="2"/>
        <v>STERLING CITY</v>
      </c>
      <c r="E116" s="26">
        <f t="shared" si="3"/>
        <v>14</v>
      </c>
    </row>
    <row r="117" spans="3:5" x14ac:dyDescent="0.25">
      <c r="C117" s="26" t="s">
        <v>775</v>
      </c>
      <c r="D117" s="43" t="str">
        <f t="shared" si="2"/>
        <v>TENNYSON</v>
      </c>
      <c r="E117" s="26">
        <f t="shared" si="3"/>
        <v>9</v>
      </c>
    </row>
    <row r="118" spans="3:5" x14ac:dyDescent="0.25">
      <c r="C118" s="26" t="s">
        <v>776</v>
      </c>
      <c r="D118" s="43" t="str">
        <f t="shared" si="2"/>
        <v>VANCOURT</v>
      </c>
      <c r="E118" s="26">
        <f t="shared" si="3"/>
        <v>9</v>
      </c>
    </row>
    <row r="119" spans="3:5" x14ac:dyDescent="0.25">
      <c r="C119" s="26" t="s">
        <v>777</v>
      </c>
      <c r="D119" s="43" t="str">
        <f t="shared" si="2"/>
        <v>WALL</v>
      </c>
      <c r="E119" s="26">
        <f t="shared" si="3"/>
        <v>5</v>
      </c>
    </row>
    <row r="120" spans="3:5" x14ac:dyDescent="0.25">
      <c r="C120" s="26" t="s">
        <v>778</v>
      </c>
      <c r="D120" s="43" t="str">
        <f t="shared" si="2"/>
        <v>WATER VALLEY</v>
      </c>
      <c r="E120" s="26">
        <f t="shared" si="3"/>
        <v>13</v>
      </c>
    </row>
    <row r="121" spans="3:5" x14ac:dyDescent="0.25">
      <c r="C121" s="26" t="s">
        <v>779</v>
      </c>
      <c r="D121" s="43" t="str">
        <f t="shared" si="2"/>
        <v>HOUSTON</v>
      </c>
      <c r="E121" s="26">
        <f t="shared" si="3"/>
        <v>8</v>
      </c>
    </row>
    <row r="122" spans="3:5" x14ac:dyDescent="0.25">
      <c r="C122" s="26" t="s">
        <v>780</v>
      </c>
      <c r="D122" s="43" t="str">
        <f t="shared" si="2"/>
        <v>CONROE</v>
      </c>
      <c r="E122" s="26">
        <f t="shared" si="3"/>
        <v>7</v>
      </c>
    </row>
    <row r="123" spans="3:5" x14ac:dyDescent="0.25">
      <c r="C123" s="26" t="s">
        <v>781</v>
      </c>
      <c r="D123" s="43" t="str">
        <f t="shared" si="2"/>
        <v>NORTH HOUSTON</v>
      </c>
      <c r="E123" s="26">
        <f t="shared" si="3"/>
        <v>14</v>
      </c>
    </row>
    <row r="124" spans="3:5" x14ac:dyDescent="0.25">
      <c r="C124" s="26" t="s">
        <v>782</v>
      </c>
      <c r="D124" s="43" t="str">
        <f t="shared" si="2"/>
        <v>MONTGOMERY</v>
      </c>
      <c r="E124" s="26">
        <f t="shared" si="3"/>
        <v>11</v>
      </c>
    </row>
    <row r="125" spans="3:5" x14ac:dyDescent="0.25">
      <c r="C125" s="26" t="s">
        <v>783</v>
      </c>
      <c r="D125" s="43" t="str">
        <f t="shared" si="2"/>
        <v>WILLIS</v>
      </c>
      <c r="E125" s="26">
        <f t="shared" si="3"/>
        <v>7</v>
      </c>
    </row>
    <row r="126" spans="3:5" x14ac:dyDescent="0.25">
      <c r="C126" s="26" t="s">
        <v>784</v>
      </c>
      <c r="D126" s="43" t="str">
        <f t="shared" si="2"/>
        <v>HUNTSVILLE</v>
      </c>
      <c r="E126" s="26">
        <f t="shared" si="3"/>
        <v>11</v>
      </c>
    </row>
    <row r="127" spans="3:5" x14ac:dyDescent="0.25">
      <c r="C127" s="26" t="s">
        <v>785</v>
      </c>
      <c r="D127" s="43" t="str">
        <f t="shared" si="2"/>
        <v>KINGWOOD</v>
      </c>
      <c r="E127" s="26">
        <f t="shared" si="3"/>
        <v>9</v>
      </c>
    </row>
    <row r="128" spans="3:5" x14ac:dyDescent="0.25">
      <c r="C128" s="26" t="s">
        <v>786</v>
      </c>
      <c r="D128" s="43" t="str">
        <f t="shared" si="2"/>
        <v>ACE</v>
      </c>
      <c r="E128" s="26">
        <f t="shared" si="3"/>
        <v>4</v>
      </c>
    </row>
    <row r="129" spans="3:5" x14ac:dyDescent="0.25">
      <c r="C129" s="26" t="s">
        <v>787</v>
      </c>
      <c r="D129" s="43" t="str">
        <f t="shared" si="2"/>
        <v>CLEVELAND</v>
      </c>
      <c r="E129" s="26">
        <f t="shared" si="3"/>
        <v>10</v>
      </c>
    </row>
    <row r="130" spans="3:5" x14ac:dyDescent="0.25">
      <c r="C130" s="26" t="s">
        <v>788</v>
      </c>
      <c r="D130" s="43" t="str">
        <f t="shared" si="2"/>
        <v>COLDSPRING</v>
      </c>
      <c r="E130" s="26">
        <f t="shared" si="3"/>
        <v>11</v>
      </c>
    </row>
    <row r="131" spans="3:5" x14ac:dyDescent="0.25">
      <c r="C131" s="26" t="s">
        <v>789</v>
      </c>
      <c r="D131" s="43" t="str">
        <f t="shared" ref="D131:D194" si="4">MID(C131,7,E131-1)</f>
        <v>DALLARDSVILLE</v>
      </c>
      <c r="E131" s="26">
        <f t="shared" ref="E131:E194" si="5">FIND("TX",C131,1)-6</f>
        <v>14</v>
      </c>
    </row>
    <row r="132" spans="3:5" x14ac:dyDescent="0.25">
      <c r="C132" s="26" t="s">
        <v>790</v>
      </c>
      <c r="D132" s="43" t="str">
        <f t="shared" si="4"/>
        <v>DOBBIN</v>
      </c>
      <c r="E132" s="26">
        <f t="shared" si="5"/>
        <v>7</v>
      </c>
    </row>
    <row r="133" spans="3:5" x14ac:dyDescent="0.25">
      <c r="C133" s="26" t="s">
        <v>791</v>
      </c>
      <c r="D133" s="43" t="str">
        <f t="shared" si="4"/>
        <v>DODGE</v>
      </c>
      <c r="E133" s="26">
        <f t="shared" si="5"/>
        <v>6</v>
      </c>
    </row>
    <row r="134" spans="3:5" x14ac:dyDescent="0.25">
      <c r="C134" s="26" t="s">
        <v>792</v>
      </c>
      <c r="D134" s="43" t="str">
        <f t="shared" si="4"/>
        <v>GOODRICH</v>
      </c>
      <c r="E134" s="26">
        <f t="shared" si="5"/>
        <v>9</v>
      </c>
    </row>
    <row r="135" spans="3:5" x14ac:dyDescent="0.25">
      <c r="C135" s="26" t="s">
        <v>793</v>
      </c>
      <c r="D135" s="43" t="str">
        <f t="shared" si="4"/>
        <v>HUFFMAN</v>
      </c>
      <c r="E135" s="26">
        <f t="shared" si="5"/>
        <v>8</v>
      </c>
    </row>
    <row r="136" spans="3:5" x14ac:dyDescent="0.25">
      <c r="C136" s="26" t="s">
        <v>794</v>
      </c>
      <c r="D136" s="43" t="str">
        <f t="shared" si="4"/>
        <v>HUFSMITH</v>
      </c>
      <c r="E136" s="26">
        <f t="shared" si="5"/>
        <v>9</v>
      </c>
    </row>
    <row r="137" spans="3:5" x14ac:dyDescent="0.25">
      <c r="C137" s="26" t="s">
        <v>795</v>
      </c>
      <c r="D137" s="43" t="str">
        <f t="shared" si="4"/>
        <v>HUMBLE</v>
      </c>
      <c r="E137" s="26">
        <f t="shared" si="5"/>
        <v>7</v>
      </c>
    </row>
    <row r="138" spans="3:5" x14ac:dyDescent="0.25">
      <c r="C138" s="26" t="s">
        <v>796</v>
      </c>
      <c r="D138" s="43" t="str">
        <f t="shared" si="4"/>
        <v>LEGGETT</v>
      </c>
      <c r="E138" s="26">
        <f t="shared" si="5"/>
        <v>8</v>
      </c>
    </row>
    <row r="139" spans="3:5" x14ac:dyDescent="0.25">
      <c r="C139" s="26" t="s">
        <v>797</v>
      </c>
      <c r="D139" s="43" t="str">
        <f t="shared" si="4"/>
        <v>LIVINGSTON</v>
      </c>
      <c r="E139" s="26">
        <f t="shared" si="5"/>
        <v>11</v>
      </c>
    </row>
    <row r="140" spans="3:5" x14ac:dyDescent="0.25">
      <c r="C140" s="26" t="s">
        <v>798</v>
      </c>
      <c r="D140" s="43" t="str">
        <f t="shared" si="4"/>
        <v>MAGNOLIA</v>
      </c>
      <c r="E140" s="26">
        <f t="shared" si="5"/>
        <v>9</v>
      </c>
    </row>
    <row r="141" spans="3:5" x14ac:dyDescent="0.25">
      <c r="C141" s="26" t="s">
        <v>799</v>
      </c>
      <c r="D141" s="43" t="str">
        <f t="shared" si="4"/>
        <v>NEW CANEY</v>
      </c>
      <c r="E141" s="26">
        <f t="shared" si="5"/>
        <v>10</v>
      </c>
    </row>
    <row r="142" spans="3:5" x14ac:dyDescent="0.25">
      <c r="C142" s="26" t="s">
        <v>800</v>
      </c>
      <c r="D142" s="43" t="str">
        <f t="shared" si="4"/>
        <v>NEW WAVERLY</v>
      </c>
      <c r="E142" s="26">
        <f t="shared" si="5"/>
        <v>12</v>
      </c>
    </row>
    <row r="143" spans="3:5" x14ac:dyDescent="0.25">
      <c r="C143" s="26" t="s">
        <v>801</v>
      </c>
      <c r="D143" s="43" t="str">
        <f t="shared" si="4"/>
        <v>OAKHURST</v>
      </c>
      <c r="E143" s="26">
        <f t="shared" si="5"/>
        <v>9</v>
      </c>
    </row>
    <row r="144" spans="3:5" x14ac:dyDescent="0.25">
      <c r="C144" s="26" t="s">
        <v>802</v>
      </c>
      <c r="D144" s="43" t="str">
        <f t="shared" si="4"/>
        <v>ONALASKA</v>
      </c>
      <c r="E144" s="26">
        <f t="shared" si="5"/>
        <v>9</v>
      </c>
    </row>
    <row r="145" spans="3:5" x14ac:dyDescent="0.25">
      <c r="C145" s="26" t="s">
        <v>803</v>
      </c>
      <c r="D145" s="43" t="str">
        <f t="shared" si="4"/>
        <v>PINEHURST</v>
      </c>
      <c r="E145" s="26">
        <f t="shared" si="5"/>
        <v>10</v>
      </c>
    </row>
    <row r="146" spans="3:5" x14ac:dyDescent="0.25">
      <c r="C146" s="26" t="s">
        <v>804</v>
      </c>
      <c r="D146" s="43" t="str">
        <f t="shared" si="4"/>
        <v>PLANTERSVILLE</v>
      </c>
      <c r="E146" s="26">
        <f t="shared" si="5"/>
        <v>14</v>
      </c>
    </row>
    <row r="147" spans="3:5" x14ac:dyDescent="0.25">
      <c r="C147" s="26" t="s">
        <v>805</v>
      </c>
      <c r="D147" s="43" t="str">
        <f t="shared" si="4"/>
        <v>POINTBLANK</v>
      </c>
      <c r="E147" s="26">
        <f t="shared" si="5"/>
        <v>11</v>
      </c>
    </row>
    <row r="148" spans="3:5" x14ac:dyDescent="0.25">
      <c r="C148" s="26" t="s">
        <v>806</v>
      </c>
      <c r="D148" s="43" t="str">
        <f t="shared" si="4"/>
        <v>PORTER</v>
      </c>
      <c r="E148" s="26">
        <f t="shared" si="5"/>
        <v>7</v>
      </c>
    </row>
    <row r="149" spans="3:5" x14ac:dyDescent="0.25">
      <c r="C149" s="26" t="s">
        <v>807</v>
      </c>
      <c r="D149" s="43" t="str">
        <f t="shared" si="4"/>
        <v>RIVERSIDE</v>
      </c>
      <c r="E149" s="26">
        <f t="shared" si="5"/>
        <v>10</v>
      </c>
    </row>
    <row r="150" spans="3:5" x14ac:dyDescent="0.25">
      <c r="C150" s="26" t="s">
        <v>808</v>
      </c>
      <c r="D150" s="43" t="str">
        <f t="shared" si="4"/>
        <v>ROMAYOR</v>
      </c>
      <c r="E150" s="26">
        <f t="shared" si="5"/>
        <v>8</v>
      </c>
    </row>
    <row r="151" spans="3:5" x14ac:dyDescent="0.25">
      <c r="C151" s="26" t="s">
        <v>809</v>
      </c>
      <c r="D151" s="43" t="str">
        <f t="shared" si="4"/>
        <v>RYE</v>
      </c>
      <c r="E151" s="26">
        <f t="shared" si="5"/>
        <v>4</v>
      </c>
    </row>
    <row r="152" spans="3:5" x14ac:dyDescent="0.25">
      <c r="C152" s="26" t="s">
        <v>810</v>
      </c>
      <c r="D152" s="43" t="str">
        <f t="shared" si="4"/>
        <v>SHEPHERD</v>
      </c>
      <c r="E152" s="26">
        <f t="shared" si="5"/>
        <v>9</v>
      </c>
    </row>
    <row r="153" spans="3:5" x14ac:dyDescent="0.25">
      <c r="C153" s="26" t="s">
        <v>811</v>
      </c>
      <c r="D153" s="43" t="str">
        <f t="shared" si="4"/>
        <v>SPLENDORA</v>
      </c>
      <c r="E153" s="26">
        <f t="shared" si="5"/>
        <v>10</v>
      </c>
    </row>
    <row r="154" spans="3:5" x14ac:dyDescent="0.25">
      <c r="C154" s="26" t="s">
        <v>812</v>
      </c>
      <c r="D154" s="43" t="str">
        <f t="shared" si="4"/>
        <v>SPRING</v>
      </c>
      <c r="E154" s="26">
        <f t="shared" si="5"/>
        <v>7</v>
      </c>
    </row>
    <row r="155" spans="3:5" x14ac:dyDescent="0.25">
      <c r="C155" s="26" t="s">
        <v>813</v>
      </c>
      <c r="D155" s="43" t="str">
        <f t="shared" si="4"/>
        <v>THICKET</v>
      </c>
      <c r="E155" s="26">
        <f t="shared" si="5"/>
        <v>8</v>
      </c>
    </row>
    <row r="156" spans="3:5" x14ac:dyDescent="0.25">
      <c r="C156" s="26" t="s">
        <v>814</v>
      </c>
      <c r="D156" s="43" t="str">
        <f t="shared" si="4"/>
        <v>TOMBALL</v>
      </c>
      <c r="E156" s="26">
        <f t="shared" si="5"/>
        <v>8</v>
      </c>
    </row>
    <row r="157" spans="3:5" x14ac:dyDescent="0.25">
      <c r="C157" s="26" t="s">
        <v>815</v>
      </c>
      <c r="D157" s="43" t="str">
        <f t="shared" si="4"/>
        <v>VOTAW</v>
      </c>
      <c r="E157" s="26">
        <f t="shared" si="5"/>
        <v>6</v>
      </c>
    </row>
    <row r="158" spans="3:5" x14ac:dyDescent="0.25">
      <c r="C158" s="26" t="s">
        <v>816</v>
      </c>
      <c r="D158" s="43" t="str">
        <f t="shared" si="4"/>
        <v>BELLAIRE</v>
      </c>
      <c r="E158" s="26">
        <f t="shared" si="5"/>
        <v>9</v>
      </c>
    </row>
    <row r="159" spans="3:5" x14ac:dyDescent="0.25">
      <c r="C159" s="26" t="s">
        <v>817</v>
      </c>
      <c r="D159" s="43" t="str">
        <f t="shared" si="4"/>
        <v>BAY CITY</v>
      </c>
      <c r="E159" s="26">
        <f t="shared" si="5"/>
        <v>9</v>
      </c>
    </row>
    <row r="160" spans="3:5" x14ac:dyDescent="0.25">
      <c r="C160" s="26" t="s">
        <v>818</v>
      </c>
      <c r="D160" s="43" t="str">
        <f t="shared" si="4"/>
        <v>RICHMOND</v>
      </c>
      <c r="E160" s="26">
        <f t="shared" si="5"/>
        <v>9</v>
      </c>
    </row>
    <row r="161" spans="3:5" x14ac:dyDescent="0.25">
      <c r="C161" s="26" t="s">
        <v>819</v>
      </c>
      <c r="D161" s="43" t="str">
        <f t="shared" si="4"/>
        <v>CYPRESS</v>
      </c>
      <c r="E161" s="26">
        <f t="shared" si="5"/>
        <v>8</v>
      </c>
    </row>
    <row r="162" spans="3:5" x14ac:dyDescent="0.25">
      <c r="C162" s="26" t="s">
        <v>820</v>
      </c>
      <c r="D162" s="43" t="str">
        <f t="shared" si="4"/>
        <v>ALIEF</v>
      </c>
      <c r="E162" s="26">
        <f t="shared" si="5"/>
        <v>6</v>
      </c>
    </row>
    <row r="163" spans="3:5" x14ac:dyDescent="0.25">
      <c r="C163" s="26" t="s">
        <v>821</v>
      </c>
      <c r="D163" s="43" t="str">
        <f t="shared" si="4"/>
        <v>ALTAIR</v>
      </c>
      <c r="E163" s="26">
        <f t="shared" si="5"/>
        <v>7</v>
      </c>
    </row>
    <row r="164" spans="3:5" x14ac:dyDescent="0.25">
      <c r="C164" s="26" t="s">
        <v>822</v>
      </c>
      <c r="D164" s="43" t="str">
        <f t="shared" si="4"/>
        <v>BARKER</v>
      </c>
      <c r="E164" s="26">
        <f t="shared" si="5"/>
        <v>7</v>
      </c>
    </row>
    <row r="165" spans="3:5" x14ac:dyDescent="0.25">
      <c r="C165" s="26" t="s">
        <v>823</v>
      </c>
      <c r="D165" s="43" t="str">
        <f t="shared" si="4"/>
        <v>CEDAR LANE</v>
      </c>
      <c r="E165" s="26">
        <f t="shared" si="5"/>
        <v>11</v>
      </c>
    </row>
    <row r="166" spans="3:5" x14ac:dyDescent="0.25">
      <c r="C166" s="26" t="s">
        <v>824</v>
      </c>
      <c r="D166" s="43" t="str">
        <f t="shared" si="4"/>
        <v>BEASLEY</v>
      </c>
      <c r="E166" s="26">
        <f t="shared" si="5"/>
        <v>8</v>
      </c>
    </row>
    <row r="167" spans="3:5" x14ac:dyDescent="0.25">
      <c r="C167" s="26" t="s">
        <v>825</v>
      </c>
      <c r="D167" s="43" t="str">
        <f t="shared" si="4"/>
        <v>BELLVILLE</v>
      </c>
      <c r="E167" s="26">
        <f t="shared" si="5"/>
        <v>10</v>
      </c>
    </row>
    <row r="168" spans="3:5" x14ac:dyDescent="0.25">
      <c r="C168" s="26" t="s">
        <v>826</v>
      </c>
      <c r="D168" s="43" t="str">
        <f t="shared" si="4"/>
        <v>BLESSING</v>
      </c>
      <c r="E168" s="26">
        <f t="shared" si="5"/>
        <v>9</v>
      </c>
    </row>
    <row r="169" spans="3:5" x14ac:dyDescent="0.25">
      <c r="C169" s="26" t="s">
        <v>827</v>
      </c>
      <c r="D169" s="43" t="str">
        <f t="shared" si="4"/>
        <v>BOLING</v>
      </c>
      <c r="E169" s="26">
        <f t="shared" si="5"/>
        <v>7</v>
      </c>
    </row>
    <row r="170" spans="3:5" x14ac:dyDescent="0.25">
      <c r="C170" s="26" t="s">
        <v>828</v>
      </c>
      <c r="D170" s="43" t="str">
        <f t="shared" si="4"/>
        <v>BRAZORIA</v>
      </c>
      <c r="E170" s="26">
        <f t="shared" si="5"/>
        <v>9</v>
      </c>
    </row>
    <row r="171" spans="3:5" x14ac:dyDescent="0.25">
      <c r="C171" s="26" t="s">
        <v>829</v>
      </c>
      <c r="D171" s="43" t="str">
        <f t="shared" si="4"/>
        <v>BROOKSHIRE</v>
      </c>
      <c r="E171" s="26">
        <f t="shared" si="5"/>
        <v>11</v>
      </c>
    </row>
    <row r="172" spans="3:5" x14ac:dyDescent="0.25">
      <c r="C172" s="26" t="s">
        <v>830</v>
      </c>
      <c r="D172" s="43" t="str">
        <f t="shared" si="4"/>
        <v>CHAPPELL HILL</v>
      </c>
      <c r="E172" s="26">
        <f t="shared" si="5"/>
        <v>14</v>
      </c>
    </row>
    <row r="173" spans="3:5" x14ac:dyDescent="0.25">
      <c r="C173" s="26" t="s">
        <v>831</v>
      </c>
      <c r="D173" s="43" t="str">
        <f t="shared" si="4"/>
        <v>COLLEGEPORT</v>
      </c>
      <c r="E173" s="26">
        <f t="shared" si="5"/>
        <v>12</v>
      </c>
    </row>
    <row r="174" spans="3:5" x14ac:dyDescent="0.25">
      <c r="C174" s="26" t="s">
        <v>832</v>
      </c>
      <c r="D174" s="43" t="str">
        <f t="shared" si="4"/>
        <v>DAMON</v>
      </c>
      <c r="E174" s="26">
        <f t="shared" si="5"/>
        <v>6</v>
      </c>
    </row>
    <row r="175" spans="3:5" x14ac:dyDescent="0.25">
      <c r="C175" s="26" t="s">
        <v>833</v>
      </c>
      <c r="D175" s="43" t="str">
        <f t="shared" si="4"/>
        <v>DANCIGER</v>
      </c>
      <c r="E175" s="26">
        <f t="shared" si="5"/>
        <v>9</v>
      </c>
    </row>
    <row r="176" spans="3:5" x14ac:dyDescent="0.25">
      <c r="C176" s="26" t="s">
        <v>834</v>
      </c>
      <c r="D176" s="43" t="str">
        <f t="shared" si="4"/>
        <v>DANEVANG</v>
      </c>
      <c r="E176" s="26">
        <f t="shared" si="5"/>
        <v>9</v>
      </c>
    </row>
    <row r="177" spans="3:5" x14ac:dyDescent="0.25">
      <c r="C177" s="26" t="s">
        <v>835</v>
      </c>
      <c r="D177" s="43" t="str">
        <f t="shared" si="4"/>
        <v>EAGLE LAKE</v>
      </c>
      <c r="E177" s="26">
        <f t="shared" si="5"/>
        <v>11</v>
      </c>
    </row>
    <row r="178" spans="3:5" x14ac:dyDescent="0.25">
      <c r="C178" s="26" t="s">
        <v>836</v>
      </c>
      <c r="D178" s="43" t="str">
        <f t="shared" si="4"/>
        <v>EAST BERNARD</v>
      </c>
      <c r="E178" s="26">
        <f t="shared" si="5"/>
        <v>13</v>
      </c>
    </row>
    <row r="179" spans="3:5" x14ac:dyDescent="0.25">
      <c r="C179" s="26" t="s">
        <v>837</v>
      </c>
      <c r="D179" s="43" t="str">
        <f t="shared" si="4"/>
        <v>EGYPT</v>
      </c>
      <c r="E179" s="26">
        <f t="shared" si="5"/>
        <v>6</v>
      </c>
    </row>
    <row r="180" spans="3:5" x14ac:dyDescent="0.25">
      <c r="C180" s="26" t="s">
        <v>838</v>
      </c>
      <c r="D180" s="43" t="str">
        <f t="shared" si="4"/>
        <v>EL CAMPO</v>
      </c>
      <c r="E180" s="26">
        <f t="shared" si="5"/>
        <v>9</v>
      </c>
    </row>
    <row r="181" spans="3:5" x14ac:dyDescent="0.25">
      <c r="C181" s="26" t="s">
        <v>839</v>
      </c>
      <c r="D181" s="43" t="str">
        <f t="shared" si="4"/>
        <v>ELMATON</v>
      </c>
      <c r="E181" s="26">
        <f t="shared" si="5"/>
        <v>8</v>
      </c>
    </row>
    <row r="182" spans="3:5" x14ac:dyDescent="0.25">
      <c r="C182" s="26" t="s">
        <v>840</v>
      </c>
      <c r="D182" s="43" t="str">
        <f t="shared" si="4"/>
        <v>FULSHEAR</v>
      </c>
      <c r="E182" s="26">
        <f t="shared" si="5"/>
        <v>9</v>
      </c>
    </row>
    <row r="183" spans="3:5" x14ac:dyDescent="0.25">
      <c r="C183" s="26" t="s">
        <v>841</v>
      </c>
      <c r="D183" s="43" t="str">
        <f t="shared" si="4"/>
        <v>GARWOOD</v>
      </c>
      <c r="E183" s="26">
        <f t="shared" si="5"/>
        <v>8</v>
      </c>
    </row>
    <row r="184" spans="3:5" x14ac:dyDescent="0.25">
      <c r="C184" s="26" t="s">
        <v>842</v>
      </c>
      <c r="D184" s="43" t="str">
        <f t="shared" si="4"/>
        <v>GLEN FLORA</v>
      </c>
      <c r="E184" s="26">
        <f t="shared" si="5"/>
        <v>11</v>
      </c>
    </row>
    <row r="185" spans="3:5" x14ac:dyDescent="0.25">
      <c r="C185" s="26" t="s">
        <v>843</v>
      </c>
      <c r="D185" s="43" t="str">
        <f t="shared" si="4"/>
        <v>GUY</v>
      </c>
      <c r="E185" s="26">
        <f t="shared" si="5"/>
        <v>4</v>
      </c>
    </row>
    <row r="186" spans="3:5" x14ac:dyDescent="0.25">
      <c r="C186" s="26" t="s">
        <v>844</v>
      </c>
      <c r="D186" s="43" t="str">
        <f t="shared" si="4"/>
        <v>HEMPSTEAD</v>
      </c>
      <c r="E186" s="26">
        <f t="shared" si="5"/>
        <v>10</v>
      </c>
    </row>
    <row r="187" spans="3:5" x14ac:dyDescent="0.25">
      <c r="C187" s="26" t="s">
        <v>845</v>
      </c>
      <c r="D187" s="43" t="str">
        <f t="shared" si="4"/>
        <v>PRAIRIE VIEW</v>
      </c>
      <c r="E187" s="26">
        <f t="shared" si="5"/>
        <v>13</v>
      </c>
    </row>
    <row r="188" spans="3:5" x14ac:dyDescent="0.25">
      <c r="C188" s="26" t="s">
        <v>846</v>
      </c>
      <c r="D188" s="43" t="str">
        <f t="shared" si="4"/>
        <v>HOCKLEY</v>
      </c>
      <c r="E188" s="26">
        <f t="shared" si="5"/>
        <v>8</v>
      </c>
    </row>
    <row r="189" spans="3:5" x14ac:dyDescent="0.25">
      <c r="C189" s="26" t="s">
        <v>847</v>
      </c>
      <c r="D189" s="43" t="str">
        <f t="shared" si="4"/>
        <v>HUNGERFORD</v>
      </c>
      <c r="E189" s="26">
        <f t="shared" si="5"/>
        <v>11</v>
      </c>
    </row>
    <row r="190" spans="3:5" x14ac:dyDescent="0.25">
      <c r="C190" s="26" t="s">
        <v>848</v>
      </c>
      <c r="D190" s="43" t="str">
        <f t="shared" si="4"/>
        <v>KATY</v>
      </c>
      <c r="E190" s="26">
        <f t="shared" si="5"/>
        <v>5</v>
      </c>
    </row>
    <row r="191" spans="3:5" x14ac:dyDescent="0.25">
      <c r="C191" s="26" t="s">
        <v>849</v>
      </c>
      <c r="D191" s="43" t="str">
        <f t="shared" si="4"/>
        <v>KENDLETON</v>
      </c>
      <c r="E191" s="26">
        <f t="shared" si="5"/>
        <v>10</v>
      </c>
    </row>
    <row r="192" spans="3:5" x14ac:dyDescent="0.25">
      <c r="C192" s="26" t="s">
        <v>850</v>
      </c>
      <c r="D192" s="43" t="str">
        <f t="shared" si="4"/>
        <v>KENNEY</v>
      </c>
      <c r="E192" s="26">
        <f t="shared" si="5"/>
        <v>7</v>
      </c>
    </row>
    <row r="193" spans="3:5" x14ac:dyDescent="0.25">
      <c r="C193" s="26" t="s">
        <v>851</v>
      </c>
      <c r="D193" s="43" t="str">
        <f t="shared" si="4"/>
        <v>LANE CITY</v>
      </c>
      <c r="E193" s="26">
        <f t="shared" si="5"/>
        <v>10</v>
      </c>
    </row>
    <row r="194" spans="3:5" x14ac:dyDescent="0.25">
      <c r="C194" s="26" t="s">
        <v>852</v>
      </c>
      <c r="D194" s="43" t="str">
        <f t="shared" si="4"/>
        <v>LISSIE</v>
      </c>
      <c r="E194" s="26">
        <f t="shared" si="5"/>
        <v>7</v>
      </c>
    </row>
    <row r="195" spans="3:5" x14ac:dyDescent="0.25">
      <c r="C195" s="26" t="s">
        <v>853</v>
      </c>
      <c r="D195" s="43" t="str">
        <f t="shared" ref="D195:D258" si="6">MID(C195,7,E195-1)</f>
        <v>LOUISE</v>
      </c>
      <c r="E195" s="26">
        <f t="shared" ref="E195:E258" si="7">FIND("TX",C195,1)-6</f>
        <v>7</v>
      </c>
    </row>
    <row r="196" spans="3:5" x14ac:dyDescent="0.25">
      <c r="C196" s="26" t="s">
        <v>854</v>
      </c>
      <c r="D196" s="43" t="str">
        <f t="shared" si="6"/>
        <v>MARKHAM</v>
      </c>
      <c r="E196" s="26">
        <f t="shared" si="7"/>
        <v>8</v>
      </c>
    </row>
    <row r="197" spans="3:5" x14ac:dyDescent="0.25">
      <c r="C197" s="26" t="s">
        <v>855</v>
      </c>
      <c r="D197" s="43" t="str">
        <f t="shared" si="6"/>
        <v>MATAGORDA</v>
      </c>
      <c r="E197" s="26">
        <f t="shared" si="7"/>
        <v>10</v>
      </c>
    </row>
    <row r="198" spans="3:5" x14ac:dyDescent="0.25">
      <c r="C198" s="26" t="s">
        <v>856</v>
      </c>
      <c r="D198" s="43" t="str">
        <f t="shared" si="6"/>
        <v>MIDFIELD</v>
      </c>
      <c r="E198" s="26">
        <f t="shared" si="7"/>
        <v>9</v>
      </c>
    </row>
    <row r="199" spans="3:5" x14ac:dyDescent="0.25">
      <c r="C199" s="26" t="s">
        <v>857</v>
      </c>
      <c r="D199" s="43" t="str">
        <f t="shared" si="6"/>
        <v>MISSOURI CITY</v>
      </c>
      <c r="E199" s="26">
        <f t="shared" si="7"/>
        <v>14</v>
      </c>
    </row>
    <row r="200" spans="3:5" x14ac:dyDescent="0.25">
      <c r="C200" s="26" t="s">
        <v>858</v>
      </c>
      <c r="D200" s="43" t="str">
        <f t="shared" si="6"/>
        <v>NADA</v>
      </c>
      <c r="E200" s="26">
        <f t="shared" si="7"/>
        <v>5</v>
      </c>
    </row>
    <row r="201" spans="3:5" x14ac:dyDescent="0.25">
      <c r="C201" s="26" t="s">
        <v>859</v>
      </c>
      <c r="D201" s="43" t="str">
        <f t="shared" si="6"/>
        <v>NEEDVILLE</v>
      </c>
      <c r="E201" s="26">
        <f t="shared" si="7"/>
        <v>10</v>
      </c>
    </row>
    <row r="202" spans="3:5" x14ac:dyDescent="0.25">
      <c r="C202" s="26" t="s">
        <v>860</v>
      </c>
      <c r="D202" s="43" t="str">
        <f t="shared" si="6"/>
        <v>OLD OCEAN</v>
      </c>
      <c r="E202" s="26">
        <f t="shared" si="7"/>
        <v>10</v>
      </c>
    </row>
    <row r="203" spans="3:5" x14ac:dyDescent="0.25">
      <c r="C203" s="26" t="s">
        <v>861</v>
      </c>
      <c r="D203" s="43" t="str">
        <f t="shared" si="6"/>
        <v>ORCHARD</v>
      </c>
      <c r="E203" s="26">
        <f t="shared" si="7"/>
        <v>8</v>
      </c>
    </row>
    <row r="204" spans="3:5" x14ac:dyDescent="0.25">
      <c r="C204" s="26" t="s">
        <v>862</v>
      </c>
      <c r="D204" s="43" t="str">
        <f t="shared" si="6"/>
        <v>PALACIOS</v>
      </c>
      <c r="E204" s="26">
        <f t="shared" si="7"/>
        <v>9</v>
      </c>
    </row>
    <row r="205" spans="3:5" x14ac:dyDescent="0.25">
      <c r="C205" s="26" t="s">
        <v>863</v>
      </c>
      <c r="D205" s="43" t="str">
        <f t="shared" si="6"/>
        <v>PATTISON</v>
      </c>
      <c r="E205" s="26">
        <f t="shared" si="7"/>
        <v>9</v>
      </c>
    </row>
    <row r="206" spans="3:5" x14ac:dyDescent="0.25">
      <c r="C206" s="26" t="s">
        <v>864</v>
      </c>
      <c r="D206" s="43" t="str">
        <f t="shared" si="6"/>
        <v>PIERCE</v>
      </c>
      <c r="E206" s="26">
        <f t="shared" si="7"/>
        <v>7</v>
      </c>
    </row>
    <row r="207" spans="3:5" x14ac:dyDescent="0.25">
      <c r="C207" s="26" t="s">
        <v>865</v>
      </c>
      <c r="D207" s="43" t="str">
        <f t="shared" si="6"/>
        <v>PLEDGER</v>
      </c>
      <c r="E207" s="26">
        <f t="shared" si="7"/>
        <v>8</v>
      </c>
    </row>
    <row r="208" spans="3:5" x14ac:dyDescent="0.25">
      <c r="C208" s="26" t="s">
        <v>866</v>
      </c>
      <c r="D208" s="43" t="str">
        <f t="shared" si="6"/>
        <v>ROCK ISLAND</v>
      </c>
      <c r="E208" s="26">
        <f t="shared" si="7"/>
        <v>12</v>
      </c>
    </row>
    <row r="209" spans="3:5" x14ac:dyDescent="0.25">
      <c r="C209" s="26" t="s">
        <v>867</v>
      </c>
      <c r="D209" s="43" t="str">
        <f t="shared" si="6"/>
        <v>ROSENBERG</v>
      </c>
      <c r="E209" s="26">
        <f t="shared" si="7"/>
        <v>10</v>
      </c>
    </row>
    <row r="210" spans="3:5" x14ac:dyDescent="0.25">
      <c r="C210" s="26" t="s">
        <v>868</v>
      </c>
      <c r="D210" s="43" t="str">
        <f t="shared" si="6"/>
        <v>SAN FELIPE</v>
      </c>
      <c r="E210" s="26">
        <f t="shared" si="7"/>
        <v>11</v>
      </c>
    </row>
    <row r="211" spans="3:5" x14ac:dyDescent="0.25">
      <c r="C211" s="26" t="s">
        <v>869</v>
      </c>
      <c r="D211" s="43" t="str">
        <f t="shared" si="6"/>
        <v>SEALY</v>
      </c>
      <c r="E211" s="26">
        <f t="shared" si="7"/>
        <v>6</v>
      </c>
    </row>
    <row r="212" spans="3:5" x14ac:dyDescent="0.25">
      <c r="C212" s="26" t="s">
        <v>870</v>
      </c>
      <c r="D212" s="43" t="str">
        <f t="shared" si="6"/>
        <v>SHERIDAN</v>
      </c>
      <c r="E212" s="26">
        <f t="shared" si="7"/>
        <v>9</v>
      </c>
    </row>
    <row r="213" spans="3:5" x14ac:dyDescent="0.25">
      <c r="C213" s="26" t="s">
        <v>871</v>
      </c>
      <c r="D213" s="43" t="str">
        <f t="shared" si="6"/>
        <v>SIMONTON</v>
      </c>
      <c r="E213" s="26">
        <f t="shared" si="7"/>
        <v>9</v>
      </c>
    </row>
    <row r="214" spans="3:5" x14ac:dyDescent="0.25">
      <c r="C214" s="26" t="s">
        <v>872</v>
      </c>
      <c r="D214" s="43" t="str">
        <f t="shared" si="6"/>
        <v>STAFFORD</v>
      </c>
      <c r="E214" s="26">
        <f t="shared" si="7"/>
        <v>9</v>
      </c>
    </row>
    <row r="215" spans="3:5" x14ac:dyDescent="0.25">
      <c r="C215" s="26" t="s">
        <v>873</v>
      </c>
      <c r="D215" s="43" t="str">
        <f t="shared" si="6"/>
        <v>SUGAR LAND</v>
      </c>
      <c r="E215" s="26">
        <f t="shared" si="7"/>
        <v>11</v>
      </c>
    </row>
    <row r="216" spans="3:5" x14ac:dyDescent="0.25">
      <c r="C216" s="26" t="s">
        <v>874</v>
      </c>
      <c r="D216" s="43" t="str">
        <f t="shared" si="6"/>
        <v>SWEENY</v>
      </c>
      <c r="E216" s="26">
        <f t="shared" si="7"/>
        <v>7</v>
      </c>
    </row>
    <row r="217" spans="3:5" x14ac:dyDescent="0.25">
      <c r="C217" s="26" t="s">
        <v>875</v>
      </c>
      <c r="D217" s="43" t="str">
        <f t="shared" si="6"/>
        <v>THOMPSONS</v>
      </c>
      <c r="E217" s="26">
        <f t="shared" si="7"/>
        <v>10</v>
      </c>
    </row>
    <row r="218" spans="3:5" x14ac:dyDescent="0.25">
      <c r="C218" s="26" t="s">
        <v>876</v>
      </c>
      <c r="D218" s="43" t="str">
        <f t="shared" si="6"/>
        <v>VAN VLECK</v>
      </c>
      <c r="E218" s="26">
        <f t="shared" si="7"/>
        <v>10</v>
      </c>
    </row>
    <row r="219" spans="3:5" x14ac:dyDescent="0.25">
      <c r="C219" s="26" t="s">
        <v>877</v>
      </c>
      <c r="D219" s="43" t="str">
        <f t="shared" si="6"/>
        <v>WADSWORTH</v>
      </c>
      <c r="E219" s="26">
        <f t="shared" si="7"/>
        <v>10</v>
      </c>
    </row>
    <row r="220" spans="3:5" x14ac:dyDescent="0.25">
      <c r="C220" s="26" t="s">
        <v>878</v>
      </c>
      <c r="D220" s="43" t="str">
        <f t="shared" si="6"/>
        <v>WALLER</v>
      </c>
      <c r="E220" s="26">
        <f t="shared" si="7"/>
        <v>7</v>
      </c>
    </row>
    <row r="221" spans="3:5" x14ac:dyDescent="0.25">
      <c r="C221" s="26" t="s">
        <v>879</v>
      </c>
      <c r="D221" s="43" t="str">
        <f t="shared" si="6"/>
        <v>WALLIS</v>
      </c>
      <c r="E221" s="26">
        <f t="shared" si="7"/>
        <v>7</v>
      </c>
    </row>
    <row r="222" spans="3:5" x14ac:dyDescent="0.25">
      <c r="C222" s="26" t="s">
        <v>880</v>
      </c>
      <c r="D222" s="43" t="str">
        <f t="shared" si="6"/>
        <v>WEST COLUMBIA</v>
      </c>
      <c r="E222" s="26">
        <f t="shared" si="7"/>
        <v>14</v>
      </c>
    </row>
    <row r="223" spans="3:5" x14ac:dyDescent="0.25">
      <c r="C223" s="26" t="s">
        <v>881</v>
      </c>
      <c r="D223" s="43" t="str">
        <f t="shared" si="6"/>
        <v>WHARTON</v>
      </c>
      <c r="E223" s="26">
        <f t="shared" si="7"/>
        <v>8</v>
      </c>
    </row>
    <row r="224" spans="3:5" x14ac:dyDescent="0.25">
      <c r="C224" s="26" t="s">
        <v>882</v>
      </c>
      <c r="D224" s="43" t="str">
        <f t="shared" si="6"/>
        <v>PASADENA</v>
      </c>
      <c r="E224" s="26">
        <f t="shared" si="7"/>
        <v>9</v>
      </c>
    </row>
    <row r="225" spans="3:5" x14ac:dyDescent="0.25">
      <c r="C225" s="26" t="s">
        <v>883</v>
      </c>
      <c r="D225" s="43" t="str">
        <f t="shared" si="6"/>
        <v>SANTA FE</v>
      </c>
      <c r="E225" s="26">
        <f t="shared" si="7"/>
        <v>9</v>
      </c>
    </row>
    <row r="226" spans="3:5" x14ac:dyDescent="0.25">
      <c r="C226" s="26" t="s">
        <v>884</v>
      </c>
      <c r="D226" s="43" t="str">
        <f t="shared" si="6"/>
        <v>ALVIN</v>
      </c>
      <c r="E226" s="26">
        <f t="shared" si="7"/>
        <v>6</v>
      </c>
    </row>
    <row r="227" spans="3:5" x14ac:dyDescent="0.25">
      <c r="C227" s="26" t="s">
        <v>885</v>
      </c>
      <c r="D227" s="43" t="str">
        <f t="shared" si="6"/>
        <v>ANAHUAC</v>
      </c>
      <c r="E227" s="26">
        <f t="shared" si="7"/>
        <v>8</v>
      </c>
    </row>
    <row r="228" spans="3:5" x14ac:dyDescent="0.25">
      <c r="C228" s="26" t="s">
        <v>886</v>
      </c>
      <c r="D228" s="43" t="str">
        <f t="shared" si="6"/>
        <v>ANGLETON</v>
      </c>
      <c r="E228" s="26">
        <f t="shared" si="7"/>
        <v>9</v>
      </c>
    </row>
    <row r="229" spans="3:5" x14ac:dyDescent="0.25">
      <c r="C229" s="26" t="s">
        <v>887</v>
      </c>
      <c r="D229" s="43" t="str">
        <f t="shared" si="6"/>
        <v>BACLIFF</v>
      </c>
      <c r="E229" s="26">
        <f t="shared" si="7"/>
        <v>8</v>
      </c>
    </row>
    <row r="230" spans="3:5" x14ac:dyDescent="0.25">
      <c r="C230" s="26" t="s">
        <v>888</v>
      </c>
      <c r="D230" s="43" t="str">
        <f t="shared" si="6"/>
        <v>BATSON</v>
      </c>
      <c r="E230" s="26">
        <f t="shared" si="7"/>
        <v>7</v>
      </c>
    </row>
    <row r="231" spans="3:5" x14ac:dyDescent="0.25">
      <c r="C231" s="26" t="s">
        <v>889</v>
      </c>
      <c r="D231" s="43" t="str">
        <f t="shared" si="6"/>
        <v>BAYTOWN</v>
      </c>
      <c r="E231" s="26">
        <f t="shared" si="7"/>
        <v>8</v>
      </c>
    </row>
    <row r="232" spans="3:5" x14ac:dyDescent="0.25">
      <c r="C232" s="26" t="s">
        <v>890</v>
      </c>
      <c r="D232" s="43" t="str">
        <f t="shared" si="6"/>
        <v>CHANNELVIEW</v>
      </c>
      <c r="E232" s="26">
        <f t="shared" si="7"/>
        <v>12</v>
      </c>
    </row>
    <row r="233" spans="3:5" x14ac:dyDescent="0.25">
      <c r="C233" s="26" t="s">
        <v>891</v>
      </c>
      <c r="D233" s="43" t="str">
        <f t="shared" si="6"/>
        <v>CLUTE</v>
      </c>
      <c r="E233" s="26">
        <f t="shared" si="7"/>
        <v>6</v>
      </c>
    </row>
    <row r="234" spans="3:5" x14ac:dyDescent="0.25">
      <c r="C234" s="26" t="s">
        <v>892</v>
      </c>
      <c r="D234" s="43" t="str">
        <f t="shared" si="6"/>
        <v>CROSBY</v>
      </c>
      <c r="E234" s="26">
        <f t="shared" si="7"/>
        <v>7</v>
      </c>
    </row>
    <row r="235" spans="3:5" x14ac:dyDescent="0.25">
      <c r="C235" s="26" t="s">
        <v>893</v>
      </c>
      <c r="D235" s="43" t="str">
        <f t="shared" si="6"/>
        <v>DAISETTA</v>
      </c>
      <c r="E235" s="26">
        <f t="shared" si="7"/>
        <v>9</v>
      </c>
    </row>
    <row r="236" spans="3:5" x14ac:dyDescent="0.25">
      <c r="C236" s="26" t="s">
        <v>894</v>
      </c>
      <c r="D236" s="43" t="str">
        <f t="shared" si="6"/>
        <v>DANBURY</v>
      </c>
      <c r="E236" s="26">
        <f t="shared" si="7"/>
        <v>8</v>
      </c>
    </row>
    <row r="237" spans="3:5" x14ac:dyDescent="0.25">
      <c r="C237" s="26" t="s">
        <v>895</v>
      </c>
      <c r="D237" s="43" t="str">
        <f t="shared" si="6"/>
        <v>DAYTON</v>
      </c>
      <c r="E237" s="26">
        <f t="shared" si="7"/>
        <v>7</v>
      </c>
    </row>
    <row r="238" spans="3:5" x14ac:dyDescent="0.25">
      <c r="C238" s="26" t="s">
        <v>896</v>
      </c>
      <c r="D238" s="43" t="str">
        <f t="shared" si="6"/>
        <v>DEER PARK</v>
      </c>
      <c r="E238" s="26">
        <f t="shared" si="7"/>
        <v>10</v>
      </c>
    </row>
    <row r="239" spans="3:5" x14ac:dyDescent="0.25">
      <c r="C239" s="26" t="s">
        <v>897</v>
      </c>
      <c r="D239" s="43" t="str">
        <f t="shared" si="6"/>
        <v>DEVERS</v>
      </c>
      <c r="E239" s="26">
        <f t="shared" si="7"/>
        <v>7</v>
      </c>
    </row>
    <row r="240" spans="3:5" x14ac:dyDescent="0.25">
      <c r="C240" s="26" t="s">
        <v>898</v>
      </c>
      <c r="D240" s="43" t="str">
        <f t="shared" si="6"/>
        <v>DICKINSON</v>
      </c>
      <c r="E240" s="26">
        <f t="shared" si="7"/>
        <v>10</v>
      </c>
    </row>
    <row r="241" spans="3:5" x14ac:dyDescent="0.25">
      <c r="C241" s="26" t="s">
        <v>899</v>
      </c>
      <c r="D241" s="43" t="str">
        <f t="shared" si="6"/>
        <v>FREEPORT</v>
      </c>
      <c r="E241" s="26">
        <f t="shared" si="7"/>
        <v>9</v>
      </c>
    </row>
    <row r="242" spans="3:5" x14ac:dyDescent="0.25">
      <c r="C242" s="26" t="s">
        <v>900</v>
      </c>
      <c r="D242" s="43" t="str">
        <f t="shared" si="6"/>
        <v>FRESNO</v>
      </c>
      <c r="E242" s="26">
        <f t="shared" si="7"/>
        <v>7</v>
      </c>
    </row>
    <row r="243" spans="3:5" x14ac:dyDescent="0.25">
      <c r="C243" s="26" t="s">
        <v>901</v>
      </c>
      <c r="D243" s="43" t="str">
        <f t="shared" si="6"/>
        <v>FRIENDSWOOD</v>
      </c>
      <c r="E243" s="26">
        <f t="shared" si="7"/>
        <v>12</v>
      </c>
    </row>
    <row r="244" spans="3:5" x14ac:dyDescent="0.25">
      <c r="C244" s="26" t="s">
        <v>902</v>
      </c>
      <c r="D244" s="43" t="str">
        <f t="shared" si="6"/>
        <v>GALENA PARK</v>
      </c>
      <c r="E244" s="26">
        <f t="shared" si="7"/>
        <v>12</v>
      </c>
    </row>
    <row r="245" spans="3:5" x14ac:dyDescent="0.25">
      <c r="C245" s="26" t="s">
        <v>903</v>
      </c>
      <c r="D245" s="43" t="str">
        <f t="shared" si="6"/>
        <v>GALVESTON</v>
      </c>
      <c r="E245" s="26">
        <f t="shared" si="7"/>
        <v>10</v>
      </c>
    </row>
    <row r="246" spans="3:5" x14ac:dyDescent="0.25">
      <c r="C246" s="26" t="s">
        <v>904</v>
      </c>
      <c r="D246" s="43" t="str">
        <f t="shared" si="6"/>
        <v>HANKAMER</v>
      </c>
      <c r="E246" s="26">
        <f t="shared" si="7"/>
        <v>9</v>
      </c>
    </row>
    <row r="247" spans="3:5" x14ac:dyDescent="0.25">
      <c r="C247" s="26" t="s">
        <v>905</v>
      </c>
      <c r="D247" s="43" t="str">
        <f t="shared" si="6"/>
        <v>HARDIN</v>
      </c>
      <c r="E247" s="26">
        <f t="shared" si="7"/>
        <v>7</v>
      </c>
    </row>
    <row r="248" spans="3:5" x14ac:dyDescent="0.25">
      <c r="C248" s="26" t="s">
        <v>906</v>
      </c>
      <c r="D248" s="43" t="str">
        <f t="shared" si="6"/>
        <v>HIGHLANDS</v>
      </c>
      <c r="E248" s="26">
        <f t="shared" si="7"/>
        <v>10</v>
      </c>
    </row>
    <row r="249" spans="3:5" x14ac:dyDescent="0.25">
      <c r="C249" s="26" t="s">
        <v>907</v>
      </c>
      <c r="D249" s="43" t="str">
        <f t="shared" si="6"/>
        <v>HITCHCOCK</v>
      </c>
      <c r="E249" s="26">
        <f t="shared" si="7"/>
        <v>10</v>
      </c>
    </row>
    <row r="250" spans="3:5" x14ac:dyDescent="0.25">
      <c r="C250" s="26" t="s">
        <v>908</v>
      </c>
      <c r="D250" s="43" t="str">
        <f t="shared" si="6"/>
        <v>HULL</v>
      </c>
      <c r="E250" s="26">
        <f t="shared" si="7"/>
        <v>5</v>
      </c>
    </row>
    <row r="251" spans="3:5" x14ac:dyDescent="0.25">
      <c r="C251" s="26" t="s">
        <v>909</v>
      </c>
      <c r="D251" s="43" t="str">
        <f t="shared" si="6"/>
        <v>KEMAH</v>
      </c>
      <c r="E251" s="26">
        <f t="shared" si="7"/>
        <v>6</v>
      </c>
    </row>
    <row r="252" spans="3:5" x14ac:dyDescent="0.25">
      <c r="C252" s="26" t="s">
        <v>910</v>
      </c>
      <c r="D252" s="43" t="str">
        <f t="shared" si="6"/>
        <v>LAKE JACKSON</v>
      </c>
      <c r="E252" s="26">
        <f t="shared" si="7"/>
        <v>13</v>
      </c>
    </row>
    <row r="253" spans="3:5" x14ac:dyDescent="0.25">
      <c r="C253" s="26" t="s">
        <v>911</v>
      </c>
      <c r="D253" s="43" t="str">
        <f t="shared" si="6"/>
        <v>LA MARQUE</v>
      </c>
      <c r="E253" s="26">
        <f t="shared" si="7"/>
        <v>10</v>
      </c>
    </row>
    <row r="254" spans="3:5" x14ac:dyDescent="0.25">
      <c r="C254" s="26" t="s">
        <v>912</v>
      </c>
      <c r="D254" s="43" t="str">
        <f t="shared" si="6"/>
        <v>LA PORTE</v>
      </c>
      <c r="E254" s="26">
        <f t="shared" si="7"/>
        <v>9</v>
      </c>
    </row>
    <row r="255" spans="3:5" x14ac:dyDescent="0.25">
      <c r="C255" s="26" t="s">
        <v>913</v>
      </c>
      <c r="D255" s="43" t="str">
        <f t="shared" si="6"/>
        <v>LEAGUE CITY</v>
      </c>
      <c r="E255" s="26">
        <f t="shared" si="7"/>
        <v>12</v>
      </c>
    </row>
    <row r="256" spans="3:5" x14ac:dyDescent="0.25">
      <c r="C256" s="26" t="s">
        <v>914</v>
      </c>
      <c r="D256" s="43" t="str">
        <f t="shared" si="6"/>
        <v>LIBERTY</v>
      </c>
      <c r="E256" s="26">
        <f t="shared" si="7"/>
        <v>8</v>
      </c>
    </row>
    <row r="257" spans="3:5" x14ac:dyDescent="0.25">
      <c r="C257" s="26" t="s">
        <v>915</v>
      </c>
      <c r="D257" s="43" t="str">
        <f t="shared" si="6"/>
        <v>LIVERPOOL</v>
      </c>
      <c r="E257" s="26">
        <f t="shared" si="7"/>
        <v>10</v>
      </c>
    </row>
    <row r="258" spans="3:5" x14ac:dyDescent="0.25">
      <c r="C258" s="26" t="s">
        <v>916</v>
      </c>
      <c r="D258" s="43" t="str">
        <f t="shared" si="6"/>
        <v>MANVEL</v>
      </c>
      <c r="E258" s="26">
        <f t="shared" si="7"/>
        <v>7</v>
      </c>
    </row>
    <row r="259" spans="3:5" x14ac:dyDescent="0.25">
      <c r="C259" s="26" t="s">
        <v>917</v>
      </c>
      <c r="D259" s="43" t="str">
        <f t="shared" ref="D259:D322" si="8">MID(C259,7,E259-1)</f>
        <v>MONT BELVIEU</v>
      </c>
      <c r="E259" s="26">
        <f t="shared" ref="E259:E322" si="9">FIND("TX",C259,1)-6</f>
        <v>13</v>
      </c>
    </row>
    <row r="260" spans="3:5" x14ac:dyDescent="0.25">
      <c r="C260" s="26" t="s">
        <v>918</v>
      </c>
      <c r="D260" s="43" t="str">
        <f t="shared" si="8"/>
        <v>PEARLAND</v>
      </c>
      <c r="E260" s="26">
        <f t="shared" si="9"/>
        <v>9</v>
      </c>
    </row>
    <row r="261" spans="3:5" x14ac:dyDescent="0.25">
      <c r="C261" s="26" t="s">
        <v>919</v>
      </c>
      <c r="D261" s="43" t="str">
        <f t="shared" si="8"/>
        <v>RAYWOOD</v>
      </c>
      <c r="E261" s="26">
        <f t="shared" si="9"/>
        <v>8</v>
      </c>
    </row>
    <row r="262" spans="3:5" x14ac:dyDescent="0.25">
      <c r="C262" s="26" t="s">
        <v>920</v>
      </c>
      <c r="D262" s="43" t="str">
        <f t="shared" si="8"/>
        <v>ROSHARON</v>
      </c>
      <c r="E262" s="26">
        <f t="shared" si="9"/>
        <v>9</v>
      </c>
    </row>
    <row r="263" spans="3:5" x14ac:dyDescent="0.25">
      <c r="C263" s="26" t="s">
        <v>921</v>
      </c>
      <c r="D263" s="43" t="str">
        <f t="shared" si="8"/>
        <v>SARATOGA</v>
      </c>
      <c r="E263" s="26">
        <f t="shared" si="9"/>
        <v>9</v>
      </c>
    </row>
    <row r="264" spans="3:5" x14ac:dyDescent="0.25">
      <c r="C264" s="26" t="s">
        <v>922</v>
      </c>
      <c r="D264" s="43" t="str">
        <f t="shared" si="8"/>
        <v>SEABROOK</v>
      </c>
      <c r="E264" s="26">
        <f t="shared" si="9"/>
        <v>9</v>
      </c>
    </row>
    <row r="265" spans="3:5" x14ac:dyDescent="0.25">
      <c r="C265" s="26" t="s">
        <v>923</v>
      </c>
      <c r="D265" s="43" t="str">
        <f t="shared" si="8"/>
        <v>SOUTH HOUSTON</v>
      </c>
      <c r="E265" s="26">
        <f t="shared" si="9"/>
        <v>14</v>
      </c>
    </row>
    <row r="266" spans="3:5" x14ac:dyDescent="0.25">
      <c r="C266" s="26" t="s">
        <v>924</v>
      </c>
      <c r="D266" s="43" t="str">
        <f t="shared" si="8"/>
        <v>TEXAS CITY</v>
      </c>
      <c r="E266" s="26">
        <f t="shared" si="9"/>
        <v>11</v>
      </c>
    </row>
    <row r="267" spans="3:5" x14ac:dyDescent="0.25">
      <c r="C267" s="26" t="s">
        <v>925</v>
      </c>
      <c r="D267" s="43" t="str">
        <f t="shared" si="8"/>
        <v>WALLISVILLE</v>
      </c>
      <c r="E267" s="26">
        <f t="shared" si="9"/>
        <v>12</v>
      </c>
    </row>
    <row r="268" spans="3:5" x14ac:dyDescent="0.25">
      <c r="C268" s="26" t="s">
        <v>926</v>
      </c>
      <c r="D268" s="43" t="str">
        <f t="shared" si="8"/>
        <v>WEBSTER</v>
      </c>
      <c r="E268" s="26">
        <f t="shared" si="9"/>
        <v>8</v>
      </c>
    </row>
    <row r="269" spans="3:5" x14ac:dyDescent="0.25">
      <c r="C269" s="26" t="s">
        <v>927</v>
      </c>
      <c r="D269" s="43" t="str">
        <f t="shared" si="8"/>
        <v>BRIDGE CITY</v>
      </c>
      <c r="E269" s="26">
        <f t="shared" si="9"/>
        <v>12</v>
      </c>
    </row>
    <row r="270" spans="3:5" x14ac:dyDescent="0.25">
      <c r="C270" s="26" t="s">
        <v>928</v>
      </c>
      <c r="D270" s="43" t="str">
        <f t="shared" si="8"/>
        <v>BUNA</v>
      </c>
      <c r="E270" s="26">
        <f t="shared" si="9"/>
        <v>5</v>
      </c>
    </row>
    <row r="271" spans="3:5" x14ac:dyDescent="0.25">
      <c r="C271" s="26" t="s">
        <v>929</v>
      </c>
      <c r="D271" s="43" t="str">
        <f t="shared" si="8"/>
        <v>CHINA</v>
      </c>
      <c r="E271" s="26">
        <f t="shared" si="9"/>
        <v>6</v>
      </c>
    </row>
    <row r="272" spans="3:5" x14ac:dyDescent="0.25">
      <c r="C272" s="26" t="s">
        <v>930</v>
      </c>
      <c r="D272" s="43" t="str">
        <f t="shared" si="8"/>
        <v>DEWEYVILLE</v>
      </c>
      <c r="E272" s="26">
        <f t="shared" si="9"/>
        <v>11</v>
      </c>
    </row>
    <row r="273" spans="3:5" x14ac:dyDescent="0.25">
      <c r="C273" s="26" t="s">
        <v>931</v>
      </c>
      <c r="D273" s="43" t="str">
        <f t="shared" si="8"/>
        <v>EVADALE</v>
      </c>
      <c r="E273" s="26">
        <f t="shared" si="9"/>
        <v>8</v>
      </c>
    </row>
    <row r="274" spans="3:5" x14ac:dyDescent="0.25">
      <c r="C274" s="26" t="s">
        <v>932</v>
      </c>
      <c r="D274" s="43" t="str">
        <f t="shared" si="8"/>
        <v>FRED</v>
      </c>
      <c r="E274" s="26">
        <f t="shared" si="9"/>
        <v>5</v>
      </c>
    </row>
    <row r="275" spans="3:5" x14ac:dyDescent="0.25">
      <c r="C275" s="26" t="s">
        <v>933</v>
      </c>
      <c r="D275" s="43" t="str">
        <f t="shared" si="8"/>
        <v>GILCHRIST</v>
      </c>
      <c r="E275" s="26">
        <f t="shared" si="9"/>
        <v>10</v>
      </c>
    </row>
    <row r="276" spans="3:5" x14ac:dyDescent="0.25">
      <c r="C276" s="26" t="s">
        <v>934</v>
      </c>
      <c r="D276" s="43" t="str">
        <f t="shared" si="8"/>
        <v>GROVES</v>
      </c>
      <c r="E276" s="26">
        <f t="shared" si="9"/>
        <v>7</v>
      </c>
    </row>
    <row r="277" spans="3:5" x14ac:dyDescent="0.25">
      <c r="C277" s="26" t="s">
        <v>935</v>
      </c>
      <c r="D277" s="43" t="str">
        <f t="shared" si="8"/>
        <v>HAMSHIRE</v>
      </c>
      <c r="E277" s="26">
        <f t="shared" si="9"/>
        <v>9</v>
      </c>
    </row>
    <row r="278" spans="3:5" x14ac:dyDescent="0.25">
      <c r="C278" s="26" t="s">
        <v>936</v>
      </c>
      <c r="D278" s="43" t="str">
        <f t="shared" si="8"/>
        <v>HIGH ISLAND</v>
      </c>
      <c r="E278" s="26">
        <f t="shared" si="9"/>
        <v>12</v>
      </c>
    </row>
    <row r="279" spans="3:5" x14ac:dyDescent="0.25">
      <c r="C279" s="26" t="s">
        <v>937</v>
      </c>
      <c r="D279" s="43" t="str">
        <f t="shared" si="8"/>
        <v>HILLISTER</v>
      </c>
      <c r="E279" s="26">
        <f t="shared" si="9"/>
        <v>10</v>
      </c>
    </row>
    <row r="280" spans="3:5" x14ac:dyDescent="0.25">
      <c r="C280" s="26" t="s">
        <v>938</v>
      </c>
      <c r="D280" s="43" t="str">
        <f t="shared" si="8"/>
        <v>KOUNTZE</v>
      </c>
      <c r="E280" s="26">
        <f t="shared" si="9"/>
        <v>8</v>
      </c>
    </row>
    <row r="281" spans="3:5" x14ac:dyDescent="0.25">
      <c r="C281" s="26" t="s">
        <v>939</v>
      </c>
      <c r="D281" s="43" t="str">
        <f t="shared" si="8"/>
        <v>MAURICEVILLE</v>
      </c>
      <c r="E281" s="26">
        <f t="shared" si="9"/>
        <v>13</v>
      </c>
    </row>
    <row r="282" spans="3:5" x14ac:dyDescent="0.25">
      <c r="C282" s="26" t="s">
        <v>940</v>
      </c>
      <c r="D282" s="43" t="str">
        <f t="shared" si="8"/>
        <v>NEDERLAND</v>
      </c>
      <c r="E282" s="26">
        <f t="shared" si="9"/>
        <v>10</v>
      </c>
    </row>
    <row r="283" spans="3:5" x14ac:dyDescent="0.25">
      <c r="C283" s="26" t="s">
        <v>941</v>
      </c>
      <c r="D283" s="43" t="str">
        <f t="shared" si="8"/>
        <v>NOME</v>
      </c>
      <c r="E283" s="26">
        <f t="shared" si="9"/>
        <v>5</v>
      </c>
    </row>
    <row r="284" spans="3:5" x14ac:dyDescent="0.25">
      <c r="C284" s="26" t="s">
        <v>942</v>
      </c>
      <c r="D284" s="43" t="str">
        <f t="shared" si="8"/>
        <v>ORANGE</v>
      </c>
      <c r="E284" s="26">
        <f t="shared" si="9"/>
        <v>7</v>
      </c>
    </row>
    <row r="285" spans="3:5" x14ac:dyDescent="0.25">
      <c r="C285" s="26" t="s">
        <v>943</v>
      </c>
      <c r="D285" s="43" t="str">
        <f t="shared" si="8"/>
        <v>ORANGEFIELD</v>
      </c>
      <c r="E285" s="26">
        <f t="shared" si="9"/>
        <v>12</v>
      </c>
    </row>
    <row r="286" spans="3:5" x14ac:dyDescent="0.25">
      <c r="C286" s="26" t="s">
        <v>944</v>
      </c>
      <c r="D286" s="43" t="str">
        <f t="shared" si="8"/>
        <v>PORT ARTHUR</v>
      </c>
      <c r="E286" s="26">
        <f t="shared" si="9"/>
        <v>12</v>
      </c>
    </row>
    <row r="287" spans="3:5" x14ac:dyDescent="0.25">
      <c r="C287" s="26" t="s">
        <v>945</v>
      </c>
      <c r="D287" s="43" t="str">
        <f t="shared" si="8"/>
        <v>PORT BOLIVAR</v>
      </c>
      <c r="E287" s="26">
        <f t="shared" si="9"/>
        <v>13</v>
      </c>
    </row>
    <row r="288" spans="3:5" x14ac:dyDescent="0.25">
      <c r="C288" s="26" t="s">
        <v>946</v>
      </c>
      <c r="D288" s="43" t="str">
        <f t="shared" si="8"/>
        <v>PORT NECHES</v>
      </c>
      <c r="E288" s="26">
        <f t="shared" si="9"/>
        <v>12</v>
      </c>
    </row>
    <row r="289" spans="3:5" x14ac:dyDescent="0.25">
      <c r="C289" s="26" t="s">
        <v>947</v>
      </c>
      <c r="D289" s="43" t="str">
        <f t="shared" si="8"/>
        <v>SABINE PASS</v>
      </c>
      <c r="E289" s="26">
        <f t="shared" si="9"/>
        <v>12</v>
      </c>
    </row>
    <row r="290" spans="3:5" x14ac:dyDescent="0.25">
      <c r="C290" s="26" t="s">
        <v>948</v>
      </c>
      <c r="D290" s="43" t="str">
        <f t="shared" si="8"/>
        <v>SILSBEE</v>
      </c>
      <c r="E290" s="26">
        <f t="shared" si="9"/>
        <v>8</v>
      </c>
    </row>
    <row r="291" spans="3:5" x14ac:dyDescent="0.25">
      <c r="C291" s="26" t="s">
        <v>949</v>
      </c>
      <c r="D291" s="43" t="str">
        <f t="shared" si="8"/>
        <v>LUMBERTON</v>
      </c>
      <c r="E291" s="26">
        <f t="shared" si="9"/>
        <v>10</v>
      </c>
    </row>
    <row r="292" spans="3:5" x14ac:dyDescent="0.25">
      <c r="C292" s="26" t="s">
        <v>950</v>
      </c>
      <c r="D292" s="43" t="str">
        <f t="shared" si="8"/>
        <v>SOUR LAKE</v>
      </c>
      <c r="E292" s="26">
        <f t="shared" si="9"/>
        <v>10</v>
      </c>
    </row>
    <row r="293" spans="3:5" x14ac:dyDescent="0.25">
      <c r="C293" s="26" t="s">
        <v>951</v>
      </c>
      <c r="D293" s="43" t="str">
        <f t="shared" si="8"/>
        <v>SPURGER</v>
      </c>
      <c r="E293" s="26">
        <f t="shared" si="9"/>
        <v>8</v>
      </c>
    </row>
    <row r="294" spans="3:5" x14ac:dyDescent="0.25">
      <c r="C294" s="26" t="s">
        <v>952</v>
      </c>
      <c r="D294" s="43" t="str">
        <f t="shared" si="8"/>
        <v>STOWELL</v>
      </c>
      <c r="E294" s="26">
        <f t="shared" si="9"/>
        <v>8</v>
      </c>
    </row>
    <row r="295" spans="3:5" x14ac:dyDescent="0.25">
      <c r="C295" s="26" t="s">
        <v>953</v>
      </c>
      <c r="D295" s="43" t="str">
        <f t="shared" si="8"/>
        <v>VIDOR</v>
      </c>
      <c r="E295" s="26">
        <f t="shared" si="9"/>
        <v>6</v>
      </c>
    </row>
    <row r="296" spans="3:5" x14ac:dyDescent="0.25">
      <c r="C296" s="26" t="s">
        <v>954</v>
      </c>
      <c r="D296" s="43" t="str">
        <f t="shared" si="8"/>
        <v>VILLAGE MILLS</v>
      </c>
      <c r="E296" s="26">
        <f t="shared" si="9"/>
        <v>14</v>
      </c>
    </row>
    <row r="297" spans="3:5" x14ac:dyDescent="0.25">
      <c r="C297" s="26" t="s">
        <v>955</v>
      </c>
      <c r="D297" s="43" t="str">
        <f t="shared" si="8"/>
        <v>WARREN</v>
      </c>
      <c r="E297" s="26">
        <f t="shared" si="9"/>
        <v>7</v>
      </c>
    </row>
    <row r="298" spans="3:5" x14ac:dyDescent="0.25">
      <c r="C298" s="26" t="s">
        <v>956</v>
      </c>
      <c r="D298" s="43" t="str">
        <f t="shared" si="8"/>
        <v>WINNIE</v>
      </c>
      <c r="E298" s="26">
        <f t="shared" si="9"/>
        <v>7</v>
      </c>
    </row>
    <row r="299" spans="3:5" x14ac:dyDescent="0.25">
      <c r="C299" s="26" t="s">
        <v>957</v>
      </c>
      <c r="D299" s="43" t="str">
        <f t="shared" si="8"/>
        <v>BEAUMONT</v>
      </c>
      <c r="E299" s="26">
        <f t="shared" si="9"/>
        <v>9</v>
      </c>
    </row>
    <row r="300" spans="3:5" x14ac:dyDescent="0.25">
      <c r="C300" s="26" t="s">
        <v>958</v>
      </c>
      <c r="D300" s="43" t="str">
        <f t="shared" si="8"/>
        <v>BRYAN</v>
      </c>
      <c r="E300" s="26">
        <f t="shared" si="9"/>
        <v>6</v>
      </c>
    </row>
    <row r="301" spans="3:5" x14ac:dyDescent="0.25">
      <c r="C301" s="26" t="s">
        <v>959</v>
      </c>
      <c r="D301" s="43" t="str">
        <f t="shared" si="8"/>
        <v>ANDERSON</v>
      </c>
      <c r="E301" s="26">
        <f t="shared" si="9"/>
        <v>9</v>
      </c>
    </row>
    <row r="302" spans="3:5" x14ac:dyDescent="0.25">
      <c r="C302" s="26" t="s">
        <v>960</v>
      </c>
      <c r="D302" s="43" t="str">
        <f t="shared" si="8"/>
        <v>BEDIAS</v>
      </c>
      <c r="E302" s="26">
        <f t="shared" si="9"/>
        <v>7</v>
      </c>
    </row>
    <row r="303" spans="3:5" x14ac:dyDescent="0.25">
      <c r="C303" s="26" t="s">
        <v>961</v>
      </c>
      <c r="D303" s="43" t="str">
        <f t="shared" si="8"/>
        <v>BRENHAM</v>
      </c>
      <c r="E303" s="26">
        <f t="shared" si="9"/>
        <v>8</v>
      </c>
    </row>
    <row r="304" spans="3:5" x14ac:dyDescent="0.25">
      <c r="C304" s="26" t="s">
        <v>962</v>
      </c>
      <c r="D304" s="43" t="str">
        <f t="shared" si="8"/>
        <v>BURTON</v>
      </c>
      <c r="E304" s="26">
        <f t="shared" si="9"/>
        <v>7</v>
      </c>
    </row>
    <row r="305" spans="3:5" x14ac:dyDescent="0.25">
      <c r="C305" s="26" t="s">
        <v>963</v>
      </c>
      <c r="D305" s="43" t="str">
        <f t="shared" si="8"/>
        <v>CALDWELL</v>
      </c>
      <c r="E305" s="26">
        <f t="shared" si="9"/>
        <v>9</v>
      </c>
    </row>
    <row r="306" spans="3:5" x14ac:dyDescent="0.25">
      <c r="C306" s="26" t="s">
        <v>964</v>
      </c>
      <c r="D306" s="43" t="str">
        <f t="shared" si="8"/>
        <v>CALVERT</v>
      </c>
      <c r="E306" s="26">
        <f t="shared" si="9"/>
        <v>8</v>
      </c>
    </row>
    <row r="307" spans="3:5" x14ac:dyDescent="0.25">
      <c r="C307" s="26" t="s">
        <v>965</v>
      </c>
      <c r="D307" s="43" t="str">
        <f t="shared" si="8"/>
        <v>CHRIESMAN</v>
      </c>
      <c r="E307" s="26">
        <f t="shared" si="9"/>
        <v>10</v>
      </c>
    </row>
    <row r="308" spans="3:5" x14ac:dyDescent="0.25">
      <c r="C308" s="26" t="s">
        <v>966</v>
      </c>
      <c r="D308" s="43" t="str">
        <f t="shared" si="8"/>
        <v>COLLEGE STATION</v>
      </c>
      <c r="E308" s="26">
        <f t="shared" si="9"/>
        <v>16</v>
      </c>
    </row>
    <row r="309" spans="3:5" x14ac:dyDescent="0.25">
      <c r="C309" s="26" t="s">
        <v>967</v>
      </c>
      <c r="D309" s="43" t="str">
        <f t="shared" si="8"/>
        <v>CONCORD</v>
      </c>
      <c r="E309" s="26">
        <f t="shared" si="9"/>
        <v>8</v>
      </c>
    </row>
    <row r="310" spans="3:5" x14ac:dyDescent="0.25">
      <c r="C310" s="26" t="s">
        <v>968</v>
      </c>
      <c r="D310" s="43" t="str">
        <f t="shared" si="8"/>
        <v>DEANVILLE</v>
      </c>
      <c r="E310" s="26">
        <f t="shared" si="9"/>
        <v>10</v>
      </c>
    </row>
    <row r="311" spans="3:5" x14ac:dyDescent="0.25">
      <c r="C311" s="26" t="s">
        <v>969</v>
      </c>
      <c r="D311" s="43" t="str">
        <f t="shared" si="8"/>
        <v>DIME BOX</v>
      </c>
      <c r="E311" s="26">
        <f t="shared" si="9"/>
        <v>9</v>
      </c>
    </row>
    <row r="312" spans="3:5" x14ac:dyDescent="0.25">
      <c r="C312" s="26" t="s">
        <v>970</v>
      </c>
      <c r="D312" s="43" t="str">
        <f t="shared" si="8"/>
        <v>FLYNN</v>
      </c>
      <c r="E312" s="26">
        <f t="shared" si="9"/>
        <v>6</v>
      </c>
    </row>
    <row r="313" spans="3:5" x14ac:dyDescent="0.25">
      <c r="C313" s="26" t="s">
        <v>971</v>
      </c>
      <c r="D313" s="43" t="str">
        <f t="shared" si="8"/>
        <v>FRANKLIN</v>
      </c>
      <c r="E313" s="26">
        <f t="shared" si="9"/>
        <v>9</v>
      </c>
    </row>
    <row r="314" spans="3:5" x14ac:dyDescent="0.25">
      <c r="C314" s="26" t="s">
        <v>972</v>
      </c>
      <c r="D314" s="43" t="str">
        <f t="shared" si="8"/>
        <v>GAUSE</v>
      </c>
      <c r="E314" s="26">
        <f t="shared" si="9"/>
        <v>6</v>
      </c>
    </row>
    <row r="315" spans="3:5" x14ac:dyDescent="0.25">
      <c r="C315" s="26" t="s">
        <v>973</v>
      </c>
      <c r="D315" s="43" t="str">
        <f t="shared" si="8"/>
        <v>HEARNE</v>
      </c>
      <c r="E315" s="26">
        <f t="shared" si="9"/>
        <v>7</v>
      </c>
    </row>
    <row r="316" spans="3:5" x14ac:dyDescent="0.25">
      <c r="C316" s="26" t="s">
        <v>974</v>
      </c>
      <c r="D316" s="43" t="str">
        <f t="shared" si="8"/>
        <v>IOLA</v>
      </c>
      <c r="E316" s="26">
        <f t="shared" si="9"/>
        <v>5</v>
      </c>
    </row>
    <row r="317" spans="3:5" x14ac:dyDescent="0.25">
      <c r="C317" s="26" t="s">
        <v>975</v>
      </c>
      <c r="D317" s="43" t="str">
        <f t="shared" si="8"/>
        <v>KURTEN</v>
      </c>
      <c r="E317" s="26">
        <f t="shared" si="9"/>
        <v>7</v>
      </c>
    </row>
    <row r="318" spans="3:5" x14ac:dyDescent="0.25">
      <c r="C318" s="26" t="s">
        <v>976</v>
      </c>
      <c r="D318" s="43" t="str">
        <f t="shared" si="8"/>
        <v>LYONS</v>
      </c>
      <c r="E318" s="26">
        <f t="shared" si="9"/>
        <v>6</v>
      </c>
    </row>
    <row r="319" spans="3:5" x14ac:dyDescent="0.25">
      <c r="C319" s="26" t="s">
        <v>977</v>
      </c>
      <c r="D319" s="43" t="str">
        <f t="shared" si="8"/>
        <v>MADISONVILLE</v>
      </c>
      <c r="E319" s="26">
        <f t="shared" si="9"/>
        <v>13</v>
      </c>
    </row>
    <row r="320" spans="3:5" x14ac:dyDescent="0.25">
      <c r="C320" s="26" t="s">
        <v>978</v>
      </c>
      <c r="D320" s="43" t="str">
        <f t="shared" si="8"/>
        <v>MARQUEZ</v>
      </c>
      <c r="E320" s="26">
        <f t="shared" si="9"/>
        <v>8</v>
      </c>
    </row>
    <row r="321" spans="3:5" x14ac:dyDescent="0.25">
      <c r="C321" s="26" t="s">
        <v>979</v>
      </c>
      <c r="D321" s="43" t="str">
        <f t="shared" si="8"/>
        <v>MILLICAN</v>
      </c>
      <c r="E321" s="26">
        <f t="shared" si="9"/>
        <v>9</v>
      </c>
    </row>
    <row r="322" spans="3:5" x14ac:dyDescent="0.25">
      <c r="C322" s="26" t="s">
        <v>980</v>
      </c>
      <c r="D322" s="43" t="str">
        <f t="shared" si="8"/>
        <v>MUMFORD</v>
      </c>
      <c r="E322" s="26">
        <f t="shared" si="9"/>
        <v>8</v>
      </c>
    </row>
    <row r="323" spans="3:5" x14ac:dyDescent="0.25">
      <c r="C323" s="26" t="s">
        <v>981</v>
      </c>
      <c r="D323" s="43" t="str">
        <f t="shared" ref="D323:D386" si="10">MID(C323,7,E323-1)</f>
        <v>NAVASOTA</v>
      </c>
      <c r="E323" s="26">
        <f t="shared" ref="E323:E386" si="11">FIND("TX",C323,1)-6</f>
        <v>9</v>
      </c>
    </row>
    <row r="324" spans="3:5" x14ac:dyDescent="0.25">
      <c r="C324" s="26" t="s">
        <v>982</v>
      </c>
      <c r="D324" s="43" t="str">
        <f t="shared" si="10"/>
        <v>NEW BADEN</v>
      </c>
      <c r="E324" s="26">
        <f t="shared" si="11"/>
        <v>10</v>
      </c>
    </row>
    <row r="325" spans="3:5" x14ac:dyDescent="0.25">
      <c r="C325" s="26" t="s">
        <v>983</v>
      </c>
      <c r="D325" s="43" t="str">
        <f t="shared" si="10"/>
        <v>NORMANGEE</v>
      </c>
      <c r="E325" s="26">
        <f t="shared" si="11"/>
        <v>10</v>
      </c>
    </row>
    <row r="326" spans="3:5" x14ac:dyDescent="0.25">
      <c r="C326" s="26" t="s">
        <v>984</v>
      </c>
      <c r="D326" s="43" t="str">
        <f t="shared" si="10"/>
        <v>NORTH ZULCH</v>
      </c>
      <c r="E326" s="26">
        <f t="shared" si="11"/>
        <v>12</v>
      </c>
    </row>
    <row r="327" spans="3:5" x14ac:dyDescent="0.25">
      <c r="C327" s="26" t="s">
        <v>985</v>
      </c>
      <c r="D327" s="43" t="str">
        <f t="shared" si="10"/>
        <v>RICHARDS</v>
      </c>
      <c r="E327" s="26">
        <f t="shared" si="11"/>
        <v>9</v>
      </c>
    </row>
    <row r="328" spans="3:5" x14ac:dyDescent="0.25">
      <c r="C328" s="26" t="s">
        <v>986</v>
      </c>
      <c r="D328" s="43" t="str">
        <f t="shared" si="10"/>
        <v>ROANS PRAIRIE</v>
      </c>
      <c r="E328" s="26">
        <f t="shared" si="11"/>
        <v>14</v>
      </c>
    </row>
    <row r="329" spans="3:5" x14ac:dyDescent="0.25">
      <c r="C329" s="26" t="s">
        <v>987</v>
      </c>
      <c r="D329" s="43" t="str">
        <f t="shared" si="10"/>
        <v>SHIRO</v>
      </c>
      <c r="E329" s="26">
        <f t="shared" si="11"/>
        <v>6</v>
      </c>
    </row>
    <row r="330" spans="3:5" x14ac:dyDescent="0.25">
      <c r="C330" s="26" t="s">
        <v>988</v>
      </c>
      <c r="D330" s="43" t="str">
        <f t="shared" si="10"/>
        <v>SNOOK</v>
      </c>
      <c r="E330" s="26">
        <f t="shared" si="11"/>
        <v>6</v>
      </c>
    </row>
    <row r="331" spans="3:5" x14ac:dyDescent="0.25">
      <c r="C331" s="26" t="s">
        <v>989</v>
      </c>
      <c r="D331" s="43" t="str">
        <f t="shared" si="10"/>
        <v>SOMERVILLE</v>
      </c>
      <c r="E331" s="26">
        <f t="shared" si="11"/>
        <v>11</v>
      </c>
    </row>
    <row r="332" spans="3:5" x14ac:dyDescent="0.25">
      <c r="C332" s="26" t="s">
        <v>990</v>
      </c>
      <c r="D332" s="43" t="str">
        <f t="shared" si="10"/>
        <v>WASHINGTON</v>
      </c>
      <c r="E332" s="26">
        <f t="shared" si="11"/>
        <v>11</v>
      </c>
    </row>
    <row r="333" spans="3:5" x14ac:dyDescent="0.25">
      <c r="C333" s="26" t="s">
        <v>991</v>
      </c>
      <c r="D333" s="43" t="str">
        <f t="shared" si="10"/>
        <v>WELLBORN</v>
      </c>
      <c r="E333" s="26">
        <f t="shared" si="11"/>
        <v>9</v>
      </c>
    </row>
    <row r="334" spans="3:5" x14ac:dyDescent="0.25">
      <c r="C334" s="26" t="s">
        <v>992</v>
      </c>
      <c r="D334" s="43" t="str">
        <f t="shared" si="10"/>
        <v>WHEELOCK</v>
      </c>
      <c r="E334" s="26">
        <f t="shared" si="11"/>
        <v>9</v>
      </c>
    </row>
    <row r="335" spans="3:5" x14ac:dyDescent="0.25">
      <c r="C335" s="26" t="s">
        <v>993</v>
      </c>
      <c r="D335" s="43" t="str">
        <f t="shared" si="10"/>
        <v>VICTORIA</v>
      </c>
      <c r="E335" s="26">
        <f t="shared" si="11"/>
        <v>9</v>
      </c>
    </row>
    <row r="336" spans="3:5" x14ac:dyDescent="0.25">
      <c r="C336" s="26" t="s">
        <v>994</v>
      </c>
      <c r="D336" s="43" t="str">
        <f t="shared" si="10"/>
        <v>AUSTWELL</v>
      </c>
      <c r="E336" s="26">
        <f t="shared" si="11"/>
        <v>9</v>
      </c>
    </row>
    <row r="337" spans="3:5" x14ac:dyDescent="0.25">
      <c r="C337" s="26" t="s">
        <v>995</v>
      </c>
      <c r="D337" s="43" t="str">
        <f t="shared" si="10"/>
        <v>BLOOMINGTON</v>
      </c>
      <c r="E337" s="26">
        <f t="shared" si="11"/>
        <v>12</v>
      </c>
    </row>
    <row r="338" spans="3:5" x14ac:dyDescent="0.25">
      <c r="C338" s="26" t="s">
        <v>996</v>
      </c>
      <c r="D338" s="43" t="str">
        <f t="shared" si="10"/>
        <v>CUERO</v>
      </c>
      <c r="E338" s="26">
        <f t="shared" si="11"/>
        <v>6</v>
      </c>
    </row>
    <row r="339" spans="3:5" x14ac:dyDescent="0.25">
      <c r="C339" s="26" t="s">
        <v>997</v>
      </c>
      <c r="D339" s="43" t="str">
        <f t="shared" si="10"/>
        <v>EDNA</v>
      </c>
      <c r="E339" s="26">
        <f t="shared" si="11"/>
        <v>5</v>
      </c>
    </row>
    <row r="340" spans="3:5" x14ac:dyDescent="0.25">
      <c r="C340" s="26" t="s">
        <v>998</v>
      </c>
      <c r="D340" s="43" t="str">
        <f t="shared" si="10"/>
        <v>FANNIN</v>
      </c>
      <c r="E340" s="26">
        <f t="shared" si="11"/>
        <v>7</v>
      </c>
    </row>
    <row r="341" spans="3:5" x14ac:dyDescent="0.25">
      <c r="C341" s="26" t="s">
        <v>999</v>
      </c>
      <c r="D341" s="43" t="str">
        <f t="shared" si="10"/>
        <v>FRANCITAS</v>
      </c>
      <c r="E341" s="26">
        <f t="shared" si="11"/>
        <v>10</v>
      </c>
    </row>
    <row r="342" spans="3:5" x14ac:dyDescent="0.25">
      <c r="C342" s="26" t="s">
        <v>1000</v>
      </c>
      <c r="D342" s="43" t="str">
        <f t="shared" si="10"/>
        <v>GANADO</v>
      </c>
      <c r="E342" s="26">
        <f t="shared" si="11"/>
        <v>7</v>
      </c>
    </row>
    <row r="343" spans="3:5" x14ac:dyDescent="0.25">
      <c r="C343" s="26" t="s">
        <v>1001</v>
      </c>
      <c r="D343" s="43" t="str">
        <f t="shared" si="10"/>
        <v>GOLIAD</v>
      </c>
      <c r="E343" s="26">
        <f t="shared" si="11"/>
        <v>7</v>
      </c>
    </row>
    <row r="344" spans="3:5" x14ac:dyDescent="0.25">
      <c r="C344" s="26" t="s">
        <v>1002</v>
      </c>
      <c r="D344" s="43" t="str">
        <f t="shared" si="10"/>
        <v>HALLETTSVILLE</v>
      </c>
      <c r="E344" s="26">
        <f t="shared" si="11"/>
        <v>14</v>
      </c>
    </row>
    <row r="345" spans="3:5" x14ac:dyDescent="0.25">
      <c r="C345" s="26" t="s">
        <v>1003</v>
      </c>
      <c r="D345" s="43" t="str">
        <f t="shared" si="10"/>
        <v>HOCHHEIM</v>
      </c>
      <c r="E345" s="26">
        <f t="shared" si="11"/>
        <v>9</v>
      </c>
    </row>
    <row r="346" spans="3:5" x14ac:dyDescent="0.25">
      <c r="C346" s="26" t="s">
        <v>1004</v>
      </c>
      <c r="D346" s="43" t="str">
        <f t="shared" si="10"/>
        <v>INEZ</v>
      </c>
      <c r="E346" s="26">
        <f t="shared" si="11"/>
        <v>5</v>
      </c>
    </row>
    <row r="347" spans="3:5" x14ac:dyDescent="0.25">
      <c r="C347" s="26" t="s">
        <v>1005</v>
      </c>
      <c r="D347" s="43" t="str">
        <f t="shared" si="10"/>
        <v>LA SALLE</v>
      </c>
      <c r="E347" s="26">
        <f t="shared" si="11"/>
        <v>9</v>
      </c>
    </row>
    <row r="348" spans="3:5" x14ac:dyDescent="0.25">
      <c r="C348" s="26" t="s">
        <v>1006</v>
      </c>
      <c r="D348" s="43" t="str">
        <f t="shared" si="10"/>
        <v>LA WARD</v>
      </c>
      <c r="E348" s="26">
        <f t="shared" si="11"/>
        <v>8</v>
      </c>
    </row>
    <row r="349" spans="3:5" x14ac:dyDescent="0.25">
      <c r="C349" s="26" t="s">
        <v>1007</v>
      </c>
      <c r="D349" s="43" t="str">
        <f t="shared" si="10"/>
        <v>LOLITA</v>
      </c>
      <c r="E349" s="26">
        <f t="shared" si="11"/>
        <v>7</v>
      </c>
    </row>
    <row r="350" spans="3:5" x14ac:dyDescent="0.25">
      <c r="C350" s="26" t="s">
        <v>1008</v>
      </c>
      <c r="D350" s="43" t="str">
        <f t="shared" si="10"/>
        <v>MCFADDIN</v>
      </c>
      <c r="E350" s="26">
        <f t="shared" si="11"/>
        <v>9</v>
      </c>
    </row>
    <row r="351" spans="3:5" x14ac:dyDescent="0.25">
      <c r="C351" s="26" t="s">
        <v>1009</v>
      </c>
      <c r="D351" s="43" t="str">
        <f t="shared" si="10"/>
        <v>MEYERSVILLE</v>
      </c>
      <c r="E351" s="26">
        <f t="shared" si="11"/>
        <v>12</v>
      </c>
    </row>
    <row r="352" spans="3:5" x14ac:dyDescent="0.25">
      <c r="C352" s="26" t="s">
        <v>1010</v>
      </c>
      <c r="D352" s="43" t="str">
        <f t="shared" si="10"/>
        <v>MOULTON</v>
      </c>
      <c r="E352" s="26">
        <f t="shared" si="11"/>
        <v>8</v>
      </c>
    </row>
    <row r="353" spans="3:5" x14ac:dyDescent="0.25">
      <c r="C353" s="26" t="s">
        <v>1011</v>
      </c>
      <c r="D353" s="43" t="str">
        <f t="shared" si="10"/>
        <v>NURSERY</v>
      </c>
      <c r="E353" s="26">
        <f t="shared" si="11"/>
        <v>8</v>
      </c>
    </row>
    <row r="354" spans="3:5" x14ac:dyDescent="0.25">
      <c r="C354" s="26" t="s">
        <v>1012</v>
      </c>
      <c r="D354" s="43" t="str">
        <f t="shared" si="10"/>
        <v>PLACEDO</v>
      </c>
      <c r="E354" s="26">
        <f t="shared" si="11"/>
        <v>8</v>
      </c>
    </row>
    <row r="355" spans="3:5" x14ac:dyDescent="0.25">
      <c r="C355" s="26" t="s">
        <v>1013</v>
      </c>
      <c r="D355" s="43" t="str">
        <f t="shared" si="10"/>
        <v>POINT COMFORT</v>
      </c>
      <c r="E355" s="26">
        <f t="shared" si="11"/>
        <v>14</v>
      </c>
    </row>
    <row r="356" spans="3:5" x14ac:dyDescent="0.25">
      <c r="C356" s="26" t="s">
        <v>1014</v>
      </c>
      <c r="D356" s="43" t="str">
        <f t="shared" si="10"/>
        <v>PORT LAVACA</v>
      </c>
      <c r="E356" s="26">
        <f t="shared" si="11"/>
        <v>12</v>
      </c>
    </row>
    <row r="357" spans="3:5" x14ac:dyDescent="0.25">
      <c r="C357" s="26" t="s">
        <v>1015</v>
      </c>
      <c r="D357" s="43" t="str">
        <f t="shared" si="10"/>
        <v>PORT O CONNOR</v>
      </c>
      <c r="E357" s="26">
        <f t="shared" si="11"/>
        <v>14</v>
      </c>
    </row>
    <row r="358" spans="3:5" x14ac:dyDescent="0.25">
      <c r="C358" s="26" t="s">
        <v>1016</v>
      </c>
      <c r="D358" s="43" t="str">
        <f t="shared" si="10"/>
        <v>SEADRIFT</v>
      </c>
      <c r="E358" s="26">
        <f t="shared" si="11"/>
        <v>9</v>
      </c>
    </row>
    <row r="359" spans="3:5" x14ac:dyDescent="0.25">
      <c r="C359" s="26" t="s">
        <v>1017</v>
      </c>
      <c r="D359" s="43" t="str">
        <f t="shared" si="10"/>
        <v>SHINER</v>
      </c>
      <c r="E359" s="26">
        <f t="shared" si="11"/>
        <v>7</v>
      </c>
    </row>
    <row r="360" spans="3:5" x14ac:dyDescent="0.25">
      <c r="C360" s="26" t="s">
        <v>1018</v>
      </c>
      <c r="D360" s="43" t="str">
        <f t="shared" si="10"/>
        <v>SUBLIME</v>
      </c>
      <c r="E360" s="26">
        <f t="shared" si="11"/>
        <v>8</v>
      </c>
    </row>
    <row r="361" spans="3:5" x14ac:dyDescent="0.25">
      <c r="C361" s="26" t="s">
        <v>1019</v>
      </c>
      <c r="D361" s="43" t="str">
        <f t="shared" si="10"/>
        <v>SWEET HOME</v>
      </c>
      <c r="E361" s="26">
        <f t="shared" si="11"/>
        <v>11</v>
      </c>
    </row>
    <row r="362" spans="3:5" x14ac:dyDescent="0.25">
      <c r="C362" s="26" t="s">
        <v>1020</v>
      </c>
      <c r="D362" s="43" t="str">
        <f t="shared" si="10"/>
        <v>TELFERNER</v>
      </c>
      <c r="E362" s="26">
        <f t="shared" si="11"/>
        <v>10</v>
      </c>
    </row>
    <row r="363" spans="3:5" x14ac:dyDescent="0.25">
      <c r="C363" s="26" t="s">
        <v>1021</v>
      </c>
      <c r="D363" s="43" t="str">
        <f t="shared" si="10"/>
        <v>THOMASTON</v>
      </c>
      <c r="E363" s="26">
        <f t="shared" si="11"/>
        <v>10</v>
      </c>
    </row>
    <row r="364" spans="3:5" x14ac:dyDescent="0.25">
      <c r="C364" s="26" t="s">
        <v>1022</v>
      </c>
      <c r="D364" s="43" t="str">
        <f t="shared" si="10"/>
        <v>TIVOLI</v>
      </c>
      <c r="E364" s="26">
        <f t="shared" si="11"/>
        <v>7</v>
      </c>
    </row>
    <row r="365" spans="3:5" x14ac:dyDescent="0.25">
      <c r="C365" s="26" t="s">
        <v>1023</v>
      </c>
      <c r="D365" s="43" t="str">
        <f t="shared" si="10"/>
        <v>VANDERBILT</v>
      </c>
      <c r="E365" s="26">
        <f t="shared" si="11"/>
        <v>11</v>
      </c>
    </row>
    <row r="366" spans="3:5" x14ac:dyDescent="0.25">
      <c r="C366" s="26" t="s">
        <v>1024</v>
      </c>
      <c r="D366" s="43" t="str">
        <f t="shared" si="10"/>
        <v>WEESATCHE</v>
      </c>
      <c r="E366" s="26">
        <f t="shared" si="11"/>
        <v>10</v>
      </c>
    </row>
    <row r="367" spans="3:5" x14ac:dyDescent="0.25">
      <c r="C367" s="26" t="s">
        <v>1025</v>
      </c>
      <c r="D367" s="43" t="str">
        <f t="shared" si="10"/>
        <v>WESTHOFF</v>
      </c>
      <c r="E367" s="26">
        <f t="shared" si="11"/>
        <v>9</v>
      </c>
    </row>
    <row r="368" spans="3:5" x14ac:dyDescent="0.25">
      <c r="C368" s="26" t="s">
        <v>1026</v>
      </c>
      <c r="D368" s="43" t="str">
        <f t="shared" si="10"/>
        <v>YOAKUM</v>
      </c>
      <c r="E368" s="26">
        <f t="shared" si="11"/>
        <v>7</v>
      </c>
    </row>
    <row r="369" spans="3:5" x14ac:dyDescent="0.25">
      <c r="C369" s="26" t="s">
        <v>1027</v>
      </c>
      <c r="D369" s="43" t="str">
        <f t="shared" si="10"/>
        <v>ARTESIA WELLS</v>
      </c>
      <c r="E369" s="26">
        <f t="shared" si="11"/>
        <v>14</v>
      </c>
    </row>
    <row r="370" spans="3:5" x14ac:dyDescent="0.25">
      <c r="C370" s="26" t="s">
        <v>1028</v>
      </c>
      <c r="D370" s="43" t="str">
        <f t="shared" si="10"/>
        <v>ATASCOSA</v>
      </c>
      <c r="E370" s="26">
        <f t="shared" si="11"/>
        <v>9</v>
      </c>
    </row>
    <row r="371" spans="3:5" x14ac:dyDescent="0.25">
      <c r="C371" s="26" t="s">
        <v>1029</v>
      </c>
      <c r="D371" s="43" t="str">
        <f t="shared" si="10"/>
        <v>BANDERA</v>
      </c>
      <c r="E371" s="26">
        <f t="shared" si="11"/>
        <v>8</v>
      </c>
    </row>
    <row r="372" spans="3:5" x14ac:dyDescent="0.25">
      <c r="C372" s="26" t="s">
        <v>1030</v>
      </c>
      <c r="D372" s="43" t="str">
        <f t="shared" si="10"/>
        <v>BERGHEIM</v>
      </c>
      <c r="E372" s="26">
        <f t="shared" si="11"/>
        <v>9</v>
      </c>
    </row>
    <row r="373" spans="3:5" x14ac:dyDescent="0.25">
      <c r="C373" s="26" t="s">
        <v>1031</v>
      </c>
      <c r="D373" s="43" t="str">
        <f t="shared" si="10"/>
        <v>BIGFOOT</v>
      </c>
      <c r="E373" s="26">
        <f t="shared" si="11"/>
        <v>8</v>
      </c>
    </row>
    <row r="374" spans="3:5" x14ac:dyDescent="0.25">
      <c r="C374" s="26" t="s">
        <v>1032</v>
      </c>
      <c r="D374" s="43" t="str">
        <f t="shared" si="10"/>
        <v>BOERNE</v>
      </c>
      <c r="E374" s="26">
        <f t="shared" si="11"/>
        <v>7</v>
      </c>
    </row>
    <row r="375" spans="3:5" x14ac:dyDescent="0.25">
      <c r="C375" s="26" t="s">
        <v>1033</v>
      </c>
      <c r="D375" s="43" t="str">
        <f t="shared" si="10"/>
        <v>CALLIHAM</v>
      </c>
      <c r="E375" s="26">
        <f t="shared" si="11"/>
        <v>9</v>
      </c>
    </row>
    <row r="376" spans="3:5" x14ac:dyDescent="0.25">
      <c r="C376" s="26" t="s">
        <v>1034</v>
      </c>
      <c r="D376" s="43" t="str">
        <f t="shared" si="10"/>
        <v>CAMPBELLTON</v>
      </c>
      <c r="E376" s="26">
        <f t="shared" si="11"/>
        <v>12</v>
      </c>
    </row>
    <row r="377" spans="3:5" x14ac:dyDescent="0.25">
      <c r="C377" s="26" t="s">
        <v>1035</v>
      </c>
      <c r="D377" s="43" t="str">
        <f t="shared" si="10"/>
        <v>CASTROVILLE</v>
      </c>
      <c r="E377" s="26">
        <f t="shared" si="11"/>
        <v>12</v>
      </c>
    </row>
    <row r="378" spans="3:5" x14ac:dyDescent="0.25">
      <c r="C378" s="26" t="s">
        <v>1036</v>
      </c>
      <c r="D378" s="43" t="str">
        <f t="shared" si="10"/>
        <v>CENTER POINT</v>
      </c>
      <c r="E378" s="26">
        <f t="shared" si="11"/>
        <v>13</v>
      </c>
    </row>
    <row r="379" spans="3:5" x14ac:dyDescent="0.25">
      <c r="C379" s="26" t="s">
        <v>1037</v>
      </c>
      <c r="D379" s="43" t="str">
        <f t="shared" si="10"/>
        <v>CHARLOTTE</v>
      </c>
      <c r="E379" s="26">
        <f t="shared" si="11"/>
        <v>10</v>
      </c>
    </row>
    <row r="380" spans="3:5" x14ac:dyDescent="0.25">
      <c r="C380" s="26" t="s">
        <v>1038</v>
      </c>
      <c r="D380" s="43" t="str">
        <f t="shared" si="10"/>
        <v>CHRISTINE</v>
      </c>
      <c r="E380" s="26">
        <f t="shared" si="11"/>
        <v>10</v>
      </c>
    </row>
    <row r="381" spans="3:5" x14ac:dyDescent="0.25">
      <c r="C381" s="26" t="s">
        <v>1039</v>
      </c>
      <c r="D381" s="43" t="str">
        <f t="shared" si="10"/>
        <v>COMFORT</v>
      </c>
      <c r="E381" s="26">
        <f t="shared" si="11"/>
        <v>8</v>
      </c>
    </row>
    <row r="382" spans="3:5" x14ac:dyDescent="0.25">
      <c r="C382" s="26" t="s">
        <v>1040</v>
      </c>
      <c r="D382" s="43" t="str">
        <f t="shared" si="10"/>
        <v>COTULLA</v>
      </c>
      <c r="E382" s="26">
        <f t="shared" si="11"/>
        <v>8</v>
      </c>
    </row>
    <row r="383" spans="3:5" x14ac:dyDescent="0.25">
      <c r="C383" s="26" t="s">
        <v>1041</v>
      </c>
      <c r="D383" s="43" t="str">
        <f t="shared" si="10"/>
        <v>DEVINE</v>
      </c>
      <c r="E383" s="26">
        <f t="shared" si="11"/>
        <v>7</v>
      </c>
    </row>
    <row r="384" spans="3:5" x14ac:dyDescent="0.25">
      <c r="C384" s="26" t="s">
        <v>1042</v>
      </c>
      <c r="D384" s="43" t="str">
        <f t="shared" si="10"/>
        <v>DILLEY</v>
      </c>
      <c r="E384" s="26">
        <f t="shared" si="11"/>
        <v>7</v>
      </c>
    </row>
    <row r="385" spans="3:5" x14ac:dyDescent="0.25">
      <c r="C385" s="26" t="s">
        <v>1043</v>
      </c>
      <c r="D385" s="43" t="str">
        <f t="shared" si="10"/>
        <v>ENCINAL</v>
      </c>
      <c r="E385" s="26">
        <f t="shared" si="11"/>
        <v>8</v>
      </c>
    </row>
    <row r="386" spans="3:5" x14ac:dyDescent="0.25">
      <c r="C386" s="26" t="s">
        <v>1044</v>
      </c>
      <c r="D386" s="43" t="str">
        <f t="shared" si="10"/>
        <v>FOWLERTON</v>
      </c>
      <c r="E386" s="26">
        <f t="shared" si="11"/>
        <v>10</v>
      </c>
    </row>
    <row r="387" spans="3:5" x14ac:dyDescent="0.25">
      <c r="C387" s="26" t="s">
        <v>1045</v>
      </c>
      <c r="D387" s="43" t="str">
        <f t="shared" ref="D387:D450" si="12">MID(C387,7,E387-1)</f>
        <v>GEORGE WEST</v>
      </c>
      <c r="E387" s="26">
        <f t="shared" ref="E387:E450" si="13">FIND("TX",C387,1)-6</f>
        <v>12</v>
      </c>
    </row>
    <row r="388" spans="3:5" x14ac:dyDescent="0.25">
      <c r="C388" s="26" t="s">
        <v>1046</v>
      </c>
      <c r="D388" s="43" t="str">
        <f t="shared" si="12"/>
        <v>HELOTES</v>
      </c>
      <c r="E388" s="26">
        <f t="shared" si="13"/>
        <v>8</v>
      </c>
    </row>
    <row r="389" spans="3:5" x14ac:dyDescent="0.25">
      <c r="C389" s="26" t="s">
        <v>1047</v>
      </c>
      <c r="D389" s="43" t="str">
        <f t="shared" si="12"/>
        <v>HUNT</v>
      </c>
      <c r="E389" s="26">
        <f t="shared" si="13"/>
        <v>5</v>
      </c>
    </row>
    <row r="390" spans="3:5" x14ac:dyDescent="0.25">
      <c r="C390" s="26" t="s">
        <v>1048</v>
      </c>
      <c r="D390" s="43" t="str">
        <f t="shared" si="12"/>
        <v>INGRAM</v>
      </c>
      <c r="E390" s="26">
        <f t="shared" si="13"/>
        <v>7</v>
      </c>
    </row>
    <row r="391" spans="3:5" x14ac:dyDescent="0.25">
      <c r="C391" s="26" t="s">
        <v>1049</v>
      </c>
      <c r="D391" s="43" t="str">
        <f t="shared" si="12"/>
        <v>JOURDANTON</v>
      </c>
      <c r="E391" s="26">
        <f t="shared" si="13"/>
        <v>11</v>
      </c>
    </row>
    <row r="392" spans="3:5" x14ac:dyDescent="0.25">
      <c r="C392" s="26" t="s">
        <v>1050</v>
      </c>
      <c r="D392" s="43" t="str">
        <f t="shared" si="12"/>
        <v>KENDALIA</v>
      </c>
      <c r="E392" s="26">
        <f t="shared" si="13"/>
        <v>9</v>
      </c>
    </row>
    <row r="393" spans="3:5" x14ac:dyDescent="0.25">
      <c r="C393" s="26" t="s">
        <v>1051</v>
      </c>
      <c r="D393" s="43" t="str">
        <f t="shared" si="12"/>
        <v>KERRVILLE</v>
      </c>
      <c r="E393" s="26">
        <f t="shared" si="13"/>
        <v>10</v>
      </c>
    </row>
    <row r="394" spans="3:5" x14ac:dyDescent="0.25">
      <c r="C394" s="26" t="s">
        <v>1052</v>
      </c>
      <c r="D394" s="43" t="str">
        <f t="shared" si="12"/>
        <v>LA COSTE</v>
      </c>
      <c r="E394" s="26">
        <f t="shared" si="13"/>
        <v>9</v>
      </c>
    </row>
    <row r="395" spans="3:5" x14ac:dyDescent="0.25">
      <c r="C395" s="26" t="s">
        <v>1053</v>
      </c>
      <c r="D395" s="43" t="str">
        <f t="shared" si="12"/>
        <v>LAREDO</v>
      </c>
      <c r="E395" s="26">
        <f t="shared" si="13"/>
        <v>7</v>
      </c>
    </row>
    <row r="396" spans="3:5" x14ac:dyDescent="0.25">
      <c r="C396" s="26" t="s">
        <v>1054</v>
      </c>
      <c r="D396" s="43" t="str">
        <f t="shared" si="12"/>
        <v>LEMING</v>
      </c>
      <c r="E396" s="26">
        <f t="shared" si="13"/>
        <v>7</v>
      </c>
    </row>
    <row r="397" spans="3:5" x14ac:dyDescent="0.25">
      <c r="C397" s="26" t="s">
        <v>1055</v>
      </c>
      <c r="D397" s="43" t="str">
        <f t="shared" si="12"/>
        <v>LYTLE</v>
      </c>
      <c r="E397" s="26">
        <f t="shared" si="13"/>
        <v>6</v>
      </c>
    </row>
    <row r="398" spans="3:5" x14ac:dyDescent="0.25">
      <c r="C398" s="26" t="s">
        <v>1056</v>
      </c>
      <c r="D398" s="43" t="str">
        <f t="shared" si="12"/>
        <v>MACDONA</v>
      </c>
      <c r="E398" s="26">
        <f t="shared" si="13"/>
        <v>8</v>
      </c>
    </row>
    <row r="399" spans="3:5" x14ac:dyDescent="0.25">
      <c r="C399" s="26" t="s">
        <v>1057</v>
      </c>
      <c r="D399" s="43" t="str">
        <f t="shared" si="12"/>
        <v>MEDINA</v>
      </c>
      <c r="E399" s="26">
        <f t="shared" si="13"/>
        <v>7</v>
      </c>
    </row>
    <row r="400" spans="3:5" x14ac:dyDescent="0.25">
      <c r="C400" s="26" t="s">
        <v>1058</v>
      </c>
      <c r="D400" s="43" t="str">
        <f t="shared" si="12"/>
        <v>MICO</v>
      </c>
      <c r="E400" s="26">
        <f t="shared" si="13"/>
        <v>5</v>
      </c>
    </row>
    <row r="401" spans="3:5" x14ac:dyDescent="0.25">
      <c r="C401" s="26" t="s">
        <v>1059</v>
      </c>
      <c r="D401" s="43" t="str">
        <f t="shared" si="12"/>
        <v>MOORE</v>
      </c>
      <c r="E401" s="26">
        <f t="shared" si="13"/>
        <v>6</v>
      </c>
    </row>
    <row r="402" spans="3:5" x14ac:dyDescent="0.25">
      <c r="C402" s="26" t="s">
        <v>1060</v>
      </c>
      <c r="D402" s="43" t="str">
        <f t="shared" si="12"/>
        <v>MOUNTAIN HOME</v>
      </c>
      <c r="E402" s="26">
        <f t="shared" si="13"/>
        <v>14</v>
      </c>
    </row>
    <row r="403" spans="3:5" x14ac:dyDescent="0.25">
      <c r="C403" s="26" t="s">
        <v>1061</v>
      </c>
      <c r="D403" s="43" t="str">
        <f t="shared" si="12"/>
        <v>NATALIA</v>
      </c>
      <c r="E403" s="26">
        <f t="shared" si="13"/>
        <v>8</v>
      </c>
    </row>
    <row r="404" spans="3:5" x14ac:dyDescent="0.25">
      <c r="C404" s="26" t="s">
        <v>1062</v>
      </c>
      <c r="D404" s="43" t="str">
        <f t="shared" si="12"/>
        <v>OAKVILLE</v>
      </c>
      <c r="E404" s="26">
        <f t="shared" si="13"/>
        <v>9</v>
      </c>
    </row>
    <row r="405" spans="3:5" x14ac:dyDescent="0.25">
      <c r="C405" s="26" t="s">
        <v>1063</v>
      </c>
      <c r="D405" s="43" t="str">
        <f t="shared" si="12"/>
        <v>PEARSALL</v>
      </c>
      <c r="E405" s="26">
        <f t="shared" si="13"/>
        <v>9</v>
      </c>
    </row>
    <row r="406" spans="3:5" x14ac:dyDescent="0.25">
      <c r="C406" s="26" t="s">
        <v>1064</v>
      </c>
      <c r="D406" s="43" t="str">
        <f t="shared" si="12"/>
        <v>PEGGY</v>
      </c>
      <c r="E406" s="26">
        <f t="shared" si="13"/>
        <v>6</v>
      </c>
    </row>
    <row r="407" spans="3:5" x14ac:dyDescent="0.25">
      <c r="C407" s="26" t="s">
        <v>1065</v>
      </c>
      <c r="D407" s="43" t="str">
        <f t="shared" si="12"/>
        <v>PIPE CREEK</v>
      </c>
      <c r="E407" s="26">
        <f t="shared" si="13"/>
        <v>11</v>
      </c>
    </row>
    <row r="408" spans="3:5" x14ac:dyDescent="0.25">
      <c r="C408" s="26" t="s">
        <v>1066</v>
      </c>
      <c r="D408" s="43" t="str">
        <f t="shared" si="12"/>
        <v>LAKEHILLS</v>
      </c>
      <c r="E408" s="26">
        <f t="shared" si="13"/>
        <v>10</v>
      </c>
    </row>
    <row r="409" spans="3:5" x14ac:dyDescent="0.25">
      <c r="C409" s="26" t="s">
        <v>1067</v>
      </c>
      <c r="D409" s="43" t="str">
        <f t="shared" si="12"/>
        <v>PLEASANTON</v>
      </c>
      <c r="E409" s="26">
        <f t="shared" si="13"/>
        <v>11</v>
      </c>
    </row>
    <row r="410" spans="3:5" x14ac:dyDescent="0.25">
      <c r="C410" s="26" t="s">
        <v>1068</v>
      </c>
      <c r="D410" s="43" t="str">
        <f t="shared" si="12"/>
        <v>POTEET</v>
      </c>
      <c r="E410" s="26">
        <f t="shared" si="13"/>
        <v>7</v>
      </c>
    </row>
    <row r="411" spans="3:5" x14ac:dyDescent="0.25">
      <c r="C411" s="26" t="s">
        <v>1069</v>
      </c>
      <c r="D411" s="43" t="str">
        <f t="shared" si="12"/>
        <v>RIO MEDINA</v>
      </c>
      <c r="E411" s="26">
        <f t="shared" si="13"/>
        <v>11</v>
      </c>
    </row>
    <row r="412" spans="3:5" x14ac:dyDescent="0.25">
      <c r="C412" s="26" t="s">
        <v>1070</v>
      </c>
      <c r="D412" s="43" t="str">
        <f t="shared" si="12"/>
        <v>SAN YGNACIO</v>
      </c>
      <c r="E412" s="26">
        <f t="shared" si="13"/>
        <v>12</v>
      </c>
    </row>
    <row r="413" spans="3:5" x14ac:dyDescent="0.25">
      <c r="C413" s="26" t="s">
        <v>1071</v>
      </c>
      <c r="D413" s="43" t="str">
        <f t="shared" si="12"/>
        <v>SOMERSET</v>
      </c>
      <c r="E413" s="26">
        <f t="shared" si="13"/>
        <v>9</v>
      </c>
    </row>
    <row r="414" spans="3:5" x14ac:dyDescent="0.25">
      <c r="C414" s="26" t="s">
        <v>1072</v>
      </c>
      <c r="D414" s="43" t="str">
        <f t="shared" si="12"/>
        <v>SPRING BRANCH</v>
      </c>
      <c r="E414" s="26">
        <f t="shared" si="13"/>
        <v>14</v>
      </c>
    </row>
    <row r="415" spans="3:5" x14ac:dyDescent="0.25">
      <c r="C415" s="26" t="s">
        <v>1073</v>
      </c>
      <c r="D415" s="43" t="str">
        <f t="shared" si="12"/>
        <v>THREE RIVERS</v>
      </c>
      <c r="E415" s="26">
        <f t="shared" si="13"/>
        <v>13</v>
      </c>
    </row>
    <row r="416" spans="3:5" x14ac:dyDescent="0.25">
      <c r="C416" s="26" t="s">
        <v>1074</v>
      </c>
      <c r="D416" s="43" t="str">
        <f t="shared" si="12"/>
        <v>TILDEN</v>
      </c>
      <c r="E416" s="26">
        <f t="shared" si="13"/>
        <v>7</v>
      </c>
    </row>
    <row r="417" spans="3:5" x14ac:dyDescent="0.25">
      <c r="C417" s="26" t="s">
        <v>1075</v>
      </c>
      <c r="D417" s="43" t="str">
        <f t="shared" si="12"/>
        <v>VON ORMY</v>
      </c>
      <c r="E417" s="26">
        <f t="shared" si="13"/>
        <v>9</v>
      </c>
    </row>
    <row r="418" spans="3:5" x14ac:dyDescent="0.25">
      <c r="C418" s="26" t="s">
        <v>1076</v>
      </c>
      <c r="D418" s="43" t="str">
        <f t="shared" si="12"/>
        <v>WARING</v>
      </c>
      <c r="E418" s="26">
        <f t="shared" si="13"/>
        <v>7</v>
      </c>
    </row>
    <row r="419" spans="3:5" x14ac:dyDescent="0.25">
      <c r="C419" s="26" t="s">
        <v>1077</v>
      </c>
      <c r="D419" s="43" t="str">
        <f t="shared" si="12"/>
        <v>WHITSETT</v>
      </c>
      <c r="E419" s="26">
        <f t="shared" si="13"/>
        <v>9</v>
      </c>
    </row>
    <row r="420" spans="3:5" x14ac:dyDescent="0.25">
      <c r="C420" s="26" t="s">
        <v>1078</v>
      </c>
      <c r="D420" s="43" t="str">
        <f t="shared" si="12"/>
        <v>ZAPATA</v>
      </c>
      <c r="E420" s="26">
        <f t="shared" si="13"/>
        <v>7</v>
      </c>
    </row>
    <row r="421" spans="3:5" x14ac:dyDescent="0.25">
      <c r="C421" s="26" t="s">
        <v>1079</v>
      </c>
      <c r="D421" s="43" t="str">
        <f t="shared" si="12"/>
        <v>ADKINS</v>
      </c>
      <c r="E421" s="26">
        <f t="shared" si="13"/>
        <v>7</v>
      </c>
    </row>
    <row r="422" spans="3:5" x14ac:dyDescent="0.25">
      <c r="C422" s="26" t="s">
        <v>1080</v>
      </c>
      <c r="D422" s="43" t="str">
        <f t="shared" si="12"/>
        <v>BEEVILLE</v>
      </c>
      <c r="E422" s="26">
        <f t="shared" si="13"/>
        <v>9</v>
      </c>
    </row>
    <row r="423" spans="3:5" x14ac:dyDescent="0.25">
      <c r="C423" s="26" t="s">
        <v>1081</v>
      </c>
      <c r="D423" s="43" t="str">
        <f t="shared" si="12"/>
        <v>BERCLAIR</v>
      </c>
      <c r="E423" s="26">
        <f t="shared" si="13"/>
        <v>9</v>
      </c>
    </row>
    <row r="424" spans="3:5" x14ac:dyDescent="0.25">
      <c r="C424" s="26" t="s">
        <v>1082</v>
      </c>
      <c r="D424" s="43" t="str">
        <f t="shared" si="12"/>
        <v>CIBOLO</v>
      </c>
      <c r="E424" s="26">
        <f t="shared" si="13"/>
        <v>7</v>
      </c>
    </row>
    <row r="425" spans="3:5" x14ac:dyDescent="0.25">
      <c r="C425" s="26" t="s">
        <v>1083</v>
      </c>
      <c r="D425" s="43" t="str">
        <f t="shared" si="12"/>
        <v>CONVERSE</v>
      </c>
      <c r="E425" s="26">
        <f t="shared" si="13"/>
        <v>9</v>
      </c>
    </row>
    <row r="426" spans="3:5" x14ac:dyDescent="0.25">
      <c r="C426" s="26" t="s">
        <v>1084</v>
      </c>
      <c r="D426" s="43" t="str">
        <f t="shared" si="12"/>
        <v>ECLETO</v>
      </c>
      <c r="E426" s="26">
        <f t="shared" si="13"/>
        <v>7</v>
      </c>
    </row>
    <row r="427" spans="3:5" x14ac:dyDescent="0.25">
      <c r="C427" s="26" t="s">
        <v>1085</v>
      </c>
      <c r="D427" s="43" t="str">
        <f t="shared" si="12"/>
        <v>ELMENDORF</v>
      </c>
      <c r="E427" s="26">
        <f t="shared" si="13"/>
        <v>10</v>
      </c>
    </row>
    <row r="428" spans="3:5" x14ac:dyDescent="0.25">
      <c r="C428" s="26" t="s">
        <v>1086</v>
      </c>
      <c r="D428" s="43" t="str">
        <f t="shared" si="12"/>
        <v>FALLS CITY</v>
      </c>
      <c r="E428" s="26">
        <f t="shared" si="13"/>
        <v>11</v>
      </c>
    </row>
    <row r="429" spans="3:5" x14ac:dyDescent="0.25">
      <c r="C429" s="26" t="s">
        <v>1087</v>
      </c>
      <c r="D429" s="43" t="str">
        <f t="shared" si="12"/>
        <v>FLORESVILLE</v>
      </c>
      <c r="E429" s="26">
        <f t="shared" si="13"/>
        <v>12</v>
      </c>
    </row>
    <row r="430" spans="3:5" x14ac:dyDescent="0.25">
      <c r="C430" s="26" t="s">
        <v>1088</v>
      </c>
      <c r="D430" s="43" t="str">
        <f t="shared" si="12"/>
        <v>GERONIMO</v>
      </c>
      <c r="E430" s="26">
        <f t="shared" si="13"/>
        <v>9</v>
      </c>
    </row>
    <row r="431" spans="3:5" x14ac:dyDescent="0.25">
      <c r="C431" s="26" t="s">
        <v>1089</v>
      </c>
      <c r="D431" s="43" t="str">
        <f t="shared" si="12"/>
        <v>GILLETT</v>
      </c>
      <c r="E431" s="26">
        <f t="shared" si="13"/>
        <v>8</v>
      </c>
    </row>
    <row r="432" spans="3:5" x14ac:dyDescent="0.25">
      <c r="C432" s="26" t="s">
        <v>1090</v>
      </c>
      <c r="D432" s="43" t="str">
        <f t="shared" si="12"/>
        <v>HOBSON</v>
      </c>
      <c r="E432" s="26">
        <f t="shared" si="13"/>
        <v>7</v>
      </c>
    </row>
    <row r="433" spans="3:5" x14ac:dyDescent="0.25">
      <c r="C433" s="26" t="s">
        <v>1091</v>
      </c>
      <c r="D433" s="43" t="str">
        <f t="shared" si="12"/>
        <v>KARNES CITY</v>
      </c>
      <c r="E433" s="26">
        <f t="shared" si="13"/>
        <v>12</v>
      </c>
    </row>
    <row r="434" spans="3:5" x14ac:dyDescent="0.25">
      <c r="C434" s="26" t="s">
        <v>1092</v>
      </c>
      <c r="D434" s="43" t="str">
        <f t="shared" si="12"/>
        <v>KENEDY</v>
      </c>
      <c r="E434" s="26">
        <f t="shared" si="13"/>
        <v>7</v>
      </c>
    </row>
    <row r="435" spans="3:5" x14ac:dyDescent="0.25">
      <c r="C435" s="26" t="s">
        <v>1093</v>
      </c>
      <c r="D435" s="43" t="str">
        <f t="shared" si="12"/>
        <v>LA VERNIA</v>
      </c>
      <c r="E435" s="26">
        <f t="shared" si="13"/>
        <v>10</v>
      </c>
    </row>
    <row r="436" spans="3:5" x14ac:dyDescent="0.25">
      <c r="C436" s="26" t="s">
        <v>1094</v>
      </c>
      <c r="D436" s="43" t="str">
        <f t="shared" si="12"/>
        <v>LEESVILLE</v>
      </c>
      <c r="E436" s="26">
        <f t="shared" si="13"/>
        <v>10</v>
      </c>
    </row>
    <row r="437" spans="3:5" x14ac:dyDescent="0.25">
      <c r="C437" s="26" t="s">
        <v>1095</v>
      </c>
      <c r="D437" s="43" t="str">
        <f t="shared" si="12"/>
        <v>MC QUEENEY</v>
      </c>
      <c r="E437" s="26">
        <f t="shared" si="13"/>
        <v>11</v>
      </c>
    </row>
    <row r="438" spans="3:5" x14ac:dyDescent="0.25">
      <c r="C438" s="26" t="s">
        <v>1096</v>
      </c>
      <c r="D438" s="43" t="str">
        <f t="shared" si="12"/>
        <v>MARION</v>
      </c>
      <c r="E438" s="26">
        <f t="shared" si="13"/>
        <v>7</v>
      </c>
    </row>
    <row r="439" spans="3:5" x14ac:dyDescent="0.25">
      <c r="C439" s="26" t="s">
        <v>1097</v>
      </c>
      <c r="D439" s="43" t="str">
        <f t="shared" si="12"/>
        <v>MINERAL</v>
      </c>
      <c r="E439" s="26">
        <f t="shared" si="13"/>
        <v>8</v>
      </c>
    </row>
    <row r="440" spans="3:5" x14ac:dyDescent="0.25">
      <c r="C440" s="26" t="s">
        <v>1098</v>
      </c>
      <c r="D440" s="43" t="str">
        <f t="shared" si="12"/>
        <v>NEW BRAUNFELS</v>
      </c>
      <c r="E440" s="26">
        <f t="shared" si="13"/>
        <v>14</v>
      </c>
    </row>
    <row r="441" spans="3:5" x14ac:dyDescent="0.25">
      <c r="C441" s="26" t="s">
        <v>1099</v>
      </c>
      <c r="D441" s="43" t="str">
        <f t="shared" si="12"/>
        <v>CANYON LAKE</v>
      </c>
      <c r="E441" s="26">
        <f t="shared" si="13"/>
        <v>12</v>
      </c>
    </row>
    <row r="442" spans="3:5" x14ac:dyDescent="0.25">
      <c r="C442" s="26" t="s">
        <v>1100</v>
      </c>
      <c r="D442" s="43" t="str">
        <f t="shared" si="12"/>
        <v>NIXON</v>
      </c>
      <c r="E442" s="26">
        <f t="shared" si="13"/>
        <v>6</v>
      </c>
    </row>
    <row r="443" spans="3:5" x14ac:dyDescent="0.25">
      <c r="C443" s="26" t="s">
        <v>1101</v>
      </c>
      <c r="D443" s="43" t="str">
        <f t="shared" si="12"/>
        <v>NORDHEIM</v>
      </c>
      <c r="E443" s="26">
        <f t="shared" si="13"/>
        <v>9</v>
      </c>
    </row>
    <row r="444" spans="3:5" x14ac:dyDescent="0.25">
      <c r="C444" s="26" t="s">
        <v>1102</v>
      </c>
      <c r="D444" s="43" t="str">
        <f t="shared" si="12"/>
        <v>NORMANNA</v>
      </c>
      <c r="E444" s="26">
        <f t="shared" si="13"/>
        <v>9</v>
      </c>
    </row>
    <row r="445" spans="3:5" x14ac:dyDescent="0.25">
      <c r="C445" s="26" t="s">
        <v>1103</v>
      </c>
      <c r="D445" s="43" t="str">
        <f t="shared" si="12"/>
        <v>PANDORA</v>
      </c>
      <c r="E445" s="26">
        <f t="shared" si="13"/>
        <v>8</v>
      </c>
    </row>
    <row r="446" spans="3:5" x14ac:dyDescent="0.25">
      <c r="C446" s="26" t="s">
        <v>1104</v>
      </c>
      <c r="D446" s="43" t="str">
        <f t="shared" si="12"/>
        <v>PANNA MARIA</v>
      </c>
      <c r="E446" s="26">
        <f t="shared" si="13"/>
        <v>12</v>
      </c>
    </row>
    <row r="447" spans="3:5" x14ac:dyDescent="0.25">
      <c r="C447" s="26" t="s">
        <v>1105</v>
      </c>
      <c r="D447" s="43" t="str">
        <f t="shared" si="12"/>
        <v>PAWNEE</v>
      </c>
      <c r="E447" s="26">
        <f t="shared" si="13"/>
        <v>7</v>
      </c>
    </row>
    <row r="448" spans="3:5" x14ac:dyDescent="0.25">
      <c r="C448" s="26" t="s">
        <v>1106</v>
      </c>
      <c r="D448" s="43" t="str">
        <f t="shared" si="12"/>
        <v>PETTUS</v>
      </c>
      <c r="E448" s="26">
        <f t="shared" si="13"/>
        <v>7</v>
      </c>
    </row>
    <row r="449" spans="3:5" x14ac:dyDescent="0.25">
      <c r="C449" s="26" t="s">
        <v>1107</v>
      </c>
      <c r="D449" s="43" t="str">
        <f t="shared" si="12"/>
        <v>POTH</v>
      </c>
      <c r="E449" s="26">
        <f t="shared" si="13"/>
        <v>5</v>
      </c>
    </row>
    <row r="450" spans="3:5" x14ac:dyDescent="0.25">
      <c r="C450" s="26" t="s">
        <v>1108</v>
      </c>
      <c r="D450" s="43" t="str">
        <f t="shared" si="12"/>
        <v>UNIVERSAL CITY</v>
      </c>
      <c r="E450" s="26">
        <f t="shared" si="13"/>
        <v>15</v>
      </c>
    </row>
    <row r="451" spans="3:5" x14ac:dyDescent="0.25">
      <c r="C451" s="26" t="s">
        <v>1109</v>
      </c>
      <c r="D451" s="43" t="str">
        <f t="shared" ref="D451:D514" si="14">MID(C451,7,E451-1)</f>
        <v>RUNGE</v>
      </c>
      <c r="E451" s="26">
        <f t="shared" ref="E451:E514" si="15">FIND("TX",C451,1)-6</f>
        <v>6</v>
      </c>
    </row>
    <row r="452" spans="3:5" x14ac:dyDescent="0.25">
      <c r="C452" s="26" t="s">
        <v>1110</v>
      </c>
      <c r="D452" s="43" t="str">
        <f t="shared" si="14"/>
        <v>SAINT HEDWIG</v>
      </c>
      <c r="E452" s="26">
        <f t="shared" si="15"/>
        <v>13</v>
      </c>
    </row>
    <row r="453" spans="3:5" x14ac:dyDescent="0.25">
      <c r="C453" s="26" t="s">
        <v>1111</v>
      </c>
      <c r="D453" s="43" t="str">
        <f t="shared" si="14"/>
        <v>SCHERTZ</v>
      </c>
      <c r="E453" s="26">
        <f t="shared" si="15"/>
        <v>8</v>
      </c>
    </row>
    <row r="454" spans="3:5" x14ac:dyDescent="0.25">
      <c r="C454" s="26" t="s">
        <v>1112</v>
      </c>
      <c r="D454" s="43" t="str">
        <f t="shared" si="14"/>
        <v>SEGUIN</v>
      </c>
      <c r="E454" s="26">
        <f t="shared" si="15"/>
        <v>7</v>
      </c>
    </row>
    <row r="455" spans="3:5" x14ac:dyDescent="0.25">
      <c r="C455" s="26" t="s">
        <v>1113</v>
      </c>
      <c r="D455" s="43" t="str">
        <f t="shared" si="14"/>
        <v>SMILEY</v>
      </c>
      <c r="E455" s="26">
        <f t="shared" si="15"/>
        <v>7</v>
      </c>
    </row>
    <row r="456" spans="3:5" x14ac:dyDescent="0.25">
      <c r="C456" s="26" t="s">
        <v>1114</v>
      </c>
      <c r="D456" s="43" t="str">
        <f t="shared" si="14"/>
        <v>STOCKDALE</v>
      </c>
      <c r="E456" s="26">
        <f t="shared" si="15"/>
        <v>10</v>
      </c>
    </row>
    <row r="457" spans="3:5" x14ac:dyDescent="0.25">
      <c r="C457" s="26" t="s">
        <v>1115</v>
      </c>
      <c r="D457" s="43" t="str">
        <f t="shared" si="14"/>
        <v>SUTHERLAND SPRINGS</v>
      </c>
      <c r="E457" s="26">
        <f t="shared" si="15"/>
        <v>19</v>
      </c>
    </row>
    <row r="458" spans="3:5" x14ac:dyDescent="0.25">
      <c r="C458" s="26" t="s">
        <v>1116</v>
      </c>
      <c r="D458" s="43" t="str">
        <f t="shared" si="14"/>
        <v>TULETA</v>
      </c>
      <c r="E458" s="26">
        <f t="shared" si="15"/>
        <v>7</v>
      </c>
    </row>
    <row r="459" spans="3:5" x14ac:dyDescent="0.25">
      <c r="C459" s="26" t="s">
        <v>1117</v>
      </c>
      <c r="D459" s="43" t="str">
        <f t="shared" si="14"/>
        <v>BULVERDE</v>
      </c>
      <c r="E459" s="26">
        <f t="shared" si="15"/>
        <v>9</v>
      </c>
    </row>
    <row r="460" spans="3:5" x14ac:dyDescent="0.25">
      <c r="C460" s="26" t="s">
        <v>1118</v>
      </c>
      <c r="D460" s="43" t="str">
        <f t="shared" si="14"/>
        <v>YORKTOWN</v>
      </c>
      <c r="E460" s="26">
        <f t="shared" si="15"/>
        <v>9</v>
      </c>
    </row>
    <row r="461" spans="3:5" x14ac:dyDescent="0.25">
      <c r="C461" s="26" t="s">
        <v>1119</v>
      </c>
      <c r="D461" s="43" t="str">
        <f t="shared" si="14"/>
        <v>SAN ANTONIO</v>
      </c>
      <c r="E461" s="26">
        <f t="shared" si="15"/>
        <v>12</v>
      </c>
    </row>
    <row r="462" spans="3:5" x14ac:dyDescent="0.25">
      <c r="C462" s="26" t="s">
        <v>1120</v>
      </c>
      <c r="D462" s="43" t="str">
        <f t="shared" si="14"/>
        <v>AGUA DULCE</v>
      </c>
      <c r="E462" s="26">
        <f t="shared" si="15"/>
        <v>11</v>
      </c>
    </row>
    <row r="463" spans="3:5" x14ac:dyDescent="0.25">
      <c r="C463" s="26" t="s">
        <v>1121</v>
      </c>
      <c r="D463" s="43" t="str">
        <f t="shared" si="14"/>
        <v>ALICE</v>
      </c>
      <c r="E463" s="26">
        <f t="shared" si="15"/>
        <v>6</v>
      </c>
    </row>
    <row r="464" spans="3:5" x14ac:dyDescent="0.25">
      <c r="C464" s="26" t="s">
        <v>1122</v>
      </c>
      <c r="D464" s="43" t="str">
        <f t="shared" si="14"/>
        <v>ARANSAS PASS</v>
      </c>
      <c r="E464" s="26">
        <f t="shared" si="15"/>
        <v>13</v>
      </c>
    </row>
    <row r="465" spans="3:5" x14ac:dyDescent="0.25">
      <c r="C465" s="26" t="s">
        <v>1123</v>
      </c>
      <c r="D465" s="43" t="str">
        <f t="shared" si="14"/>
        <v>ARMSTRONG</v>
      </c>
      <c r="E465" s="26">
        <f t="shared" si="15"/>
        <v>10</v>
      </c>
    </row>
    <row r="466" spans="3:5" x14ac:dyDescent="0.25">
      <c r="C466" s="26" t="s">
        <v>1124</v>
      </c>
      <c r="D466" s="43" t="str">
        <f t="shared" si="14"/>
        <v>BANQUETE</v>
      </c>
      <c r="E466" s="26">
        <f t="shared" si="15"/>
        <v>9</v>
      </c>
    </row>
    <row r="467" spans="3:5" x14ac:dyDescent="0.25">
      <c r="C467" s="26" t="s">
        <v>1125</v>
      </c>
      <c r="D467" s="43" t="str">
        <f t="shared" si="14"/>
        <v>BAYSIDE</v>
      </c>
      <c r="E467" s="26">
        <f t="shared" si="15"/>
        <v>8</v>
      </c>
    </row>
    <row r="468" spans="3:5" x14ac:dyDescent="0.25">
      <c r="C468" s="26" t="s">
        <v>1126</v>
      </c>
      <c r="D468" s="43" t="str">
        <f t="shared" si="14"/>
        <v>BENAVIDES</v>
      </c>
      <c r="E468" s="26">
        <f t="shared" si="15"/>
        <v>10</v>
      </c>
    </row>
    <row r="469" spans="3:5" x14ac:dyDescent="0.25">
      <c r="C469" s="26" t="s">
        <v>1127</v>
      </c>
      <c r="D469" s="43" t="str">
        <f t="shared" si="14"/>
        <v>BEN BOLT</v>
      </c>
      <c r="E469" s="26">
        <f t="shared" si="15"/>
        <v>9</v>
      </c>
    </row>
    <row r="470" spans="3:5" x14ac:dyDescent="0.25">
      <c r="C470" s="26" t="s">
        <v>1128</v>
      </c>
      <c r="D470" s="43" t="str">
        <f t="shared" si="14"/>
        <v>BISHOP</v>
      </c>
      <c r="E470" s="26">
        <f t="shared" si="15"/>
        <v>7</v>
      </c>
    </row>
    <row r="471" spans="3:5" x14ac:dyDescent="0.25">
      <c r="C471" s="26" t="s">
        <v>1129</v>
      </c>
      <c r="D471" s="43" t="str">
        <f t="shared" si="14"/>
        <v>BRUNI</v>
      </c>
      <c r="E471" s="26">
        <f t="shared" si="15"/>
        <v>6</v>
      </c>
    </row>
    <row r="472" spans="3:5" x14ac:dyDescent="0.25">
      <c r="C472" s="26" t="s">
        <v>1130</v>
      </c>
      <c r="D472" s="43" t="str">
        <f t="shared" si="14"/>
        <v>CHAPMAN RANCH</v>
      </c>
      <c r="E472" s="26">
        <f t="shared" si="15"/>
        <v>14</v>
      </c>
    </row>
    <row r="473" spans="3:5" x14ac:dyDescent="0.25">
      <c r="C473" s="26" t="s">
        <v>1131</v>
      </c>
      <c r="D473" s="43" t="str">
        <f t="shared" si="14"/>
        <v>CONCEPCION</v>
      </c>
      <c r="E473" s="26">
        <f t="shared" si="15"/>
        <v>11</v>
      </c>
    </row>
    <row r="474" spans="3:5" x14ac:dyDescent="0.25">
      <c r="C474" s="26" t="s">
        <v>1132</v>
      </c>
      <c r="D474" s="43" t="str">
        <f t="shared" si="14"/>
        <v>DINERO</v>
      </c>
      <c r="E474" s="26">
        <f t="shared" si="15"/>
        <v>7</v>
      </c>
    </row>
    <row r="475" spans="3:5" x14ac:dyDescent="0.25">
      <c r="C475" s="26" t="s">
        <v>1133</v>
      </c>
      <c r="D475" s="43" t="str">
        <f t="shared" si="14"/>
        <v>DRISCOLL</v>
      </c>
      <c r="E475" s="26">
        <f t="shared" si="15"/>
        <v>9</v>
      </c>
    </row>
    <row r="476" spans="3:5" x14ac:dyDescent="0.25">
      <c r="C476" s="26" t="s">
        <v>1134</v>
      </c>
      <c r="D476" s="43" t="str">
        <f t="shared" si="14"/>
        <v>EDROY</v>
      </c>
      <c r="E476" s="26">
        <f t="shared" si="15"/>
        <v>6</v>
      </c>
    </row>
    <row r="477" spans="3:5" x14ac:dyDescent="0.25">
      <c r="C477" s="26" t="s">
        <v>1135</v>
      </c>
      <c r="D477" s="43" t="str">
        <f t="shared" si="14"/>
        <v>ENCINO</v>
      </c>
      <c r="E477" s="26">
        <f t="shared" si="15"/>
        <v>7</v>
      </c>
    </row>
    <row r="478" spans="3:5" x14ac:dyDescent="0.25">
      <c r="C478" s="26" t="s">
        <v>1136</v>
      </c>
      <c r="D478" s="43" t="str">
        <f t="shared" si="14"/>
        <v>FALFURRIAS</v>
      </c>
      <c r="E478" s="26">
        <f t="shared" si="15"/>
        <v>11</v>
      </c>
    </row>
    <row r="479" spans="3:5" x14ac:dyDescent="0.25">
      <c r="C479" s="26" t="s">
        <v>1137</v>
      </c>
      <c r="D479" s="43" t="str">
        <f t="shared" si="14"/>
        <v>FREER</v>
      </c>
      <c r="E479" s="26">
        <f t="shared" si="15"/>
        <v>6</v>
      </c>
    </row>
    <row r="480" spans="3:5" x14ac:dyDescent="0.25">
      <c r="C480" s="26" t="s">
        <v>1138</v>
      </c>
      <c r="D480" s="43" t="str">
        <f t="shared" si="14"/>
        <v>FULTON</v>
      </c>
      <c r="E480" s="26">
        <f t="shared" si="15"/>
        <v>7</v>
      </c>
    </row>
    <row r="481" spans="3:5" x14ac:dyDescent="0.25">
      <c r="C481" s="26" t="s">
        <v>1139</v>
      </c>
      <c r="D481" s="43" t="str">
        <f t="shared" si="14"/>
        <v>GREGORY</v>
      </c>
      <c r="E481" s="26">
        <f t="shared" si="15"/>
        <v>8</v>
      </c>
    </row>
    <row r="482" spans="3:5" x14ac:dyDescent="0.25">
      <c r="C482" s="26" t="s">
        <v>1140</v>
      </c>
      <c r="D482" s="43" t="str">
        <f t="shared" si="14"/>
        <v>GUERRA</v>
      </c>
      <c r="E482" s="26">
        <f t="shared" si="15"/>
        <v>7</v>
      </c>
    </row>
    <row r="483" spans="3:5" x14ac:dyDescent="0.25">
      <c r="C483" s="26" t="s">
        <v>1141</v>
      </c>
      <c r="D483" s="43" t="str">
        <f t="shared" si="14"/>
        <v>HEBBRONVILLE</v>
      </c>
      <c r="E483" s="26">
        <f t="shared" si="15"/>
        <v>13</v>
      </c>
    </row>
    <row r="484" spans="3:5" x14ac:dyDescent="0.25">
      <c r="C484" s="26" t="s">
        <v>1142</v>
      </c>
      <c r="D484" s="43" t="str">
        <f t="shared" si="14"/>
        <v>INGLESIDE</v>
      </c>
      <c r="E484" s="26">
        <f t="shared" si="15"/>
        <v>10</v>
      </c>
    </row>
    <row r="485" spans="3:5" x14ac:dyDescent="0.25">
      <c r="C485" s="26" t="s">
        <v>1143</v>
      </c>
      <c r="D485" s="43" t="str">
        <f t="shared" si="14"/>
        <v>KINGSVILLE</v>
      </c>
      <c r="E485" s="26">
        <f t="shared" si="15"/>
        <v>11</v>
      </c>
    </row>
    <row r="486" spans="3:5" x14ac:dyDescent="0.25">
      <c r="C486" s="26" t="s">
        <v>1144</v>
      </c>
      <c r="D486" s="43" t="str">
        <f t="shared" si="14"/>
        <v>MATHIS</v>
      </c>
      <c r="E486" s="26">
        <f t="shared" si="15"/>
        <v>7</v>
      </c>
    </row>
    <row r="487" spans="3:5" x14ac:dyDescent="0.25">
      <c r="C487" s="26" t="s">
        <v>1145</v>
      </c>
      <c r="D487" s="43" t="str">
        <f t="shared" si="14"/>
        <v>MIRANDO CITY</v>
      </c>
      <c r="E487" s="26">
        <f t="shared" si="15"/>
        <v>13</v>
      </c>
    </row>
    <row r="488" spans="3:5" x14ac:dyDescent="0.25">
      <c r="C488" s="26" t="s">
        <v>1146</v>
      </c>
      <c r="D488" s="43" t="str">
        <f t="shared" si="14"/>
        <v>ODEM</v>
      </c>
      <c r="E488" s="26">
        <f t="shared" si="15"/>
        <v>5</v>
      </c>
    </row>
    <row r="489" spans="3:5" x14ac:dyDescent="0.25">
      <c r="C489" s="26" t="s">
        <v>1147</v>
      </c>
      <c r="D489" s="43" t="str">
        <f t="shared" si="14"/>
        <v>OILTON</v>
      </c>
      <c r="E489" s="26">
        <f t="shared" si="15"/>
        <v>7</v>
      </c>
    </row>
    <row r="490" spans="3:5" x14ac:dyDescent="0.25">
      <c r="C490" s="26" t="s">
        <v>1148</v>
      </c>
      <c r="D490" s="43" t="str">
        <f t="shared" si="14"/>
        <v>ORANGE GROVE</v>
      </c>
      <c r="E490" s="26">
        <f t="shared" si="15"/>
        <v>13</v>
      </c>
    </row>
    <row r="491" spans="3:5" x14ac:dyDescent="0.25">
      <c r="C491" s="26" t="s">
        <v>1149</v>
      </c>
      <c r="D491" s="43" t="str">
        <f t="shared" si="14"/>
        <v>PORT ARANSAS</v>
      </c>
      <c r="E491" s="26">
        <f t="shared" si="15"/>
        <v>13</v>
      </c>
    </row>
    <row r="492" spans="3:5" x14ac:dyDescent="0.25">
      <c r="C492" s="26" t="s">
        <v>1150</v>
      </c>
      <c r="D492" s="43" t="str">
        <f t="shared" si="14"/>
        <v>PORTLAND</v>
      </c>
      <c r="E492" s="26">
        <f t="shared" si="15"/>
        <v>9</v>
      </c>
    </row>
    <row r="493" spans="3:5" x14ac:dyDescent="0.25">
      <c r="C493" s="26" t="s">
        <v>1151</v>
      </c>
      <c r="D493" s="43" t="str">
        <f t="shared" si="14"/>
        <v>PREMONT</v>
      </c>
      <c r="E493" s="26">
        <f t="shared" si="15"/>
        <v>8</v>
      </c>
    </row>
    <row r="494" spans="3:5" x14ac:dyDescent="0.25">
      <c r="C494" s="26" t="s">
        <v>1152</v>
      </c>
      <c r="D494" s="43" t="str">
        <f t="shared" si="14"/>
        <v>REALITOS</v>
      </c>
      <c r="E494" s="26">
        <f t="shared" si="15"/>
        <v>9</v>
      </c>
    </row>
    <row r="495" spans="3:5" x14ac:dyDescent="0.25">
      <c r="C495" s="26" t="s">
        <v>1153</v>
      </c>
      <c r="D495" s="43" t="str">
        <f t="shared" si="14"/>
        <v>REFUGIO</v>
      </c>
      <c r="E495" s="26">
        <f t="shared" si="15"/>
        <v>8</v>
      </c>
    </row>
    <row r="496" spans="3:5" x14ac:dyDescent="0.25">
      <c r="C496" s="26" t="s">
        <v>1154</v>
      </c>
      <c r="D496" s="43" t="str">
        <f t="shared" si="14"/>
        <v>RIVIERA</v>
      </c>
      <c r="E496" s="26">
        <f t="shared" si="15"/>
        <v>8</v>
      </c>
    </row>
    <row r="497" spans="3:5" x14ac:dyDescent="0.25">
      <c r="C497" s="26" t="s">
        <v>1155</v>
      </c>
      <c r="D497" s="43" t="str">
        <f t="shared" si="14"/>
        <v>ROBSTOWN</v>
      </c>
      <c r="E497" s="26">
        <f t="shared" si="15"/>
        <v>9</v>
      </c>
    </row>
    <row r="498" spans="3:5" x14ac:dyDescent="0.25">
      <c r="C498" s="26" t="s">
        <v>1156</v>
      </c>
      <c r="D498" s="43" t="str">
        <f t="shared" si="14"/>
        <v>ROCKPORT</v>
      </c>
      <c r="E498" s="26">
        <f t="shared" si="15"/>
        <v>9</v>
      </c>
    </row>
    <row r="499" spans="3:5" x14ac:dyDescent="0.25">
      <c r="C499" s="26" t="s">
        <v>1157</v>
      </c>
      <c r="D499" s="43" t="str">
        <f t="shared" si="14"/>
        <v>SANDIA</v>
      </c>
      <c r="E499" s="26">
        <f t="shared" si="15"/>
        <v>7</v>
      </c>
    </row>
    <row r="500" spans="3:5" x14ac:dyDescent="0.25">
      <c r="C500" s="26" t="s">
        <v>1158</v>
      </c>
      <c r="D500" s="43" t="str">
        <f t="shared" si="14"/>
        <v>SAN DIEGO</v>
      </c>
      <c r="E500" s="26">
        <f t="shared" si="15"/>
        <v>10</v>
      </c>
    </row>
    <row r="501" spans="3:5" x14ac:dyDescent="0.25">
      <c r="C501" s="26" t="s">
        <v>1159</v>
      </c>
      <c r="D501" s="43" t="str">
        <f t="shared" si="14"/>
        <v>SARITA</v>
      </c>
      <c r="E501" s="26">
        <f t="shared" si="15"/>
        <v>7</v>
      </c>
    </row>
    <row r="502" spans="3:5" x14ac:dyDescent="0.25">
      <c r="C502" s="26" t="s">
        <v>1160</v>
      </c>
      <c r="D502" s="43" t="str">
        <f t="shared" si="14"/>
        <v>SINTON</v>
      </c>
      <c r="E502" s="26">
        <f t="shared" si="15"/>
        <v>7</v>
      </c>
    </row>
    <row r="503" spans="3:5" x14ac:dyDescent="0.25">
      <c r="C503" s="26" t="s">
        <v>1161</v>
      </c>
      <c r="D503" s="43" t="str">
        <f t="shared" si="14"/>
        <v>SKIDMORE</v>
      </c>
      <c r="E503" s="26">
        <f t="shared" si="15"/>
        <v>9</v>
      </c>
    </row>
    <row r="504" spans="3:5" x14ac:dyDescent="0.25">
      <c r="C504" s="26" t="s">
        <v>1162</v>
      </c>
      <c r="D504" s="43" t="str">
        <f t="shared" si="14"/>
        <v>TAFT</v>
      </c>
      <c r="E504" s="26">
        <f t="shared" si="15"/>
        <v>5</v>
      </c>
    </row>
    <row r="505" spans="3:5" x14ac:dyDescent="0.25">
      <c r="C505" s="26" t="s">
        <v>1163</v>
      </c>
      <c r="D505" s="43" t="str">
        <f t="shared" si="14"/>
        <v>TYNAN</v>
      </c>
      <c r="E505" s="26">
        <f t="shared" si="15"/>
        <v>6</v>
      </c>
    </row>
    <row r="506" spans="3:5" x14ac:dyDescent="0.25">
      <c r="C506" s="26" t="s">
        <v>1164</v>
      </c>
      <c r="D506" s="43" t="str">
        <f t="shared" si="14"/>
        <v>WOODSBORO</v>
      </c>
      <c r="E506" s="26">
        <f t="shared" si="15"/>
        <v>10</v>
      </c>
    </row>
    <row r="507" spans="3:5" x14ac:dyDescent="0.25">
      <c r="C507" s="26" t="s">
        <v>1165</v>
      </c>
      <c r="D507" s="43" t="str">
        <f t="shared" si="14"/>
        <v>CORPUS CHRISTI</v>
      </c>
      <c r="E507" s="26">
        <f t="shared" si="15"/>
        <v>15</v>
      </c>
    </row>
    <row r="508" spans="3:5" x14ac:dyDescent="0.25">
      <c r="C508" s="26" t="s">
        <v>1166</v>
      </c>
      <c r="D508" s="43" t="str">
        <f t="shared" si="14"/>
        <v>CRP CHRISTI</v>
      </c>
      <c r="E508" s="26">
        <f t="shared" si="15"/>
        <v>12</v>
      </c>
    </row>
    <row r="509" spans="3:5" x14ac:dyDescent="0.25">
      <c r="C509" s="26" t="s">
        <v>1167</v>
      </c>
      <c r="D509" s="43" t="str">
        <f t="shared" si="14"/>
        <v>MCALLEN</v>
      </c>
      <c r="E509" s="26">
        <f t="shared" si="15"/>
        <v>8</v>
      </c>
    </row>
    <row r="510" spans="3:5" x14ac:dyDescent="0.25">
      <c r="C510" s="26" t="s">
        <v>1168</v>
      </c>
      <c r="D510" s="43" t="str">
        <f t="shared" si="14"/>
        <v>ALAMO</v>
      </c>
      <c r="E510" s="26">
        <f t="shared" si="15"/>
        <v>6</v>
      </c>
    </row>
    <row r="511" spans="3:5" x14ac:dyDescent="0.25">
      <c r="C511" s="26" t="s">
        <v>1169</v>
      </c>
      <c r="D511" s="43" t="str">
        <f t="shared" si="14"/>
        <v>BROWNSVILLE</v>
      </c>
      <c r="E511" s="26">
        <f t="shared" si="15"/>
        <v>12</v>
      </c>
    </row>
    <row r="512" spans="3:5" x14ac:dyDescent="0.25">
      <c r="C512" s="26" t="s">
        <v>1170</v>
      </c>
      <c r="D512" s="43" t="str">
        <f t="shared" si="14"/>
        <v>COMBES</v>
      </c>
      <c r="E512" s="26">
        <f t="shared" si="15"/>
        <v>7</v>
      </c>
    </row>
    <row r="513" spans="3:5" x14ac:dyDescent="0.25">
      <c r="C513" s="26" t="s">
        <v>1171</v>
      </c>
      <c r="D513" s="43" t="str">
        <f t="shared" si="14"/>
        <v>DELMITA</v>
      </c>
      <c r="E513" s="26">
        <f t="shared" si="15"/>
        <v>8</v>
      </c>
    </row>
    <row r="514" spans="3:5" x14ac:dyDescent="0.25">
      <c r="C514" s="26" t="s">
        <v>1172</v>
      </c>
      <c r="D514" s="43" t="str">
        <f t="shared" si="14"/>
        <v>DONNA</v>
      </c>
      <c r="E514" s="26">
        <f t="shared" si="15"/>
        <v>6</v>
      </c>
    </row>
    <row r="515" spans="3:5" x14ac:dyDescent="0.25">
      <c r="C515" s="26" t="s">
        <v>1173</v>
      </c>
      <c r="D515" s="43" t="str">
        <f t="shared" ref="D515:D578" si="16">MID(C515,7,E515-1)</f>
        <v>EDCOUCH</v>
      </c>
      <c r="E515" s="26">
        <f t="shared" ref="E515:E578" si="17">FIND("TX",C515,1)-6</f>
        <v>8</v>
      </c>
    </row>
    <row r="516" spans="3:5" x14ac:dyDescent="0.25">
      <c r="C516" s="26" t="s">
        <v>1174</v>
      </c>
      <c r="D516" s="43" t="str">
        <f t="shared" si="16"/>
        <v>EDINBURG</v>
      </c>
      <c r="E516" s="26">
        <f t="shared" si="17"/>
        <v>9</v>
      </c>
    </row>
    <row r="517" spans="3:5" x14ac:dyDescent="0.25">
      <c r="C517" s="26" t="s">
        <v>1175</v>
      </c>
      <c r="D517" s="43" t="str">
        <f t="shared" si="16"/>
        <v>ELSA</v>
      </c>
      <c r="E517" s="26">
        <f t="shared" si="17"/>
        <v>5</v>
      </c>
    </row>
    <row r="518" spans="3:5" x14ac:dyDescent="0.25">
      <c r="C518" s="26" t="s">
        <v>1176</v>
      </c>
      <c r="D518" s="43" t="str">
        <f t="shared" si="16"/>
        <v>FALCON HEIGHTS</v>
      </c>
      <c r="E518" s="26">
        <f t="shared" si="17"/>
        <v>15</v>
      </c>
    </row>
    <row r="519" spans="3:5" x14ac:dyDescent="0.25">
      <c r="C519" s="26" t="s">
        <v>1177</v>
      </c>
      <c r="D519" s="43" t="str">
        <f t="shared" si="16"/>
        <v>GARCIASVILLE</v>
      </c>
      <c r="E519" s="26">
        <f t="shared" si="17"/>
        <v>13</v>
      </c>
    </row>
    <row r="520" spans="3:5" x14ac:dyDescent="0.25">
      <c r="C520" s="26" t="s">
        <v>1178</v>
      </c>
      <c r="D520" s="43" t="str">
        <f t="shared" si="16"/>
        <v>GRULLA</v>
      </c>
      <c r="E520" s="26">
        <f t="shared" si="17"/>
        <v>7</v>
      </c>
    </row>
    <row r="521" spans="3:5" x14ac:dyDescent="0.25">
      <c r="C521" s="26" t="s">
        <v>1179</v>
      </c>
      <c r="D521" s="43" t="str">
        <f t="shared" si="16"/>
        <v>HARGILL</v>
      </c>
      <c r="E521" s="26">
        <f t="shared" si="17"/>
        <v>8</v>
      </c>
    </row>
    <row r="522" spans="3:5" x14ac:dyDescent="0.25">
      <c r="C522" s="26" t="s">
        <v>1180</v>
      </c>
      <c r="D522" s="43" t="str">
        <f t="shared" si="16"/>
        <v>HARLINGEN</v>
      </c>
      <c r="E522" s="26">
        <f t="shared" si="17"/>
        <v>10</v>
      </c>
    </row>
    <row r="523" spans="3:5" x14ac:dyDescent="0.25">
      <c r="C523" s="26" t="s">
        <v>1181</v>
      </c>
      <c r="D523" s="43" t="str">
        <f t="shared" si="16"/>
        <v>HIDALGO</v>
      </c>
      <c r="E523" s="26">
        <f t="shared" si="17"/>
        <v>8</v>
      </c>
    </row>
    <row r="524" spans="3:5" x14ac:dyDescent="0.25">
      <c r="C524" s="26" t="s">
        <v>1182</v>
      </c>
      <c r="D524" s="43" t="str">
        <f t="shared" si="16"/>
        <v>LA BLANCA</v>
      </c>
      <c r="E524" s="26">
        <f t="shared" si="17"/>
        <v>10</v>
      </c>
    </row>
    <row r="525" spans="3:5" x14ac:dyDescent="0.25">
      <c r="C525" s="26" t="s">
        <v>1183</v>
      </c>
      <c r="D525" s="43" t="str">
        <f t="shared" si="16"/>
        <v>LA FERIA</v>
      </c>
      <c r="E525" s="26">
        <f t="shared" si="17"/>
        <v>9</v>
      </c>
    </row>
    <row r="526" spans="3:5" x14ac:dyDescent="0.25">
      <c r="C526" s="26" t="s">
        <v>1184</v>
      </c>
      <c r="D526" s="43" t="str">
        <f t="shared" si="16"/>
        <v>LA JOYA</v>
      </c>
      <c r="E526" s="26">
        <f t="shared" si="17"/>
        <v>8</v>
      </c>
    </row>
    <row r="527" spans="3:5" x14ac:dyDescent="0.25">
      <c r="C527" s="26" t="s">
        <v>1185</v>
      </c>
      <c r="D527" s="43" t="str">
        <f t="shared" si="16"/>
        <v>LASARA</v>
      </c>
      <c r="E527" s="26">
        <f t="shared" si="17"/>
        <v>7</v>
      </c>
    </row>
    <row r="528" spans="3:5" x14ac:dyDescent="0.25">
      <c r="C528" s="26" t="s">
        <v>1186</v>
      </c>
      <c r="D528" s="43" t="str">
        <f t="shared" si="16"/>
        <v>LA VILLA</v>
      </c>
      <c r="E528" s="26">
        <f t="shared" si="17"/>
        <v>9</v>
      </c>
    </row>
    <row r="529" spans="3:5" x14ac:dyDescent="0.25">
      <c r="C529" s="26" t="s">
        <v>1187</v>
      </c>
      <c r="D529" s="43" t="str">
        <f t="shared" si="16"/>
        <v>LINN</v>
      </c>
      <c r="E529" s="26">
        <f t="shared" si="17"/>
        <v>5</v>
      </c>
    </row>
    <row r="530" spans="3:5" x14ac:dyDescent="0.25">
      <c r="C530" s="26" t="s">
        <v>1188</v>
      </c>
      <c r="D530" s="43" t="str">
        <f t="shared" si="16"/>
        <v>LOPENO</v>
      </c>
      <c r="E530" s="26">
        <f t="shared" si="17"/>
        <v>7</v>
      </c>
    </row>
    <row r="531" spans="3:5" x14ac:dyDescent="0.25">
      <c r="C531" s="26" t="s">
        <v>1189</v>
      </c>
      <c r="D531" s="43" t="str">
        <f t="shared" si="16"/>
        <v>LOS EBANOS</v>
      </c>
      <c r="E531" s="26">
        <f t="shared" si="17"/>
        <v>11</v>
      </c>
    </row>
    <row r="532" spans="3:5" x14ac:dyDescent="0.25">
      <c r="C532" s="26" t="s">
        <v>1190</v>
      </c>
      <c r="D532" s="43" t="str">
        <f t="shared" si="16"/>
        <v>LOS FRESNOS</v>
      </c>
      <c r="E532" s="26">
        <f t="shared" si="17"/>
        <v>12</v>
      </c>
    </row>
    <row r="533" spans="3:5" x14ac:dyDescent="0.25">
      <c r="C533" s="26" t="s">
        <v>1191</v>
      </c>
      <c r="D533" s="43" t="str">
        <f t="shared" si="16"/>
        <v>LOS INDIOS</v>
      </c>
      <c r="E533" s="26">
        <f t="shared" si="17"/>
        <v>11</v>
      </c>
    </row>
    <row r="534" spans="3:5" x14ac:dyDescent="0.25">
      <c r="C534" s="26" t="s">
        <v>1192</v>
      </c>
      <c r="D534" s="43" t="str">
        <f t="shared" si="16"/>
        <v>LOZANO</v>
      </c>
      <c r="E534" s="26">
        <f t="shared" si="17"/>
        <v>7</v>
      </c>
    </row>
    <row r="535" spans="3:5" x14ac:dyDescent="0.25">
      <c r="C535" s="26" t="s">
        <v>1193</v>
      </c>
      <c r="D535" s="43" t="str">
        <f t="shared" si="16"/>
        <v>LYFORD</v>
      </c>
      <c r="E535" s="26">
        <f t="shared" si="17"/>
        <v>7</v>
      </c>
    </row>
    <row r="536" spans="3:5" x14ac:dyDescent="0.25">
      <c r="C536" s="26" t="s">
        <v>1194</v>
      </c>
      <c r="D536" s="43" t="str">
        <f t="shared" si="16"/>
        <v>MERCEDES</v>
      </c>
      <c r="E536" s="26">
        <f t="shared" si="17"/>
        <v>9</v>
      </c>
    </row>
    <row r="537" spans="3:5" x14ac:dyDescent="0.25">
      <c r="C537" s="26" t="s">
        <v>1195</v>
      </c>
      <c r="D537" s="43" t="str">
        <f t="shared" si="16"/>
        <v>MISSION</v>
      </c>
      <c r="E537" s="26">
        <f t="shared" si="17"/>
        <v>8</v>
      </c>
    </row>
    <row r="538" spans="3:5" x14ac:dyDescent="0.25">
      <c r="C538" s="26" t="s">
        <v>1196</v>
      </c>
      <c r="D538" s="43" t="str">
        <f t="shared" si="16"/>
        <v>OLMITO</v>
      </c>
      <c r="E538" s="26">
        <f t="shared" si="17"/>
        <v>7</v>
      </c>
    </row>
    <row r="539" spans="3:5" x14ac:dyDescent="0.25">
      <c r="C539" s="26" t="s">
        <v>1197</v>
      </c>
      <c r="D539" s="43" t="str">
        <f t="shared" si="16"/>
        <v>PENITAS</v>
      </c>
      <c r="E539" s="26">
        <f t="shared" si="17"/>
        <v>8</v>
      </c>
    </row>
    <row r="540" spans="3:5" x14ac:dyDescent="0.25">
      <c r="C540" s="26" t="s">
        <v>1198</v>
      </c>
      <c r="D540" s="43" t="str">
        <f t="shared" si="16"/>
        <v>PHARR</v>
      </c>
      <c r="E540" s="26">
        <f t="shared" si="17"/>
        <v>6</v>
      </c>
    </row>
    <row r="541" spans="3:5" x14ac:dyDescent="0.25">
      <c r="C541" s="26" t="s">
        <v>1199</v>
      </c>
      <c r="D541" s="43" t="str">
        <f t="shared" si="16"/>
        <v>PORT ISABEL</v>
      </c>
      <c r="E541" s="26">
        <f t="shared" si="17"/>
        <v>12</v>
      </c>
    </row>
    <row r="542" spans="3:5" x14ac:dyDescent="0.25">
      <c r="C542" s="26" t="s">
        <v>1200</v>
      </c>
      <c r="D542" s="43" t="str">
        <f t="shared" si="16"/>
        <v>PROGRESO</v>
      </c>
      <c r="E542" s="26">
        <f t="shared" si="17"/>
        <v>9</v>
      </c>
    </row>
    <row r="543" spans="3:5" x14ac:dyDescent="0.25">
      <c r="C543" s="26" t="s">
        <v>1201</v>
      </c>
      <c r="D543" s="43" t="str">
        <f t="shared" si="16"/>
        <v>RAYMONDVILLE</v>
      </c>
      <c r="E543" s="26">
        <f t="shared" si="17"/>
        <v>13</v>
      </c>
    </row>
    <row r="544" spans="3:5" x14ac:dyDescent="0.25">
      <c r="C544" s="26" t="s">
        <v>1202</v>
      </c>
      <c r="D544" s="43" t="str">
        <f t="shared" si="16"/>
        <v>RIO GRANDE CITY</v>
      </c>
      <c r="E544" s="26">
        <f t="shared" si="17"/>
        <v>16</v>
      </c>
    </row>
    <row r="545" spans="3:5" x14ac:dyDescent="0.25">
      <c r="C545" s="26" t="s">
        <v>1203</v>
      </c>
      <c r="D545" s="43" t="str">
        <f t="shared" si="16"/>
        <v>RIO HONDO</v>
      </c>
      <c r="E545" s="26">
        <f t="shared" si="17"/>
        <v>10</v>
      </c>
    </row>
    <row r="546" spans="3:5" x14ac:dyDescent="0.25">
      <c r="C546" s="26" t="s">
        <v>1204</v>
      </c>
      <c r="D546" s="43" t="str">
        <f t="shared" si="16"/>
        <v>ROMA</v>
      </c>
      <c r="E546" s="26">
        <f t="shared" si="17"/>
        <v>5</v>
      </c>
    </row>
    <row r="547" spans="3:5" x14ac:dyDescent="0.25">
      <c r="C547" s="26" t="s">
        <v>1205</v>
      </c>
      <c r="D547" s="43" t="str">
        <f t="shared" si="16"/>
        <v>SALINENO</v>
      </c>
      <c r="E547" s="26">
        <f t="shared" si="17"/>
        <v>9</v>
      </c>
    </row>
    <row r="548" spans="3:5" x14ac:dyDescent="0.25">
      <c r="C548" s="26" t="s">
        <v>1206</v>
      </c>
      <c r="D548" s="43" t="str">
        <f t="shared" si="16"/>
        <v>SAN BENITO</v>
      </c>
      <c r="E548" s="26">
        <f t="shared" si="17"/>
        <v>11</v>
      </c>
    </row>
    <row r="549" spans="3:5" x14ac:dyDescent="0.25">
      <c r="C549" s="26" t="s">
        <v>1207</v>
      </c>
      <c r="D549" s="43" t="str">
        <f t="shared" si="16"/>
        <v>SAN ISIDRO</v>
      </c>
      <c r="E549" s="26">
        <f t="shared" si="17"/>
        <v>11</v>
      </c>
    </row>
    <row r="550" spans="3:5" x14ac:dyDescent="0.25">
      <c r="C550" s="26" t="s">
        <v>1208</v>
      </c>
      <c r="D550" s="43" t="str">
        <f t="shared" si="16"/>
        <v>SAN JUAN</v>
      </c>
      <c r="E550" s="26">
        <f t="shared" si="17"/>
        <v>9</v>
      </c>
    </row>
    <row r="551" spans="3:5" x14ac:dyDescent="0.25">
      <c r="C551" s="26" t="s">
        <v>1209</v>
      </c>
      <c r="D551" s="43" t="str">
        <f t="shared" si="16"/>
        <v>SAN PERLITA</v>
      </c>
      <c r="E551" s="26">
        <f t="shared" si="17"/>
        <v>12</v>
      </c>
    </row>
    <row r="552" spans="3:5" x14ac:dyDescent="0.25">
      <c r="C552" s="26" t="s">
        <v>1210</v>
      </c>
      <c r="D552" s="43" t="str">
        <f t="shared" si="16"/>
        <v>SANTA ELENA</v>
      </c>
      <c r="E552" s="26">
        <f t="shared" si="17"/>
        <v>12</v>
      </c>
    </row>
    <row r="553" spans="3:5" x14ac:dyDescent="0.25">
      <c r="C553" s="26" t="s">
        <v>1211</v>
      </c>
      <c r="D553" s="43" t="str">
        <f t="shared" si="16"/>
        <v>SANTA MARIA</v>
      </c>
      <c r="E553" s="26">
        <f t="shared" si="17"/>
        <v>12</v>
      </c>
    </row>
    <row r="554" spans="3:5" x14ac:dyDescent="0.25">
      <c r="C554" s="26" t="s">
        <v>1212</v>
      </c>
      <c r="D554" s="43" t="str">
        <f t="shared" si="16"/>
        <v>SANTA ROSA</v>
      </c>
      <c r="E554" s="26">
        <f t="shared" si="17"/>
        <v>11</v>
      </c>
    </row>
    <row r="555" spans="3:5" x14ac:dyDescent="0.25">
      <c r="C555" s="26" t="s">
        <v>1213</v>
      </c>
      <c r="D555" s="43" t="str">
        <f t="shared" si="16"/>
        <v>SEBASTIAN</v>
      </c>
      <c r="E555" s="26">
        <f t="shared" si="17"/>
        <v>10</v>
      </c>
    </row>
    <row r="556" spans="3:5" x14ac:dyDescent="0.25">
      <c r="C556" s="26" t="s">
        <v>1214</v>
      </c>
      <c r="D556" s="43" t="str">
        <f t="shared" si="16"/>
        <v>SULLIVAN CITY</v>
      </c>
      <c r="E556" s="26">
        <f t="shared" si="17"/>
        <v>14</v>
      </c>
    </row>
    <row r="557" spans="3:5" x14ac:dyDescent="0.25">
      <c r="C557" s="26" t="s">
        <v>1215</v>
      </c>
      <c r="D557" s="43" t="str">
        <f t="shared" si="16"/>
        <v>WESLACO</v>
      </c>
      <c r="E557" s="26">
        <f t="shared" si="17"/>
        <v>8</v>
      </c>
    </row>
    <row r="558" spans="3:5" x14ac:dyDescent="0.25">
      <c r="C558" s="26" t="s">
        <v>1216</v>
      </c>
      <c r="D558" s="43" t="str">
        <f t="shared" si="16"/>
        <v>SOUTH PADRE ISLAND</v>
      </c>
      <c r="E558" s="26">
        <f t="shared" si="17"/>
        <v>19</v>
      </c>
    </row>
    <row r="559" spans="3:5" x14ac:dyDescent="0.25">
      <c r="C559" s="26" t="s">
        <v>1217</v>
      </c>
      <c r="D559" s="43" t="str">
        <f t="shared" si="16"/>
        <v>PORT MANSFIELD</v>
      </c>
      <c r="E559" s="26">
        <f t="shared" si="17"/>
        <v>15</v>
      </c>
    </row>
    <row r="560" spans="3:5" x14ac:dyDescent="0.25">
      <c r="C560" s="26" t="s">
        <v>1218</v>
      </c>
      <c r="D560" s="43" t="str">
        <f t="shared" si="16"/>
        <v>BASTROP</v>
      </c>
      <c r="E560" s="26">
        <f t="shared" si="17"/>
        <v>8</v>
      </c>
    </row>
    <row r="561" spans="3:5" x14ac:dyDescent="0.25">
      <c r="C561" s="26" t="s">
        <v>1219</v>
      </c>
      <c r="D561" s="43" t="str">
        <f t="shared" si="16"/>
        <v>BELMONT</v>
      </c>
      <c r="E561" s="26">
        <f t="shared" si="17"/>
        <v>8</v>
      </c>
    </row>
    <row r="562" spans="3:5" x14ac:dyDescent="0.25">
      <c r="C562" s="26" t="s">
        <v>1220</v>
      </c>
      <c r="D562" s="43" t="str">
        <f t="shared" si="16"/>
        <v>BERTRAM</v>
      </c>
      <c r="E562" s="26">
        <f t="shared" si="17"/>
        <v>8</v>
      </c>
    </row>
    <row r="563" spans="3:5" x14ac:dyDescent="0.25">
      <c r="C563" s="26" t="s">
        <v>1221</v>
      </c>
      <c r="D563" s="43" t="str">
        <f t="shared" si="16"/>
        <v>BLANCO</v>
      </c>
      <c r="E563" s="26">
        <f t="shared" si="17"/>
        <v>7</v>
      </c>
    </row>
    <row r="564" spans="3:5" x14ac:dyDescent="0.25">
      <c r="C564" s="26" t="s">
        <v>1222</v>
      </c>
      <c r="D564" s="43" t="str">
        <f t="shared" si="16"/>
        <v>BLUFFTON</v>
      </c>
      <c r="E564" s="26">
        <f t="shared" si="17"/>
        <v>9</v>
      </c>
    </row>
    <row r="565" spans="3:5" x14ac:dyDescent="0.25">
      <c r="C565" s="26" t="s">
        <v>1223</v>
      </c>
      <c r="D565" s="43" t="str">
        <f t="shared" si="16"/>
        <v>BRIGGS</v>
      </c>
      <c r="E565" s="26">
        <f t="shared" si="17"/>
        <v>7</v>
      </c>
    </row>
    <row r="566" spans="3:5" x14ac:dyDescent="0.25">
      <c r="C566" s="26" t="s">
        <v>1224</v>
      </c>
      <c r="D566" s="43" t="str">
        <f t="shared" si="16"/>
        <v>BUCHANAN DAM</v>
      </c>
      <c r="E566" s="26">
        <f t="shared" si="17"/>
        <v>13</v>
      </c>
    </row>
    <row r="567" spans="3:5" x14ac:dyDescent="0.25">
      <c r="C567" s="26" t="s">
        <v>1225</v>
      </c>
      <c r="D567" s="43" t="str">
        <f t="shared" si="16"/>
        <v>BUDA</v>
      </c>
      <c r="E567" s="26">
        <f t="shared" si="17"/>
        <v>5</v>
      </c>
    </row>
    <row r="568" spans="3:5" x14ac:dyDescent="0.25">
      <c r="C568" s="26" t="s">
        <v>1226</v>
      </c>
      <c r="D568" s="43" t="str">
        <f t="shared" si="16"/>
        <v>BURNET</v>
      </c>
      <c r="E568" s="26">
        <f t="shared" si="17"/>
        <v>7</v>
      </c>
    </row>
    <row r="569" spans="3:5" x14ac:dyDescent="0.25">
      <c r="C569" s="26" t="s">
        <v>1227</v>
      </c>
      <c r="D569" s="43" t="str">
        <f t="shared" si="16"/>
        <v>CEDAR CREEK</v>
      </c>
      <c r="E569" s="26">
        <f t="shared" si="17"/>
        <v>12</v>
      </c>
    </row>
    <row r="570" spans="3:5" x14ac:dyDescent="0.25">
      <c r="C570" s="26" t="s">
        <v>1228</v>
      </c>
      <c r="D570" s="43" t="str">
        <f t="shared" si="16"/>
        <v>CEDAR PARK</v>
      </c>
      <c r="E570" s="26">
        <f t="shared" si="17"/>
        <v>11</v>
      </c>
    </row>
    <row r="571" spans="3:5" x14ac:dyDescent="0.25">
      <c r="C571" s="26" t="s">
        <v>1229</v>
      </c>
      <c r="D571" s="43" t="str">
        <f t="shared" si="16"/>
        <v>COST</v>
      </c>
      <c r="E571" s="26">
        <f t="shared" si="17"/>
        <v>5</v>
      </c>
    </row>
    <row r="572" spans="3:5" x14ac:dyDescent="0.25">
      <c r="C572" s="26" t="s">
        <v>1230</v>
      </c>
      <c r="D572" s="43" t="str">
        <f t="shared" si="16"/>
        <v>COUPLAND</v>
      </c>
      <c r="E572" s="26">
        <f t="shared" si="17"/>
        <v>9</v>
      </c>
    </row>
    <row r="573" spans="3:5" x14ac:dyDescent="0.25">
      <c r="C573" s="26" t="s">
        <v>1231</v>
      </c>
      <c r="D573" s="43" t="str">
        <f t="shared" si="16"/>
        <v>DALE</v>
      </c>
      <c r="E573" s="26">
        <f t="shared" si="17"/>
        <v>5</v>
      </c>
    </row>
    <row r="574" spans="3:5" x14ac:dyDescent="0.25">
      <c r="C574" s="26" t="s">
        <v>1232</v>
      </c>
      <c r="D574" s="43" t="str">
        <f t="shared" si="16"/>
        <v>DEL VALLE</v>
      </c>
      <c r="E574" s="26">
        <f t="shared" si="17"/>
        <v>10</v>
      </c>
    </row>
    <row r="575" spans="3:5" x14ac:dyDescent="0.25">
      <c r="C575" s="26" t="s">
        <v>1233</v>
      </c>
      <c r="D575" s="43" t="str">
        <f t="shared" si="16"/>
        <v>DOSS</v>
      </c>
      <c r="E575" s="26">
        <f t="shared" si="17"/>
        <v>5</v>
      </c>
    </row>
    <row r="576" spans="3:5" x14ac:dyDescent="0.25">
      <c r="C576" s="26" t="s">
        <v>1234</v>
      </c>
      <c r="D576" s="43" t="str">
        <f t="shared" si="16"/>
        <v>DRIFTWOOD</v>
      </c>
      <c r="E576" s="26">
        <f t="shared" si="17"/>
        <v>10</v>
      </c>
    </row>
    <row r="577" spans="3:5" x14ac:dyDescent="0.25">
      <c r="C577" s="26" t="s">
        <v>1235</v>
      </c>
      <c r="D577" s="43" t="str">
        <f t="shared" si="16"/>
        <v>DRIPPING SPRINGS</v>
      </c>
      <c r="E577" s="26">
        <f t="shared" si="17"/>
        <v>17</v>
      </c>
    </row>
    <row r="578" spans="3:5" x14ac:dyDescent="0.25">
      <c r="C578" s="26" t="s">
        <v>1236</v>
      </c>
      <c r="D578" s="43" t="str">
        <f t="shared" si="16"/>
        <v>ELGIN</v>
      </c>
      <c r="E578" s="26">
        <f t="shared" si="17"/>
        <v>6</v>
      </c>
    </row>
    <row r="579" spans="3:5" x14ac:dyDescent="0.25">
      <c r="C579" s="26" t="s">
        <v>1237</v>
      </c>
      <c r="D579" s="43" t="str">
        <f t="shared" ref="D579:D642" si="18">MID(C579,7,E579-1)</f>
        <v>FENTRESS</v>
      </c>
      <c r="E579" s="26">
        <f t="shared" ref="E579:E642" si="19">FIND("TX",C579,1)-6</f>
        <v>9</v>
      </c>
    </row>
    <row r="580" spans="3:5" x14ac:dyDescent="0.25">
      <c r="C580" s="26" t="s">
        <v>1238</v>
      </c>
      <c r="D580" s="43" t="str">
        <f t="shared" si="18"/>
        <v>FISCHER</v>
      </c>
      <c r="E580" s="26">
        <f t="shared" si="19"/>
        <v>8</v>
      </c>
    </row>
    <row r="581" spans="3:5" x14ac:dyDescent="0.25">
      <c r="C581" s="26" t="s">
        <v>1239</v>
      </c>
      <c r="D581" s="43" t="str">
        <f t="shared" si="18"/>
        <v>FREDERICKSBURG</v>
      </c>
      <c r="E581" s="26">
        <f t="shared" si="19"/>
        <v>15</v>
      </c>
    </row>
    <row r="582" spans="3:5" x14ac:dyDescent="0.25">
      <c r="C582" s="26" t="s">
        <v>1240</v>
      </c>
      <c r="D582" s="43" t="str">
        <f t="shared" si="18"/>
        <v>GEORGETOWN</v>
      </c>
      <c r="E582" s="26">
        <f t="shared" si="19"/>
        <v>11</v>
      </c>
    </row>
    <row r="583" spans="3:5" x14ac:dyDescent="0.25">
      <c r="C583" s="26" t="s">
        <v>1241</v>
      </c>
      <c r="D583" s="43" t="str">
        <f t="shared" si="18"/>
        <v>GONZALES</v>
      </c>
      <c r="E583" s="26">
        <f t="shared" si="19"/>
        <v>9</v>
      </c>
    </row>
    <row r="584" spans="3:5" x14ac:dyDescent="0.25">
      <c r="C584" s="26" t="s">
        <v>1242</v>
      </c>
      <c r="D584" s="43" t="str">
        <f t="shared" si="18"/>
        <v>HARPER</v>
      </c>
      <c r="E584" s="26">
        <f t="shared" si="19"/>
        <v>7</v>
      </c>
    </row>
    <row r="585" spans="3:5" x14ac:dyDescent="0.25">
      <c r="C585" s="26" t="s">
        <v>1243</v>
      </c>
      <c r="D585" s="43" t="str">
        <f t="shared" si="18"/>
        <v>HARWOOD</v>
      </c>
      <c r="E585" s="26">
        <f t="shared" si="19"/>
        <v>8</v>
      </c>
    </row>
    <row r="586" spans="3:5" x14ac:dyDescent="0.25">
      <c r="C586" s="26" t="s">
        <v>1244</v>
      </c>
      <c r="D586" s="43" t="str">
        <f t="shared" si="18"/>
        <v>HUTTO</v>
      </c>
      <c r="E586" s="26">
        <f t="shared" si="19"/>
        <v>6</v>
      </c>
    </row>
    <row r="587" spans="3:5" x14ac:dyDescent="0.25">
      <c r="C587" s="26" t="s">
        <v>1245</v>
      </c>
      <c r="D587" s="43" t="str">
        <f t="shared" si="18"/>
        <v>HYE</v>
      </c>
      <c r="E587" s="26">
        <f t="shared" si="19"/>
        <v>4</v>
      </c>
    </row>
    <row r="588" spans="3:5" x14ac:dyDescent="0.25">
      <c r="C588" s="26" t="s">
        <v>1246</v>
      </c>
      <c r="D588" s="43" t="str">
        <f t="shared" si="18"/>
        <v>JOHNSON CITY</v>
      </c>
      <c r="E588" s="26">
        <f t="shared" si="19"/>
        <v>13</v>
      </c>
    </row>
    <row r="589" spans="3:5" x14ac:dyDescent="0.25">
      <c r="C589" s="26" t="s">
        <v>1247</v>
      </c>
      <c r="D589" s="43" t="str">
        <f t="shared" si="18"/>
        <v>KINGSBURY</v>
      </c>
      <c r="E589" s="26">
        <f t="shared" si="19"/>
        <v>10</v>
      </c>
    </row>
    <row r="590" spans="3:5" x14ac:dyDescent="0.25">
      <c r="C590" s="26" t="s">
        <v>1248</v>
      </c>
      <c r="D590" s="43" t="str">
        <f t="shared" si="18"/>
        <v>KINGSLAND</v>
      </c>
      <c r="E590" s="26">
        <f t="shared" si="19"/>
        <v>10</v>
      </c>
    </row>
    <row r="591" spans="3:5" x14ac:dyDescent="0.25">
      <c r="C591" s="26" t="s">
        <v>1249</v>
      </c>
      <c r="D591" s="43" t="str">
        <f t="shared" si="18"/>
        <v>KYLE</v>
      </c>
      <c r="E591" s="26">
        <f t="shared" si="19"/>
        <v>5</v>
      </c>
    </row>
    <row r="592" spans="3:5" x14ac:dyDescent="0.25">
      <c r="C592" s="26" t="s">
        <v>1250</v>
      </c>
      <c r="D592" s="43" t="str">
        <f t="shared" si="18"/>
        <v>LEANDER</v>
      </c>
      <c r="E592" s="26">
        <f t="shared" si="19"/>
        <v>8</v>
      </c>
    </row>
    <row r="593" spans="3:5" x14ac:dyDescent="0.25">
      <c r="C593" s="26" t="s">
        <v>1251</v>
      </c>
      <c r="D593" s="43" t="str">
        <f t="shared" si="18"/>
        <v>LIBERTY HILL</v>
      </c>
      <c r="E593" s="26">
        <f t="shared" si="19"/>
        <v>13</v>
      </c>
    </row>
    <row r="594" spans="3:5" x14ac:dyDescent="0.25">
      <c r="C594" s="26" t="s">
        <v>1252</v>
      </c>
      <c r="D594" s="43" t="str">
        <f t="shared" si="18"/>
        <v>LLANO</v>
      </c>
      <c r="E594" s="26">
        <f t="shared" si="19"/>
        <v>6</v>
      </c>
    </row>
    <row r="595" spans="3:5" x14ac:dyDescent="0.25">
      <c r="C595" s="26" t="s">
        <v>1253</v>
      </c>
      <c r="D595" s="43" t="str">
        <f t="shared" si="18"/>
        <v>LOCKHART</v>
      </c>
      <c r="E595" s="26">
        <f t="shared" si="19"/>
        <v>9</v>
      </c>
    </row>
    <row r="596" spans="3:5" x14ac:dyDescent="0.25">
      <c r="C596" s="26" t="s">
        <v>1254</v>
      </c>
      <c r="D596" s="43" t="str">
        <f t="shared" si="18"/>
        <v>LULING</v>
      </c>
      <c r="E596" s="26">
        <f t="shared" si="19"/>
        <v>7</v>
      </c>
    </row>
    <row r="597" spans="3:5" x14ac:dyDescent="0.25">
      <c r="C597" s="26" t="s">
        <v>1255</v>
      </c>
      <c r="D597" s="43" t="str">
        <f t="shared" si="18"/>
        <v>MC DADE</v>
      </c>
      <c r="E597" s="26">
        <f t="shared" si="19"/>
        <v>8</v>
      </c>
    </row>
    <row r="598" spans="3:5" x14ac:dyDescent="0.25">
      <c r="C598" s="26" t="s">
        <v>1256</v>
      </c>
      <c r="D598" s="43" t="str">
        <f t="shared" si="18"/>
        <v>MC NEIL</v>
      </c>
      <c r="E598" s="26">
        <f t="shared" si="19"/>
        <v>8</v>
      </c>
    </row>
    <row r="599" spans="3:5" x14ac:dyDescent="0.25">
      <c r="C599" s="26" t="s">
        <v>1257</v>
      </c>
      <c r="D599" s="43" t="str">
        <f t="shared" si="18"/>
        <v>MANCHACA</v>
      </c>
      <c r="E599" s="26">
        <f t="shared" si="19"/>
        <v>9</v>
      </c>
    </row>
    <row r="600" spans="3:5" x14ac:dyDescent="0.25">
      <c r="C600" s="26" t="s">
        <v>1258</v>
      </c>
      <c r="D600" s="43" t="str">
        <f t="shared" si="18"/>
        <v>MANOR</v>
      </c>
      <c r="E600" s="26">
        <f t="shared" si="19"/>
        <v>6</v>
      </c>
    </row>
    <row r="601" spans="3:5" x14ac:dyDescent="0.25">
      <c r="C601" s="26" t="s">
        <v>1259</v>
      </c>
      <c r="D601" s="43" t="str">
        <f t="shared" si="18"/>
        <v>MARBLE FALLS</v>
      </c>
      <c r="E601" s="26">
        <f t="shared" si="19"/>
        <v>13</v>
      </c>
    </row>
    <row r="602" spans="3:5" x14ac:dyDescent="0.25">
      <c r="C602" s="26" t="s">
        <v>1260</v>
      </c>
      <c r="D602" s="43" t="str">
        <f t="shared" si="18"/>
        <v>MARTINDALE</v>
      </c>
      <c r="E602" s="26">
        <f t="shared" si="19"/>
        <v>11</v>
      </c>
    </row>
    <row r="603" spans="3:5" x14ac:dyDescent="0.25">
      <c r="C603" s="26" t="s">
        <v>1261</v>
      </c>
      <c r="D603" s="43" t="str">
        <f t="shared" si="18"/>
        <v>MAXWELL</v>
      </c>
      <c r="E603" s="26">
        <f t="shared" si="19"/>
        <v>8</v>
      </c>
    </row>
    <row r="604" spans="3:5" x14ac:dyDescent="0.25">
      <c r="C604" s="26" t="s">
        <v>1262</v>
      </c>
      <c r="D604" s="43" t="str">
        <f t="shared" si="18"/>
        <v>HORSESHOE BAY</v>
      </c>
      <c r="E604" s="26">
        <f t="shared" si="19"/>
        <v>14</v>
      </c>
    </row>
    <row r="605" spans="3:5" x14ac:dyDescent="0.25">
      <c r="C605" s="26" t="s">
        <v>1263</v>
      </c>
      <c r="D605" s="43" t="str">
        <f t="shared" si="18"/>
        <v>OTTINE</v>
      </c>
      <c r="E605" s="26">
        <f t="shared" si="19"/>
        <v>7</v>
      </c>
    </row>
    <row r="606" spans="3:5" x14ac:dyDescent="0.25">
      <c r="C606" s="26" t="s">
        <v>1264</v>
      </c>
      <c r="D606" s="43" t="str">
        <f t="shared" si="18"/>
        <v>PAIGE</v>
      </c>
      <c r="E606" s="26">
        <f t="shared" si="19"/>
        <v>6</v>
      </c>
    </row>
    <row r="607" spans="3:5" x14ac:dyDescent="0.25">
      <c r="C607" s="26" t="s">
        <v>1265</v>
      </c>
      <c r="D607" s="43" t="str">
        <f t="shared" si="18"/>
        <v>PFLUGERVILLE</v>
      </c>
      <c r="E607" s="26">
        <f t="shared" si="19"/>
        <v>13</v>
      </c>
    </row>
    <row r="608" spans="3:5" x14ac:dyDescent="0.25">
      <c r="C608" s="26" t="s">
        <v>1266</v>
      </c>
      <c r="D608" s="43" t="str">
        <f t="shared" si="18"/>
        <v>PRAIRIE LEA</v>
      </c>
      <c r="E608" s="26">
        <f t="shared" si="19"/>
        <v>12</v>
      </c>
    </row>
    <row r="609" spans="3:5" x14ac:dyDescent="0.25">
      <c r="C609" s="26" t="s">
        <v>1267</v>
      </c>
      <c r="D609" s="43" t="str">
        <f t="shared" si="18"/>
        <v>RED ROCK</v>
      </c>
      <c r="E609" s="26">
        <f t="shared" si="19"/>
        <v>9</v>
      </c>
    </row>
    <row r="610" spans="3:5" x14ac:dyDescent="0.25">
      <c r="C610" s="26" t="s">
        <v>1268</v>
      </c>
      <c r="D610" s="43" t="str">
        <f t="shared" si="18"/>
        <v>ROUND MOUNTAIN</v>
      </c>
      <c r="E610" s="26">
        <f t="shared" si="19"/>
        <v>15</v>
      </c>
    </row>
    <row r="611" spans="3:5" x14ac:dyDescent="0.25">
      <c r="C611" s="26" t="s">
        <v>1269</v>
      </c>
      <c r="D611" s="43" t="str">
        <f t="shared" si="18"/>
        <v>ROUND ROCK</v>
      </c>
      <c r="E611" s="26">
        <f t="shared" si="19"/>
        <v>11</v>
      </c>
    </row>
    <row r="612" spans="3:5" x14ac:dyDescent="0.25">
      <c r="C612" s="26" t="s">
        <v>1270</v>
      </c>
      <c r="D612" s="43" t="str">
        <f t="shared" si="18"/>
        <v>SAN MARCOS</v>
      </c>
      <c r="E612" s="26">
        <f t="shared" si="19"/>
        <v>11</v>
      </c>
    </row>
    <row r="613" spans="3:5" x14ac:dyDescent="0.25">
      <c r="C613" s="26" t="s">
        <v>1271</v>
      </c>
      <c r="D613" s="43" t="str">
        <f t="shared" si="18"/>
        <v>SPICEWOOD</v>
      </c>
      <c r="E613" s="26">
        <f t="shared" si="19"/>
        <v>10</v>
      </c>
    </row>
    <row r="614" spans="3:5" x14ac:dyDescent="0.25">
      <c r="C614" s="26" t="s">
        <v>1272</v>
      </c>
      <c r="D614" s="43" t="str">
        <f t="shared" si="18"/>
        <v>STAPLES</v>
      </c>
      <c r="E614" s="26">
        <f t="shared" si="19"/>
        <v>8</v>
      </c>
    </row>
    <row r="615" spans="3:5" x14ac:dyDescent="0.25">
      <c r="C615" s="26" t="s">
        <v>1273</v>
      </c>
      <c r="D615" s="43" t="str">
        <f t="shared" si="18"/>
        <v>STONEWALL</v>
      </c>
      <c r="E615" s="26">
        <f t="shared" si="19"/>
        <v>10</v>
      </c>
    </row>
    <row r="616" spans="3:5" x14ac:dyDescent="0.25">
      <c r="C616" s="26" t="s">
        <v>1274</v>
      </c>
      <c r="D616" s="43" t="str">
        <f t="shared" si="18"/>
        <v>TOW</v>
      </c>
      <c r="E616" s="26">
        <f t="shared" si="19"/>
        <v>4</v>
      </c>
    </row>
    <row r="617" spans="3:5" x14ac:dyDescent="0.25">
      <c r="C617" s="26" t="s">
        <v>1275</v>
      </c>
      <c r="D617" s="43" t="str">
        <f t="shared" si="18"/>
        <v>WALBURG</v>
      </c>
      <c r="E617" s="26">
        <f t="shared" si="19"/>
        <v>8</v>
      </c>
    </row>
    <row r="618" spans="3:5" x14ac:dyDescent="0.25">
      <c r="C618" s="26" t="s">
        <v>1276</v>
      </c>
      <c r="D618" s="43" t="str">
        <f t="shared" si="18"/>
        <v>WEIR</v>
      </c>
      <c r="E618" s="26">
        <f t="shared" si="19"/>
        <v>5</v>
      </c>
    </row>
    <row r="619" spans="3:5" x14ac:dyDescent="0.25">
      <c r="C619" s="26" t="s">
        <v>1277</v>
      </c>
      <c r="D619" s="43" t="str">
        <f t="shared" si="18"/>
        <v>WILLOW CITY</v>
      </c>
      <c r="E619" s="26">
        <f t="shared" si="19"/>
        <v>12</v>
      </c>
    </row>
    <row r="620" spans="3:5" x14ac:dyDescent="0.25">
      <c r="C620" s="26" t="s">
        <v>1278</v>
      </c>
      <c r="D620" s="43" t="str">
        <f t="shared" si="18"/>
        <v>WIMBERLEY</v>
      </c>
      <c r="E620" s="26">
        <f t="shared" si="19"/>
        <v>10</v>
      </c>
    </row>
    <row r="621" spans="3:5" x14ac:dyDescent="0.25">
      <c r="C621" s="26" t="s">
        <v>1279</v>
      </c>
      <c r="D621" s="43" t="str">
        <f t="shared" si="18"/>
        <v>WRIGHTSBORO</v>
      </c>
      <c r="E621" s="26">
        <f t="shared" si="19"/>
        <v>12</v>
      </c>
    </row>
    <row r="622" spans="3:5" x14ac:dyDescent="0.25">
      <c r="C622" s="26" t="s">
        <v>1280</v>
      </c>
      <c r="D622" s="43" t="str">
        <f t="shared" si="18"/>
        <v>AUSTIN</v>
      </c>
      <c r="E622" s="26">
        <f t="shared" si="19"/>
        <v>7</v>
      </c>
    </row>
    <row r="623" spans="3:5" x14ac:dyDescent="0.25">
      <c r="C623" s="26" t="s">
        <v>1281</v>
      </c>
      <c r="D623" s="43" t="str">
        <f t="shared" si="18"/>
        <v>UVALDE</v>
      </c>
      <c r="E623" s="26">
        <f t="shared" si="19"/>
        <v>7</v>
      </c>
    </row>
    <row r="624" spans="3:5" x14ac:dyDescent="0.25">
      <c r="C624" s="26" t="s">
        <v>1282</v>
      </c>
      <c r="D624" s="43" t="str">
        <f t="shared" si="18"/>
        <v>ASHERTON</v>
      </c>
      <c r="E624" s="26">
        <f t="shared" si="19"/>
        <v>9</v>
      </c>
    </row>
    <row r="625" spans="3:5" x14ac:dyDescent="0.25">
      <c r="C625" s="26" t="s">
        <v>1283</v>
      </c>
      <c r="D625" s="43" t="str">
        <f t="shared" si="18"/>
        <v>BARKSDALE</v>
      </c>
      <c r="E625" s="26">
        <f t="shared" si="19"/>
        <v>10</v>
      </c>
    </row>
    <row r="626" spans="3:5" x14ac:dyDescent="0.25">
      <c r="C626" s="26" t="s">
        <v>1284</v>
      </c>
      <c r="D626" s="43" t="str">
        <f t="shared" si="18"/>
        <v>BATESVILLE</v>
      </c>
      <c r="E626" s="26">
        <f t="shared" si="19"/>
        <v>11</v>
      </c>
    </row>
    <row r="627" spans="3:5" x14ac:dyDescent="0.25">
      <c r="C627" s="26" t="s">
        <v>1285</v>
      </c>
      <c r="D627" s="43" t="str">
        <f t="shared" si="18"/>
        <v>BIG WELLS</v>
      </c>
      <c r="E627" s="26">
        <f t="shared" si="19"/>
        <v>10</v>
      </c>
    </row>
    <row r="628" spans="3:5" x14ac:dyDescent="0.25">
      <c r="C628" s="26" t="s">
        <v>1286</v>
      </c>
      <c r="D628" s="43" t="str">
        <f t="shared" si="18"/>
        <v>BRACKETTVILLE</v>
      </c>
      <c r="E628" s="26">
        <f t="shared" si="19"/>
        <v>14</v>
      </c>
    </row>
    <row r="629" spans="3:5" x14ac:dyDescent="0.25">
      <c r="C629" s="26" t="s">
        <v>1287</v>
      </c>
      <c r="D629" s="43" t="str">
        <f t="shared" si="18"/>
        <v>CAMP WOOD</v>
      </c>
      <c r="E629" s="26">
        <f t="shared" si="19"/>
        <v>10</v>
      </c>
    </row>
    <row r="630" spans="3:5" x14ac:dyDescent="0.25">
      <c r="C630" s="26" t="s">
        <v>1288</v>
      </c>
      <c r="D630" s="43" t="str">
        <f t="shared" si="18"/>
        <v>CARRIZO SPRINGS</v>
      </c>
      <c r="E630" s="26">
        <f t="shared" si="19"/>
        <v>16</v>
      </c>
    </row>
    <row r="631" spans="3:5" x14ac:dyDescent="0.25">
      <c r="C631" s="26" t="s">
        <v>1289</v>
      </c>
      <c r="D631" s="43" t="str">
        <f t="shared" si="18"/>
        <v>CATARINA</v>
      </c>
      <c r="E631" s="26">
        <f t="shared" si="19"/>
        <v>9</v>
      </c>
    </row>
    <row r="632" spans="3:5" x14ac:dyDescent="0.25">
      <c r="C632" s="26" t="s">
        <v>1290</v>
      </c>
      <c r="D632" s="43" t="str">
        <f t="shared" si="18"/>
        <v>COMSTOCK</v>
      </c>
      <c r="E632" s="26">
        <f t="shared" si="19"/>
        <v>9</v>
      </c>
    </row>
    <row r="633" spans="3:5" x14ac:dyDescent="0.25">
      <c r="C633" s="26" t="s">
        <v>1291</v>
      </c>
      <c r="D633" s="43" t="str">
        <f t="shared" si="18"/>
        <v>CONCAN</v>
      </c>
      <c r="E633" s="26">
        <f t="shared" si="19"/>
        <v>7</v>
      </c>
    </row>
    <row r="634" spans="3:5" x14ac:dyDescent="0.25">
      <c r="C634" s="26" t="s">
        <v>1292</v>
      </c>
      <c r="D634" s="43" t="str">
        <f t="shared" si="18"/>
        <v>CRYSTAL CITY</v>
      </c>
      <c r="E634" s="26">
        <f t="shared" si="19"/>
        <v>13</v>
      </c>
    </row>
    <row r="635" spans="3:5" x14ac:dyDescent="0.25">
      <c r="C635" s="26" t="s">
        <v>1293</v>
      </c>
      <c r="D635" s="43" t="str">
        <f t="shared" si="18"/>
        <v>DEL RIO</v>
      </c>
      <c r="E635" s="26">
        <f t="shared" si="19"/>
        <v>8</v>
      </c>
    </row>
    <row r="636" spans="3:5" x14ac:dyDescent="0.25">
      <c r="C636" s="26" t="s">
        <v>1294</v>
      </c>
      <c r="D636" s="43" t="str">
        <f t="shared" si="18"/>
        <v>LAUGHLIN A F B</v>
      </c>
      <c r="E636" s="26">
        <f t="shared" si="19"/>
        <v>15</v>
      </c>
    </row>
    <row r="637" spans="3:5" x14ac:dyDescent="0.25">
      <c r="C637" s="26" t="s">
        <v>1295</v>
      </c>
      <c r="D637" s="43" t="str">
        <f t="shared" si="18"/>
        <v>D HANIS</v>
      </c>
      <c r="E637" s="26">
        <f t="shared" si="19"/>
        <v>8</v>
      </c>
    </row>
    <row r="638" spans="3:5" x14ac:dyDescent="0.25">
      <c r="C638" s="26" t="s">
        <v>1296</v>
      </c>
      <c r="D638" s="43" t="str">
        <f t="shared" si="18"/>
        <v>DRYDEN</v>
      </c>
      <c r="E638" s="26">
        <f t="shared" si="19"/>
        <v>7</v>
      </c>
    </row>
    <row r="639" spans="3:5" x14ac:dyDescent="0.25">
      <c r="C639" s="26" t="s">
        <v>1297</v>
      </c>
      <c r="D639" s="43" t="str">
        <f t="shared" si="18"/>
        <v>EAGLE PASS</v>
      </c>
      <c r="E639" s="26">
        <f t="shared" si="19"/>
        <v>11</v>
      </c>
    </row>
    <row r="640" spans="3:5" x14ac:dyDescent="0.25">
      <c r="C640" s="26" t="s">
        <v>1298</v>
      </c>
      <c r="D640" s="43" t="str">
        <f t="shared" si="18"/>
        <v>EL INDIO</v>
      </c>
      <c r="E640" s="26">
        <f t="shared" si="19"/>
        <v>9</v>
      </c>
    </row>
    <row r="641" spans="3:5" x14ac:dyDescent="0.25">
      <c r="C641" s="26" t="s">
        <v>1299</v>
      </c>
      <c r="D641" s="43" t="str">
        <f t="shared" si="18"/>
        <v>HONDO</v>
      </c>
      <c r="E641" s="26">
        <f t="shared" si="19"/>
        <v>6</v>
      </c>
    </row>
    <row r="642" spans="3:5" x14ac:dyDescent="0.25">
      <c r="C642" s="26" t="s">
        <v>1300</v>
      </c>
      <c r="D642" s="43" t="str">
        <f t="shared" si="18"/>
        <v>KNIPPA</v>
      </c>
      <c r="E642" s="26">
        <f t="shared" si="19"/>
        <v>7</v>
      </c>
    </row>
    <row r="643" spans="3:5" x14ac:dyDescent="0.25">
      <c r="C643" s="26" t="s">
        <v>1301</v>
      </c>
      <c r="D643" s="43" t="str">
        <f t="shared" ref="D643:D706" si="20">MID(C643,7,E643-1)</f>
        <v>LANGTRY</v>
      </c>
      <c r="E643" s="26">
        <f t="shared" ref="E643:E706" si="21">FIND("TX",C643,1)-6</f>
        <v>8</v>
      </c>
    </row>
    <row r="644" spans="3:5" x14ac:dyDescent="0.25">
      <c r="C644" s="26" t="s">
        <v>1302</v>
      </c>
      <c r="D644" s="43" t="str">
        <f t="shared" si="20"/>
        <v>LA PRYOR</v>
      </c>
      <c r="E644" s="26">
        <f t="shared" si="21"/>
        <v>9</v>
      </c>
    </row>
    <row r="645" spans="3:5" x14ac:dyDescent="0.25">
      <c r="C645" s="26" t="s">
        <v>1303</v>
      </c>
      <c r="D645" s="43" t="str">
        <f t="shared" si="20"/>
        <v>LEAKEY</v>
      </c>
      <c r="E645" s="26">
        <f t="shared" si="21"/>
        <v>7</v>
      </c>
    </row>
    <row r="646" spans="3:5" x14ac:dyDescent="0.25">
      <c r="C646" s="26" t="s">
        <v>1304</v>
      </c>
      <c r="D646" s="43" t="str">
        <f t="shared" si="20"/>
        <v>QUEMADO</v>
      </c>
      <c r="E646" s="26">
        <f t="shared" si="21"/>
        <v>8</v>
      </c>
    </row>
    <row r="647" spans="3:5" x14ac:dyDescent="0.25">
      <c r="C647" s="26" t="s">
        <v>1305</v>
      </c>
      <c r="D647" s="43" t="str">
        <f t="shared" si="20"/>
        <v>RIO FRIO</v>
      </c>
      <c r="E647" s="26">
        <f t="shared" si="21"/>
        <v>9</v>
      </c>
    </row>
    <row r="648" spans="3:5" x14ac:dyDescent="0.25">
      <c r="C648" s="26" t="s">
        <v>1306</v>
      </c>
      <c r="D648" s="43" t="str">
        <f t="shared" si="20"/>
        <v>ROCKSPRINGS</v>
      </c>
      <c r="E648" s="26">
        <f t="shared" si="21"/>
        <v>12</v>
      </c>
    </row>
    <row r="649" spans="3:5" x14ac:dyDescent="0.25">
      <c r="C649" s="26" t="s">
        <v>1307</v>
      </c>
      <c r="D649" s="43" t="str">
        <f t="shared" si="20"/>
        <v>SABINAL</v>
      </c>
      <c r="E649" s="26">
        <f t="shared" si="21"/>
        <v>8</v>
      </c>
    </row>
    <row r="650" spans="3:5" x14ac:dyDescent="0.25">
      <c r="C650" s="26" t="s">
        <v>1308</v>
      </c>
      <c r="D650" s="43" t="str">
        <f t="shared" si="20"/>
        <v>TARPLEY</v>
      </c>
      <c r="E650" s="26">
        <f t="shared" si="21"/>
        <v>8</v>
      </c>
    </row>
    <row r="651" spans="3:5" x14ac:dyDescent="0.25">
      <c r="C651" s="26" t="s">
        <v>1309</v>
      </c>
      <c r="D651" s="43" t="str">
        <f t="shared" si="20"/>
        <v>UTOPIA</v>
      </c>
      <c r="E651" s="26">
        <f t="shared" si="21"/>
        <v>7</v>
      </c>
    </row>
    <row r="652" spans="3:5" x14ac:dyDescent="0.25">
      <c r="C652" s="26" t="s">
        <v>1310</v>
      </c>
      <c r="D652" s="43" t="str">
        <f t="shared" si="20"/>
        <v>VANDERPOOL</v>
      </c>
      <c r="E652" s="26">
        <f t="shared" si="21"/>
        <v>11</v>
      </c>
    </row>
    <row r="653" spans="3:5" x14ac:dyDescent="0.25">
      <c r="C653" s="26" t="s">
        <v>1311</v>
      </c>
      <c r="D653" s="43" t="str">
        <f t="shared" si="20"/>
        <v>YANCEY</v>
      </c>
      <c r="E653" s="26">
        <f t="shared" si="21"/>
        <v>7</v>
      </c>
    </row>
    <row r="654" spans="3:5" x14ac:dyDescent="0.25">
      <c r="C654" s="26" t="s">
        <v>1312</v>
      </c>
      <c r="D654" s="43" t="str">
        <f t="shared" si="20"/>
        <v>BLEIBLERVILLE</v>
      </c>
      <c r="E654" s="26">
        <f t="shared" si="21"/>
        <v>14</v>
      </c>
    </row>
    <row r="655" spans="3:5" x14ac:dyDescent="0.25">
      <c r="C655" s="26" t="s">
        <v>1313</v>
      </c>
      <c r="D655" s="43" t="str">
        <f t="shared" si="20"/>
        <v>CARMINE</v>
      </c>
      <c r="E655" s="26">
        <f t="shared" si="21"/>
        <v>8</v>
      </c>
    </row>
    <row r="656" spans="3:5" x14ac:dyDescent="0.25">
      <c r="C656" s="26" t="s">
        <v>1314</v>
      </c>
      <c r="D656" s="43" t="str">
        <f t="shared" si="20"/>
        <v>CAT SPRING</v>
      </c>
      <c r="E656" s="26">
        <f t="shared" si="21"/>
        <v>11</v>
      </c>
    </row>
    <row r="657" spans="3:5" x14ac:dyDescent="0.25">
      <c r="C657" s="26" t="s">
        <v>1315</v>
      </c>
      <c r="D657" s="43" t="str">
        <f t="shared" si="20"/>
        <v>COLUMBUS</v>
      </c>
      <c r="E657" s="26">
        <f t="shared" si="21"/>
        <v>9</v>
      </c>
    </row>
    <row r="658" spans="3:5" x14ac:dyDescent="0.25">
      <c r="C658" s="26" t="s">
        <v>1316</v>
      </c>
      <c r="D658" s="43" t="str">
        <f t="shared" si="20"/>
        <v>ALLEYTON</v>
      </c>
      <c r="E658" s="26">
        <f t="shared" si="21"/>
        <v>9</v>
      </c>
    </row>
    <row r="659" spans="3:5" x14ac:dyDescent="0.25">
      <c r="C659" s="26" t="s">
        <v>1317</v>
      </c>
      <c r="D659" s="43" t="str">
        <f t="shared" si="20"/>
        <v>ELLINGER</v>
      </c>
      <c r="E659" s="26">
        <f t="shared" si="21"/>
        <v>9</v>
      </c>
    </row>
    <row r="660" spans="3:5" x14ac:dyDescent="0.25">
      <c r="C660" s="26" t="s">
        <v>1318</v>
      </c>
      <c r="D660" s="43" t="str">
        <f t="shared" si="20"/>
        <v>FAYETTEVILLE</v>
      </c>
      <c r="E660" s="26">
        <f t="shared" si="21"/>
        <v>13</v>
      </c>
    </row>
    <row r="661" spans="3:5" x14ac:dyDescent="0.25">
      <c r="C661" s="26" t="s">
        <v>1319</v>
      </c>
      <c r="D661" s="43" t="str">
        <f t="shared" si="20"/>
        <v>FLATONIA</v>
      </c>
      <c r="E661" s="26">
        <f t="shared" si="21"/>
        <v>9</v>
      </c>
    </row>
    <row r="662" spans="3:5" x14ac:dyDescent="0.25">
      <c r="C662" s="26" t="s">
        <v>1320</v>
      </c>
      <c r="D662" s="43" t="str">
        <f t="shared" si="20"/>
        <v>GIDDINGS</v>
      </c>
      <c r="E662" s="26">
        <f t="shared" si="21"/>
        <v>9</v>
      </c>
    </row>
    <row r="663" spans="3:5" x14ac:dyDescent="0.25">
      <c r="C663" s="26" t="s">
        <v>1321</v>
      </c>
      <c r="D663" s="43" t="str">
        <f t="shared" si="20"/>
        <v>GLIDDEN</v>
      </c>
      <c r="E663" s="26">
        <f t="shared" si="21"/>
        <v>8</v>
      </c>
    </row>
    <row r="664" spans="3:5" x14ac:dyDescent="0.25">
      <c r="C664" s="26" t="s">
        <v>1322</v>
      </c>
      <c r="D664" s="43" t="str">
        <f t="shared" si="20"/>
        <v>INDUSTRY</v>
      </c>
      <c r="E664" s="26">
        <f t="shared" si="21"/>
        <v>9</v>
      </c>
    </row>
    <row r="665" spans="3:5" x14ac:dyDescent="0.25">
      <c r="C665" s="26" t="s">
        <v>1323</v>
      </c>
      <c r="D665" s="43" t="str">
        <f t="shared" si="20"/>
        <v>LA GRANGE</v>
      </c>
      <c r="E665" s="26">
        <f t="shared" si="21"/>
        <v>10</v>
      </c>
    </row>
    <row r="666" spans="3:5" x14ac:dyDescent="0.25">
      <c r="C666" s="26" t="s">
        <v>1324</v>
      </c>
      <c r="D666" s="43" t="str">
        <f t="shared" si="20"/>
        <v>LEDBETTER</v>
      </c>
      <c r="E666" s="26">
        <f t="shared" si="21"/>
        <v>10</v>
      </c>
    </row>
    <row r="667" spans="3:5" x14ac:dyDescent="0.25">
      <c r="C667" s="26" t="s">
        <v>1325</v>
      </c>
      <c r="D667" s="43" t="str">
        <f t="shared" si="20"/>
        <v>LEXINGTON</v>
      </c>
      <c r="E667" s="26">
        <f t="shared" si="21"/>
        <v>10</v>
      </c>
    </row>
    <row r="668" spans="3:5" x14ac:dyDescent="0.25">
      <c r="C668" s="26" t="s">
        <v>1326</v>
      </c>
      <c r="D668" s="43" t="str">
        <f t="shared" si="20"/>
        <v>LINCOLN</v>
      </c>
      <c r="E668" s="26">
        <f t="shared" si="21"/>
        <v>8</v>
      </c>
    </row>
    <row r="669" spans="3:5" x14ac:dyDescent="0.25">
      <c r="C669" s="26" t="s">
        <v>1327</v>
      </c>
      <c r="D669" s="43" t="str">
        <f t="shared" si="20"/>
        <v>MULDOON</v>
      </c>
      <c r="E669" s="26">
        <f t="shared" si="21"/>
        <v>8</v>
      </c>
    </row>
    <row r="670" spans="3:5" x14ac:dyDescent="0.25">
      <c r="C670" s="26" t="s">
        <v>1328</v>
      </c>
      <c r="D670" s="43" t="str">
        <f t="shared" si="20"/>
        <v>NEW ULM</v>
      </c>
      <c r="E670" s="26">
        <f t="shared" si="21"/>
        <v>8</v>
      </c>
    </row>
    <row r="671" spans="3:5" x14ac:dyDescent="0.25">
      <c r="C671" s="26" t="s">
        <v>1329</v>
      </c>
      <c r="D671" s="43" t="str">
        <f t="shared" si="20"/>
        <v>OAKLAND</v>
      </c>
      <c r="E671" s="26">
        <f t="shared" si="21"/>
        <v>8</v>
      </c>
    </row>
    <row r="672" spans="3:5" x14ac:dyDescent="0.25">
      <c r="C672" s="26" t="s">
        <v>1330</v>
      </c>
      <c r="D672" s="43" t="str">
        <f t="shared" si="20"/>
        <v>PLUM</v>
      </c>
      <c r="E672" s="26">
        <f t="shared" si="21"/>
        <v>5</v>
      </c>
    </row>
    <row r="673" spans="3:5" x14ac:dyDescent="0.25">
      <c r="C673" s="26" t="s">
        <v>1331</v>
      </c>
      <c r="D673" s="43" t="str">
        <f t="shared" si="20"/>
        <v>ROSANKY</v>
      </c>
      <c r="E673" s="26">
        <f t="shared" si="21"/>
        <v>8</v>
      </c>
    </row>
    <row r="674" spans="3:5" x14ac:dyDescent="0.25">
      <c r="C674" s="26" t="s">
        <v>1332</v>
      </c>
      <c r="D674" s="43" t="str">
        <f t="shared" si="20"/>
        <v>ROUND TOP</v>
      </c>
      <c r="E674" s="26">
        <f t="shared" si="21"/>
        <v>10</v>
      </c>
    </row>
    <row r="675" spans="3:5" x14ac:dyDescent="0.25">
      <c r="C675" s="26" t="s">
        <v>1333</v>
      </c>
      <c r="D675" s="43" t="str">
        <f t="shared" si="20"/>
        <v>SCHULENBURG</v>
      </c>
      <c r="E675" s="26">
        <f t="shared" si="21"/>
        <v>12</v>
      </c>
    </row>
    <row r="676" spans="3:5" x14ac:dyDescent="0.25">
      <c r="C676" s="26" t="s">
        <v>1334</v>
      </c>
      <c r="D676" s="43" t="str">
        <f t="shared" si="20"/>
        <v>SMITHVILLE</v>
      </c>
      <c r="E676" s="26">
        <f t="shared" si="21"/>
        <v>11</v>
      </c>
    </row>
    <row r="677" spans="3:5" x14ac:dyDescent="0.25">
      <c r="C677" s="26" t="s">
        <v>1335</v>
      </c>
      <c r="D677" s="43" t="str">
        <f t="shared" si="20"/>
        <v>WAELDER</v>
      </c>
      <c r="E677" s="26">
        <f t="shared" si="21"/>
        <v>8</v>
      </c>
    </row>
    <row r="678" spans="3:5" x14ac:dyDescent="0.25">
      <c r="C678" s="26" t="s">
        <v>1336</v>
      </c>
      <c r="D678" s="43" t="str">
        <f t="shared" si="20"/>
        <v>WARDA</v>
      </c>
      <c r="E678" s="26">
        <f t="shared" si="21"/>
        <v>6</v>
      </c>
    </row>
    <row r="679" spans="3:5" x14ac:dyDescent="0.25">
      <c r="C679" s="26" t="s">
        <v>1337</v>
      </c>
      <c r="D679" s="43" t="str">
        <f t="shared" si="20"/>
        <v>WARRENTON</v>
      </c>
      <c r="E679" s="26">
        <f t="shared" si="21"/>
        <v>10</v>
      </c>
    </row>
    <row r="680" spans="3:5" x14ac:dyDescent="0.25">
      <c r="C680" s="26" t="s">
        <v>1338</v>
      </c>
      <c r="D680" s="43" t="str">
        <f t="shared" si="20"/>
        <v>WEIMAR</v>
      </c>
      <c r="E680" s="26">
        <f t="shared" si="21"/>
        <v>7</v>
      </c>
    </row>
    <row r="681" spans="3:5" x14ac:dyDescent="0.25">
      <c r="C681" s="26" t="s">
        <v>1339</v>
      </c>
      <c r="D681" s="43" t="str">
        <f t="shared" si="20"/>
        <v>WEST POINT</v>
      </c>
      <c r="E681" s="26">
        <f t="shared" si="21"/>
        <v>11</v>
      </c>
    </row>
    <row r="682" spans="3:5" x14ac:dyDescent="0.25">
      <c r="C682" s="26" t="s">
        <v>1340</v>
      </c>
      <c r="D682" s="43" t="str">
        <f t="shared" si="20"/>
        <v>ADRIAN</v>
      </c>
      <c r="E682" s="26">
        <f t="shared" si="21"/>
        <v>7</v>
      </c>
    </row>
    <row r="683" spans="3:5" x14ac:dyDescent="0.25">
      <c r="C683" s="26" t="s">
        <v>1341</v>
      </c>
      <c r="D683" s="43" t="str">
        <f t="shared" si="20"/>
        <v>ALANREED</v>
      </c>
      <c r="E683" s="26">
        <f t="shared" si="21"/>
        <v>9</v>
      </c>
    </row>
    <row r="684" spans="3:5" x14ac:dyDescent="0.25">
      <c r="C684" s="26" t="s">
        <v>1342</v>
      </c>
      <c r="D684" s="43" t="str">
        <f t="shared" si="20"/>
        <v>ALLISON</v>
      </c>
      <c r="E684" s="26">
        <f t="shared" si="21"/>
        <v>8</v>
      </c>
    </row>
    <row r="685" spans="3:5" x14ac:dyDescent="0.25">
      <c r="C685" s="26" t="s">
        <v>1343</v>
      </c>
      <c r="D685" s="43" t="str">
        <f t="shared" si="20"/>
        <v>BOOKER</v>
      </c>
      <c r="E685" s="26">
        <f t="shared" si="21"/>
        <v>7</v>
      </c>
    </row>
    <row r="686" spans="3:5" x14ac:dyDescent="0.25">
      <c r="C686" s="26" t="s">
        <v>1344</v>
      </c>
      <c r="D686" s="43" t="str">
        <f t="shared" si="20"/>
        <v>BORGER</v>
      </c>
      <c r="E686" s="26">
        <f t="shared" si="21"/>
        <v>7</v>
      </c>
    </row>
    <row r="687" spans="3:5" x14ac:dyDescent="0.25">
      <c r="C687" s="26" t="s">
        <v>1345</v>
      </c>
      <c r="D687" s="43" t="str">
        <f t="shared" si="20"/>
        <v>BOVINA</v>
      </c>
      <c r="E687" s="26">
        <f t="shared" si="21"/>
        <v>7</v>
      </c>
    </row>
    <row r="688" spans="3:5" x14ac:dyDescent="0.25">
      <c r="C688" s="26" t="s">
        <v>1346</v>
      </c>
      <c r="D688" s="43" t="str">
        <f t="shared" si="20"/>
        <v>BOYS RANCH</v>
      </c>
      <c r="E688" s="26">
        <f t="shared" si="21"/>
        <v>11</v>
      </c>
    </row>
    <row r="689" spans="3:5" x14ac:dyDescent="0.25">
      <c r="C689" s="26" t="s">
        <v>1347</v>
      </c>
      <c r="D689" s="43" t="str">
        <f t="shared" si="20"/>
        <v>BRISCOE</v>
      </c>
      <c r="E689" s="26">
        <f t="shared" si="21"/>
        <v>8</v>
      </c>
    </row>
    <row r="690" spans="3:5" x14ac:dyDescent="0.25">
      <c r="C690" s="26" t="s">
        <v>1348</v>
      </c>
      <c r="D690" s="43" t="str">
        <f t="shared" si="20"/>
        <v>BUSHLAND</v>
      </c>
      <c r="E690" s="26">
        <f t="shared" si="21"/>
        <v>9</v>
      </c>
    </row>
    <row r="691" spans="3:5" x14ac:dyDescent="0.25">
      <c r="C691" s="26" t="s">
        <v>1349</v>
      </c>
      <c r="D691" s="43" t="str">
        <f t="shared" si="20"/>
        <v>CACTUS</v>
      </c>
      <c r="E691" s="26">
        <f t="shared" si="21"/>
        <v>7</v>
      </c>
    </row>
    <row r="692" spans="3:5" x14ac:dyDescent="0.25">
      <c r="C692" s="26" t="s">
        <v>1350</v>
      </c>
      <c r="D692" s="43" t="str">
        <f t="shared" si="20"/>
        <v>CANADIAN</v>
      </c>
      <c r="E692" s="26">
        <f t="shared" si="21"/>
        <v>9</v>
      </c>
    </row>
    <row r="693" spans="3:5" x14ac:dyDescent="0.25">
      <c r="C693" s="26" t="s">
        <v>1351</v>
      </c>
      <c r="D693" s="43" t="str">
        <f t="shared" si="20"/>
        <v>CANYON</v>
      </c>
      <c r="E693" s="26">
        <f t="shared" si="21"/>
        <v>7</v>
      </c>
    </row>
    <row r="694" spans="3:5" x14ac:dyDescent="0.25">
      <c r="C694" s="26" t="s">
        <v>1352</v>
      </c>
      <c r="D694" s="43" t="str">
        <f t="shared" si="20"/>
        <v>CHANNING</v>
      </c>
      <c r="E694" s="26">
        <f t="shared" si="21"/>
        <v>9</v>
      </c>
    </row>
    <row r="695" spans="3:5" x14ac:dyDescent="0.25">
      <c r="C695" s="26" t="s">
        <v>1353</v>
      </c>
      <c r="D695" s="43" t="str">
        <f t="shared" si="20"/>
        <v>CLAUDE</v>
      </c>
      <c r="E695" s="26">
        <f t="shared" si="21"/>
        <v>7</v>
      </c>
    </row>
    <row r="696" spans="3:5" x14ac:dyDescent="0.25">
      <c r="C696" s="26" t="s">
        <v>1354</v>
      </c>
      <c r="D696" s="43" t="str">
        <f t="shared" si="20"/>
        <v>COTTON CENTER</v>
      </c>
      <c r="E696" s="26">
        <f t="shared" si="21"/>
        <v>14</v>
      </c>
    </row>
    <row r="697" spans="3:5" x14ac:dyDescent="0.25">
      <c r="C697" s="26" t="s">
        <v>1355</v>
      </c>
      <c r="D697" s="43" t="str">
        <f t="shared" si="20"/>
        <v>DALHART</v>
      </c>
      <c r="E697" s="26">
        <f t="shared" si="21"/>
        <v>8</v>
      </c>
    </row>
    <row r="698" spans="3:5" x14ac:dyDescent="0.25">
      <c r="C698" s="26" t="s">
        <v>1356</v>
      </c>
      <c r="D698" s="43" t="str">
        <f t="shared" si="20"/>
        <v>DARROUZETT</v>
      </c>
      <c r="E698" s="26">
        <f t="shared" si="21"/>
        <v>11</v>
      </c>
    </row>
    <row r="699" spans="3:5" x14ac:dyDescent="0.25">
      <c r="C699" s="26" t="s">
        <v>1357</v>
      </c>
      <c r="D699" s="43" t="str">
        <f t="shared" si="20"/>
        <v>DAWN</v>
      </c>
      <c r="E699" s="26">
        <f t="shared" si="21"/>
        <v>5</v>
      </c>
    </row>
    <row r="700" spans="3:5" x14ac:dyDescent="0.25">
      <c r="C700" s="26" t="s">
        <v>1358</v>
      </c>
      <c r="D700" s="43" t="str">
        <f t="shared" si="20"/>
        <v>DIMMITT</v>
      </c>
      <c r="E700" s="26">
        <f t="shared" si="21"/>
        <v>8</v>
      </c>
    </row>
    <row r="701" spans="3:5" x14ac:dyDescent="0.25">
      <c r="C701" s="26" t="s">
        <v>1359</v>
      </c>
      <c r="D701" s="43" t="str">
        <f t="shared" si="20"/>
        <v>DUMAS</v>
      </c>
      <c r="E701" s="26">
        <f t="shared" si="21"/>
        <v>6</v>
      </c>
    </row>
    <row r="702" spans="3:5" x14ac:dyDescent="0.25">
      <c r="C702" s="26" t="s">
        <v>1360</v>
      </c>
      <c r="D702" s="43" t="str">
        <f t="shared" si="20"/>
        <v>EARTH</v>
      </c>
      <c r="E702" s="26">
        <f t="shared" si="21"/>
        <v>6</v>
      </c>
    </row>
    <row r="703" spans="3:5" x14ac:dyDescent="0.25">
      <c r="C703" s="26" t="s">
        <v>1361</v>
      </c>
      <c r="D703" s="43" t="str">
        <f t="shared" si="20"/>
        <v>EDMONSON</v>
      </c>
      <c r="E703" s="26">
        <f t="shared" si="21"/>
        <v>9</v>
      </c>
    </row>
    <row r="704" spans="3:5" x14ac:dyDescent="0.25">
      <c r="C704" s="26" t="s">
        <v>1362</v>
      </c>
      <c r="D704" s="43" t="str">
        <f t="shared" si="20"/>
        <v>FARNSWORTH</v>
      </c>
      <c r="E704" s="26">
        <f t="shared" si="21"/>
        <v>11</v>
      </c>
    </row>
    <row r="705" spans="3:5" x14ac:dyDescent="0.25">
      <c r="C705" s="26" t="s">
        <v>1363</v>
      </c>
      <c r="D705" s="43" t="str">
        <f t="shared" si="20"/>
        <v>FOLLETT</v>
      </c>
      <c r="E705" s="26">
        <f t="shared" si="21"/>
        <v>8</v>
      </c>
    </row>
    <row r="706" spans="3:5" x14ac:dyDescent="0.25">
      <c r="C706" s="26" t="s">
        <v>1364</v>
      </c>
      <c r="D706" s="43" t="str">
        <f t="shared" si="20"/>
        <v>FRIONA</v>
      </c>
      <c r="E706" s="26">
        <f t="shared" si="21"/>
        <v>7</v>
      </c>
    </row>
    <row r="707" spans="3:5" x14ac:dyDescent="0.25">
      <c r="C707" s="26" t="s">
        <v>1365</v>
      </c>
      <c r="D707" s="43" t="str">
        <f t="shared" ref="D707:D770" si="22">MID(C707,7,E707-1)</f>
        <v>FRITCH</v>
      </c>
      <c r="E707" s="26">
        <f t="shared" ref="E707:E770" si="23">FIND("TX",C707,1)-6</f>
        <v>7</v>
      </c>
    </row>
    <row r="708" spans="3:5" x14ac:dyDescent="0.25">
      <c r="C708" s="26" t="s">
        <v>1366</v>
      </c>
      <c r="D708" s="43" t="str">
        <f t="shared" si="22"/>
        <v>GROOM</v>
      </c>
      <c r="E708" s="26">
        <f t="shared" si="23"/>
        <v>6</v>
      </c>
    </row>
    <row r="709" spans="3:5" x14ac:dyDescent="0.25">
      <c r="C709" s="26" t="s">
        <v>1367</v>
      </c>
      <c r="D709" s="43" t="str">
        <f t="shared" si="22"/>
        <v>GRUVER</v>
      </c>
      <c r="E709" s="26">
        <f t="shared" si="23"/>
        <v>7</v>
      </c>
    </row>
    <row r="710" spans="3:5" x14ac:dyDescent="0.25">
      <c r="C710" s="26" t="s">
        <v>1368</v>
      </c>
      <c r="D710" s="43" t="str">
        <f t="shared" si="22"/>
        <v>HALE CENTER</v>
      </c>
      <c r="E710" s="26">
        <f t="shared" si="23"/>
        <v>12</v>
      </c>
    </row>
    <row r="711" spans="3:5" x14ac:dyDescent="0.25">
      <c r="C711" s="26" t="s">
        <v>1369</v>
      </c>
      <c r="D711" s="43" t="str">
        <f t="shared" si="22"/>
        <v>HAPPY</v>
      </c>
      <c r="E711" s="26">
        <f t="shared" si="23"/>
        <v>6</v>
      </c>
    </row>
    <row r="712" spans="3:5" x14ac:dyDescent="0.25">
      <c r="C712" s="26" t="s">
        <v>1370</v>
      </c>
      <c r="D712" s="43" t="str">
        <f t="shared" si="22"/>
        <v>HART</v>
      </c>
      <c r="E712" s="26">
        <f t="shared" si="23"/>
        <v>5</v>
      </c>
    </row>
    <row r="713" spans="3:5" x14ac:dyDescent="0.25">
      <c r="C713" s="26" t="s">
        <v>1371</v>
      </c>
      <c r="D713" s="43" t="str">
        <f t="shared" si="22"/>
        <v>HARTLEY</v>
      </c>
      <c r="E713" s="26">
        <f t="shared" si="23"/>
        <v>8</v>
      </c>
    </row>
    <row r="714" spans="3:5" x14ac:dyDescent="0.25">
      <c r="C714" s="26" t="s">
        <v>1372</v>
      </c>
      <c r="D714" s="43" t="str">
        <f t="shared" si="22"/>
        <v>HEREFORD</v>
      </c>
      <c r="E714" s="26">
        <f t="shared" si="23"/>
        <v>9</v>
      </c>
    </row>
    <row r="715" spans="3:5" x14ac:dyDescent="0.25">
      <c r="C715" s="26" t="s">
        <v>1373</v>
      </c>
      <c r="D715" s="43" t="str">
        <f t="shared" si="22"/>
        <v>HIGGINS</v>
      </c>
      <c r="E715" s="26">
        <f t="shared" si="23"/>
        <v>8</v>
      </c>
    </row>
    <row r="716" spans="3:5" x14ac:dyDescent="0.25">
      <c r="C716" s="26" t="s">
        <v>1374</v>
      </c>
      <c r="D716" s="43" t="str">
        <f t="shared" si="22"/>
        <v>KERRICK</v>
      </c>
      <c r="E716" s="26">
        <f t="shared" si="23"/>
        <v>8</v>
      </c>
    </row>
    <row r="717" spans="3:5" x14ac:dyDescent="0.25">
      <c r="C717" s="26" t="s">
        <v>1375</v>
      </c>
      <c r="D717" s="43" t="str">
        <f t="shared" si="22"/>
        <v>KRESS</v>
      </c>
      <c r="E717" s="26">
        <f t="shared" si="23"/>
        <v>6</v>
      </c>
    </row>
    <row r="718" spans="3:5" x14ac:dyDescent="0.25">
      <c r="C718" s="26" t="s">
        <v>1376</v>
      </c>
      <c r="D718" s="43" t="str">
        <f t="shared" si="22"/>
        <v>LAZBUDDIE</v>
      </c>
      <c r="E718" s="26">
        <f t="shared" si="23"/>
        <v>10</v>
      </c>
    </row>
    <row r="719" spans="3:5" x14ac:dyDescent="0.25">
      <c r="C719" s="26" t="s">
        <v>1377</v>
      </c>
      <c r="D719" s="43" t="str">
        <f t="shared" si="22"/>
        <v>LEFORS</v>
      </c>
      <c r="E719" s="26">
        <f t="shared" si="23"/>
        <v>7</v>
      </c>
    </row>
    <row r="720" spans="3:5" x14ac:dyDescent="0.25">
      <c r="C720" s="26" t="s">
        <v>1378</v>
      </c>
      <c r="D720" s="43" t="str">
        <f t="shared" si="22"/>
        <v>LIPSCOMB</v>
      </c>
      <c r="E720" s="26">
        <f t="shared" si="23"/>
        <v>9</v>
      </c>
    </row>
    <row r="721" spans="3:5" x14ac:dyDescent="0.25">
      <c r="C721" s="26" t="s">
        <v>1379</v>
      </c>
      <c r="D721" s="43" t="str">
        <f t="shared" si="22"/>
        <v>MCLEAN</v>
      </c>
      <c r="E721" s="26">
        <f t="shared" si="23"/>
        <v>7</v>
      </c>
    </row>
    <row r="722" spans="3:5" x14ac:dyDescent="0.25">
      <c r="C722" s="26" t="s">
        <v>1380</v>
      </c>
      <c r="D722" s="43" t="str">
        <f t="shared" si="22"/>
        <v>MASTERSON</v>
      </c>
      <c r="E722" s="26">
        <f t="shared" si="23"/>
        <v>10</v>
      </c>
    </row>
    <row r="723" spans="3:5" x14ac:dyDescent="0.25">
      <c r="C723" s="26" t="s">
        <v>1381</v>
      </c>
      <c r="D723" s="43" t="str">
        <f t="shared" si="22"/>
        <v>MIAMI</v>
      </c>
      <c r="E723" s="26">
        <f t="shared" si="23"/>
        <v>6</v>
      </c>
    </row>
    <row r="724" spans="3:5" x14ac:dyDescent="0.25">
      <c r="C724" s="26" t="s">
        <v>1382</v>
      </c>
      <c r="D724" s="43" t="str">
        <f t="shared" si="22"/>
        <v>MOBEETIE</v>
      </c>
      <c r="E724" s="26">
        <f t="shared" si="23"/>
        <v>9</v>
      </c>
    </row>
    <row r="725" spans="3:5" x14ac:dyDescent="0.25">
      <c r="C725" s="26" t="s">
        <v>1383</v>
      </c>
      <c r="D725" s="43" t="str">
        <f t="shared" si="22"/>
        <v>MORSE</v>
      </c>
      <c r="E725" s="26">
        <f t="shared" si="23"/>
        <v>6</v>
      </c>
    </row>
    <row r="726" spans="3:5" x14ac:dyDescent="0.25">
      <c r="C726" s="26" t="s">
        <v>1384</v>
      </c>
      <c r="D726" s="43" t="str">
        <f t="shared" si="22"/>
        <v>NAZARETH</v>
      </c>
      <c r="E726" s="26">
        <f t="shared" si="23"/>
        <v>9</v>
      </c>
    </row>
    <row r="727" spans="3:5" x14ac:dyDescent="0.25">
      <c r="C727" s="26" t="s">
        <v>1385</v>
      </c>
      <c r="D727" s="43" t="str">
        <f t="shared" si="22"/>
        <v>OLTON</v>
      </c>
      <c r="E727" s="26">
        <f t="shared" si="23"/>
        <v>6</v>
      </c>
    </row>
    <row r="728" spans="3:5" x14ac:dyDescent="0.25">
      <c r="C728" s="26" t="s">
        <v>1386</v>
      </c>
      <c r="D728" s="43" t="str">
        <f t="shared" si="22"/>
        <v>PAMPA</v>
      </c>
      <c r="E728" s="26">
        <f t="shared" si="23"/>
        <v>6</v>
      </c>
    </row>
    <row r="729" spans="3:5" x14ac:dyDescent="0.25">
      <c r="C729" s="26" t="s">
        <v>1387</v>
      </c>
      <c r="D729" s="43" t="str">
        <f t="shared" si="22"/>
        <v>PANHANDLE</v>
      </c>
      <c r="E729" s="26">
        <f t="shared" si="23"/>
        <v>10</v>
      </c>
    </row>
    <row r="730" spans="3:5" x14ac:dyDescent="0.25">
      <c r="C730" s="26" t="s">
        <v>1388</v>
      </c>
      <c r="D730" s="43" t="str">
        <f t="shared" si="22"/>
        <v>PERRYTON</v>
      </c>
      <c r="E730" s="26">
        <f t="shared" si="23"/>
        <v>9</v>
      </c>
    </row>
    <row r="731" spans="3:5" x14ac:dyDescent="0.25">
      <c r="C731" s="26" t="s">
        <v>1389</v>
      </c>
      <c r="D731" s="43" t="str">
        <f t="shared" si="22"/>
        <v>PLAINVIEW</v>
      </c>
      <c r="E731" s="26">
        <f t="shared" si="23"/>
        <v>10</v>
      </c>
    </row>
    <row r="732" spans="3:5" x14ac:dyDescent="0.25">
      <c r="C732" s="26" t="s">
        <v>1390</v>
      </c>
      <c r="D732" s="43" t="str">
        <f t="shared" si="22"/>
        <v>SAM NORWOOD</v>
      </c>
      <c r="E732" s="26">
        <f t="shared" si="23"/>
        <v>12</v>
      </c>
    </row>
    <row r="733" spans="3:5" x14ac:dyDescent="0.25">
      <c r="C733" s="26" t="s">
        <v>1391</v>
      </c>
      <c r="D733" s="43" t="str">
        <f t="shared" si="22"/>
        <v>SANFORD</v>
      </c>
      <c r="E733" s="26">
        <f t="shared" si="23"/>
        <v>8</v>
      </c>
    </row>
    <row r="734" spans="3:5" x14ac:dyDescent="0.25">
      <c r="C734" s="26" t="s">
        <v>1392</v>
      </c>
      <c r="D734" s="43" t="str">
        <f t="shared" si="22"/>
        <v>SHAMROCK</v>
      </c>
      <c r="E734" s="26">
        <f t="shared" si="23"/>
        <v>9</v>
      </c>
    </row>
    <row r="735" spans="3:5" x14ac:dyDescent="0.25">
      <c r="C735" s="26" t="s">
        <v>1393</v>
      </c>
      <c r="D735" s="43" t="str">
        <f t="shared" si="22"/>
        <v>SKELLYTOWN</v>
      </c>
      <c r="E735" s="26">
        <f t="shared" si="23"/>
        <v>11</v>
      </c>
    </row>
    <row r="736" spans="3:5" x14ac:dyDescent="0.25">
      <c r="C736" s="26" t="s">
        <v>1394</v>
      </c>
      <c r="D736" s="43" t="str">
        <f t="shared" si="22"/>
        <v>SPEARMAN</v>
      </c>
      <c r="E736" s="26">
        <f t="shared" si="23"/>
        <v>9</v>
      </c>
    </row>
    <row r="737" spans="3:5" x14ac:dyDescent="0.25">
      <c r="C737" s="26" t="s">
        <v>1395</v>
      </c>
      <c r="D737" s="43" t="str">
        <f t="shared" si="22"/>
        <v>SPRINGLAKE</v>
      </c>
      <c r="E737" s="26">
        <f t="shared" si="23"/>
        <v>11</v>
      </c>
    </row>
    <row r="738" spans="3:5" x14ac:dyDescent="0.25">
      <c r="C738" s="26" t="s">
        <v>1396</v>
      </c>
      <c r="D738" s="43" t="str">
        <f t="shared" si="22"/>
        <v>STINNETT</v>
      </c>
      <c r="E738" s="26">
        <f t="shared" si="23"/>
        <v>9</v>
      </c>
    </row>
    <row r="739" spans="3:5" x14ac:dyDescent="0.25">
      <c r="C739" s="26" t="s">
        <v>1397</v>
      </c>
      <c r="D739" s="43" t="str">
        <f t="shared" si="22"/>
        <v>STRATFORD</v>
      </c>
      <c r="E739" s="26">
        <f t="shared" si="23"/>
        <v>10</v>
      </c>
    </row>
    <row r="740" spans="3:5" x14ac:dyDescent="0.25">
      <c r="C740" s="26" t="s">
        <v>1398</v>
      </c>
      <c r="D740" s="43" t="str">
        <f t="shared" si="22"/>
        <v>SUMMERFIELD</v>
      </c>
      <c r="E740" s="26">
        <f t="shared" si="23"/>
        <v>12</v>
      </c>
    </row>
    <row r="741" spans="3:5" x14ac:dyDescent="0.25">
      <c r="C741" s="26" t="s">
        <v>1399</v>
      </c>
      <c r="D741" s="43" t="str">
        <f t="shared" si="22"/>
        <v>SUNRAY</v>
      </c>
      <c r="E741" s="26">
        <f t="shared" si="23"/>
        <v>7</v>
      </c>
    </row>
    <row r="742" spans="3:5" x14ac:dyDescent="0.25">
      <c r="C742" s="26" t="s">
        <v>1400</v>
      </c>
      <c r="D742" s="43" t="str">
        <f t="shared" si="22"/>
        <v>TEXLINE</v>
      </c>
      <c r="E742" s="26">
        <f t="shared" si="23"/>
        <v>8</v>
      </c>
    </row>
    <row r="743" spans="3:5" x14ac:dyDescent="0.25">
      <c r="C743" s="26" t="s">
        <v>1401</v>
      </c>
      <c r="D743" s="43" t="str">
        <f t="shared" si="22"/>
        <v>TULIA</v>
      </c>
      <c r="E743" s="26">
        <f t="shared" si="23"/>
        <v>6</v>
      </c>
    </row>
    <row r="744" spans="3:5" x14ac:dyDescent="0.25">
      <c r="C744" s="26" t="s">
        <v>1402</v>
      </c>
      <c r="D744" s="43" t="str">
        <f t="shared" si="22"/>
        <v>UMBARGER</v>
      </c>
      <c r="E744" s="26">
        <f t="shared" si="23"/>
        <v>9</v>
      </c>
    </row>
    <row r="745" spans="3:5" x14ac:dyDescent="0.25">
      <c r="C745" s="26" t="s">
        <v>1403</v>
      </c>
      <c r="D745" s="43" t="str">
        <f t="shared" si="22"/>
        <v>VEGA</v>
      </c>
      <c r="E745" s="26">
        <f t="shared" si="23"/>
        <v>5</v>
      </c>
    </row>
    <row r="746" spans="3:5" x14ac:dyDescent="0.25">
      <c r="C746" s="26" t="s">
        <v>1404</v>
      </c>
      <c r="D746" s="43" t="str">
        <f t="shared" si="22"/>
        <v>WAKA</v>
      </c>
      <c r="E746" s="26">
        <f t="shared" si="23"/>
        <v>5</v>
      </c>
    </row>
    <row r="747" spans="3:5" x14ac:dyDescent="0.25">
      <c r="C747" s="26" t="s">
        <v>1405</v>
      </c>
      <c r="D747" s="43" t="str">
        <f t="shared" si="22"/>
        <v>WAYSIDE</v>
      </c>
      <c r="E747" s="26">
        <f t="shared" si="23"/>
        <v>8</v>
      </c>
    </row>
    <row r="748" spans="3:5" x14ac:dyDescent="0.25">
      <c r="C748" s="26" t="s">
        <v>1406</v>
      </c>
      <c r="D748" s="43" t="str">
        <f t="shared" si="22"/>
        <v>WELLINGTON</v>
      </c>
      <c r="E748" s="26">
        <f t="shared" si="23"/>
        <v>11</v>
      </c>
    </row>
    <row r="749" spans="3:5" x14ac:dyDescent="0.25">
      <c r="C749" s="26" t="s">
        <v>1407</v>
      </c>
      <c r="D749" s="43" t="str">
        <f t="shared" si="22"/>
        <v>WHEELER</v>
      </c>
      <c r="E749" s="26">
        <f t="shared" si="23"/>
        <v>8</v>
      </c>
    </row>
    <row r="750" spans="3:5" x14ac:dyDescent="0.25">
      <c r="C750" s="26" t="s">
        <v>1408</v>
      </c>
      <c r="D750" s="43" t="str">
        <f t="shared" si="22"/>
        <v>WHITE DEER</v>
      </c>
      <c r="E750" s="26">
        <f t="shared" si="23"/>
        <v>11</v>
      </c>
    </row>
    <row r="751" spans="3:5" x14ac:dyDescent="0.25">
      <c r="C751" s="26" t="s">
        <v>1409</v>
      </c>
      <c r="D751" s="43" t="str">
        <f t="shared" si="22"/>
        <v>WILDORADO</v>
      </c>
      <c r="E751" s="26">
        <f t="shared" si="23"/>
        <v>10</v>
      </c>
    </row>
    <row r="752" spans="3:5" x14ac:dyDescent="0.25">
      <c r="C752" s="26" t="s">
        <v>1410</v>
      </c>
      <c r="D752" s="43" t="str">
        <f t="shared" si="22"/>
        <v>AMARILLO</v>
      </c>
      <c r="E752" s="26">
        <f t="shared" si="23"/>
        <v>9</v>
      </c>
    </row>
    <row r="753" spans="3:5" x14ac:dyDescent="0.25">
      <c r="C753" s="26" t="s">
        <v>1411</v>
      </c>
      <c r="D753" s="43" t="str">
        <f t="shared" si="22"/>
        <v>CHILDRESS</v>
      </c>
      <c r="E753" s="26">
        <f t="shared" si="23"/>
        <v>10</v>
      </c>
    </row>
    <row r="754" spans="3:5" x14ac:dyDescent="0.25">
      <c r="C754" s="26" t="s">
        <v>1412</v>
      </c>
      <c r="D754" s="43" t="str">
        <f t="shared" si="22"/>
        <v>AFTON</v>
      </c>
      <c r="E754" s="26">
        <f t="shared" si="23"/>
        <v>6</v>
      </c>
    </row>
    <row r="755" spans="3:5" x14ac:dyDescent="0.25">
      <c r="C755" s="26" t="s">
        <v>1413</v>
      </c>
      <c r="D755" s="43" t="str">
        <f t="shared" si="22"/>
        <v>AIKEN</v>
      </c>
      <c r="E755" s="26">
        <f t="shared" si="23"/>
        <v>6</v>
      </c>
    </row>
    <row r="756" spans="3:5" x14ac:dyDescent="0.25">
      <c r="C756" s="26" t="s">
        <v>1414</v>
      </c>
      <c r="D756" s="43" t="str">
        <f t="shared" si="22"/>
        <v>CEE VEE</v>
      </c>
      <c r="E756" s="26">
        <f t="shared" si="23"/>
        <v>8</v>
      </c>
    </row>
    <row r="757" spans="3:5" x14ac:dyDescent="0.25">
      <c r="C757" s="26" t="s">
        <v>1415</v>
      </c>
      <c r="D757" s="43" t="str">
        <f t="shared" si="22"/>
        <v>CHILLICOTHE</v>
      </c>
      <c r="E757" s="26">
        <f t="shared" si="23"/>
        <v>12</v>
      </c>
    </row>
    <row r="758" spans="3:5" x14ac:dyDescent="0.25">
      <c r="C758" s="26" t="s">
        <v>1416</v>
      </c>
      <c r="D758" s="43" t="str">
        <f t="shared" si="22"/>
        <v>CLARENDON</v>
      </c>
      <c r="E758" s="26">
        <f t="shared" si="23"/>
        <v>10</v>
      </c>
    </row>
    <row r="759" spans="3:5" x14ac:dyDescent="0.25">
      <c r="C759" s="26" t="s">
        <v>1417</v>
      </c>
      <c r="D759" s="43" t="str">
        <f t="shared" si="22"/>
        <v>CROWELL</v>
      </c>
      <c r="E759" s="26">
        <f t="shared" si="23"/>
        <v>8</v>
      </c>
    </row>
    <row r="760" spans="3:5" x14ac:dyDescent="0.25">
      <c r="C760" s="26" t="s">
        <v>1418</v>
      </c>
      <c r="D760" s="43" t="str">
        <f t="shared" si="22"/>
        <v>DICKENS</v>
      </c>
      <c r="E760" s="26">
        <f t="shared" si="23"/>
        <v>8</v>
      </c>
    </row>
    <row r="761" spans="3:5" x14ac:dyDescent="0.25">
      <c r="C761" s="26" t="s">
        <v>1419</v>
      </c>
      <c r="D761" s="43" t="str">
        <f t="shared" si="22"/>
        <v>DODSON</v>
      </c>
      <c r="E761" s="26">
        <f t="shared" si="23"/>
        <v>7</v>
      </c>
    </row>
    <row r="762" spans="3:5" x14ac:dyDescent="0.25">
      <c r="C762" s="26" t="s">
        <v>1420</v>
      </c>
      <c r="D762" s="43" t="str">
        <f t="shared" si="22"/>
        <v>DOUGHERTY</v>
      </c>
      <c r="E762" s="26">
        <f t="shared" si="23"/>
        <v>10</v>
      </c>
    </row>
    <row r="763" spans="3:5" x14ac:dyDescent="0.25">
      <c r="C763" s="26" t="s">
        <v>1421</v>
      </c>
      <c r="D763" s="43" t="str">
        <f t="shared" si="22"/>
        <v>ESTELLINE</v>
      </c>
      <c r="E763" s="26">
        <f t="shared" si="23"/>
        <v>10</v>
      </c>
    </row>
    <row r="764" spans="3:5" x14ac:dyDescent="0.25">
      <c r="C764" s="26" t="s">
        <v>1422</v>
      </c>
      <c r="D764" s="43" t="str">
        <f t="shared" si="22"/>
        <v>FLOMOT</v>
      </c>
      <c r="E764" s="26">
        <f t="shared" si="23"/>
        <v>7</v>
      </c>
    </row>
    <row r="765" spans="3:5" x14ac:dyDescent="0.25">
      <c r="C765" s="26" t="s">
        <v>1423</v>
      </c>
      <c r="D765" s="43" t="str">
        <f t="shared" si="22"/>
        <v>FLOYDADA</v>
      </c>
      <c r="E765" s="26">
        <f t="shared" si="23"/>
        <v>9</v>
      </c>
    </row>
    <row r="766" spans="3:5" x14ac:dyDescent="0.25">
      <c r="C766" s="26" t="s">
        <v>1424</v>
      </c>
      <c r="D766" s="43" t="str">
        <f t="shared" si="22"/>
        <v>GUTHRIE</v>
      </c>
      <c r="E766" s="26">
        <f t="shared" si="23"/>
        <v>8</v>
      </c>
    </row>
    <row r="767" spans="3:5" x14ac:dyDescent="0.25">
      <c r="C767" s="26" t="s">
        <v>1425</v>
      </c>
      <c r="D767" s="43" t="str">
        <f t="shared" si="22"/>
        <v>HEDLEY</v>
      </c>
      <c r="E767" s="26">
        <f t="shared" si="23"/>
        <v>7</v>
      </c>
    </row>
    <row r="768" spans="3:5" x14ac:dyDescent="0.25">
      <c r="C768" s="26" t="s">
        <v>1426</v>
      </c>
      <c r="D768" s="43" t="str">
        <f t="shared" si="22"/>
        <v>LAKEVIEW</v>
      </c>
      <c r="E768" s="26">
        <f t="shared" si="23"/>
        <v>9</v>
      </c>
    </row>
    <row r="769" spans="3:5" x14ac:dyDescent="0.25">
      <c r="C769" s="26" t="s">
        <v>1427</v>
      </c>
      <c r="D769" s="43" t="str">
        <f t="shared" si="22"/>
        <v>LELIA LAKE</v>
      </c>
      <c r="E769" s="26">
        <f t="shared" si="23"/>
        <v>11</v>
      </c>
    </row>
    <row r="770" spans="3:5" x14ac:dyDescent="0.25">
      <c r="C770" s="26" t="s">
        <v>1428</v>
      </c>
      <c r="D770" s="43" t="str">
        <f t="shared" si="22"/>
        <v>LOCKNEY</v>
      </c>
      <c r="E770" s="26">
        <f t="shared" si="23"/>
        <v>8</v>
      </c>
    </row>
    <row r="771" spans="3:5" x14ac:dyDescent="0.25">
      <c r="C771" s="26" t="s">
        <v>1429</v>
      </c>
      <c r="D771" s="43" t="str">
        <f t="shared" ref="D771:D834" si="24">MID(C771,7,E771-1)</f>
        <v>MCADOO</v>
      </c>
      <c r="E771" s="26">
        <f t="shared" ref="E771:E834" si="25">FIND("TX",C771,1)-6</f>
        <v>7</v>
      </c>
    </row>
    <row r="772" spans="3:5" x14ac:dyDescent="0.25">
      <c r="C772" s="26" t="s">
        <v>1430</v>
      </c>
      <c r="D772" s="43" t="str">
        <f t="shared" si="24"/>
        <v>MATADOR</v>
      </c>
      <c r="E772" s="26">
        <f t="shared" si="25"/>
        <v>8</v>
      </c>
    </row>
    <row r="773" spans="3:5" x14ac:dyDescent="0.25">
      <c r="C773" s="26" t="s">
        <v>1431</v>
      </c>
      <c r="D773" s="43" t="str">
        <f t="shared" si="24"/>
        <v>MEMPHIS</v>
      </c>
      <c r="E773" s="26">
        <f t="shared" si="25"/>
        <v>8</v>
      </c>
    </row>
    <row r="774" spans="3:5" x14ac:dyDescent="0.25">
      <c r="C774" s="26" t="s">
        <v>1432</v>
      </c>
      <c r="D774" s="43" t="str">
        <f t="shared" si="24"/>
        <v>ODELL</v>
      </c>
      <c r="E774" s="26">
        <f t="shared" si="25"/>
        <v>6</v>
      </c>
    </row>
    <row r="775" spans="3:5" x14ac:dyDescent="0.25">
      <c r="C775" s="26" t="s">
        <v>1433</v>
      </c>
      <c r="D775" s="43" t="str">
        <f t="shared" si="24"/>
        <v>PADUCAH</v>
      </c>
      <c r="E775" s="26">
        <f t="shared" si="25"/>
        <v>8</v>
      </c>
    </row>
    <row r="776" spans="3:5" x14ac:dyDescent="0.25">
      <c r="C776" s="26" t="s">
        <v>1434</v>
      </c>
      <c r="D776" s="43" t="str">
        <f t="shared" si="24"/>
        <v>PETERSBURG</v>
      </c>
      <c r="E776" s="26">
        <f t="shared" si="25"/>
        <v>11</v>
      </c>
    </row>
    <row r="777" spans="3:5" x14ac:dyDescent="0.25">
      <c r="C777" s="26" t="s">
        <v>1435</v>
      </c>
      <c r="D777" s="43" t="str">
        <f t="shared" si="24"/>
        <v>QUAIL</v>
      </c>
      <c r="E777" s="26">
        <f t="shared" si="25"/>
        <v>6</v>
      </c>
    </row>
    <row r="778" spans="3:5" x14ac:dyDescent="0.25">
      <c r="C778" s="26" t="s">
        <v>1436</v>
      </c>
      <c r="D778" s="43" t="str">
        <f t="shared" si="24"/>
        <v>QUANAH</v>
      </c>
      <c r="E778" s="26">
        <f t="shared" si="25"/>
        <v>7</v>
      </c>
    </row>
    <row r="779" spans="3:5" x14ac:dyDescent="0.25">
      <c r="C779" s="26" t="s">
        <v>1437</v>
      </c>
      <c r="D779" s="43" t="str">
        <f t="shared" si="24"/>
        <v>QUITAQUE</v>
      </c>
      <c r="E779" s="26">
        <f t="shared" si="25"/>
        <v>9</v>
      </c>
    </row>
    <row r="780" spans="3:5" x14ac:dyDescent="0.25">
      <c r="C780" s="26" t="s">
        <v>1438</v>
      </c>
      <c r="D780" s="43" t="str">
        <f t="shared" si="24"/>
        <v>ROARING SPRINGS</v>
      </c>
      <c r="E780" s="26">
        <f t="shared" si="25"/>
        <v>16</v>
      </c>
    </row>
    <row r="781" spans="3:5" x14ac:dyDescent="0.25">
      <c r="C781" s="26" t="s">
        <v>1439</v>
      </c>
      <c r="D781" s="43" t="str">
        <f t="shared" si="24"/>
        <v>SILVERTON</v>
      </c>
      <c r="E781" s="26">
        <f t="shared" si="25"/>
        <v>10</v>
      </c>
    </row>
    <row r="782" spans="3:5" x14ac:dyDescent="0.25">
      <c r="C782" s="26" t="s">
        <v>1440</v>
      </c>
      <c r="D782" s="43" t="str">
        <f t="shared" si="24"/>
        <v>SOUTH PLAINS</v>
      </c>
      <c r="E782" s="26">
        <f t="shared" si="25"/>
        <v>13</v>
      </c>
    </row>
    <row r="783" spans="3:5" x14ac:dyDescent="0.25">
      <c r="C783" s="26" t="s">
        <v>1441</v>
      </c>
      <c r="D783" s="43" t="str">
        <f t="shared" si="24"/>
        <v>TELL</v>
      </c>
      <c r="E783" s="26">
        <f t="shared" si="25"/>
        <v>5</v>
      </c>
    </row>
    <row r="784" spans="3:5" x14ac:dyDescent="0.25">
      <c r="C784" s="26" t="s">
        <v>1442</v>
      </c>
      <c r="D784" s="43" t="str">
        <f t="shared" si="24"/>
        <v>TURKEY</v>
      </c>
      <c r="E784" s="26">
        <f t="shared" si="25"/>
        <v>7</v>
      </c>
    </row>
    <row r="785" spans="3:5" x14ac:dyDescent="0.25">
      <c r="C785" s="26" t="s">
        <v>1443</v>
      </c>
      <c r="D785" s="43" t="str">
        <f t="shared" si="24"/>
        <v>ABERNATHY</v>
      </c>
      <c r="E785" s="26">
        <f t="shared" si="25"/>
        <v>10</v>
      </c>
    </row>
    <row r="786" spans="3:5" x14ac:dyDescent="0.25">
      <c r="C786" s="26" t="s">
        <v>1444</v>
      </c>
      <c r="D786" s="43" t="str">
        <f t="shared" si="24"/>
        <v>AMHERST</v>
      </c>
      <c r="E786" s="26">
        <f t="shared" si="25"/>
        <v>8</v>
      </c>
    </row>
    <row r="787" spans="3:5" x14ac:dyDescent="0.25">
      <c r="C787" s="26" t="s">
        <v>1445</v>
      </c>
      <c r="D787" s="43" t="str">
        <f t="shared" si="24"/>
        <v>ANTON</v>
      </c>
      <c r="E787" s="26">
        <f t="shared" si="25"/>
        <v>6</v>
      </c>
    </row>
    <row r="788" spans="3:5" x14ac:dyDescent="0.25">
      <c r="C788" s="26" t="s">
        <v>1446</v>
      </c>
      <c r="D788" s="43" t="str">
        <f t="shared" si="24"/>
        <v>BLEDSOE</v>
      </c>
      <c r="E788" s="26">
        <f t="shared" si="25"/>
        <v>8</v>
      </c>
    </row>
    <row r="789" spans="3:5" x14ac:dyDescent="0.25">
      <c r="C789" s="26" t="s">
        <v>1447</v>
      </c>
      <c r="D789" s="43" t="str">
        <f t="shared" si="24"/>
        <v>BROWNFIELD</v>
      </c>
      <c r="E789" s="26">
        <f t="shared" si="25"/>
        <v>11</v>
      </c>
    </row>
    <row r="790" spans="3:5" x14ac:dyDescent="0.25">
      <c r="C790" s="26" t="s">
        <v>1448</v>
      </c>
      <c r="D790" s="43" t="str">
        <f t="shared" si="24"/>
        <v>CROSBYTON</v>
      </c>
      <c r="E790" s="26">
        <f t="shared" si="25"/>
        <v>10</v>
      </c>
    </row>
    <row r="791" spans="3:5" x14ac:dyDescent="0.25">
      <c r="C791" s="26" t="s">
        <v>1449</v>
      </c>
      <c r="D791" s="43" t="str">
        <f t="shared" si="24"/>
        <v>DENVER CITY</v>
      </c>
      <c r="E791" s="26">
        <f t="shared" si="25"/>
        <v>12</v>
      </c>
    </row>
    <row r="792" spans="3:5" x14ac:dyDescent="0.25">
      <c r="C792" s="26" t="s">
        <v>1450</v>
      </c>
      <c r="D792" s="43" t="str">
        <f t="shared" si="24"/>
        <v>ENOCHS</v>
      </c>
      <c r="E792" s="26">
        <f t="shared" si="25"/>
        <v>7</v>
      </c>
    </row>
    <row r="793" spans="3:5" x14ac:dyDescent="0.25">
      <c r="C793" s="26" t="s">
        <v>1451</v>
      </c>
      <c r="D793" s="43" t="str">
        <f t="shared" si="24"/>
        <v>FARWELL</v>
      </c>
      <c r="E793" s="26">
        <f t="shared" si="25"/>
        <v>8</v>
      </c>
    </row>
    <row r="794" spans="3:5" x14ac:dyDescent="0.25">
      <c r="C794" s="26" t="s">
        <v>1452</v>
      </c>
      <c r="D794" s="43" t="str">
        <f t="shared" si="24"/>
        <v>FIELDTON</v>
      </c>
      <c r="E794" s="26">
        <f t="shared" si="25"/>
        <v>9</v>
      </c>
    </row>
    <row r="795" spans="3:5" x14ac:dyDescent="0.25">
      <c r="C795" s="26" t="s">
        <v>1453</v>
      </c>
      <c r="D795" s="43" t="str">
        <f t="shared" si="24"/>
        <v>IDALOU</v>
      </c>
      <c r="E795" s="26">
        <f t="shared" si="25"/>
        <v>7</v>
      </c>
    </row>
    <row r="796" spans="3:5" x14ac:dyDescent="0.25">
      <c r="C796" s="26" t="s">
        <v>1454</v>
      </c>
      <c r="D796" s="43" t="str">
        <f t="shared" si="24"/>
        <v>JUSTICEBURG</v>
      </c>
      <c r="E796" s="26">
        <f t="shared" si="25"/>
        <v>12</v>
      </c>
    </row>
    <row r="797" spans="3:5" x14ac:dyDescent="0.25">
      <c r="C797" s="26" t="s">
        <v>1455</v>
      </c>
      <c r="D797" s="43" t="str">
        <f t="shared" si="24"/>
        <v>LAMESA</v>
      </c>
      <c r="E797" s="26">
        <f t="shared" si="25"/>
        <v>7</v>
      </c>
    </row>
    <row r="798" spans="3:5" x14ac:dyDescent="0.25">
      <c r="C798" s="26" t="s">
        <v>1456</v>
      </c>
      <c r="D798" s="43" t="str">
        <f t="shared" si="24"/>
        <v>LEVELLAND</v>
      </c>
      <c r="E798" s="26">
        <f t="shared" si="25"/>
        <v>10</v>
      </c>
    </row>
    <row r="799" spans="3:5" x14ac:dyDescent="0.25">
      <c r="C799" s="26" t="s">
        <v>1457</v>
      </c>
      <c r="D799" s="43" t="str">
        <f t="shared" si="24"/>
        <v>LITTLEFIELD</v>
      </c>
      <c r="E799" s="26">
        <f t="shared" si="25"/>
        <v>12</v>
      </c>
    </row>
    <row r="800" spans="3:5" x14ac:dyDescent="0.25">
      <c r="C800" s="26" t="s">
        <v>1458</v>
      </c>
      <c r="D800" s="43" t="str">
        <f t="shared" si="24"/>
        <v>LOOP</v>
      </c>
      <c r="E800" s="26">
        <f t="shared" si="25"/>
        <v>5</v>
      </c>
    </row>
    <row r="801" spans="3:5" x14ac:dyDescent="0.25">
      <c r="C801" s="26" t="s">
        <v>1459</v>
      </c>
      <c r="D801" s="43" t="str">
        <f t="shared" si="24"/>
        <v>LORENZO</v>
      </c>
      <c r="E801" s="26">
        <f t="shared" si="25"/>
        <v>8</v>
      </c>
    </row>
    <row r="802" spans="3:5" x14ac:dyDescent="0.25">
      <c r="C802" s="26" t="s">
        <v>1460</v>
      </c>
      <c r="D802" s="43" t="str">
        <f t="shared" si="24"/>
        <v>MAPLE</v>
      </c>
      <c r="E802" s="26">
        <f t="shared" si="25"/>
        <v>6</v>
      </c>
    </row>
    <row r="803" spans="3:5" x14ac:dyDescent="0.25">
      <c r="C803" s="26" t="s">
        <v>1461</v>
      </c>
      <c r="D803" s="43" t="str">
        <f t="shared" si="24"/>
        <v>MEADOW</v>
      </c>
      <c r="E803" s="26">
        <f t="shared" si="25"/>
        <v>7</v>
      </c>
    </row>
    <row r="804" spans="3:5" x14ac:dyDescent="0.25">
      <c r="C804" s="26" t="s">
        <v>1462</v>
      </c>
      <c r="D804" s="43" t="str">
        <f t="shared" si="24"/>
        <v>MORTON</v>
      </c>
      <c r="E804" s="26">
        <f t="shared" si="25"/>
        <v>7</v>
      </c>
    </row>
    <row r="805" spans="3:5" x14ac:dyDescent="0.25">
      <c r="C805" s="26" t="s">
        <v>1463</v>
      </c>
      <c r="D805" s="43" t="str">
        <f t="shared" si="24"/>
        <v>MULESHOE</v>
      </c>
      <c r="E805" s="26">
        <f t="shared" si="25"/>
        <v>9</v>
      </c>
    </row>
    <row r="806" spans="3:5" x14ac:dyDescent="0.25">
      <c r="C806" s="26" t="s">
        <v>1464</v>
      </c>
      <c r="D806" s="43" t="str">
        <f t="shared" si="24"/>
        <v>NEW DEAL</v>
      </c>
      <c r="E806" s="26">
        <f t="shared" si="25"/>
        <v>9</v>
      </c>
    </row>
    <row r="807" spans="3:5" x14ac:dyDescent="0.25">
      <c r="C807" s="26" t="s">
        <v>1465</v>
      </c>
      <c r="D807" s="43" t="str">
        <f t="shared" si="24"/>
        <v>ODONNELL</v>
      </c>
      <c r="E807" s="26">
        <f t="shared" si="25"/>
        <v>9</v>
      </c>
    </row>
    <row r="808" spans="3:5" x14ac:dyDescent="0.25">
      <c r="C808" s="26" t="s">
        <v>1466</v>
      </c>
      <c r="D808" s="43" t="str">
        <f t="shared" si="24"/>
        <v>PEP</v>
      </c>
      <c r="E808" s="26">
        <f t="shared" si="25"/>
        <v>4</v>
      </c>
    </row>
    <row r="809" spans="3:5" x14ac:dyDescent="0.25">
      <c r="C809" s="26" t="s">
        <v>1467</v>
      </c>
      <c r="D809" s="43" t="str">
        <f t="shared" si="24"/>
        <v>PLAINS</v>
      </c>
      <c r="E809" s="26">
        <f t="shared" si="25"/>
        <v>7</v>
      </c>
    </row>
    <row r="810" spans="3:5" x14ac:dyDescent="0.25">
      <c r="C810" s="26" t="s">
        <v>1468</v>
      </c>
      <c r="D810" s="43" t="str">
        <f t="shared" si="24"/>
        <v>POST</v>
      </c>
      <c r="E810" s="26">
        <f t="shared" si="25"/>
        <v>5</v>
      </c>
    </row>
    <row r="811" spans="3:5" x14ac:dyDescent="0.25">
      <c r="C811" s="26" t="s">
        <v>1469</v>
      </c>
      <c r="D811" s="43" t="str">
        <f t="shared" si="24"/>
        <v>RALLS</v>
      </c>
      <c r="E811" s="26">
        <f t="shared" si="25"/>
        <v>6</v>
      </c>
    </row>
    <row r="812" spans="3:5" x14ac:dyDescent="0.25">
      <c r="C812" s="26" t="s">
        <v>1470</v>
      </c>
      <c r="D812" s="43" t="str">
        <f t="shared" si="24"/>
        <v>ROPESVILLE</v>
      </c>
      <c r="E812" s="26">
        <f t="shared" si="25"/>
        <v>11</v>
      </c>
    </row>
    <row r="813" spans="3:5" x14ac:dyDescent="0.25">
      <c r="C813" s="26" t="s">
        <v>1471</v>
      </c>
      <c r="D813" s="43" t="str">
        <f t="shared" si="24"/>
        <v>SEAGRAVES</v>
      </c>
      <c r="E813" s="26">
        <f t="shared" si="25"/>
        <v>10</v>
      </c>
    </row>
    <row r="814" spans="3:5" x14ac:dyDescent="0.25">
      <c r="C814" s="26" t="s">
        <v>1472</v>
      </c>
      <c r="D814" s="43" t="str">
        <f t="shared" si="24"/>
        <v>SEMINOLE</v>
      </c>
      <c r="E814" s="26">
        <f t="shared" si="25"/>
        <v>9</v>
      </c>
    </row>
    <row r="815" spans="3:5" x14ac:dyDescent="0.25">
      <c r="C815" s="26" t="s">
        <v>1473</v>
      </c>
      <c r="D815" s="43" t="str">
        <f t="shared" si="24"/>
        <v>SHALLOWATER</v>
      </c>
      <c r="E815" s="26">
        <f t="shared" si="25"/>
        <v>12</v>
      </c>
    </row>
    <row r="816" spans="3:5" x14ac:dyDescent="0.25">
      <c r="C816" s="26" t="s">
        <v>1474</v>
      </c>
      <c r="D816" s="43" t="str">
        <f t="shared" si="24"/>
        <v>SLATON</v>
      </c>
      <c r="E816" s="26">
        <f t="shared" si="25"/>
        <v>7</v>
      </c>
    </row>
    <row r="817" spans="3:5" x14ac:dyDescent="0.25">
      <c r="C817" s="26" t="s">
        <v>1475</v>
      </c>
      <c r="D817" s="43" t="str">
        <f t="shared" si="24"/>
        <v>RANSOM CANYON</v>
      </c>
      <c r="E817" s="26">
        <f t="shared" si="25"/>
        <v>14</v>
      </c>
    </row>
    <row r="818" spans="3:5" x14ac:dyDescent="0.25">
      <c r="C818" s="26" t="s">
        <v>1476</v>
      </c>
      <c r="D818" s="43" t="str">
        <f t="shared" si="24"/>
        <v>SMYER</v>
      </c>
      <c r="E818" s="26">
        <f t="shared" si="25"/>
        <v>6</v>
      </c>
    </row>
    <row r="819" spans="3:5" x14ac:dyDescent="0.25">
      <c r="C819" s="26" t="s">
        <v>1477</v>
      </c>
      <c r="D819" s="43" t="str">
        <f t="shared" si="24"/>
        <v>SPADE</v>
      </c>
      <c r="E819" s="26">
        <f t="shared" si="25"/>
        <v>6</v>
      </c>
    </row>
    <row r="820" spans="3:5" x14ac:dyDescent="0.25">
      <c r="C820" s="26" t="s">
        <v>1478</v>
      </c>
      <c r="D820" s="43" t="str">
        <f t="shared" si="24"/>
        <v>SPUR</v>
      </c>
      <c r="E820" s="26">
        <f t="shared" si="25"/>
        <v>5</v>
      </c>
    </row>
    <row r="821" spans="3:5" x14ac:dyDescent="0.25">
      <c r="C821" s="26" t="s">
        <v>1479</v>
      </c>
      <c r="D821" s="43" t="str">
        <f t="shared" si="24"/>
        <v>SUDAN</v>
      </c>
      <c r="E821" s="26">
        <f t="shared" si="25"/>
        <v>6</v>
      </c>
    </row>
    <row r="822" spans="3:5" x14ac:dyDescent="0.25">
      <c r="C822" s="26" t="s">
        <v>1480</v>
      </c>
      <c r="D822" s="43" t="str">
        <f t="shared" si="24"/>
        <v>SUNDOWN</v>
      </c>
      <c r="E822" s="26">
        <f t="shared" si="25"/>
        <v>8</v>
      </c>
    </row>
    <row r="823" spans="3:5" x14ac:dyDescent="0.25">
      <c r="C823" s="26" t="s">
        <v>1481</v>
      </c>
      <c r="D823" s="43" t="str">
        <f t="shared" si="24"/>
        <v>TAHOKA</v>
      </c>
      <c r="E823" s="26">
        <f t="shared" si="25"/>
        <v>7</v>
      </c>
    </row>
    <row r="824" spans="3:5" x14ac:dyDescent="0.25">
      <c r="C824" s="26" t="s">
        <v>1482</v>
      </c>
      <c r="D824" s="43" t="str">
        <f t="shared" si="24"/>
        <v>TOKIO</v>
      </c>
      <c r="E824" s="26">
        <f t="shared" si="25"/>
        <v>6</v>
      </c>
    </row>
    <row r="825" spans="3:5" x14ac:dyDescent="0.25">
      <c r="C825" s="26" t="s">
        <v>1483</v>
      </c>
      <c r="D825" s="43" t="str">
        <f t="shared" si="24"/>
        <v>WELCH</v>
      </c>
      <c r="E825" s="26">
        <f t="shared" si="25"/>
        <v>6</v>
      </c>
    </row>
    <row r="826" spans="3:5" x14ac:dyDescent="0.25">
      <c r="C826" s="26" t="s">
        <v>1484</v>
      </c>
      <c r="D826" s="43" t="str">
        <f t="shared" si="24"/>
        <v>WELLMAN</v>
      </c>
      <c r="E826" s="26">
        <f t="shared" si="25"/>
        <v>8</v>
      </c>
    </row>
    <row r="827" spans="3:5" x14ac:dyDescent="0.25">
      <c r="C827" s="26" t="s">
        <v>1485</v>
      </c>
      <c r="D827" s="43" t="str">
        <f t="shared" si="24"/>
        <v>WHITEFACE</v>
      </c>
      <c r="E827" s="26">
        <f t="shared" si="25"/>
        <v>10</v>
      </c>
    </row>
    <row r="828" spans="3:5" x14ac:dyDescent="0.25">
      <c r="C828" s="26" t="s">
        <v>1486</v>
      </c>
      <c r="D828" s="43" t="str">
        <f t="shared" si="24"/>
        <v>WHITHARRAL</v>
      </c>
      <c r="E828" s="26">
        <f t="shared" si="25"/>
        <v>11</v>
      </c>
    </row>
    <row r="829" spans="3:5" x14ac:dyDescent="0.25">
      <c r="C829" s="26" t="s">
        <v>1487</v>
      </c>
      <c r="D829" s="43" t="str">
        <f t="shared" si="24"/>
        <v>WILSON</v>
      </c>
      <c r="E829" s="26">
        <f t="shared" si="25"/>
        <v>7</v>
      </c>
    </row>
    <row r="830" spans="3:5" x14ac:dyDescent="0.25">
      <c r="C830" s="26" t="s">
        <v>1488</v>
      </c>
      <c r="D830" s="43" t="str">
        <f t="shared" si="24"/>
        <v>WOLFFORTH</v>
      </c>
      <c r="E830" s="26">
        <f t="shared" si="25"/>
        <v>10</v>
      </c>
    </row>
    <row r="831" spans="3:5" x14ac:dyDescent="0.25">
      <c r="C831" s="26" t="s">
        <v>1489</v>
      </c>
      <c r="D831" s="43" t="str">
        <f t="shared" si="24"/>
        <v>NEW HOME</v>
      </c>
      <c r="E831" s="26">
        <f t="shared" si="25"/>
        <v>9</v>
      </c>
    </row>
    <row r="832" spans="3:5" x14ac:dyDescent="0.25">
      <c r="C832" s="26" t="s">
        <v>1490</v>
      </c>
      <c r="D832" s="43" t="str">
        <f t="shared" si="24"/>
        <v>LUBBOCK</v>
      </c>
      <c r="E832" s="26">
        <f t="shared" si="25"/>
        <v>8</v>
      </c>
    </row>
    <row r="833" spans="3:5" x14ac:dyDescent="0.25">
      <c r="C833" s="26" t="s">
        <v>1491</v>
      </c>
      <c r="D833" s="43" t="str">
        <f t="shared" si="24"/>
        <v>ANSON</v>
      </c>
      <c r="E833" s="26">
        <f t="shared" si="25"/>
        <v>6</v>
      </c>
    </row>
    <row r="834" spans="3:5" x14ac:dyDescent="0.25">
      <c r="C834" s="26" t="s">
        <v>1492</v>
      </c>
      <c r="D834" s="43" t="str">
        <f t="shared" si="24"/>
        <v>ASPERMONT</v>
      </c>
      <c r="E834" s="26">
        <f t="shared" si="25"/>
        <v>10</v>
      </c>
    </row>
    <row r="835" spans="3:5" x14ac:dyDescent="0.25">
      <c r="C835" s="26" t="s">
        <v>1493</v>
      </c>
      <c r="D835" s="43" t="str">
        <f t="shared" ref="D835:D882" si="26">MID(C835,7,E835-1)</f>
        <v>AVOCA</v>
      </c>
      <c r="E835" s="26">
        <f t="shared" ref="E835:E882" si="27">FIND("TX",C835,1)-6</f>
        <v>6</v>
      </c>
    </row>
    <row r="836" spans="3:5" x14ac:dyDescent="0.25">
      <c r="C836" s="26" t="s">
        <v>1494</v>
      </c>
      <c r="D836" s="43" t="str">
        <f t="shared" si="26"/>
        <v>BAIRD</v>
      </c>
      <c r="E836" s="26">
        <f t="shared" si="27"/>
        <v>6</v>
      </c>
    </row>
    <row r="837" spans="3:5" x14ac:dyDescent="0.25">
      <c r="C837" s="26" t="s">
        <v>1495</v>
      </c>
      <c r="D837" s="43" t="str">
        <f t="shared" si="26"/>
        <v>BENJAMIN</v>
      </c>
      <c r="E837" s="26">
        <f t="shared" si="27"/>
        <v>9</v>
      </c>
    </row>
    <row r="838" spans="3:5" x14ac:dyDescent="0.25">
      <c r="C838" s="26" t="s">
        <v>1496</v>
      </c>
      <c r="D838" s="43" t="str">
        <f t="shared" si="26"/>
        <v>BLACKWELL</v>
      </c>
      <c r="E838" s="26">
        <f t="shared" si="27"/>
        <v>10</v>
      </c>
    </row>
    <row r="839" spans="3:5" x14ac:dyDescent="0.25">
      <c r="C839" s="26" t="s">
        <v>1497</v>
      </c>
      <c r="D839" s="43" t="str">
        <f t="shared" si="26"/>
        <v>BUFFALO GAP</v>
      </c>
      <c r="E839" s="26">
        <f t="shared" si="27"/>
        <v>12</v>
      </c>
    </row>
    <row r="840" spans="3:5" x14ac:dyDescent="0.25">
      <c r="C840" s="26" t="s">
        <v>1498</v>
      </c>
      <c r="D840" s="43" t="str">
        <f t="shared" si="26"/>
        <v>CLYDE</v>
      </c>
      <c r="E840" s="26">
        <f t="shared" si="27"/>
        <v>6</v>
      </c>
    </row>
    <row r="841" spans="3:5" x14ac:dyDescent="0.25">
      <c r="C841" s="26" t="s">
        <v>1499</v>
      </c>
      <c r="D841" s="43" t="str">
        <f t="shared" si="26"/>
        <v>COAHOMA</v>
      </c>
      <c r="E841" s="26">
        <f t="shared" si="27"/>
        <v>8</v>
      </c>
    </row>
    <row r="842" spans="3:5" x14ac:dyDescent="0.25">
      <c r="C842" s="26" t="s">
        <v>1500</v>
      </c>
      <c r="D842" s="43" t="str">
        <f t="shared" si="26"/>
        <v>COLORADO CITY</v>
      </c>
      <c r="E842" s="26">
        <f t="shared" si="27"/>
        <v>14</v>
      </c>
    </row>
    <row r="843" spans="3:5" x14ac:dyDescent="0.25">
      <c r="C843" s="26" t="s">
        <v>1501</v>
      </c>
      <c r="D843" s="43" t="str">
        <f t="shared" si="26"/>
        <v>DUNN</v>
      </c>
      <c r="E843" s="26">
        <f t="shared" si="27"/>
        <v>5</v>
      </c>
    </row>
    <row r="844" spans="3:5" x14ac:dyDescent="0.25">
      <c r="C844" s="26" t="s">
        <v>1502</v>
      </c>
      <c r="D844" s="43" t="str">
        <f t="shared" si="26"/>
        <v>FLUVANNA</v>
      </c>
      <c r="E844" s="26">
        <f t="shared" si="27"/>
        <v>9</v>
      </c>
    </row>
    <row r="845" spans="3:5" x14ac:dyDescent="0.25">
      <c r="C845" s="26" t="s">
        <v>1503</v>
      </c>
      <c r="D845" s="43" t="str">
        <f t="shared" si="26"/>
        <v>GIRARD</v>
      </c>
      <c r="E845" s="26">
        <f t="shared" si="27"/>
        <v>7</v>
      </c>
    </row>
    <row r="846" spans="3:5" x14ac:dyDescent="0.25">
      <c r="C846" s="26" t="s">
        <v>1504</v>
      </c>
      <c r="D846" s="43" t="str">
        <f t="shared" si="26"/>
        <v>GOLDSBORO</v>
      </c>
      <c r="E846" s="26">
        <f t="shared" si="27"/>
        <v>10</v>
      </c>
    </row>
    <row r="847" spans="3:5" x14ac:dyDescent="0.25">
      <c r="C847" s="26" t="s">
        <v>1505</v>
      </c>
      <c r="D847" s="43" t="str">
        <f t="shared" si="26"/>
        <v>HAMLIN</v>
      </c>
      <c r="E847" s="26">
        <f t="shared" si="27"/>
        <v>7</v>
      </c>
    </row>
    <row r="848" spans="3:5" x14ac:dyDescent="0.25">
      <c r="C848" s="26" t="s">
        <v>1506</v>
      </c>
      <c r="D848" s="43" t="str">
        <f t="shared" si="26"/>
        <v>HASKELL</v>
      </c>
      <c r="E848" s="26">
        <f t="shared" si="27"/>
        <v>8</v>
      </c>
    </row>
    <row r="849" spans="3:5" x14ac:dyDescent="0.25">
      <c r="C849" s="26" t="s">
        <v>1507</v>
      </c>
      <c r="D849" s="43" t="str">
        <f t="shared" si="26"/>
        <v>HAWLEY</v>
      </c>
      <c r="E849" s="26">
        <f t="shared" si="27"/>
        <v>7</v>
      </c>
    </row>
    <row r="850" spans="3:5" x14ac:dyDescent="0.25">
      <c r="C850" s="26" t="s">
        <v>1508</v>
      </c>
      <c r="D850" s="43" t="str">
        <f t="shared" si="26"/>
        <v>HERMLEIGH</v>
      </c>
      <c r="E850" s="26">
        <f t="shared" si="27"/>
        <v>10</v>
      </c>
    </row>
    <row r="851" spans="3:5" x14ac:dyDescent="0.25">
      <c r="C851" s="26" t="s">
        <v>1509</v>
      </c>
      <c r="D851" s="43" t="str">
        <f t="shared" si="26"/>
        <v>IRA</v>
      </c>
      <c r="E851" s="26">
        <f t="shared" si="27"/>
        <v>4</v>
      </c>
    </row>
    <row r="852" spans="3:5" x14ac:dyDescent="0.25">
      <c r="C852" s="26" t="s">
        <v>1510</v>
      </c>
      <c r="D852" s="43" t="str">
        <f t="shared" si="26"/>
        <v>JAYTON</v>
      </c>
      <c r="E852" s="26">
        <f t="shared" si="27"/>
        <v>7</v>
      </c>
    </row>
    <row r="853" spans="3:5" x14ac:dyDescent="0.25">
      <c r="C853" s="26" t="s">
        <v>1511</v>
      </c>
      <c r="D853" s="43" t="str">
        <f t="shared" si="26"/>
        <v>KNOX CITY</v>
      </c>
      <c r="E853" s="26">
        <f t="shared" si="27"/>
        <v>10</v>
      </c>
    </row>
    <row r="854" spans="3:5" x14ac:dyDescent="0.25">
      <c r="C854" s="26" t="s">
        <v>1512</v>
      </c>
      <c r="D854" s="43" t="str">
        <f t="shared" si="26"/>
        <v>LAWN</v>
      </c>
      <c r="E854" s="26">
        <f t="shared" si="27"/>
        <v>5</v>
      </c>
    </row>
    <row r="855" spans="3:5" x14ac:dyDescent="0.25">
      <c r="C855" s="26" t="s">
        <v>1513</v>
      </c>
      <c r="D855" s="43" t="str">
        <f t="shared" si="26"/>
        <v>LORAINE</v>
      </c>
      <c r="E855" s="26">
        <f t="shared" si="27"/>
        <v>8</v>
      </c>
    </row>
    <row r="856" spans="3:5" x14ac:dyDescent="0.25">
      <c r="C856" s="26" t="s">
        <v>1514</v>
      </c>
      <c r="D856" s="43" t="str">
        <f t="shared" si="26"/>
        <v>LUEDERS</v>
      </c>
      <c r="E856" s="26">
        <f t="shared" si="27"/>
        <v>8</v>
      </c>
    </row>
    <row r="857" spans="3:5" x14ac:dyDescent="0.25">
      <c r="C857" s="26" t="s">
        <v>1515</v>
      </c>
      <c r="D857" s="43" t="str">
        <f t="shared" si="26"/>
        <v>MC CAULLEY</v>
      </c>
      <c r="E857" s="26">
        <f t="shared" si="27"/>
        <v>11</v>
      </c>
    </row>
    <row r="858" spans="3:5" x14ac:dyDescent="0.25">
      <c r="C858" s="26" t="s">
        <v>1516</v>
      </c>
      <c r="D858" s="43" t="str">
        <f t="shared" si="26"/>
        <v>MARYNEAL</v>
      </c>
      <c r="E858" s="26">
        <f t="shared" si="27"/>
        <v>9</v>
      </c>
    </row>
    <row r="859" spans="3:5" x14ac:dyDescent="0.25">
      <c r="C859" s="26" t="s">
        <v>1517</v>
      </c>
      <c r="D859" s="43" t="str">
        <f t="shared" si="26"/>
        <v>MERKEL</v>
      </c>
      <c r="E859" s="26">
        <f t="shared" si="27"/>
        <v>7</v>
      </c>
    </row>
    <row r="860" spans="3:5" x14ac:dyDescent="0.25">
      <c r="C860" s="26" t="s">
        <v>1518</v>
      </c>
      <c r="D860" s="43" t="str">
        <f t="shared" si="26"/>
        <v>NOLAN</v>
      </c>
      <c r="E860" s="26">
        <f t="shared" si="27"/>
        <v>6</v>
      </c>
    </row>
    <row r="861" spans="3:5" x14ac:dyDescent="0.25">
      <c r="C861" s="26" t="s">
        <v>1519</v>
      </c>
      <c r="D861" s="43" t="str">
        <f t="shared" si="26"/>
        <v>NOVICE</v>
      </c>
      <c r="E861" s="26">
        <f t="shared" si="27"/>
        <v>7</v>
      </c>
    </row>
    <row r="862" spans="3:5" x14ac:dyDescent="0.25">
      <c r="C862" s="26" t="s">
        <v>1520</v>
      </c>
      <c r="D862" s="43" t="str">
        <f t="shared" si="26"/>
        <v>O BRIEN</v>
      </c>
      <c r="E862" s="26">
        <f t="shared" si="27"/>
        <v>8</v>
      </c>
    </row>
    <row r="863" spans="3:5" x14ac:dyDescent="0.25">
      <c r="C863" s="26" t="s">
        <v>1521</v>
      </c>
      <c r="D863" s="43" t="str">
        <f t="shared" si="26"/>
        <v>OLD GLORY</v>
      </c>
      <c r="E863" s="26">
        <f t="shared" si="27"/>
        <v>10</v>
      </c>
    </row>
    <row r="864" spans="3:5" x14ac:dyDescent="0.25">
      <c r="C864" s="26" t="s">
        <v>1522</v>
      </c>
      <c r="D864" s="43" t="str">
        <f t="shared" si="26"/>
        <v>OVALO</v>
      </c>
      <c r="E864" s="26">
        <f t="shared" si="27"/>
        <v>6</v>
      </c>
    </row>
    <row r="865" spans="3:5" x14ac:dyDescent="0.25">
      <c r="C865" s="26" t="s">
        <v>1523</v>
      </c>
      <c r="D865" s="43" t="str">
        <f t="shared" si="26"/>
        <v>ROBY</v>
      </c>
      <c r="E865" s="26">
        <f t="shared" si="27"/>
        <v>5</v>
      </c>
    </row>
    <row r="866" spans="3:5" x14ac:dyDescent="0.25">
      <c r="C866" s="26" t="s">
        <v>1524</v>
      </c>
      <c r="D866" s="43" t="str">
        <f t="shared" si="26"/>
        <v>ROCHESTER</v>
      </c>
      <c r="E866" s="26">
        <f t="shared" si="27"/>
        <v>10</v>
      </c>
    </row>
    <row r="867" spans="3:5" x14ac:dyDescent="0.25">
      <c r="C867" s="26" t="s">
        <v>1525</v>
      </c>
      <c r="D867" s="43" t="str">
        <f t="shared" si="26"/>
        <v>ROSCOE</v>
      </c>
      <c r="E867" s="26">
        <f t="shared" si="27"/>
        <v>7</v>
      </c>
    </row>
    <row r="868" spans="3:5" x14ac:dyDescent="0.25">
      <c r="C868" s="26" t="s">
        <v>1526</v>
      </c>
      <c r="D868" s="43" t="str">
        <f t="shared" si="26"/>
        <v>ROTAN</v>
      </c>
      <c r="E868" s="26">
        <f t="shared" si="27"/>
        <v>6</v>
      </c>
    </row>
    <row r="869" spans="3:5" x14ac:dyDescent="0.25">
      <c r="C869" s="26" t="s">
        <v>1527</v>
      </c>
      <c r="D869" s="43" t="str">
        <f t="shared" si="26"/>
        <v>RULE</v>
      </c>
      <c r="E869" s="26">
        <f t="shared" si="27"/>
        <v>5</v>
      </c>
    </row>
    <row r="870" spans="3:5" x14ac:dyDescent="0.25">
      <c r="C870" s="26" t="s">
        <v>1528</v>
      </c>
      <c r="D870" s="43" t="str">
        <f t="shared" si="26"/>
        <v>SNYDER</v>
      </c>
      <c r="E870" s="26">
        <f t="shared" si="27"/>
        <v>7</v>
      </c>
    </row>
    <row r="871" spans="3:5" x14ac:dyDescent="0.25">
      <c r="C871" s="26" t="s">
        <v>1529</v>
      </c>
      <c r="D871" s="43" t="str">
        <f t="shared" si="26"/>
        <v>STAMFORD</v>
      </c>
      <c r="E871" s="26">
        <f t="shared" si="27"/>
        <v>9</v>
      </c>
    </row>
    <row r="872" spans="3:5" x14ac:dyDescent="0.25">
      <c r="C872" s="26" t="s">
        <v>1530</v>
      </c>
      <c r="D872" s="43" t="str">
        <f t="shared" si="26"/>
        <v>SWEETWATER</v>
      </c>
      <c r="E872" s="26">
        <f t="shared" si="27"/>
        <v>11</v>
      </c>
    </row>
    <row r="873" spans="3:5" x14ac:dyDescent="0.25">
      <c r="C873" s="26" t="s">
        <v>1531</v>
      </c>
      <c r="D873" s="43" t="str">
        <f t="shared" si="26"/>
        <v>SYLVESTER</v>
      </c>
      <c r="E873" s="26">
        <f t="shared" si="27"/>
        <v>10</v>
      </c>
    </row>
    <row r="874" spans="3:5" x14ac:dyDescent="0.25">
      <c r="C874" s="26" t="s">
        <v>1532</v>
      </c>
      <c r="D874" s="43" t="str">
        <f t="shared" si="26"/>
        <v>TRENT</v>
      </c>
      <c r="E874" s="26">
        <f t="shared" si="27"/>
        <v>6</v>
      </c>
    </row>
    <row r="875" spans="3:5" x14ac:dyDescent="0.25">
      <c r="C875" s="26" t="s">
        <v>1533</v>
      </c>
      <c r="D875" s="43" t="str">
        <f t="shared" si="26"/>
        <v>TUSCOLA</v>
      </c>
      <c r="E875" s="26">
        <f t="shared" si="27"/>
        <v>8</v>
      </c>
    </row>
    <row r="876" spans="3:5" x14ac:dyDescent="0.25">
      <c r="C876" s="26" t="s">
        <v>1534</v>
      </c>
      <c r="D876" s="43" t="str">
        <f t="shared" si="26"/>
        <v>TYE</v>
      </c>
      <c r="E876" s="26">
        <f t="shared" si="27"/>
        <v>4</v>
      </c>
    </row>
    <row r="877" spans="3:5" x14ac:dyDescent="0.25">
      <c r="C877" s="26" t="s">
        <v>1535</v>
      </c>
      <c r="D877" s="43" t="str">
        <f t="shared" si="26"/>
        <v>WESTBROOK</v>
      </c>
      <c r="E877" s="26">
        <f t="shared" si="27"/>
        <v>10</v>
      </c>
    </row>
    <row r="878" spans="3:5" x14ac:dyDescent="0.25">
      <c r="C878" s="26" t="s">
        <v>1536</v>
      </c>
      <c r="D878" s="43" t="str">
        <f t="shared" si="26"/>
        <v>WINGATE</v>
      </c>
      <c r="E878" s="26">
        <f t="shared" si="27"/>
        <v>8</v>
      </c>
    </row>
    <row r="879" spans="3:5" x14ac:dyDescent="0.25">
      <c r="C879" s="26" t="s">
        <v>1537</v>
      </c>
      <c r="D879" s="43" t="str">
        <f t="shared" si="26"/>
        <v>WINTERS</v>
      </c>
      <c r="E879" s="26">
        <f t="shared" si="27"/>
        <v>8</v>
      </c>
    </row>
    <row r="880" spans="3:5" x14ac:dyDescent="0.25">
      <c r="C880" s="26" t="s">
        <v>1538</v>
      </c>
      <c r="D880" s="43" t="str">
        <f t="shared" si="26"/>
        <v>ABILENE</v>
      </c>
      <c r="E880" s="26">
        <f t="shared" si="27"/>
        <v>8</v>
      </c>
    </row>
    <row r="881" spans="3:5" x14ac:dyDescent="0.25">
      <c r="C881" s="26" t="s">
        <v>1539</v>
      </c>
      <c r="D881" s="43" t="str">
        <f t="shared" si="26"/>
        <v>DYESS AFB</v>
      </c>
      <c r="E881" s="26">
        <f t="shared" si="27"/>
        <v>10</v>
      </c>
    </row>
    <row r="882" spans="3:5" x14ac:dyDescent="0.25">
      <c r="C882" s="26" t="s">
        <v>1540</v>
      </c>
      <c r="D882" s="43" t="str">
        <f t="shared" si="26"/>
        <v>MIDLAND</v>
      </c>
      <c r="E882" s="26">
        <f t="shared" si="27"/>
        <v>8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1512D-639D-43DB-BE4A-9666AC09D7F1}">
  <sheetPr codeName="Sheet45"/>
  <dimension ref="B2:J448"/>
  <sheetViews>
    <sheetView topLeftCell="A2" workbookViewId="0">
      <selection activeCell="I11" sqref="I11:J22"/>
    </sheetView>
  </sheetViews>
  <sheetFormatPr defaultRowHeight="15" x14ac:dyDescent="0.25"/>
  <cols>
    <col min="1" max="1" width="9.140625" style="26"/>
    <col min="2" max="2" width="17.7109375" style="26" customWidth="1"/>
    <col min="3" max="7" width="9.140625" style="26"/>
    <col min="8" max="8" width="22.7109375" style="26" customWidth="1"/>
    <col min="9" max="16384" width="9.140625" style="26"/>
  </cols>
  <sheetData>
    <row r="2" spans="2:10" x14ac:dyDescent="0.25">
      <c r="C2" s="41" t="s">
        <v>1541</v>
      </c>
    </row>
    <row r="3" spans="2:10" x14ac:dyDescent="0.25">
      <c r="C3" s="41" t="s">
        <v>1542</v>
      </c>
      <c r="G3" s="46" t="s">
        <v>1543</v>
      </c>
      <c r="H3" s="46"/>
      <c r="I3" s="46"/>
    </row>
    <row r="4" spans="2:10" x14ac:dyDescent="0.25">
      <c r="B4" s="26" t="s">
        <v>314</v>
      </c>
      <c r="C4" s="26" t="s">
        <v>1544</v>
      </c>
      <c r="D4" s="26" t="s">
        <v>1545</v>
      </c>
      <c r="G4" s="46" t="s">
        <v>1546</v>
      </c>
      <c r="H4" s="46"/>
      <c r="I4" s="46"/>
    </row>
    <row r="5" spans="2:10" x14ac:dyDescent="0.25">
      <c r="B5" s="26" t="s">
        <v>1547</v>
      </c>
      <c r="C5" s="26" t="s">
        <v>1548</v>
      </c>
      <c r="D5" s="26">
        <v>5</v>
      </c>
      <c r="G5" s="46" t="s">
        <v>1549</v>
      </c>
      <c r="H5" s="46"/>
      <c r="I5" s="46"/>
    </row>
    <row r="6" spans="2:10" x14ac:dyDescent="0.25">
      <c r="B6" s="26" t="s">
        <v>294</v>
      </c>
      <c r="C6" s="26" t="s">
        <v>1548</v>
      </c>
      <c r="D6" s="26">
        <v>2</v>
      </c>
      <c r="G6" s="46" t="s">
        <v>1550</v>
      </c>
      <c r="H6" s="46"/>
      <c r="I6" s="46"/>
    </row>
    <row r="7" spans="2:10" x14ac:dyDescent="0.25">
      <c r="B7" s="26" t="s">
        <v>1551</v>
      </c>
      <c r="C7" s="26" t="s">
        <v>1552</v>
      </c>
      <c r="D7" s="26">
        <v>0</v>
      </c>
      <c r="G7" s="46" t="s">
        <v>345</v>
      </c>
      <c r="H7" s="46"/>
      <c r="I7" s="46"/>
    </row>
    <row r="8" spans="2:10" x14ac:dyDescent="0.25">
      <c r="B8" s="26" t="s">
        <v>1553</v>
      </c>
      <c r="C8" s="26" t="s">
        <v>1548</v>
      </c>
      <c r="D8" s="26">
        <v>0</v>
      </c>
    </row>
    <row r="9" spans="2:10" x14ac:dyDescent="0.25">
      <c r="B9" s="26" t="s">
        <v>289</v>
      </c>
      <c r="C9" s="26" t="s">
        <v>1552</v>
      </c>
      <c r="D9" s="26">
        <v>34</v>
      </c>
    </row>
    <row r="10" spans="2:10" x14ac:dyDescent="0.25">
      <c r="B10" s="26" t="s">
        <v>278</v>
      </c>
      <c r="C10" s="26" t="s">
        <v>1552</v>
      </c>
      <c r="D10" s="26">
        <v>15</v>
      </c>
      <c r="I10" s="26" t="s">
        <v>1554</v>
      </c>
      <c r="J10" s="26" t="s">
        <v>1555</v>
      </c>
    </row>
    <row r="11" spans="2:10" x14ac:dyDescent="0.25">
      <c r="B11" s="26" t="s">
        <v>1551</v>
      </c>
      <c r="C11" s="26" t="s">
        <v>1552</v>
      </c>
      <c r="D11" s="26">
        <v>13</v>
      </c>
      <c r="G11" s="26">
        <v>1</v>
      </c>
      <c r="H11" s="26" t="s">
        <v>1547</v>
      </c>
      <c r="I11" s="54" t="e">
        <f t="shared" ref="I11:J22" si="0">AVERAGEIFS(Yards,Team,$H11,Play_type,I$10)</f>
        <v>#VALUE!</v>
      </c>
      <c r="J11" s="54" t="e">
        <f t="shared" si="0"/>
        <v>#VALUE!</v>
      </c>
    </row>
    <row r="12" spans="2:10" x14ac:dyDescent="0.25">
      <c r="B12" s="26" t="s">
        <v>1556</v>
      </c>
      <c r="C12" s="26" t="s">
        <v>1548</v>
      </c>
      <c r="D12" s="26">
        <v>2</v>
      </c>
      <c r="G12" s="26">
        <v>2</v>
      </c>
      <c r="H12" s="26" t="s">
        <v>1556</v>
      </c>
      <c r="I12" s="54" t="e">
        <f t="shared" si="0"/>
        <v>#VALUE!</v>
      </c>
      <c r="J12" s="54" t="e">
        <f t="shared" si="0"/>
        <v>#VALUE!</v>
      </c>
    </row>
    <row r="13" spans="2:10" x14ac:dyDescent="0.25">
      <c r="B13" s="26" t="s">
        <v>1557</v>
      </c>
      <c r="C13" s="26" t="s">
        <v>1548</v>
      </c>
      <c r="D13" s="26">
        <v>5</v>
      </c>
      <c r="G13" s="26">
        <v>3</v>
      </c>
      <c r="H13" s="26" t="s">
        <v>1557</v>
      </c>
      <c r="I13" s="54" t="e">
        <f t="shared" si="0"/>
        <v>#VALUE!</v>
      </c>
      <c r="J13" s="54" t="e">
        <f t="shared" si="0"/>
        <v>#VALUE!</v>
      </c>
    </row>
    <row r="14" spans="2:10" x14ac:dyDescent="0.25">
      <c r="B14" s="26" t="s">
        <v>1556</v>
      </c>
      <c r="C14" s="26" t="s">
        <v>1548</v>
      </c>
      <c r="D14" s="26">
        <v>3</v>
      </c>
      <c r="G14" s="26">
        <v>4</v>
      </c>
      <c r="H14" s="26" t="s">
        <v>279</v>
      </c>
      <c r="I14" s="54" t="e">
        <f t="shared" si="0"/>
        <v>#VALUE!</v>
      </c>
      <c r="J14" s="54" t="e">
        <f t="shared" si="0"/>
        <v>#VALUE!</v>
      </c>
    </row>
    <row r="15" spans="2:10" x14ac:dyDescent="0.25">
      <c r="B15" s="26" t="s">
        <v>1551</v>
      </c>
      <c r="C15" s="26" t="s">
        <v>1548</v>
      </c>
      <c r="D15" s="26">
        <v>2</v>
      </c>
      <c r="G15" s="26">
        <v>5</v>
      </c>
      <c r="H15" s="26" t="s">
        <v>1558</v>
      </c>
      <c r="I15" s="54" t="e">
        <f t="shared" si="0"/>
        <v>#VALUE!</v>
      </c>
      <c r="J15" s="54" t="e">
        <f t="shared" si="0"/>
        <v>#VALUE!</v>
      </c>
    </row>
    <row r="16" spans="2:10" x14ac:dyDescent="0.25">
      <c r="B16" s="26" t="s">
        <v>279</v>
      </c>
      <c r="C16" s="26" t="s">
        <v>1552</v>
      </c>
      <c r="D16" s="26">
        <v>0</v>
      </c>
      <c r="G16" s="26">
        <v>6</v>
      </c>
      <c r="H16" s="26" t="s">
        <v>1559</v>
      </c>
      <c r="I16" s="54" t="e">
        <f t="shared" si="0"/>
        <v>#VALUE!</v>
      </c>
      <c r="J16" s="54" t="e">
        <f t="shared" si="0"/>
        <v>#VALUE!</v>
      </c>
    </row>
    <row r="17" spans="2:10" x14ac:dyDescent="0.25">
      <c r="B17" s="26" t="s">
        <v>278</v>
      </c>
      <c r="C17" s="26" t="s">
        <v>1548</v>
      </c>
      <c r="D17" s="26">
        <v>7</v>
      </c>
      <c r="G17" s="26">
        <v>7</v>
      </c>
      <c r="H17" s="26" t="s">
        <v>285</v>
      </c>
      <c r="I17" s="54" t="e">
        <f t="shared" si="0"/>
        <v>#VALUE!</v>
      </c>
      <c r="J17" s="54" t="e">
        <f t="shared" si="0"/>
        <v>#VALUE!</v>
      </c>
    </row>
    <row r="18" spans="2:10" x14ac:dyDescent="0.25">
      <c r="B18" s="26" t="s">
        <v>278</v>
      </c>
      <c r="C18" s="26" t="s">
        <v>1548</v>
      </c>
      <c r="D18" s="26">
        <v>9</v>
      </c>
      <c r="G18" s="26">
        <v>8</v>
      </c>
      <c r="H18" s="26" t="s">
        <v>1553</v>
      </c>
      <c r="I18" s="54" t="e">
        <f t="shared" si="0"/>
        <v>#VALUE!</v>
      </c>
      <c r="J18" s="54" t="e">
        <f t="shared" si="0"/>
        <v>#VALUE!</v>
      </c>
    </row>
    <row r="19" spans="2:10" x14ac:dyDescent="0.25">
      <c r="B19" s="26" t="s">
        <v>1556</v>
      </c>
      <c r="C19" s="26" t="s">
        <v>1548</v>
      </c>
      <c r="D19" s="26">
        <v>-2</v>
      </c>
      <c r="G19" s="26">
        <v>9</v>
      </c>
      <c r="H19" s="26" t="s">
        <v>294</v>
      </c>
      <c r="I19" s="54" t="e">
        <f t="shared" si="0"/>
        <v>#VALUE!</v>
      </c>
      <c r="J19" s="54" t="e">
        <f t="shared" si="0"/>
        <v>#VALUE!</v>
      </c>
    </row>
    <row r="20" spans="2:10" x14ac:dyDescent="0.25">
      <c r="B20" s="26" t="s">
        <v>294</v>
      </c>
      <c r="C20" s="26" t="s">
        <v>1552</v>
      </c>
      <c r="D20" s="26">
        <v>-1</v>
      </c>
      <c r="G20" s="26">
        <v>10</v>
      </c>
      <c r="H20" s="26" t="s">
        <v>278</v>
      </c>
      <c r="I20" s="54" t="e">
        <f t="shared" si="0"/>
        <v>#VALUE!</v>
      </c>
      <c r="J20" s="54" t="e">
        <f t="shared" si="0"/>
        <v>#VALUE!</v>
      </c>
    </row>
    <row r="21" spans="2:10" x14ac:dyDescent="0.25">
      <c r="B21" s="26" t="s">
        <v>1557</v>
      </c>
      <c r="C21" s="26" t="s">
        <v>1548</v>
      </c>
      <c r="D21" s="26">
        <v>7</v>
      </c>
      <c r="G21" s="26">
        <v>11</v>
      </c>
      <c r="H21" s="26" t="s">
        <v>1551</v>
      </c>
      <c r="I21" s="54" t="e">
        <f t="shared" si="0"/>
        <v>#VALUE!</v>
      </c>
      <c r="J21" s="54" t="e">
        <f t="shared" si="0"/>
        <v>#VALUE!</v>
      </c>
    </row>
    <row r="22" spans="2:10" x14ac:dyDescent="0.25">
      <c r="B22" s="26" t="s">
        <v>1559</v>
      </c>
      <c r="C22" s="26" t="s">
        <v>1548</v>
      </c>
      <c r="D22" s="26">
        <v>9</v>
      </c>
      <c r="G22" s="26">
        <v>12</v>
      </c>
      <c r="H22" s="26" t="s">
        <v>289</v>
      </c>
      <c r="I22" s="54" t="e">
        <f t="shared" si="0"/>
        <v>#VALUE!</v>
      </c>
      <c r="J22" s="54" t="e">
        <f t="shared" si="0"/>
        <v>#VALUE!</v>
      </c>
    </row>
    <row r="23" spans="2:10" x14ac:dyDescent="0.25">
      <c r="B23" s="26" t="s">
        <v>285</v>
      </c>
      <c r="C23" s="26" t="s">
        <v>1552</v>
      </c>
      <c r="D23" s="26">
        <v>8</v>
      </c>
    </row>
    <row r="24" spans="2:10" x14ac:dyDescent="0.25">
      <c r="B24" s="26" t="s">
        <v>1558</v>
      </c>
      <c r="C24" s="26" t="s">
        <v>1548</v>
      </c>
      <c r="D24" s="26">
        <v>11</v>
      </c>
    </row>
    <row r="25" spans="2:10" x14ac:dyDescent="0.25">
      <c r="B25" s="26" t="s">
        <v>278</v>
      </c>
      <c r="C25" s="26" t="s">
        <v>1552</v>
      </c>
      <c r="D25" s="26">
        <v>3</v>
      </c>
    </row>
    <row r="26" spans="2:10" x14ac:dyDescent="0.25">
      <c r="B26" s="26" t="s">
        <v>289</v>
      </c>
      <c r="C26" s="26" t="s">
        <v>1548</v>
      </c>
      <c r="D26" s="26">
        <v>7</v>
      </c>
    </row>
    <row r="27" spans="2:10" x14ac:dyDescent="0.25">
      <c r="B27" s="26" t="s">
        <v>279</v>
      </c>
      <c r="C27" s="26" t="s">
        <v>1548</v>
      </c>
      <c r="D27" s="26">
        <v>-3</v>
      </c>
    </row>
    <row r="28" spans="2:10" x14ac:dyDescent="0.25">
      <c r="B28" s="26" t="s">
        <v>294</v>
      </c>
      <c r="C28" s="26" t="s">
        <v>1548</v>
      </c>
      <c r="D28" s="26">
        <v>6</v>
      </c>
    </row>
    <row r="29" spans="2:10" x14ac:dyDescent="0.25">
      <c r="B29" s="26" t="s">
        <v>1558</v>
      </c>
      <c r="C29" s="26" t="s">
        <v>1552</v>
      </c>
      <c r="D29" s="26">
        <v>33</v>
      </c>
    </row>
    <row r="30" spans="2:10" x14ac:dyDescent="0.25">
      <c r="B30" s="26" t="s">
        <v>1547</v>
      </c>
      <c r="C30" s="26" t="s">
        <v>1552</v>
      </c>
      <c r="D30" s="26">
        <v>22</v>
      </c>
    </row>
    <row r="31" spans="2:10" x14ac:dyDescent="0.25">
      <c r="B31" s="26" t="s">
        <v>285</v>
      </c>
      <c r="C31" s="26" t="s">
        <v>1548</v>
      </c>
      <c r="D31" s="26">
        <v>1</v>
      </c>
    </row>
    <row r="32" spans="2:10" x14ac:dyDescent="0.25">
      <c r="B32" s="26" t="s">
        <v>285</v>
      </c>
      <c r="C32" s="26" t="s">
        <v>1552</v>
      </c>
      <c r="D32" s="26">
        <v>21</v>
      </c>
    </row>
    <row r="33" spans="2:4" x14ac:dyDescent="0.25">
      <c r="B33" s="26" t="s">
        <v>285</v>
      </c>
      <c r="C33" s="26" t="s">
        <v>1548</v>
      </c>
      <c r="D33" s="26">
        <v>3</v>
      </c>
    </row>
    <row r="34" spans="2:4" x14ac:dyDescent="0.25">
      <c r="B34" s="26" t="s">
        <v>279</v>
      </c>
      <c r="C34" s="26" t="s">
        <v>1548</v>
      </c>
      <c r="D34" s="26">
        <v>9</v>
      </c>
    </row>
    <row r="35" spans="2:4" x14ac:dyDescent="0.25">
      <c r="B35" s="26" t="s">
        <v>1547</v>
      </c>
      <c r="C35" s="26" t="s">
        <v>1552</v>
      </c>
      <c r="D35" s="26">
        <v>-2</v>
      </c>
    </row>
    <row r="36" spans="2:4" x14ac:dyDescent="0.25">
      <c r="B36" s="26" t="s">
        <v>294</v>
      </c>
      <c r="C36" s="26" t="s">
        <v>1552</v>
      </c>
      <c r="D36" s="26">
        <v>9</v>
      </c>
    </row>
    <row r="37" spans="2:4" x14ac:dyDescent="0.25">
      <c r="B37" s="26" t="s">
        <v>1547</v>
      </c>
      <c r="C37" s="26" t="s">
        <v>1552</v>
      </c>
      <c r="D37" s="26">
        <v>35</v>
      </c>
    </row>
    <row r="38" spans="2:4" x14ac:dyDescent="0.25">
      <c r="B38" s="26" t="s">
        <v>1547</v>
      </c>
      <c r="C38" s="26" t="s">
        <v>1548</v>
      </c>
      <c r="D38" s="26">
        <v>11</v>
      </c>
    </row>
    <row r="39" spans="2:4" x14ac:dyDescent="0.25">
      <c r="B39" s="26" t="s">
        <v>1557</v>
      </c>
      <c r="C39" s="26" t="s">
        <v>1548</v>
      </c>
      <c r="D39" s="26">
        <v>2</v>
      </c>
    </row>
    <row r="40" spans="2:4" x14ac:dyDescent="0.25">
      <c r="B40" s="26" t="s">
        <v>289</v>
      </c>
      <c r="C40" s="26" t="s">
        <v>1548</v>
      </c>
      <c r="D40" s="26">
        <v>-1</v>
      </c>
    </row>
    <row r="41" spans="2:4" x14ac:dyDescent="0.25">
      <c r="B41" s="26" t="s">
        <v>1556</v>
      </c>
      <c r="C41" s="26" t="s">
        <v>1552</v>
      </c>
      <c r="D41" s="26">
        <v>20</v>
      </c>
    </row>
    <row r="42" spans="2:4" x14ac:dyDescent="0.25">
      <c r="B42" s="26" t="s">
        <v>1553</v>
      </c>
      <c r="C42" s="26" t="s">
        <v>1548</v>
      </c>
      <c r="D42" s="26">
        <v>8</v>
      </c>
    </row>
    <row r="43" spans="2:4" x14ac:dyDescent="0.25">
      <c r="B43" s="26" t="s">
        <v>278</v>
      </c>
      <c r="C43" s="26" t="s">
        <v>1548</v>
      </c>
      <c r="D43" s="26">
        <v>6</v>
      </c>
    </row>
    <row r="44" spans="2:4" x14ac:dyDescent="0.25">
      <c r="B44" s="26" t="s">
        <v>1557</v>
      </c>
      <c r="C44" s="26" t="s">
        <v>1552</v>
      </c>
      <c r="D44" s="26">
        <v>9</v>
      </c>
    </row>
    <row r="45" spans="2:4" x14ac:dyDescent="0.25">
      <c r="B45" s="26" t="s">
        <v>1553</v>
      </c>
      <c r="C45" s="26" t="s">
        <v>1548</v>
      </c>
      <c r="D45" s="26">
        <v>8</v>
      </c>
    </row>
    <row r="46" spans="2:4" x14ac:dyDescent="0.25">
      <c r="B46" s="26" t="s">
        <v>1559</v>
      </c>
      <c r="C46" s="26" t="s">
        <v>1548</v>
      </c>
      <c r="D46" s="26">
        <v>-3</v>
      </c>
    </row>
    <row r="47" spans="2:4" x14ac:dyDescent="0.25">
      <c r="B47" s="26" t="s">
        <v>278</v>
      </c>
      <c r="C47" s="26" t="s">
        <v>1548</v>
      </c>
      <c r="D47" s="26">
        <v>12</v>
      </c>
    </row>
    <row r="48" spans="2:4" x14ac:dyDescent="0.25">
      <c r="B48" s="26" t="s">
        <v>285</v>
      </c>
      <c r="C48" s="26" t="s">
        <v>1552</v>
      </c>
      <c r="D48" s="26">
        <v>23</v>
      </c>
    </row>
    <row r="49" spans="2:4" x14ac:dyDescent="0.25">
      <c r="B49" s="26" t="s">
        <v>1558</v>
      </c>
      <c r="C49" s="26" t="s">
        <v>1552</v>
      </c>
      <c r="D49" s="26">
        <v>33</v>
      </c>
    </row>
    <row r="50" spans="2:4" x14ac:dyDescent="0.25">
      <c r="B50" s="26" t="s">
        <v>1556</v>
      </c>
      <c r="C50" s="26" t="s">
        <v>1552</v>
      </c>
      <c r="D50" s="26">
        <v>11</v>
      </c>
    </row>
    <row r="51" spans="2:4" x14ac:dyDescent="0.25">
      <c r="B51" s="26" t="s">
        <v>289</v>
      </c>
      <c r="C51" s="26" t="s">
        <v>1552</v>
      </c>
      <c r="D51" s="26">
        <v>7</v>
      </c>
    </row>
    <row r="52" spans="2:4" x14ac:dyDescent="0.25">
      <c r="B52" s="26" t="s">
        <v>1553</v>
      </c>
      <c r="C52" s="26" t="s">
        <v>1548</v>
      </c>
      <c r="D52" s="26">
        <v>7</v>
      </c>
    </row>
    <row r="53" spans="2:4" x14ac:dyDescent="0.25">
      <c r="B53" s="26" t="s">
        <v>1557</v>
      </c>
      <c r="C53" s="26" t="s">
        <v>1548</v>
      </c>
      <c r="D53" s="26">
        <v>6</v>
      </c>
    </row>
    <row r="54" spans="2:4" x14ac:dyDescent="0.25">
      <c r="B54" s="26" t="s">
        <v>1559</v>
      </c>
      <c r="C54" s="26" t="s">
        <v>1548</v>
      </c>
      <c r="D54" s="26">
        <v>11</v>
      </c>
    </row>
    <row r="55" spans="2:4" x14ac:dyDescent="0.25">
      <c r="B55" s="26" t="s">
        <v>279</v>
      </c>
      <c r="C55" s="26" t="s">
        <v>1548</v>
      </c>
      <c r="D55" s="26">
        <v>2</v>
      </c>
    </row>
    <row r="56" spans="2:4" x14ac:dyDescent="0.25">
      <c r="B56" s="26" t="s">
        <v>1553</v>
      </c>
      <c r="C56" s="26" t="s">
        <v>1548</v>
      </c>
      <c r="D56" s="26">
        <v>-2</v>
      </c>
    </row>
    <row r="57" spans="2:4" x14ac:dyDescent="0.25">
      <c r="B57" s="26" t="s">
        <v>1551</v>
      </c>
      <c r="C57" s="26" t="s">
        <v>1548</v>
      </c>
      <c r="D57" s="26">
        <v>12</v>
      </c>
    </row>
    <row r="58" spans="2:4" x14ac:dyDescent="0.25">
      <c r="B58" s="26" t="s">
        <v>289</v>
      </c>
      <c r="C58" s="26" t="s">
        <v>1552</v>
      </c>
      <c r="D58" s="26">
        <v>3</v>
      </c>
    </row>
    <row r="59" spans="2:4" x14ac:dyDescent="0.25">
      <c r="B59" s="26" t="s">
        <v>1559</v>
      </c>
      <c r="C59" s="26" t="s">
        <v>1552</v>
      </c>
      <c r="D59" s="26">
        <v>19</v>
      </c>
    </row>
    <row r="60" spans="2:4" x14ac:dyDescent="0.25">
      <c r="B60" s="26" t="s">
        <v>285</v>
      </c>
      <c r="C60" s="26" t="s">
        <v>1552</v>
      </c>
      <c r="D60" s="26">
        <v>26</v>
      </c>
    </row>
    <row r="61" spans="2:4" x14ac:dyDescent="0.25">
      <c r="B61" s="26" t="s">
        <v>278</v>
      </c>
      <c r="C61" s="26" t="s">
        <v>1552</v>
      </c>
      <c r="D61" s="26">
        <v>26</v>
      </c>
    </row>
    <row r="62" spans="2:4" x14ac:dyDescent="0.25">
      <c r="B62" s="26" t="s">
        <v>1559</v>
      </c>
      <c r="C62" s="26" t="s">
        <v>1548</v>
      </c>
      <c r="D62" s="26">
        <v>4</v>
      </c>
    </row>
    <row r="63" spans="2:4" x14ac:dyDescent="0.25">
      <c r="B63" s="26" t="s">
        <v>1557</v>
      </c>
      <c r="C63" s="26" t="s">
        <v>1548</v>
      </c>
      <c r="D63" s="26">
        <v>-1</v>
      </c>
    </row>
    <row r="64" spans="2:4" x14ac:dyDescent="0.25">
      <c r="B64" s="26" t="s">
        <v>1557</v>
      </c>
      <c r="C64" s="26" t="s">
        <v>1548</v>
      </c>
      <c r="D64" s="26">
        <v>11</v>
      </c>
    </row>
    <row r="65" spans="2:4" x14ac:dyDescent="0.25">
      <c r="B65" s="26" t="s">
        <v>294</v>
      </c>
      <c r="C65" s="26" t="s">
        <v>1552</v>
      </c>
      <c r="D65" s="26">
        <v>11</v>
      </c>
    </row>
    <row r="66" spans="2:4" x14ac:dyDescent="0.25">
      <c r="B66" s="26" t="s">
        <v>1553</v>
      </c>
      <c r="C66" s="26" t="s">
        <v>1552</v>
      </c>
      <c r="D66" s="26">
        <v>2</v>
      </c>
    </row>
    <row r="67" spans="2:4" x14ac:dyDescent="0.25">
      <c r="B67" s="26" t="s">
        <v>285</v>
      </c>
      <c r="C67" s="26" t="s">
        <v>1548</v>
      </c>
      <c r="D67" s="26">
        <v>8</v>
      </c>
    </row>
    <row r="68" spans="2:4" x14ac:dyDescent="0.25">
      <c r="B68" s="26" t="s">
        <v>1559</v>
      </c>
      <c r="C68" s="26" t="s">
        <v>1552</v>
      </c>
      <c r="D68" s="26">
        <v>-1</v>
      </c>
    </row>
    <row r="69" spans="2:4" x14ac:dyDescent="0.25">
      <c r="B69" s="26" t="s">
        <v>1551</v>
      </c>
      <c r="C69" s="26" t="s">
        <v>1548</v>
      </c>
      <c r="D69" s="26">
        <v>11</v>
      </c>
    </row>
    <row r="70" spans="2:4" x14ac:dyDescent="0.25">
      <c r="B70" s="26" t="s">
        <v>294</v>
      </c>
      <c r="C70" s="26" t="s">
        <v>1552</v>
      </c>
      <c r="D70" s="26">
        <v>17</v>
      </c>
    </row>
    <row r="71" spans="2:4" x14ac:dyDescent="0.25">
      <c r="B71" s="26" t="s">
        <v>294</v>
      </c>
      <c r="C71" s="26" t="s">
        <v>1548</v>
      </c>
      <c r="D71" s="26">
        <v>11</v>
      </c>
    </row>
    <row r="72" spans="2:4" x14ac:dyDescent="0.25">
      <c r="B72" s="26" t="s">
        <v>278</v>
      </c>
      <c r="C72" s="26" t="s">
        <v>1552</v>
      </c>
      <c r="D72" s="26">
        <v>21</v>
      </c>
    </row>
    <row r="73" spans="2:4" x14ac:dyDescent="0.25">
      <c r="B73" s="26" t="s">
        <v>278</v>
      </c>
      <c r="C73" s="26" t="s">
        <v>1552</v>
      </c>
      <c r="D73" s="26">
        <v>22</v>
      </c>
    </row>
    <row r="74" spans="2:4" x14ac:dyDescent="0.25">
      <c r="B74" s="26" t="s">
        <v>1553</v>
      </c>
      <c r="C74" s="26" t="s">
        <v>1548</v>
      </c>
      <c r="D74" s="26">
        <v>6</v>
      </c>
    </row>
    <row r="75" spans="2:4" x14ac:dyDescent="0.25">
      <c r="B75" s="26" t="s">
        <v>289</v>
      </c>
      <c r="C75" s="26" t="s">
        <v>1552</v>
      </c>
      <c r="D75" s="26">
        <v>21</v>
      </c>
    </row>
    <row r="76" spans="2:4" x14ac:dyDescent="0.25">
      <c r="B76" s="26" t="s">
        <v>1557</v>
      </c>
      <c r="C76" s="26" t="s">
        <v>1552</v>
      </c>
      <c r="D76" s="26">
        <v>32</v>
      </c>
    </row>
    <row r="77" spans="2:4" x14ac:dyDescent="0.25">
      <c r="B77" s="26" t="s">
        <v>278</v>
      </c>
      <c r="C77" s="26" t="s">
        <v>1552</v>
      </c>
      <c r="D77" s="26">
        <v>20</v>
      </c>
    </row>
    <row r="78" spans="2:4" x14ac:dyDescent="0.25">
      <c r="B78" s="26" t="s">
        <v>278</v>
      </c>
      <c r="C78" s="26" t="s">
        <v>1548</v>
      </c>
      <c r="D78" s="26">
        <v>11</v>
      </c>
    </row>
    <row r="79" spans="2:4" x14ac:dyDescent="0.25">
      <c r="B79" s="26" t="s">
        <v>285</v>
      </c>
      <c r="C79" s="26" t="s">
        <v>1548</v>
      </c>
      <c r="D79" s="26">
        <v>10</v>
      </c>
    </row>
    <row r="80" spans="2:4" x14ac:dyDescent="0.25">
      <c r="B80" s="26" t="s">
        <v>1547</v>
      </c>
      <c r="C80" s="26" t="s">
        <v>1552</v>
      </c>
      <c r="D80" s="26">
        <v>0</v>
      </c>
    </row>
    <row r="81" spans="2:4" x14ac:dyDescent="0.25">
      <c r="B81" s="26" t="s">
        <v>1547</v>
      </c>
      <c r="C81" s="26" t="s">
        <v>1552</v>
      </c>
      <c r="D81" s="26">
        <v>10</v>
      </c>
    </row>
    <row r="82" spans="2:4" x14ac:dyDescent="0.25">
      <c r="B82" s="26" t="s">
        <v>1547</v>
      </c>
      <c r="C82" s="26" t="s">
        <v>1548</v>
      </c>
      <c r="D82" s="26">
        <v>0</v>
      </c>
    </row>
    <row r="83" spans="2:4" x14ac:dyDescent="0.25">
      <c r="B83" s="26" t="s">
        <v>1559</v>
      </c>
      <c r="C83" s="26" t="s">
        <v>1548</v>
      </c>
      <c r="D83" s="26">
        <v>11</v>
      </c>
    </row>
    <row r="84" spans="2:4" x14ac:dyDescent="0.25">
      <c r="B84" s="26" t="s">
        <v>278</v>
      </c>
      <c r="C84" s="26" t="s">
        <v>1548</v>
      </c>
      <c r="D84" s="26">
        <v>5</v>
      </c>
    </row>
    <row r="85" spans="2:4" x14ac:dyDescent="0.25">
      <c r="B85" s="26" t="s">
        <v>1553</v>
      </c>
      <c r="C85" s="26" t="s">
        <v>1552</v>
      </c>
      <c r="D85" s="26">
        <v>8</v>
      </c>
    </row>
    <row r="86" spans="2:4" x14ac:dyDescent="0.25">
      <c r="B86" s="26" t="s">
        <v>1556</v>
      </c>
      <c r="C86" s="26" t="s">
        <v>1548</v>
      </c>
      <c r="D86" s="26">
        <v>5</v>
      </c>
    </row>
    <row r="87" spans="2:4" x14ac:dyDescent="0.25">
      <c r="B87" s="26" t="s">
        <v>279</v>
      </c>
      <c r="C87" s="26" t="s">
        <v>1552</v>
      </c>
      <c r="D87" s="26">
        <v>25</v>
      </c>
    </row>
    <row r="88" spans="2:4" x14ac:dyDescent="0.25">
      <c r="B88" s="26" t="s">
        <v>294</v>
      </c>
      <c r="C88" s="26" t="s">
        <v>1548</v>
      </c>
      <c r="D88" s="26">
        <v>0</v>
      </c>
    </row>
    <row r="89" spans="2:4" x14ac:dyDescent="0.25">
      <c r="B89" s="26" t="s">
        <v>285</v>
      </c>
      <c r="C89" s="26" t="s">
        <v>1548</v>
      </c>
      <c r="D89" s="26">
        <v>5</v>
      </c>
    </row>
    <row r="90" spans="2:4" x14ac:dyDescent="0.25">
      <c r="B90" s="26" t="s">
        <v>289</v>
      </c>
      <c r="C90" s="26" t="s">
        <v>1552</v>
      </c>
      <c r="D90" s="26">
        <v>-1</v>
      </c>
    </row>
    <row r="91" spans="2:4" x14ac:dyDescent="0.25">
      <c r="B91" s="26" t="s">
        <v>1553</v>
      </c>
      <c r="C91" s="26" t="s">
        <v>1548</v>
      </c>
      <c r="D91" s="26">
        <v>9</v>
      </c>
    </row>
    <row r="92" spans="2:4" x14ac:dyDescent="0.25">
      <c r="B92" s="26" t="s">
        <v>294</v>
      </c>
      <c r="C92" s="26" t="s">
        <v>1552</v>
      </c>
      <c r="D92" s="26">
        <v>2</v>
      </c>
    </row>
    <row r="93" spans="2:4" x14ac:dyDescent="0.25">
      <c r="B93" s="26" t="s">
        <v>1547</v>
      </c>
      <c r="C93" s="26" t="s">
        <v>1548</v>
      </c>
      <c r="D93" s="26">
        <v>-3</v>
      </c>
    </row>
    <row r="94" spans="2:4" x14ac:dyDescent="0.25">
      <c r="B94" s="26" t="s">
        <v>1551</v>
      </c>
      <c r="C94" s="26" t="s">
        <v>1552</v>
      </c>
      <c r="D94" s="26">
        <v>19</v>
      </c>
    </row>
    <row r="95" spans="2:4" x14ac:dyDescent="0.25">
      <c r="B95" s="26" t="s">
        <v>1558</v>
      </c>
      <c r="C95" s="26" t="s">
        <v>1548</v>
      </c>
      <c r="D95" s="26">
        <v>2</v>
      </c>
    </row>
    <row r="96" spans="2:4" x14ac:dyDescent="0.25">
      <c r="B96" s="26" t="s">
        <v>1553</v>
      </c>
      <c r="C96" s="26" t="s">
        <v>1548</v>
      </c>
      <c r="D96" s="26">
        <v>-1</v>
      </c>
    </row>
    <row r="97" spans="2:4" x14ac:dyDescent="0.25">
      <c r="B97" s="26" t="s">
        <v>1551</v>
      </c>
      <c r="C97" s="26" t="s">
        <v>1552</v>
      </c>
      <c r="D97" s="26">
        <v>29</v>
      </c>
    </row>
    <row r="98" spans="2:4" x14ac:dyDescent="0.25">
      <c r="B98" s="26" t="s">
        <v>1559</v>
      </c>
      <c r="C98" s="26" t="s">
        <v>1552</v>
      </c>
      <c r="D98" s="26">
        <v>0</v>
      </c>
    </row>
    <row r="99" spans="2:4" x14ac:dyDescent="0.25">
      <c r="B99" s="26" t="s">
        <v>294</v>
      </c>
      <c r="C99" s="26" t="s">
        <v>1548</v>
      </c>
      <c r="D99" s="26">
        <v>8</v>
      </c>
    </row>
    <row r="100" spans="2:4" x14ac:dyDescent="0.25">
      <c r="B100" s="26" t="s">
        <v>278</v>
      </c>
      <c r="C100" s="26" t="s">
        <v>1552</v>
      </c>
      <c r="D100" s="26">
        <v>21</v>
      </c>
    </row>
    <row r="101" spans="2:4" x14ac:dyDescent="0.25">
      <c r="B101" s="26" t="s">
        <v>1547</v>
      </c>
      <c r="C101" s="26" t="s">
        <v>1552</v>
      </c>
      <c r="D101" s="26">
        <v>0</v>
      </c>
    </row>
    <row r="102" spans="2:4" x14ac:dyDescent="0.25">
      <c r="B102" s="26" t="s">
        <v>289</v>
      </c>
      <c r="C102" s="26" t="s">
        <v>1552</v>
      </c>
      <c r="D102" s="26">
        <v>-2</v>
      </c>
    </row>
    <row r="103" spans="2:4" x14ac:dyDescent="0.25">
      <c r="B103" s="26" t="s">
        <v>1551</v>
      </c>
      <c r="C103" s="26" t="s">
        <v>1552</v>
      </c>
      <c r="D103" s="26">
        <v>28</v>
      </c>
    </row>
    <row r="104" spans="2:4" x14ac:dyDescent="0.25">
      <c r="B104" s="26" t="s">
        <v>279</v>
      </c>
      <c r="C104" s="26" t="s">
        <v>1552</v>
      </c>
      <c r="D104" s="26">
        <v>0</v>
      </c>
    </row>
    <row r="105" spans="2:4" x14ac:dyDescent="0.25">
      <c r="B105" s="26" t="s">
        <v>294</v>
      </c>
      <c r="C105" s="26" t="s">
        <v>1548</v>
      </c>
      <c r="D105" s="26">
        <v>2</v>
      </c>
    </row>
    <row r="106" spans="2:4" x14ac:dyDescent="0.25">
      <c r="B106" s="26" t="s">
        <v>285</v>
      </c>
      <c r="C106" s="26" t="s">
        <v>1552</v>
      </c>
      <c r="D106" s="26">
        <v>31</v>
      </c>
    </row>
    <row r="107" spans="2:4" x14ac:dyDescent="0.25">
      <c r="B107" s="26" t="s">
        <v>1551</v>
      </c>
      <c r="C107" s="26" t="s">
        <v>1548</v>
      </c>
      <c r="D107" s="26">
        <v>-1</v>
      </c>
    </row>
    <row r="108" spans="2:4" x14ac:dyDescent="0.25">
      <c r="B108" s="26" t="s">
        <v>285</v>
      </c>
      <c r="C108" s="26" t="s">
        <v>1548</v>
      </c>
      <c r="D108" s="26">
        <v>-2</v>
      </c>
    </row>
    <row r="109" spans="2:4" x14ac:dyDescent="0.25">
      <c r="B109" s="26" t="s">
        <v>1547</v>
      </c>
      <c r="C109" s="26" t="s">
        <v>1552</v>
      </c>
      <c r="D109" s="26">
        <v>26</v>
      </c>
    </row>
    <row r="110" spans="2:4" x14ac:dyDescent="0.25">
      <c r="B110" s="26" t="s">
        <v>285</v>
      </c>
      <c r="C110" s="26" t="s">
        <v>1548</v>
      </c>
      <c r="D110" s="26">
        <v>-1</v>
      </c>
    </row>
    <row r="111" spans="2:4" x14ac:dyDescent="0.25">
      <c r="B111" s="26" t="s">
        <v>1551</v>
      </c>
      <c r="C111" s="26" t="s">
        <v>1552</v>
      </c>
      <c r="D111" s="26">
        <v>17</v>
      </c>
    </row>
    <row r="112" spans="2:4" x14ac:dyDescent="0.25">
      <c r="B112" s="26" t="s">
        <v>279</v>
      </c>
      <c r="C112" s="26" t="s">
        <v>1552</v>
      </c>
      <c r="D112" s="26">
        <v>10</v>
      </c>
    </row>
    <row r="113" spans="2:4" x14ac:dyDescent="0.25">
      <c r="B113" s="26" t="s">
        <v>279</v>
      </c>
      <c r="C113" s="26" t="s">
        <v>1552</v>
      </c>
      <c r="D113" s="26">
        <v>33</v>
      </c>
    </row>
    <row r="114" spans="2:4" x14ac:dyDescent="0.25">
      <c r="B114" s="26" t="s">
        <v>1557</v>
      </c>
      <c r="C114" s="26" t="s">
        <v>1552</v>
      </c>
      <c r="D114" s="26">
        <v>23</v>
      </c>
    </row>
    <row r="115" spans="2:4" x14ac:dyDescent="0.25">
      <c r="B115" s="26" t="s">
        <v>294</v>
      </c>
      <c r="C115" s="26" t="s">
        <v>1552</v>
      </c>
      <c r="D115" s="26">
        <v>25</v>
      </c>
    </row>
    <row r="116" spans="2:4" x14ac:dyDescent="0.25">
      <c r="B116" s="26" t="s">
        <v>1553</v>
      </c>
      <c r="C116" s="26" t="s">
        <v>1552</v>
      </c>
      <c r="D116" s="26">
        <v>5</v>
      </c>
    </row>
    <row r="117" spans="2:4" x14ac:dyDescent="0.25">
      <c r="B117" s="26" t="s">
        <v>294</v>
      </c>
      <c r="C117" s="26" t="s">
        <v>1548</v>
      </c>
      <c r="D117" s="26">
        <v>7</v>
      </c>
    </row>
    <row r="118" spans="2:4" x14ac:dyDescent="0.25">
      <c r="B118" s="26" t="s">
        <v>1551</v>
      </c>
      <c r="C118" s="26" t="s">
        <v>1552</v>
      </c>
      <c r="D118" s="26">
        <v>-3</v>
      </c>
    </row>
    <row r="119" spans="2:4" x14ac:dyDescent="0.25">
      <c r="B119" s="26" t="s">
        <v>1556</v>
      </c>
      <c r="C119" s="26" t="s">
        <v>1552</v>
      </c>
      <c r="D119" s="26">
        <v>4</v>
      </c>
    </row>
    <row r="120" spans="2:4" x14ac:dyDescent="0.25">
      <c r="B120" s="26" t="s">
        <v>1553</v>
      </c>
      <c r="C120" s="26" t="s">
        <v>1548</v>
      </c>
      <c r="D120" s="26">
        <v>0</v>
      </c>
    </row>
    <row r="121" spans="2:4" x14ac:dyDescent="0.25">
      <c r="B121" s="26" t="s">
        <v>1557</v>
      </c>
      <c r="C121" s="26" t="s">
        <v>1548</v>
      </c>
      <c r="D121" s="26">
        <v>3</v>
      </c>
    </row>
    <row r="122" spans="2:4" x14ac:dyDescent="0.25">
      <c r="B122" s="26" t="s">
        <v>285</v>
      </c>
      <c r="C122" s="26" t="s">
        <v>1548</v>
      </c>
      <c r="D122" s="26">
        <v>1</v>
      </c>
    </row>
    <row r="123" spans="2:4" x14ac:dyDescent="0.25">
      <c r="B123" s="26" t="s">
        <v>1558</v>
      </c>
      <c r="C123" s="26" t="s">
        <v>1552</v>
      </c>
      <c r="D123" s="26">
        <v>13</v>
      </c>
    </row>
    <row r="124" spans="2:4" x14ac:dyDescent="0.25">
      <c r="B124" s="26" t="s">
        <v>1559</v>
      </c>
      <c r="C124" s="26" t="s">
        <v>1548</v>
      </c>
      <c r="D124" s="26">
        <v>0</v>
      </c>
    </row>
    <row r="125" spans="2:4" x14ac:dyDescent="0.25">
      <c r="B125" s="26" t="s">
        <v>1557</v>
      </c>
      <c r="C125" s="26" t="s">
        <v>1552</v>
      </c>
      <c r="D125" s="26">
        <v>17</v>
      </c>
    </row>
    <row r="126" spans="2:4" x14ac:dyDescent="0.25">
      <c r="B126" s="26" t="s">
        <v>1547</v>
      </c>
      <c r="C126" s="26" t="s">
        <v>1548</v>
      </c>
      <c r="D126" s="26">
        <v>10</v>
      </c>
    </row>
    <row r="127" spans="2:4" x14ac:dyDescent="0.25">
      <c r="B127" s="26" t="s">
        <v>1551</v>
      </c>
      <c r="C127" s="26" t="s">
        <v>1548</v>
      </c>
      <c r="D127" s="26">
        <v>6</v>
      </c>
    </row>
    <row r="128" spans="2:4" x14ac:dyDescent="0.25">
      <c r="B128" s="26" t="s">
        <v>1559</v>
      </c>
      <c r="C128" s="26" t="s">
        <v>1548</v>
      </c>
      <c r="D128" s="26">
        <v>9</v>
      </c>
    </row>
    <row r="129" spans="2:4" x14ac:dyDescent="0.25">
      <c r="B129" s="26" t="s">
        <v>1559</v>
      </c>
      <c r="C129" s="26" t="s">
        <v>1548</v>
      </c>
      <c r="D129" s="26">
        <v>7</v>
      </c>
    </row>
    <row r="130" spans="2:4" x14ac:dyDescent="0.25">
      <c r="B130" s="26" t="s">
        <v>278</v>
      </c>
      <c r="C130" s="26" t="s">
        <v>1552</v>
      </c>
      <c r="D130" s="26">
        <v>9</v>
      </c>
    </row>
    <row r="131" spans="2:4" x14ac:dyDescent="0.25">
      <c r="B131" s="26" t="s">
        <v>1559</v>
      </c>
      <c r="C131" s="26" t="s">
        <v>1548</v>
      </c>
      <c r="D131" s="26">
        <v>12</v>
      </c>
    </row>
    <row r="132" spans="2:4" x14ac:dyDescent="0.25">
      <c r="B132" s="26" t="s">
        <v>1547</v>
      </c>
      <c r="C132" s="26" t="s">
        <v>1552</v>
      </c>
      <c r="D132" s="26">
        <v>22</v>
      </c>
    </row>
    <row r="133" spans="2:4" x14ac:dyDescent="0.25">
      <c r="B133" s="26" t="s">
        <v>1547</v>
      </c>
      <c r="C133" s="26" t="s">
        <v>1548</v>
      </c>
      <c r="D133" s="26">
        <v>12</v>
      </c>
    </row>
    <row r="134" spans="2:4" x14ac:dyDescent="0.25">
      <c r="B134" s="26" t="s">
        <v>1558</v>
      </c>
      <c r="C134" s="26" t="s">
        <v>1548</v>
      </c>
      <c r="D134" s="26">
        <v>-3</v>
      </c>
    </row>
    <row r="135" spans="2:4" x14ac:dyDescent="0.25">
      <c r="B135" s="26" t="s">
        <v>294</v>
      </c>
      <c r="C135" s="26" t="s">
        <v>1552</v>
      </c>
      <c r="D135" s="26">
        <v>24</v>
      </c>
    </row>
    <row r="136" spans="2:4" x14ac:dyDescent="0.25">
      <c r="B136" s="26" t="s">
        <v>294</v>
      </c>
      <c r="C136" s="26" t="s">
        <v>1552</v>
      </c>
      <c r="D136" s="26">
        <v>2</v>
      </c>
    </row>
    <row r="137" spans="2:4" x14ac:dyDescent="0.25">
      <c r="B137" s="26" t="s">
        <v>285</v>
      </c>
      <c r="C137" s="26" t="s">
        <v>1552</v>
      </c>
      <c r="D137" s="26">
        <v>23</v>
      </c>
    </row>
    <row r="138" spans="2:4" x14ac:dyDescent="0.25">
      <c r="B138" s="26" t="s">
        <v>1557</v>
      </c>
      <c r="C138" s="26" t="s">
        <v>1548</v>
      </c>
      <c r="D138" s="26">
        <v>-3</v>
      </c>
    </row>
    <row r="139" spans="2:4" x14ac:dyDescent="0.25">
      <c r="B139" s="26" t="s">
        <v>289</v>
      </c>
      <c r="C139" s="26" t="s">
        <v>1548</v>
      </c>
      <c r="D139" s="26">
        <v>4</v>
      </c>
    </row>
    <row r="140" spans="2:4" x14ac:dyDescent="0.25">
      <c r="B140" s="26" t="s">
        <v>1559</v>
      </c>
      <c r="C140" s="26" t="s">
        <v>1552</v>
      </c>
      <c r="D140" s="26">
        <v>6</v>
      </c>
    </row>
    <row r="141" spans="2:4" x14ac:dyDescent="0.25">
      <c r="B141" s="26" t="s">
        <v>1557</v>
      </c>
      <c r="C141" s="26" t="s">
        <v>1548</v>
      </c>
      <c r="D141" s="26">
        <v>8</v>
      </c>
    </row>
    <row r="142" spans="2:4" x14ac:dyDescent="0.25">
      <c r="B142" s="26" t="s">
        <v>1559</v>
      </c>
      <c r="C142" s="26" t="s">
        <v>1548</v>
      </c>
      <c r="D142" s="26">
        <v>3</v>
      </c>
    </row>
    <row r="143" spans="2:4" x14ac:dyDescent="0.25">
      <c r="B143" s="26" t="s">
        <v>285</v>
      </c>
      <c r="C143" s="26" t="s">
        <v>1552</v>
      </c>
      <c r="D143" s="26">
        <v>20</v>
      </c>
    </row>
    <row r="144" spans="2:4" x14ac:dyDescent="0.25">
      <c r="B144" s="26" t="s">
        <v>1547</v>
      </c>
      <c r="C144" s="26" t="s">
        <v>1552</v>
      </c>
      <c r="D144" s="26">
        <v>18</v>
      </c>
    </row>
    <row r="145" spans="2:4" x14ac:dyDescent="0.25">
      <c r="B145" s="26" t="s">
        <v>1559</v>
      </c>
      <c r="C145" s="26" t="s">
        <v>1548</v>
      </c>
      <c r="D145" s="26">
        <v>6</v>
      </c>
    </row>
    <row r="146" spans="2:4" x14ac:dyDescent="0.25">
      <c r="B146" s="26" t="s">
        <v>285</v>
      </c>
      <c r="C146" s="26" t="s">
        <v>1552</v>
      </c>
      <c r="D146" s="26">
        <v>-2</v>
      </c>
    </row>
    <row r="147" spans="2:4" x14ac:dyDescent="0.25">
      <c r="B147" s="26" t="s">
        <v>1559</v>
      </c>
      <c r="C147" s="26" t="s">
        <v>1552</v>
      </c>
      <c r="D147" s="26">
        <v>14</v>
      </c>
    </row>
    <row r="148" spans="2:4" x14ac:dyDescent="0.25">
      <c r="B148" s="26" t="s">
        <v>1551</v>
      </c>
      <c r="C148" s="26" t="s">
        <v>1552</v>
      </c>
      <c r="D148" s="26">
        <v>18</v>
      </c>
    </row>
    <row r="149" spans="2:4" x14ac:dyDescent="0.25">
      <c r="B149" s="26" t="s">
        <v>1557</v>
      </c>
      <c r="C149" s="26" t="s">
        <v>1552</v>
      </c>
      <c r="D149" s="26">
        <v>10</v>
      </c>
    </row>
    <row r="150" spans="2:4" x14ac:dyDescent="0.25">
      <c r="B150" s="26" t="s">
        <v>294</v>
      </c>
      <c r="C150" s="26" t="s">
        <v>1548</v>
      </c>
      <c r="D150" s="26">
        <v>9</v>
      </c>
    </row>
    <row r="151" spans="2:4" x14ac:dyDescent="0.25">
      <c r="B151" s="26" t="s">
        <v>1557</v>
      </c>
      <c r="C151" s="26" t="s">
        <v>1552</v>
      </c>
      <c r="D151" s="26">
        <v>3</v>
      </c>
    </row>
    <row r="152" spans="2:4" x14ac:dyDescent="0.25">
      <c r="B152" s="26" t="s">
        <v>1551</v>
      </c>
      <c r="C152" s="26" t="s">
        <v>1548</v>
      </c>
      <c r="D152" s="26">
        <v>10</v>
      </c>
    </row>
    <row r="153" spans="2:4" x14ac:dyDescent="0.25">
      <c r="B153" s="26" t="s">
        <v>1556</v>
      </c>
      <c r="C153" s="26" t="s">
        <v>1552</v>
      </c>
      <c r="D153" s="26">
        <v>33</v>
      </c>
    </row>
    <row r="154" spans="2:4" x14ac:dyDescent="0.25">
      <c r="B154" s="26" t="s">
        <v>1553</v>
      </c>
      <c r="C154" s="26" t="s">
        <v>1552</v>
      </c>
      <c r="D154" s="26">
        <v>12</v>
      </c>
    </row>
    <row r="155" spans="2:4" x14ac:dyDescent="0.25">
      <c r="B155" s="26" t="s">
        <v>278</v>
      </c>
      <c r="C155" s="26" t="s">
        <v>1548</v>
      </c>
      <c r="D155" s="26">
        <v>9</v>
      </c>
    </row>
    <row r="156" spans="2:4" x14ac:dyDescent="0.25">
      <c r="B156" s="26" t="s">
        <v>1557</v>
      </c>
      <c r="C156" s="26" t="s">
        <v>1552</v>
      </c>
      <c r="D156" s="26">
        <v>5</v>
      </c>
    </row>
    <row r="157" spans="2:4" x14ac:dyDescent="0.25">
      <c r="B157" s="26" t="s">
        <v>289</v>
      </c>
      <c r="C157" s="26" t="s">
        <v>1552</v>
      </c>
      <c r="D157" s="26">
        <v>4</v>
      </c>
    </row>
    <row r="158" spans="2:4" x14ac:dyDescent="0.25">
      <c r="B158" s="26" t="s">
        <v>279</v>
      </c>
      <c r="C158" s="26" t="s">
        <v>1552</v>
      </c>
      <c r="D158" s="26">
        <v>0</v>
      </c>
    </row>
    <row r="159" spans="2:4" x14ac:dyDescent="0.25">
      <c r="B159" s="26" t="s">
        <v>289</v>
      </c>
      <c r="C159" s="26" t="s">
        <v>1552</v>
      </c>
      <c r="D159" s="26">
        <v>15</v>
      </c>
    </row>
    <row r="160" spans="2:4" x14ac:dyDescent="0.25">
      <c r="B160" s="26" t="s">
        <v>1558</v>
      </c>
      <c r="C160" s="26" t="s">
        <v>1548</v>
      </c>
      <c r="D160" s="26">
        <v>3</v>
      </c>
    </row>
    <row r="161" spans="2:4" x14ac:dyDescent="0.25">
      <c r="B161" s="26" t="s">
        <v>289</v>
      </c>
      <c r="C161" s="26" t="s">
        <v>1548</v>
      </c>
      <c r="D161" s="26">
        <v>7</v>
      </c>
    </row>
    <row r="162" spans="2:4" x14ac:dyDescent="0.25">
      <c r="B162" s="26" t="s">
        <v>294</v>
      </c>
      <c r="C162" s="26" t="s">
        <v>1548</v>
      </c>
      <c r="D162" s="26">
        <v>0</v>
      </c>
    </row>
    <row r="163" spans="2:4" x14ac:dyDescent="0.25">
      <c r="B163" s="26" t="s">
        <v>285</v>
      </c>
      <c r="C163" s="26" t="s">
        <v>1548</v>
      </c>
      <c r="D163" s="26">
        <v>3</v>
      </c>
    </row>
    <row r="164" spans="2:4" x14ac:dyDescent="0.25">
      <c r="B164" s="26" t="s">
        <v>285</v>
      </c>
      <c r="C164" s="26" t="s">
        <v>1548</v>
      </c>
      <c r="D164" s="26">
        <v>12</v>
      </c>
    </row>
    <row r="165" spans="2:4" x14ac:dyDescent="0.25">
      <c r="B165" s="26" t="s">
        <v>279</v>
      </c>
      <c r="C165" s="26" t="s">
        <v>1552</v>
      </c>
      <c r="D165" s="26">
        <v>6</v>
      </c>
    </row>
    <row r="166" spans="2:4" x14ac:dyDescent="0.25">
      <c r="B166" s="26" t="s">
        <v>285</v>
      </c>
      <c r="C166" s="26" t="s">
        <v>1548</v>
      </c>
      <c r="D166" s="26">
        <v>9</v>
      </c>
    </row>
    <row r="167" spans="2:4" x14ac:dyDescent="0.25">
      <c r="B167" s="26" t="s">
        <v>278</v>
      </c>
      <c r="C167" s="26" t="s">
        <v>1552</v>
      </c>
      <c r="D167" s="26">
        <v>1</v>
      </c>
    </row>
    <row r="168" spans="2:4" x14ac:dyDescent="0.25">
      <c r="B168" s="26" t="s">
        <v>1556</v>
      </c>
      <c r="C168" s="26" t="s">
        <v>1552</v>
      </c>
      <c r="D168" s="26">
        <v>21</v>
      </c>
    </row>
    <row r="169" spans="2:4" x14ac:dyDescent="0.25">
      <c r="B169" s="26" t="s">
        <v>279</v>
      </c>
      <c r="C169" s="26" t="s">
        <v>1552</v>
      </c>
      <c r="D169" s="26">
        <v>24</v>
      </c>
    </row>
    <row r="170" spans="2:4" x14ac:dyDescent="0.25">
      <c r="B170" s="26" t="s">
        <v>285</v>
      </c>
      <c r="C170" s="26" t="s">
        <v>1552</v>
      </c>
      <c r="D170" s="26">
        <v>26</v>
      </c>
    </row>
    <row r="171" spans="2:4" x14ac:dyDescent="0.25">
      <c r="B171" s="26" t="s">
        <v>1559</v>
      </c>
      <c r="C171" s="26" t="s">
        <v>1548</v>
      </c>
      <c r="D171" s="26">
        <v>3</v>
      </c>
    </row>
    <row r="172" spans="2:4" x14ac:dyDescent="0.25">
      <c r="B172" s="26" t="s">
        <v>285</v>
      </c>
      <c r="C172" s="26" t="s">
        <v>1552</v>
      </c>
      <c r="D172" s="26">
        <v>28</v>
      </c>
    </row>
    <row r="173" spans="2:4" x14ac:dyDescent="0.25">
      <c r="B173" s="26" t="s">
        <v>1553</v>
      </c>
      <c r="C173" s="26" t="s">
        <v>1552</v>
      </c>
      <c r="D173" s="26">
        <v>25</v>
      </c>
    </row>
    <row r="174" spans="2:4" x14ac:dyDescent="0.25">
      <c r="B174" s="26" t="s">
        <v>289</v>
      </c>
      <c r="C174" s="26" t="s">
        <v>1552</v>
      </c>
      <c r="D174" s="26">
        <v>9</v>
      </c>
    </row>
    <row r="175" spans="2:4" x14ac:dyDescent="0.25">
      <c r="B175" s="26" t="s">
        <v>1557</v>
      </c>
      <c r="C175" s="26" t="s">
        <v>1548</v>
      </c>
      <c r="D175" s="26">
        <v>12</v>
      </c>
    </row>
    <row r="176" spans="2:4" x14ac:dyDescent="0.25">
      <c r="B176" s="26" t="s">
        <v>289</v>
      </c>
      <c r="C176" s="26" t="s">
        <v>1552</v>
      </c>
      <c r="D176" s="26">
        <v>0</v>
      </c>
    </row>
    <row r="177" spans="2:4" x14ac:dyDescent="0.25">
      <c r="B177" s="26" t="s">
        <v>1551</v>
      </c>
      <c r="C177" s="26" t="s">
        <v>1552</v>
      </c>
      <c r="D177" s="26">
        <v>2</v>
      </c>
    </row>
    <row r="178" spans="2:4" x14ac:dyDescent="0.25">
      <c r="B178" s="26" t="s">
        <v>285</v>
      </c>
      <c r="C178" s="26" t="s">
        <v>1552</v>
      </c>
      <c r="D178" s="26">
        <v>26</v>
      </c>
    </row>
    <row r="179" spans="2:4" x14ac:dyDescent="0.25">
      <c r="B179" s="26" t="s">
        <v>1551</v>
      </c>
      <c r="C179" s="26" t="s">
        <v>1548</v>
      </c>
      <c r="D179" s="26">
        <v>12</v>
      </c>
    </row>
    <row r="180" spans="2:4" x14ac:dyDescent="0.25">
      <c r="B180" s="26" t="s">
        <v>289</v>
      </c>
      <c r="C180" s="26" t="s">
        <v>1548</v>
      </c>
      <c r="D180" s="26">
        <v>-1</v>
      </c>
    </row>
    <row r="181" spans="2:4" x14ac:dyDescent="0.25">
      <c r="B181" s="26" t="s">
        <v>1553</v>
      </c>
      <c r="C181" s="26" t="s">
        <v>1548</v>
      </c>
      <c r="D181" s="26">
        <v>10</v>
      </c>
    </row>
    <row r="182" spans="2:4" x14ac:dyDescent="0.25">
      <c r="B182" s="26" t="s">
        <v>1547</v>
      </c>
      <c r="C182" s="26" t="s">
        <v>1548</v>
      </c>
      <c r="D182" s="26">
        <v>3</v>
      </c>
    </row>
    <row r="183" spans="2:4" x14ac:dyDescent="0.25">
      <c r="B183" s="26" t="s">
        <v>285</v>
      </c>
      <c r="C183" s="26" t="s">
        <v>1552</v>
      </c>
      <c r="D183" s="26">
        <v>0</v>
      </c>
    </row>
    <row r="184" spans="2:4" x14ac:dyDescent="0.25">
      <c r="B184" s="26" t="s">
        <v>294</v>
      </c>
      <c r="C184" s="26" t="s">
        <v>1548</v>
      </c>
      <c r="D184" s="26">
        <v>5</v>
      </c>
    </row>
    <row r="185" spans="2:4" x14ac:dyDescent="0.25">
      <c r="B185" s="26" t="s">
        <v>1551</v>
      </c>
      <c r="C185" s="26" t="s">
        <v>1552</v>
      </c>
      <c r="D185" s="26">
        <v>20</v>
      </c>
    </row>
    <row r="186" spans="2:4" x14ac:dyDescent="0.25">
      <c r="B186" s="26" t="s">
        <v>1547</v>
      </c>
      <c r="C186" s="26" t="s">
        <v>1548</v>
      </c>
      <c r="D186" s="26">
        <v>2</v>
      </c>
    </row>
    <row r="187" spans="2:4" x14ac:dyDescent="0.25">
      <c r="B187" s="26" t="s">
        <v>289</v>
      </c>
      <c r="C187" s="26" t="s">
        <v>1552</v>
      </c>
      <c r="D187" s="26">
        <v>12</v>
      </c>
    </row>
    <row r="188" spans="2:4" x14ac:dyDescent="0.25">
      <c r="B188" s="26" t="s">
        <v>1551</v>
      </c>
      <c r="C188" s="26" t="s">
        <v>1552</v>
      </c>
      <c r="D188" s="26">
        <v>28</v>
      </c>
    </row>
    <row r="189" spans="2:4" x14ac:dyDescent="0.25">
      <c r="B189" s="26" t="s">
        <v>1557</v>
      </c>
      <c r="C189" s="26" t="s">
        <v>1552</v>
      </c>
      <c r="D189" s="26">
        <v>-2</v>
      </c>
    </row>
    <row r="190" spans="2:4" x14ac:dyDescent="0.25">
      <c r="B190" s="26" t="s">
        <v>1558</v>
      </c>
      <c r="C190" s="26" t="s">
        <v>1552</v>
      </c>
      <c r="D190" s="26">
        <v>3</v>
      </c>
    </row>
    <row r="191" spans="2:4" x14ac:dyDescent="0.25">
      <c r="B191" s="26" t="s">
        <v>279</v>
      </c>
      <c r="C191" s="26" t="s">
        <v>1548</v>
      </c>
      <c r="D191" s="26">
        <v>7</v>
      </c>
    </row>
    <row r="192" spans="2:4" x14ac:dyDescent="0.25">
      <c r="B192" s="26" t="s">
        <v>1557</v>
      </c>
      <c r="C192" s="26" t="s">
        <v>1548</v>
      </c>
      <c r="D192" s="26">
        <v>5</v>
      </c>
    </row>
    <row r="193" spans="2:4" x14ac:dyDescent="0.25">
      <c r="B193" s="26" t="s">
        <v>1559</v>
      </c>
      <c r="C193" s="26" t="s">
        <v>1552</v>
      </c>
      <c r="D193" s="26">
        <v>4</v>
      </c>
    </row>
    <row r="194" spans="2:4" x14ac:dyDescent="0.25">
      <c r="B194" s="26" t="s">
        <v>1557</v>
      </c>
      <c r="C194" s="26" t="s">
        <v>1552</v>
      </c>
      <c r="D194" s="26">
        <v>35</v>
      </c>
    </row>
    <row r="195" spans="2:4" x14ac:dyDescent="0.25">
      <c r="B195" s="26" t="s">
        <v>1558</v>
      </c>
      <c r="C195" s="26" t="s">
        <v>1548</v>
      </c>
      <c r="D195" s="26">
        <v>3</v>
      </c>
    </row>
    <row r="196" spans="2:4" x14ac:dyDescent="0.25">
      <c r="B196" s="26" t="s">
        <v>1557</v>
      </c>
      <c r="C196" s="26" t="s">
        <v>1548</v>
      </c>
      <c r="D196" s="26">
        <v>-2</v>
      </c>
    </row>
    <row r="197" spans="2:4" x14ac:dyDescent="0.25">
      <c r="B197" s="26" t="s">
        <v>278</v>
      </c>
      <c r="C197" s="26" t="s">
        <v>1552</v>
      </c>
      <c r="D197" s="26">
        <v>29</v>
      </c>
    </row>
    <row r="198" spans="2:4" x14ac:dyDescent="0.25">
      <c r="B198" s="26" t="s">
        <v>278</v>
      </c>
      <c r="C198" s="26" t="s">
        <v>1548</v>
      </c>
      <c r="D198" s="26">
        <v>10</v>
      </c>
    </row>
    <row r="199" spans="2:4" x14ac:dyDescent="0.25">
      <c r="B199" s="26" t="s">
        <v>1551</v>
      </c>
      <c r="C199" s="26" t="s">
        <v>1548</v>
      </c>
      <c r="D199" s="26">
        <v>-1</v>
      </c>
    </row>
    <row r="200" spans="2:4" x14ac:dyDescent="0.25">
      <c r="B200" s="26" t="s">
        <v>1551</v>
      </c>
      <c r="C200" s="26" t="s">
        <v>1552</v>
      </c>
      <c r="D200" s="26">
        <v>19</v>
      </c>
    </row>
    <row r="201" spans="2:4" x14ac:dyDescent="0.25">
      <c r="B201" s="26" t="s">
        <v>1553</v>
      </c>
      <c r="C201" s="26" t="s">
        <v>1552</v>
      </c>
      <c r="D201" s="26">
        <v>5</v>
      </c>
    </row>
    <row r="202" spans="2:4" x14ac:dyDescent="0.25">
      <c r="B202" s="26" t="s">
        <v>1551</v>
      </c>
      <c r="C202" s="26" t="s">
        <v>1548</v>
      </c>
      <c r="D202" s="26">
        <v>9</v>
      </c>
    </row>
    <row r="203" spans="2:4" x14ac:dyDescent="0.25">
      <c r="B203" s="26" t="s">
        <v>285</v>
      </c>
      <c r="C203" s="26" t="s">
        <v>1552</v>
      </c>
      <c r="D203" s="26">
        <v>4</v>
      </c>
    </row>
    <row r="204" spans="2:4" x14ac:dyDescent="0.25">
      <c r="B204" s="26" t="s">
        <v>1556</v>
      </c>
      <c r="C204" s="26" t="s">
        <v>1552</v>
      </c>
      <c r="D204" s="26">
        <v>10</v>
      </c>
    </row>
    <row r="205" spans="2:4" x14ac:dyDescent="0.25">
      <c r="B205" s="26" t="s">
        <v>1551</v>
      </c>
      <c r="C205" s="26" t="s">
        <v>1552</v>
      </c>
      <c r="D205" s="26">
        <v>9</v>
      </c>
    </row>
    <row r="206" spans="2:4" x14ac:dyDescent="0.25">
      <c r="B206" s="26" t="s">
        <v>1557</v>
      </c>
      <c r="C206" s="26" t="s">
        <v>1552</v>
      </c>
      <c r="D206" s="26">
        <v>16</v>
      </c>
    </row>
    <row r="207" spans="2:4" x14ac:dyDescent="0.25">
      <c r="B207" s="26" t="s">
        <v>1558</v>
      </c>
      <c r="C207" s="26" t="s">
        <v>1552</v>
      </c>
      <c r="D207" s="26">
        <v>5</v>
      </c>
    </row>
    <row r="208" spans="2:4" x14ac:dyDescent="0.25">
      <c r="B208" s="26" t="s">
        <v>294</v>
      </c>
      <c r="C208" s="26" t="s">
        <v>1552</v>
      </c>
      <c r="D208" s="26">
        <v>-2</v>
      </c>
    </row>
    <row r="209" spans="2:4" x14ac:dyDescent="0.25">
      <c r="B209" s="26" t="s">
        <v>278</v>
      </c>
      <c r="C209" s="26" t="s">
        <v>1548</v>
      </c>
      <c r="D209" s="26">
        <v>11</v>
      </c>
    </row>
    <row r="210" spans="2:4" x14ac:dyDescent="0.25">
      <c r="B210" s="26" t="s">
        <v>1551</v>
      </c>
      <c r="C210" s="26" t="s">
        <v>1552</v>
      </c>
      <c r="D210" s="26">
        <v>-3</v>
      </c>
    </row>
    <row r="211" spans="2:4" x14ac:dyDescent="0.25">
      <c r="B211" s="26" t="s">
        <v>279</v>
      </c>
      <c r="C211" s="26" t="s">
        <v>1548</v>
      </c>
      <c r="D211" s="26">
        <v>3</v>
      </c>
    </row>
    <row r="212" spans="2:4" x14ac:dyDescent="0.25">
      <c r="B212" s="26" t="s">
        <v>1553</v>
      </c>
      <c r="C212" s="26" t="s">
        <v>1548</v>
      </c>
      <c r="D212" s="26">
        <v>7</v>
      </c>
    </row>
    <row r="213" spans="2:4" x14ac:dyDescent="0.25">
      <c r="B213" s="26" t="s">
        <v>1556</v>
      </c>
      <c r="C213" s="26" t="s">
        <v>1552</v>
      </c>
      <c r="D213" s="26">
        <v>1</v>
      </c>
    </row>
    <row r="214" spans="2:4" x14ac:dyDescent="0.25">
      <c r="B214" s="26" t="s">
        <v>1557</v>
      </c>
      <c r="C214" s="26" t="s">
        <v>1552</v>
      </c>
      <c r="D214" s="26">
        <v>19</v>
      </c>
    </row>
    <row r="215" spans="2:4" x14ac:dyDescent="0.25">
      <c r="B215" s="26" t="s">
        <v>1556</v>
      </c>
      <c r="C215" s="26" t="s">
        <v>1552</v>
      </c>
      <c r="D215" s="26">
        <v>10</v>
      </c>
    </row>
    <row r="216" spans="2:4" x14ac:dyDescent="0.25">
      <c r="B216" s="26" t="s">
        <v>294</v>
      </c>
      <c r="C216" s="26" t="s">
        <v>1552</v>
      </c>
      <c r="D216" s="26">
        <v>3</v>
      </c>
    </row>
    <row r="217" spans="2:4" x14ac:dyDescent="0.25">
      <c r="B217" s="26" t="s">
        <v>285</v>
      </c>
      <c r="C217" s="26" t="s">
        <v>1548</v>
      </c>
      <c r="D217" s="26">
        <v>-1</v>
      </c>
    </row>
    <row r="218" spans="2:4" x14ac:dyDescent="0.25">
      <c r="B218" s="26" t="s">
        <v>294</v>
      </c>
      <c r="C218" s="26" t="s">
        <v>1548</v>
      </c>
      <c r="D218" s="26">
        <v>1</v>
      </c>
    </row>
    <row r="219" spans="2:4" x14ac:dyDescent="0.25">
      <c r="B219" s="26" t="s">
        <v>285</v>
      </c>
      <c r="C219" s="26" t="s">
        <v>1548</v>
      </c>
      <c r="D219" s="26">
        <v>8</v>
      </c>
    </row>
    <row r="220" spans="2:4" x14ac:dyDescent="0.25">
      <c r="B220" s="26" t="s">
        <v>1559</v>
      </c>
      <c r="C220" s="26" t="s">
        <v>1548</v>
      </c>
      <c r="D220" s="26">
        <v>12</v>
      </c>
    </row>
    <row r="221" spans="2:4" x14ac:dyDescent="0.25">
      <c r="B221" s="26" t="s">
        <v>1558</v>
      </c>
      <c r="C221" s="26" t="s">
        <v>1548</v>
      </c>
      <c r="D221" s="26">
        <v>7</v>
      </c>
    </row>
    <row r="222" spans="2:4" x14ac:dyDescent="0.25">
      <c r="B222" s="26" t="s">
        <v>1557</v>
      </c>
      <c r="C222" s="26" t="s">
        <v>1548</v>
      </c>
      <c r="D222" s="26">
        <v>-3</v>
      </c>
    </row>
    <row r="223" spans="2:4" x14ac:dyDescent="0.25">
      <c r="B223" s="26" t="s">
        <v>294</v>
      </c>
      <c r="C223" s="26" t="s">
        <v>1548</v>
      </c>
      <c r="D223" s="26">
        <v>3</v>
      </c>
    </row>
    <row r="224" spans="2:4" x14ac:dyDescent="0.25">
      <c r="B224" s="26" t="s">
        <v>1558</v>
      </c>
      <c r="C224" s="26" t="s">
        <v>1552</v>
      </c>
      <c r="D224" s="26">
        <v>30</v>
      </c>
    </row>
    <row r="225" spans="2:4" x14ac:dyDescent="0.25">
      <c r="B225" s="26" t="s">
        <v>285</v>
      </c>
      <c r="C225" s="26" t="s">
        <v>1552</v>
      </c>
      <c r="D225" s="26">
        <v>1</v>
      </c>
    </row>
    <row r="226" spans="2:4" x14ac:dyDescent="0.25">
      <c r="B226" s="26" t="s">
        <v>1551</v>
      </c>
      <c r="C226" s="26" t="s">
        <v>1552</v>
      </c>
      <c r="D226" s="26">
        <v>21</v>
      </c>
    </row>
    <row r="227" spans="2:4" x14ac:dyDescent="0.25">
      <c r="B227" s="26" t="s">
        <v>285</v>
      </c>
      <c r="C227" s="26" t="s">
        <v>1552</v>
      </c>
      <c r="D227" s="26">
        <v>14</v>
      </c>
    </row>
    <row r="228" spans="2:4" x14ac:dyDescent="0.25">
      <c r="B228" s="26" t="s">
        <v>1558</v>
      </c>
      <c r="C228" s="26" t="s">
        <v>1548</v>
      </c>
      <c r="D228" s="26">
        <v>10</v>
      </c>
    </row>
    <row r="229" spans="2:4" x14ac:dyDescent="0.25">
      <c r="B229" s="26" t="s">
        <v>1551</v>
      </c>
      <c r="C229" s="26" t="s">
        <v>1552</v>
      </c>
      <c r="D229" s="26">
        <v>3</v>
      </c>
    </row>
    <row r="230" spans="2:4" x14ac:dyDescent="0.25">
      <c r="B230" s="26" t="s">
        <v>1551</v>
      </c>
      <c r="C230" s="26" t="s">
        <v>1552</v>
      </c>
      <c r="D230" s="26">
        <v>7</v>
      </c>
    </row>
    <row r="231" spans="2:4" x14ac:dyDescent="0.25">
      <c r="B231" s="26" t="s">
        <v>1559</v>
      </c>
      <c r="C231" s="26" t="s">
        <v>1548</v>
      </c>
      <c r="D231" s="26">
        <v>7</v>
      </c>
    </row>
    <row r="232" spans="2:4" x14ac:dyDescent="0.25">
      <c r="B232" s="26" t="s">
        <v>294</v>
      </c>
      <c r="C232" s="26" t="s">
        <v>1552</v>
      </c>
      <c r="D232" s="26">
        <v>8</v>
      </c>
    </row>
    <row r="233" spans="2:4" x14ac:dyDescent="0.25">
      <c r="B233" s="26" t="s">
        <v>1559</v>
      </c>
      <c r="C233" s="26" t="s">
        <v>1548</v>
      </c>
      <c r="D233" s="26">
        <v>9</v>
      </c>
    </row>
    <row r="234" spans="2:4" x14ac:dyDescent="0.25">
      <c r="B234" s="26" t="s">
        <v>1553</v>
      </c>
      <c r="C234" s="26" t="s">
        <v>1552</v>
      </c>
      <c r="D234" s="26">
        <v>26</v>
      </c>
    </row>
    <row r="235" spans="2:4" x14ac:dyDescent="0.25">
      <c r="B235" s="26" t="s">
        <v>1551</v>
      </c>
      <c r="C235" s="26" t="s">
        <v>1548</v>
      </c>
      <c r="D235" s="26">
        <v>12</v>
      </c>
    </row>
    <row r="236" spans="2:4" x14ac:dyDescent="0.25">
      <c r="B236" s="26" t="s">
        <v>1557</v>
      </c>
      <c r="C236" s="26" t="s">
        <v>1552</v>
      </c>
      <c r="D236" s="26">
        <v>34</v>
      </c>
    </row>
    <row r="237" spans="2:4" x14ac:dyDescent="0.25">
      <c r="B237" s="26" t="s">
        <v>289</v>
      </c>
      <c r="C237" s="26" t="s">
        <v>1552</v>
      </c>
      <c r="D237" s="26">
        <v>17</v>
      </c>
    </row>
    <row r="238" spans="2:4" x14ac:dyDescent="0.25">
      <c r="B238" s="26" t="s">
        <v>279</v>
      </c>
      <c r="C238" s="26" t="s">
        <v>1552</v>
      </c>
      <c r="D238" s="26">
        <v>29</v>
      </c>
    </row>
    <row r="239" spans="2:4" x14ac:dyDescent="0.25">
      <c r="B239" s="26" t="s">
        <v>279</v>
      </c>
      <c r="C239" s="26" t="s">
        <v>1552</v>
      </c>
      <c r="D239" s="26">
        <v>25</v>
      </c>
    </row>
    <row r="240" spans="2:4" x14ac:dyDescent="0.25">
      <c r="B240" s="26" t="s">
        <v>289</v>
      </c>
      <c r="C240" s="26" t="s">
        <v>1548</v>
      </c>
      <c r="D240" s="26">
        <v>10</v>
      </c>
    </row>
    <row r="241" spans="2:4" x14ac:dyDescent="0.25">
      <c r="B241" s="26" t="s">
        <v>285</v>
      </c>
      <c r="C241" s="26" t="s">
        <v>1548</v>
      </c>
      <c r="D241" s="26">
        <v>10</v>
      </c>
    </row>
    <row r="242" spans="2:4" x14ac:dyDescent="0.25">
      <c r="B242" s="26" t="s">
        <v>278</v>
      </c>
      <c r="C242" s="26" t="s">
        <v>1548</v>
      </c>
      <c r="D242" s="26">
        <v>-2</v>
      </c>
    </row>
    <row r="243" spans="2:4" x14ac:dyDescent="0.25">
      <c r="B243" s="26" t="s">
        <v>279</v>
      </c>
      <c r="C243" s="26" t="s">
        <v>1552</v>
      </c>
      <c r="D243" s="26">
        <v>17</v>
      </c>
    </row>
    <row r="244" spans="2:4" x14ac:dyDescent="0.25">
      <c r="B244" s="26" t="s">
        <v>1556</v>
      </c>
      <c r="C244" s="26" t="s">
        <v>1548</v>
      </c>
      <c r="D244" s="26">
        <v>1</v>
      </c>
    </row>
    <row r="245" spans="2:4" x14ac:dyDescent="0.25">
      <c r="B245" s="26" t="s">
        <v>279</v>
      </c>
      <c r="C245" s="26" t="s">
        <v>1548</v>
      </c>
      <c r="D245" s="26">
        <v>8</v>
      </c>
    </row>
    <row r="246" spans="2:4" x14ac:dyDescent="0.25">
      <c r="B246" s="26" t="s">
        <v>278</v>
      </c>
      <c r="C246" s="26" t="s">
        <v>1552</v>
      </c>
      <c r="D246" s="26">
        <v>0</v>
      </c>
    </row>
    <row r="247" spans="2:4" x14ac:dyDescent="0.25">
      <c r="B247" s="26" t="s">
        <v>1558</v>
      </c>
      <c r="C247" s="26" t="s">
        <v>1548</v>
      </c>
      <c r="D247" s="26">
        <v>1</v>
      </c>
    </row>
    <row r="248" spans="2:4" x14ac:dyDescent="0.25">
      <c r="B248" s="26" t="s">
        <v>279</v>
      </c>
      <c r="C248" s="26" t="s">
        <v>1552</v>
      </c>
      <c r="D248" s="26">
        <v>0</v>
      </c>
    </row>
    <row r="249" spans="2:4" x14ac:dyDescent="0.25">
      <c r="B249" s="26" t="s">
        <v>1547</v>
      </c>
      <c r="C249" s="26" t="s">
        <v>1548</v>
      </c>
      <c r="D249" s="26">
        <v>0</v>
      </c>
    </row>
    <row r="250" spans="2:4" x14ac:dyDescent="0.25">
      <c r="B250" s="26" t="s">
        <v>285</v>
      </c>
      <c r="C250" s="26" t="s">
        <v>1552</v>
      </c>
      <c r="D250" s="26">
        <v>11</v>
      </c>
    </row>
    <row r="251" spans="2:4" x14ac:dyDescent="0.25">
      <c r="B251" s="26" t="s">
        <v>1558</v>
      </c>
      <c r="C251" s="26" t="s">
        <v>1548</v>
      </c>
      <c r="D251" s="26">
        <v>-3</v>
      </c>
    </row>
    <row r="252" spans="2:4" x14ac:dyDescent="0.25">
      <c r="B252" s="26" t="s">
        <v>285</v>
      </c>
      <c r="C252" s="26" t="s">
        <v>1548</v>
      </c>
      <c r="D252" s="26">
        <v>9</v>
      </c>
    </row>
    <row r="253" spans="2:4" x14ac:dyDescent="0.25">
      <c r="B253" s="26" t="s">
        <v>1559</v>
      </c>
      <c r="C253" s="26" t="s">
        <v>1548</v>
      </c>
      <c r="D253" s="26">
        <v>11</v>
      </c>
    </row>
    <row r="254" spans="2:4" x14ac:dyDescent="0.25">
      <c r="B254" s="26" t="s">
        <v>278</v>
      </c>
      <c r="C254" s="26" t="s">
        <v>1548</v>
      </c>
      <c r="D254" s="26">
        <v>8</v>
      </c>
    </row>
    <row r="255" spans="2:4" x14ac:dyDescent="0.25">
      <c r="B255" s="26" t="s">
        <v>294</v>
      </c>
      <c r="C255" s="26" t="s">
        <v>1548</v>
      </c>
      <c r="D255" s="26">
        <v>7</v>
      </c>
    </row>
    <row r="256" spans="2:4" x14ac:dyDescent="0.25">
      <c r="B256" s="26" t="s">
        <v>1551</v>
      </c>
      <c r="C256" s="26" t="s">
        <v>1548</v>
      </c>
      <c r="D256" s="26">
        <v>11</v>
      </c>
    </row>
    <row r="257" spans="2:4" x14ac:dyDescent="0.25">
      <c r="B257" s="26" t="s">
        <v>1551</v>
      </c>
      <c r="C257" s="26" t="s">
        <v>1552</v>
      </c>
      <c r="D257" s="26">
        <v>3</v>
      </c>
    </row>
    <row r="258" spans="2:4" x14ac:dyDescent="0.25">
      <c r="B258" s="26" t="s">
        <v>285</v>
      </c>
      <c r="C258" s="26" t="s">
        <v>1548</v>
      </c>
      <c r="D258" s="26">
        <v>6</v>
      </c>
    </row>
    <row r="259" spans="2:4" x14ac:dyDescent="0.25">
      <c r="B259" s="26" t="s">
        <v>1558</v>
      </c>
      <c r="C259" s="26" t="s">
        <v>1548</v>
      </c>
      <c r="D259" s="26">
        <v>12</v>
      </c>
    </row>
    <row r="260" spans="2:4" x14ac:dyDescent="0.25">
      <c r="B260" s="26" t="s">
        <v>279</v>
      </c>
      <c r="C260" s="26" t="s">
        <v>1552</v>
      </c>
      <c r="D260" s="26">
        <v>0</v>
      </c>
    </row>
    <row r="261" spans="2:4" x14ac:dyDescent="0.25">
      <c r="B261" s="26" t="s">
        <v>289</v>
      </c>
      <c r="C261" s="26" t="s">
        <v>1552</v>
      </c>
      <c r="D261" s="26">
        <v>32</v>
      </c>
    </row>
    <row r="262" spans="2:4" x14ac:dyDescent="0.25">
      <c r="B262" s="26" t="s">
        <v>1559</v>
      </c>
      <c r="C262" s="26" t="s">
        <v>1552</v>
      </c>
      <c r="D262" s="26">
        <v>22</v>
      </c>
    </row>
    <row r="263" spans="2:4" x14ac:dyDescent="0.25">
      <c r="B263" s="26" t="s">
        <v>1557</v>
      </c>
      <c r="C263" s="26" t="s">
        <v>1552</v>
      </c>
      <c r="D263" s="26">
        <v>-2</v>
      </c>
    </row>
    <row r="264" spans="2:4" x14ac:dyDescent="0.25">
      <c r="B264" s="26" t="s">
        <v>1553</v>
      </c>
      <c r="C264" s="26" t="s">
        <v>1552</v>
      </c>
      <c r="D264" s="26">
        <v>13</v>
      </c>
    </row>
    <row r="265" spans="2:4" x14ac:dyDescent="0.25">
      <c r="B265" s="26" t="s">
        <v>289</v>
      </c>
      <c r="C265" s="26" t="s">
        <v>1548</v>
      </c>
      <c r="D265" s="26">
        <v>1</v>
      </c>
    </row>
    <row r="266" spans="2:4" x14ac:dyDescent="0.25">
      <c r="B266" s="26" t="s">
        <v>1553</v>
      </c>
      <c r="C266" s="26" t="s">
        <v>1552</v>
      </c>
      <c r="D266" s="26">
        <v>13</v>
      </c>
    </row>
    <row r="267" spans="2:4" x14ac:dyDescent="0.25">
      <c r="B267" s="26" t="s">
        <v>1558</v>
      </c>
      <c r="C267" s="26" t="s">
        <v>1548</v>
      </c>
      <c r="D267" s="26">
        <v>-1</v>
      </c>
    </row>
    <row r="268" spans="2:4" x14ac:dyDescent="0.25">
      <c r="B268" s="26" t="s">
        <v>278</v>
      </c>
      <c r="C268" s="26" t="s">
        <v>1552</v>
      </c>
      <c r="D268" s="26">
        <v>30</v>
      </c>
    </row>
    <row r="269" spans="2:4" x14ac:dyDescent="0.25">
      <c r="B269" s="26" t="s">
        <v>1558</v>
      </c>
      <c r="C269" s="26" t="s">
        <v>1548</v>
      </c>
      <c r="D269" s="26">
        <v>0</v>
      </c>
    </row>
    <row r="270" spans="2:4" x14ac:dyDescent="0.25">
      <c r="B270" s="26" t="s">
        <v>1551</v>
      </c>
      <c r="C270" s="26" t="s">
        <v>1548</v>
      </c>
      <c r="D270" s="26">
        <v>0</v>
      </c>
    </row>
    <row r="271" spans="2:4" x14ac:dyDescent="0.25">
      <c r="B271" s="26" t="s">
        <v>1558</v>
      </c>
      <c r="C271" s="26" t="s">
        <v>1548</v>
      </c>
      <c r="D271" s="26">
        <v>-3</v>
      </c>
    </row>
    <row r="272" spans="2:4" x14ac:dyDescent="0.25">
      <c r="B272" s="26" t="s">
        <v>279</v>
      </c>
      <c r="C272" s="26" t="s">
        <v>1552</v>
      </c>
      <c r="D272" s="26">
        <v>32</v>
      </c>
    </row>
    <row r="273" spans="2:4" x14ac:dyDescent="0.25">
      <c r="B273" s="26" t="s">
        <v>1556</v>
      </c>
      <c r="C273" s="26" t="s">
        <v>1552</v>
      </c>
      <c r="D273" s="26">
        <v>24</v>
      </c>
    </row>
    <row r="274" spans="2:4" x14ac:dyDescent="0.25">
      <c r="B274" s="26" t="s">
        <v>278</v>
      </c>
      <c r="C274" s="26" t="s">
        <v>1552</v>
      </c>
      <c r="D274" s="26">
        <v>35</v>
      </c>
    </row>
    <row r="275" spans="2:4" x14ac:dyDescent="0.25">
      <c r="B275" s="26" t="s">
        <v>1556</v>
      </c>
      <c r="C275" s="26" t="s">
        <v>1552</v>
      </c>
      <c r="D275" s="26">
        <v>32</v>
      </c>
    </row>
    <row r="276" spans="2:4" x14ac:dyDescent="0.25">
      <c r="B276" s="26" t="s">
        <v>1547</v>
      </c>
      <c r="C276" s="26" t="s">
        <v>1552</v>
      </c>
      <c r="D276" s="26">
        <v>3</v>
      </c>
    </row>
    <row r="277" spans="2:4" x14ac:dyDescent="0.25">
      <c r="B277" s="26" t="s">
        <v>1559</v>
      </c>
      <c r="C277" s="26" t="s">
        <v>1552</v>
      </c>
      <c r="D277" s="26">
        <v>30</v>
      </c>
    </row>
    <row r="278" spans="2:4" x14ac:dyDescent="0.25">
      <c r="B278" s="26" t="s">
        <v>285</v>
      </c>
      <c r="C278" s="26" t="s">
        <v>1548</v>
      </c>
      <c r="D278" s="26">
        <v>8</v>
      </c>
    </row>
    <row r="279" spans="2:4" x14ac:dyDescent="0.25">
      <c r="B279" s="26" t="s">
        <v>1556</v>
      </c>
      <c r="C279" s="26" t="s">
        <v>1548</v>
      </c>
      <c r="D279" s="26">
        <v>2</v>
      </c>
    </row>
    <row r="280" spans="2:4" x14ac:dyDescent="0.25">
      <c r="B280" s="26" t="s">
        <v>1559</v>
      </c>
      <c r="C280" s="26" t="s">
        <v>1552</v>
      </c>
      <c r="D280" s="26">
        <v>14</v>
      </c>
    </row>
    <row r="281" spans="2:4" x14ac:dyDescent="0.25">
      <c r="B281" s="26" t="s">
        <v>278</v>
      </c>
      <c r="C281" s="26" t="s">
        <v>1548</v>
      </c>
      <c r="D281" s="26">
        <v>6</v>
      </c>
    </row>
    <row r="282" spans="2:4" x14ac:dyDescent="0.25">
      <c r="B282" s="26" t="s">
        <v>289</v>
      </c>
      <c r="C282" s="26" t="s">
        <v>1552</v>
      </c>
      <c r="D282" s="26">
        <v>-1</v>
      </c>
    </row>
    <row r="283" spans="2:4" x14ac:dyDescent="0.25">
      <c r="B283" s="26" t="s">
        <v>289</v>
      </c>
      <c r="C283" s="26" t="s">
        <v>1548</v>
      </c>
      <c r="D283" s="26">
        <v>-1</v>
      </c>
    </row>
    <row r="284" spans="2:4" x14ac:dyDescent="0.25">
      <c r="B284" s="26" t="s">
        <v>1553</v>
      </c>
      <c r="C284" s="26" t="s">
        <v>1548</v>
      </c>
      <c r="D284" s="26">
        <v>11</v>
      </c>
    </row>
    <row r="285" spans="2:4" x14ac:dyDescent="0.25">
      <c r="B285" s="26" t="s">
        <v>1547</v>
      </c>
      <c r="C285" s="26" t="s">
        <v>1548</v>
      </c>
      <c r="D285" s="26">
        <v>6</v>
      </c>
    </row>
    <row r="286" spans="2:4" x14ac:dyDescent="0.25">
      <c r="B286" s="26" t="s">
        <v>1556</v>
      </c>
      <c r="C286" s="26" t="s">
        <v>1548</v>
      </c>
      <c r="D286" s="26">
        <v>7</v>
      </c>
    </row>
    <row r="287" spans="2:4" x14ac:dyDescent="0.25">
      <c r="B287" s="26" t="s">
        <v>289</v>
      </c>
      <c r="C287" s="26" t="s">
        <v>1548</v>
      </c>
      <c r="D287" s="26">
        <v>2</v>
      </c>
    </row>
    <row r="288" spans="2:4" x14ac:dyDescent="0.25">
      <c r="B288" s="26" t="s">
        <v>285</v>
      </c>
      <c r="C288" s="26" t="s">
        <v>1548</v>
      </c>
      <c r="D288" s="26">
        <v>5</v>
      </c>
    </row>
    <row r="289" spans="2:4" x14ac:dyDescent="0.25">
      <c r="B289" s="26" t="s">
        <v>1556</v>
      </c>
      <c r="C289" s="26" t="s">
        <v>1548</v>
      </c>
      <c r="D289" s="26">
        <v>11</v>
      </c>
    </row>
    <row r="290" spans="2:4" x14ac:dyDescent="0.25">
      <c r="B290" s="26" t="s">
        <v>1551</v>
      </c>
      <c r="C290" s="26" t="s">
        <v>1548</v>
      </c>
      <c r="D290" s="26">
        <v>9</v>
      </c>
    </row>
    <row r="291" spans="2:4" x14ac:dyDescent="0.25">
      <c r="B291" s="26" t="s">
        <v>278</v>
      </c>
      <c r="C291" s="26" t="s">
        <v>1548</v>
      </c>
      <c r="D291" s="26">
        <v>-1</v>
      </c>
    </row>
    <row r="292" spans="2:4" x14ac:dyDescent="0.25">
      <c r="B292" s="26" t="s">
        <v>294</v>
      </c>
      <c r="C292" s="26" t="s">
        <v>1548</v>
      </c>
      <c r="D292" s="26">
        <v>7</v>
      </c>
    </row>
    <row r="293" spans="2:4" x14ac:dyDescent="0.25">
      <c r="B293" s="26" t="s">
        <v>1557</v>
      </c>
      <c r="C293" s="26" t="s">
        <v>1548</v>
      </c>
      <c r="D293" s="26">
        <v>6</v>
      </c>
    </row>
    <row r="294" spans="2:4" x14ac:dyDescent="0.25">
      <c r="B294" s="26" t="s">
        <v>1559</v>
      </c>
      <c r="C294" s="26" t="s">
        <v>1548</v>
      </c>
      <c r="D294" s="26">
        <v>-1</v>
      </c>
    </row>
    <row r="295" spans="2:4" x14ac:dyDescent="0.25">
      <c r="B295" s="26" t="s">
        <v>1551</v>
      </c>
      <c r="C295" s="26" t="s">
        <v>1552</v>
      </c>
      <c r="D295" s="26">
        <v>7</v>
      </c>
    </row>
    <row r="296" spans="2:4" x14ac:dyDescent="0.25">
      <c r="B296" s="26" t="s">
        <v>278</v>
      </c>
      <c r="C296" s="26" t="s">
        <v>1548</v>
      </c>
      <c r="D296" s="26">
        <v>5</v>
      </c>
    </row>
    <row r="297" spans="2:4" x14ac:dyDescent="0.25">
      <c r="B297" s="26" t="s">
        <v>278</v>
      </c>
      <c r="C297" s="26" t="s">
        <v>1552</v>
      </c>
      <c r="D297" s="26">
        <v>1</v>
      </c>
    </row>
    <row r="298" spans="2:4" x14ac:dyDescent="0.25">
      <c r="B298" s="26" t="s">
        <v>1553</v>
      </c>
      <c r="C298" s="26" t="s">
        <v>1548</v>
      </c>
      <c r="D298" s="26">
        <v>4</v>
      </c>
    </row>
    <row r="299" spans="2:4" x14ac:dyDescent="0.25">
      <c r="B299" s="26" t="s">
        <v>1547</v>
      </c>
      <c r="C299" s="26" t="s">
        <v>1552</v>
      </c>
      <c r="D299" s="26">
        <v>19</v>
      </c>
    </row>
    <row r="300" spans="2:4" x14ac:dyDescent="0.25">
      <c r="B300" s="26" t="s">
        <v>1556</v>
      </c>
      <c r="C300" s="26" t="s">
        <v>1548</v>
      </c>
      <c r="D300" s="26">
        <v>-2</v>
      </c>
    </row>
    <row r="301" spans="2:4" x14ac:dyDescent="0.25">
      <c r="B301" s="26" t="s">
        <v>1557</v>
      </c>
      <c r="C301" s="26" t="s">
        <v>1548</v>
      </c>
      <c r="D301" s="26">
        <v>8</v>
      </c>
    </row>
    <row r="302" spans="2:4" x14ac:dyDescent="0.25">
      <c r="B302" s="26" t="s">
        <v>1559</v>
      </c>
      <c r="C302" s="26" t="s">
        <v>1548</v>
      </c>
      <c r="D302" s="26">
        <v>7</v>
      </c>
    </row>
    <row r="303" spans="2:4" x14ac:dyDescent="0.25">
      <c r="B303" s="26" t="s">
        <v>1559</v>
      </c>
      <c r="C303" s="26" t="s">
        <v>1548</v>
      </c>
      <c r="D303" s="26">
        <v>4</v>
      </c>
    </row>
    <row r="304" spans="2:4" x14ac:dyDescent="0.25">
      <c r="B304" s="26" t="s">
        <v>1556</v>
      </c>
      <c r="C304" s="26" t="s">
        <v>1548</v>
      </c>
      <c r="D304" s="26">
        <v>-3</v>
      </c>
    </row>
    <row r="305" spans="2:4" x14ac:dyDescent="0.25">
      <c r="B305" s="26" t="s">
        <v>1547</v>
      </c>
      <c r="C305" s="26" t="s">
        <v>1552</v>
      </c>
      <c r="D305" s="26">
        <v>4</v>
      </c>
    </row>
    <row r="306" spans="2:4" x14ac:dyDescent="0.25">
      <c r="B306" s="26" t="s">
        <v>1553</v>
      </c>
      <c r="C306" s="26" t="s">
        <v>1552</v>
      </c>
      <c r="D306" s="26">
        <v>5</v>
      </c>
    </row>
    <row r="307" spans="2:4" x14ac:dyDescent="0.25">
      <c r="B307" s="26" t="s">
        <v>1547</v>
      </c>
      <c r="C307" s="26" t="s">
        <v>1548</v>
      </c>
      <c r="D307" s="26">
        <v>7</v>
      </c>
    </row>
    <row r="308" spans="2:4" x14ac:dyDescent="0.25">
      <c r="B308" s="26" t="s">
        <v>1551</v>
      </c>
      <c r="C308" s="26" t="s">
        <v>1548</v>
      </c>
      <c r="D308" s="26">
        <v>-2</v>
      </c>
    </row>
    <row r="309" spans="2:4" x14ac:dyDescent="0.25">
      <c r="B309" s="26" t="s">
        <v>1547</v>
      </c>
      <c r="C309" s="26" t="s">
        <v>1552</v>
      </c>
      <c r="D309" s="26">
        <v>8</v>
      </c>
    </row>
    <row r="310" spans="2:4" x14ac:dyDescent="0.25">
      <c r="B310" s="26" t="s">
        <v>1556</v>
      </c>
      <c r="C310" s="26" t="s">
        <v>1548</v>
      </c>
      <c r="D310" s="26">
        <v>8</v>
      </c>
    </row>
    <row r="311" spans="2:4" x14ac:dyDescent="0.25">
      <c r="B311" s="26" t="s">
        <v>285</v>
      </c>
      <c r="C311" s="26" t="s">
        <v>1548</v>
      </c>
      <c r="D311" s="26">
        <v>4</v>
      </c>
    </row>
    <row r="312" spans="2:4" x14ac:dyDescent="0.25">
      <c r="B312" s="26" t="s">
        <v>1557</v>
      </c>
      <c r="C312" s="26" t="s">
        <v>1552</v>
      </c>
      <c r="D312" s="26">
        <v>-2</v>
      </c>
    </row>
    <row r="313" spans="2:4" x14ac:dyDescent="0.25">
      <c r="B313" s="26" t="s">
        <v>289</v>
      </c>
      <c r="C313" s="26" t="s">
        <v>1548</v>
      </c>
      <c r="D313" s="26">
        <v>-1</v>
      </c>
    </row>
    <row r="314" spans="2:4" x14ac:dyDescent="0.25">
      <c r="B314" s="26" t="s">
        <v>1547</v>
      </c>
      <c r="C314" s="26" t="s">
        <v>1548</v>
      </c>
      <c r="D314" s="26">
        <v>9</v>
      </c>
    </row>
    <row r="315" spans="2:4" x14ac:dyDescent="0.25">
      <c r="B315" s="26" t="s">
        <v>1551</v>
      </c>
      <c r="C315" s="26" t="s">
        <v>1552</v>
      </c>
      <c r="D315" s="26">
        <v>30</v>
      </c>
    </row>
    <row r="316" spans="2:4" x14ac:dyDescent="0.25">
      <c r="B316" s="26" t="s">
        <v>279</v>
      </c>
      <c r="C316" s="26" t="s">
        <v>1548</v>
      </c>
      <c r="D316" s="26">
        <v>-2</v>
      </c>
    </row>
    <row r="317" spans="2:4" x14ac:dyDescent="0.25">
      <c r="B317" s="26" t="s">
        <v>1547</v>
      </c>
      <c r="C317" s="26" t="s">
        <v>1552</v>
      </c>
      <c r="D317" s="26">
        <v>32</v>
      </c>
    </row>
    <row r="318" spans="2:4" x14ac:dyDescent="0.25">
      <c r="B318" s="26" t="s">
        <v>279</v>
      </c>
      <c r="C318" s="26" t="s">
        <v>1548</v>
      </c>
      <c r="D318" s="26">
        <v>11</v>
      </c>
    </row>
    <row r="319" spans="2:4" x14ac:dyDescent="0.25">
      <c r="B319" s="26" t="s">
        <v>278</v>
      </c>
      <c r="C319" s="26" t="s">
        <v>1552</v>
      </c>
      <c r="D319" s="26">
        <v>13</v>
      </c>
    </row>
    <row r="320" spans="2:4" x14ac:dyDescent="0.25">
      <c r="B320" s="26" t="s">
        <v>1559</v>
      </c>
      <c r="C320" s="26" t="s">
        <v>1552</v>
      </c>
      <c r="D320" s="26">
        <v>8</v>
      </c>
    </row>
    <row r="321" spans="2:4" x14ac:dyDescent="0.25">
      <c r="B321" s="26" t="s">
        <v>285</v>
      </c>
      <c r="C321" s="26" t="s">
        <v>1548</v>
      </c>
      <c r="D321" s="26">
        <v>3</v>
      </c>
    </row>
    <row r="322" spans="2:4" x14ac:dyDescent="0.25">
      <c r="B322" s="26" t="s">
        <v>279</v>
      </c>
      <c r="C322" s="26" t="s">
        <v>1552</v>
      </c>
      <c r="D322" s="26">
        <v>9</v>
      </c>
    </row>
    <row r="323" spans="2:4" x14ac:dyDescent="0.25">
      <c r="B323" s="26" t="s">
        <v>1559</v>
      </c>
      <c r="C323" s="26" t="s">
        <v>1552</v>
      </c>
      <c r="D323" s="26">
        <v>0</v>
      </c>
    </row>
    <row r="324" spans="2:4" x14ac:dyDescent="0.25">
      <c r="B324" s="26" t="s">
        <v>1558</v>
      </c>
      <c r="C324" s="26" t="s">
        <v>1548</v>
      </c>
      <c r="D324" s="26">
        <v>12</v>
      </c>
    </row>
    <row r="325" spans="2:4" x14ac:dyDescent="0.25">
      <c r="B325" s="26" t="s">
        <v>294</v>
      </c>
      <c r="C325" s="26" t="s">
        <v>1552</v>
      </c>
      <c r="D325" s="26">
        <v>1</v>
      </c>
    </row>
    <row r="326" spans="2:4" x14ac:dyDescent="0.25">
      <c r="B326" s="26" t="s">
        <v>285</v>
      </c>
      <c r="C326" s="26" t="s">
        <v>1548</v>
      </c>
      <c r="D326" s="26">
        <v>2</v>
      </c>
    </row>
    <row r="327" spans="2:4" x14ac:dyDescent="0.25">
      <c r="B327" s="26" t="s">
        <v>279</v>
      </c>
      <c r="C327" s="26" t="s">
        <v>1548</v>
      </c>
      <c r="D327" s="26">
        <v>9</v>
      </c>
    </row>
    <row r="328" spans="2:4" x14ac:dyDescent="0.25">
      <c r="B328" s="26" t="s">
        <v>1556</v>
      </c>
      <c r="C328" s="26" t="s">
        <v>1552</v>
      </c>
      <c r="D328" s="26">
        <v>30</v>
      </c>
    </row>
    <row r="329" spans="2:4" x14ac:dyDescent="0.25">
      <c r="B329" s="26" t="s">
        <v>1547</v>
      </c>
      <c r="C329" s="26" t="s">
        <v>1548</v>
      </c>
      <c r="D329" s="26">
        <v>1</v>
      </c>
    </row>
    <row r="330" spans="2:4" x14ac:dyDescent="0.25">
      <c r="B330" s="26" t="s">
        <v>1551</v>
      </c>
      <c r="C330" s="26" t="s">
        <v>1548</v>
      </c>
      <c r="D330" s="26">
        <v>0</v>
      </c>
    </row>
    <row r="331" spans="2:4" x14ac:dyDescent="0.25">
      <c r="B331" s="26" t="s">
        <v>289</v>
      </c>
      <c r="C331" s="26" t="s">
        <v>1548</v>
      </c>
      <c r="D331" s="26">
        <v>3</v>
      </c>
    </row>
    <row r="332" spans="2:4" x14ac:dyDescent="0.25">
      <c r="B332" s="26" t="s">
        <v>1559</v>
      </c>
      <c r="C332" s="26" t="s">
        <v>1548</v>
      </c>
      <c r="D332" s="26">
        <v>11</v>
      </c>
    </row>
    <row r="333" spans="2:4" x14ac:dyDescent="0.25">
      <c r="B333" s="26" t="s">
        <v>1551</v>
      </c>
      <c r="C333" s="26" t="s">
        <v>1552</v>
      </c>
      <c r="D333" s="26">
        <v>0</v>
      </c>
    </row>
    <row r="334" spans="2:4" x14ac:dyDescent="0.25">
      <c r="B334" s="26" t="s">
        <v>1557</v>
      </c>
      <c r="C334" s="26" t="s">
        <v>1548</v>
      </c>
      <c r="D334" s="26">
        <v>4</v>
      </c>
    </row>
    <row r="335" spans="2:4" x14ac:dyDescent="0.25">
      <c r="B335" s="26" t="s">
        <v>294</v>
      </c>
      <c r="C335" s="26" t="s">
        <v>1552</v>
      </c>
      <c r="D335" s="26">
        <v>3</v>
      </c>
    </row>
    <row r="336" spans="2:4" x14ac:dyDescent="0.25">
      <c r="B336" s="26" t="s">
        <v>285</v>
      </c>
      <c r="C336" s="26" t="s">
        <v>1548</v>
      </c>
      <c r="D336" s="26">
        <v>3</v>
      </c>
    </row>
    <row r="337" spans="2:4" x14ac:dyDescent="0.25">
      <c r="B337" s="26" t="s">
        <v>294</v>
      </c>
      <c r="C337" s="26" t="s">
        <v>1552</v>
      </c>
      <c r="D337" s="26">
        <v>22</v>
      </c>
    </row>
    <row r="338" spans="2:4" x14ac:dyDescent="0.25">
      <c r="B338" s="26" t="s">
        <v>278</v>
      </c>
      <c r="C338" s="26" t="s">
        <v>1548</v>
      </c>
      <c r="D338" s="26">
        <v>7</v>
      </c>
    </row>
    <row r="339" spans="2:4" x14ac:dyDescent="0.25">
      <c r="B339" s="26" t="s">
        <v>1547</v>
      </c>
      <c r="C339" s="26" t="s">
        <v>1552</v>
      </c>
      <c r="D339" s="26">
        <v>-1</v>
      </c>
    </row>
    <row r="340" spans="2:4" x14ac:dyDescent="0.25">
      <c r="B340" s="26" t="s">
        <v>1557</v>
      </c>
      <c r="C340" s="26" t="s">
        <v>1552</v>
      </c>
      <c r="D340" s="26">
        <v>3</v>
      </c>
    </row>
    <row r="341" spans="2:4" x14ac:dyDescent="0.25">
      <c r="B341" s="26" t="s">
        <v>278</v>
      </c>
      <c r="C341" s="26" t="s">
        <v>1552</v>
      </c>
      <c r="D341" s="26">
        <v>12</v>
      </c>
    </row>
    <row r="342" spans="2:4" x14ac:dyDescent="0.25">
      <c r="B342" s="26" t="s">
        <v>289</v>
      </c>
      <c r="C342" s="26" t="s">
        <v>1548</v>
      </c>
      <c r="D342" s="26">
        <v>8</v>
      </c>
    </row>
    <row r="343" spans="2:4" x14ac:dyDescent="0.25">
      <c r="B343" s="26" t="s">
        <v>289</v>
      </c>
      <c r="C343" s="26" t="s">
        <v>1552</v>
      </c>
      <c r="D343" s="26">
        <v>1</v>
      </c>
    </row>
    <row r="344" spans="2:4" x14ac:dyDescent="0.25">
      <c r="B344" s="26" t="s">
        <v>1557</v>
      </c>
      <c r="C344" s="26" t="s">
        <v>1552</v>
      </c>
      <c r="D344" s="26">
        <v>0</v>
      </c>
    </row>
    <row r="345" spans="2:4" x14ac:dyDescent="0.25">
      <c r="B345" s="26" t="s">
        <v>1547</v>
      </c>
      <c r="C345" s="26" t="s">
        <v>1548</v>
      </c>
      <c r="D345" s="26">
        <v>-1</v>
      </c>
    </row>
    <row r="346" spans="2:4" x14ac:dyDescent="0.25">
      <c r="B346" s="26" t="s">
        <v>289</v>
      </c>
      <c r="C346" s="26" t="s">
        <v>1548</v>
      </c>
      <c r="D346" s="26">
        <v>-2</v>
      </c>
    </row>
    <row r="347" spans="2:4" x14ac:dyDescent="0.25">
      <c r="B347" s="26" t="s">
        <v>1547</v>
      </c>
      <c r="C347" s="26" t="s">
        <v>1552</v>
      </c>
      <c r="D347" s="26">
        <v>28</v>
      </c>
    </row>
    <row r="348" spans="2:4" x14ac:dyDescent="0.25">
      <c r="B348" s="26" t="s">
        <v>1553</v>
      </c>
      <c r="C348" s="26" t="s">
        <v>1548</v>
      </c>
      <c r="D348" s="26">
        <v>8</v>
      </c>
    </row>
    <row r="349" spans="2:4" x14ac:dyDescent="0.25">
      <c r="B349" s="26" t="s">
        <v>1547</v>
      </c>
      <c r="C349" s="26" t="s">
        <v>1548</v>
      </c>
      <c r="D349" s="26">
        <v>11</v>
      </c>
    </row>
    <row r="350" spans="2:4" x14ac:dyDescent="0.25">
      <c r="B350" s="26" t="s">
        <v>285</v>
      </c>
      <c r="C350" s="26" t="s">
        <v>1552</v>
      </c>
      <c r="D350" s="26">
        <v>1</v>
      </c>
    </row>
    <row r="351" spans="2:4" x14ac:dyDescent="0.25">
      <c r="B351" s="26" t="s">
        <v>1551</v>
      </c>
      <c r="C351" s="26" t="s">
        <v>1548</v>
      </c>
      <c r="D351" s="26">
        <v>9</v>
      </c>
    </row>
    <row r="352" spans="2:4" x14ac:dyDescent="0.25">
      <c r="B352" s="26" t="s">
        <v>278</v>
      </c>
      <c r="C352" s="26" t="s">
        <v>1552</v>
      </c>
      <c r="D352" s="26">
        <v>34</v>
      </c>
    </row>
    <row r="353" spans="2:4" x14ac:dyDescent="0.25">
      <c r="B353" s="26" t="s">
        <v>278</v>
      </c>
      <c r="C353" s="26" t="s">
        <v>1548</v>
      </c>
      <c r="D353" s="26">
        <v>2</v>
      </c>
    </row>
    <row r="354" spans="2:4" x14ac:dyDescent="0.25">
      <c r="B354" s="26" t="s">
        <v>289</v>
      </c>
      <c r="C354" s="26" t="s">
        <v>1552</v>
      </c>
      <c r="D354" s="26">
        <v>35</v>
      </c>
    </row>
    <row r="355" spans="2:4" x14ac:dyDescent="0.25">
      <c r="B355" s="26" t="s">
        <v>279</v>
      </c>
      <c r="C355" s="26" t="s">
        <v>1552</v>
      </c>
      <c r="D355" s="26">
        <v>14</v>
      </c>
    </row>
    <row r="356" spans="2:4" x14ac:dyDescent="0.25">
      <c r="B356" s="26" t="s">
        <v>1558</v>
      </c>
      <c r="C356" s="26" t="s">
        <v>1552</v>
      </c>
      <c r="D356" s="26">
        <v>29</v>
      </c>
    </row>
    <row r="357" spans="2:4" x14ac:dyDescent="0.25">
      <c r="B357" s="26" t="s">
        <v>1556</v>
      </c>
      <c r="C357" s="26" t="s">
        <v>1548</v>
      </c>
      <c r="D357" s="26">
        <v>4</v>
      </c>
    </row>
    <row r="358" spans="2:4" x14ac:dyDescent="0.25">
      <c r="B358" s="26" t="s">
        <v>278</v>
      </c>
      <c r="C358" s="26" t="s">
        <v>1552</v>
      </c>
      <c r="D358" s="26">
        <v>5</v>
      </c>
    </row>
    <row r="359" spans="2:4" x14ac:dyDescent="0.25">
      <c r="B359" s="26" t="s">
        <v>1556</v>
      </c>
      <c r="C359" s="26" t="s">
        <v>1552</v>
      </c>
      <c r="D359" s="26">
        <v>21</v>
      </c>
    </row>
    <row r="360" spans="2:4" x14ac:dyDescent="0.25">
      <c r="B360" s="26" t="s">
        <v>1558</v>
      </c>
      <c r="C360" s="26" t="s">
        <v>1552</v>
      </c>
      <c r="D360" s="26">
        <v>24</v>
      </c>
    </row>
    <row r="361" spans="2:4" x14ac:dyDescent="0.25">
      <c r="B361" s="26" t="s">
        <v>289</v>
      </c>
      <c r="C361" s="26" t="s">
        <v>1552</v>
      </c>
      <c r="D361" s="26">
        <v>-1</v>
      </c>
    </row>
    <row r="362" spans="2:4" x14ac:dyDescent="0.25">
      <c r="B362" s="26" t="s">
        <v>1557</v>
      </c>
      <c r="C362" s="26" t="s">
        <v>1548</v>
      </c>
      <c r="D362" s="26">
        <v>-3</v>
      </c>
    </row>
    <row r="363" spans="2:4" x14ac:dyDescent="0.25">
      <c r="B363" s="26" t="s">
        <v>279</v>
      </c>
      <c r="C363" s="26" t="s">
        <v>1552</v>
      </c>
      <c r="D363" s="26">
        <v>28</v>
      </c>
    </row>
    <row r="364" spans="2:4" x14ac:dyDescent="0.25">
      <c r="B364" s="26" t="s">
        <v>285</v>
      </c>
      <c r="C364" s="26" t="s">
        <v>1552</v>
      </c>
      <c r="D364" s="26">
        <v>32</v>
      </c>
    </row>
    <row r="365" spans="2:4" x14ac:dyDescent="0.25">
      <c r="B365" s="26" t="s">
        <v>1557</v>
      </c>
      <c r="C365" s="26" t="s">
        <v>1548</v>
      </c>
      <c r="D365" s="26">
        <v>9</v>
      </c>
    </row>
    <row r="366" spans="2:4" x14ac:dyDescent="0.25">
      <c r="B366" s="26" t="s">
        <v>1547</v>
      </c>
      <c r="C366" s="26" t="s">
        <v>1552</v>
      </c>
      <c r="D366" s="26">
        <v>13</v>
      </c>
    </row>
    <row r="367" spans="2:4" x14ac:dyDescent="0.25">
      <c r="B367" s="26" t="s">
        <v>294</v>
      </c>
      <c r="C367" s="26" t="s">
        <v>1552</v>
      </c>
      <c r="D367" s="26">
        <v>-1</v>
      </c>
    </row>
    <row r="368" spans="2:4" x14ac:dyDescent="0.25">
      <c r="B368" s="26" t="s">
        <v>1558</v>
      </c>
      <c r="C368" s="26" t="s">
        <v>1548</v>
      </c>
      <c r="D368" s="26">
        <v>3</v>
      </c>
    </row>
    <row r="369" spans="2:4" x14ac:dyDescent="0.25">
      <c r="B369" s="26" t="s">
        <v>1559</v>
      </c>
      <c r="C369" s="26" t="s">
        <v>1548</v>
      </c>
      <c r="D369" s="26">
        <v>6</v>
      </c>
    </row>
    <row r="370" spans="2:4" x14ac:dyDescent="0.25">
      <c r="B370" s="26" t="s">
        <v>1556</v>
      </c>
      <c r="C370" s="26" t="s">
        <v>1552</v>
      </c>
      <c r="D370" s="26">
        <v>12</v>
      </c>
    </row>
    <row r="371" spans="2:4" x14ac:dyDescent="0.25">
      <c r="B371" s="26" t="s">
        <v>294</v>
      </c>
      <c r="C371" s="26" t="s">
        <v>1548</v>
      </c>
      <c r="D371" s="26">
        <v>10</v>
      </c>
    </row>
    <row r="372" spans="2:4" x14ac:dyDescent="0.25">
      <c r="B372" s="26" t="s">
        <v>1547</v>
      </c>
      <c r="C372" s="26" t="s">
        <v>1548</v>
      </c>
      <c r="D372" s="26">
        <v>-3</v>
      </c>
    </row>
    <row r="373" spans="2:4" x14ac:dyDescent="0.25">
      <c r="B373" s="26" t="s">
        <v>1557</v>
      </c>
      <c r="C373" s="26" t="s">
        <v>1548</v>
      </c>
      <c r="D373" s="26">
        <v>1</v>
      </c>
    </row>
    <row r="374" spans="2:4" x14ac:dyDescent="0.25">
      <c r="B374" s="26" t="s">
        <v>1557</v>
      </c>
      <c r="C374" s="26" t="s">
        <v>1548</v>
      </c>
      <c r="D374" s="26">
        <v>4</v>
      </c>
    </row>
    <row r="375" spans="2:4" x14ac:dyDescent="0.25">
      <c r="B375" s="26" t="s">
        <v>289</v>
      </c>
      <c r="C375" s="26" t="s">
        <v>1548</v>
      </c>
      <c r="D375" s="26">
        <v>-1</v>
      </c>
    </row>
    <row r="376" spans="2:4" x14ac:dyDescent="0.25">
      <c r="B376" s="26" t="s">
        <v>1559</v>
      </c>
      <c r="C376" s="26" t="s">
        <v>1552</v>
      </c>
      <c r="D376" s="26">
        <v>31</v>
      </c>
    </row>
    <row r="377" spans="2:4" x14ac:dyDescent="0.25">
      <c r="B377" s="26" t="s">
        <v>278</v>
      </c>
      <c r="C377" s="26" t="s">
        <v>1552</v>
      </c>
      <c r="D377" s="26">
        <v>34</v>
      </c>
    </row>
    <row r="378" spans="2:4" x14ac:dyDescent="0.25">
      <c r="B378" s="26" t="s">
        <v>279</v>
      </c>
      <c r="C378" s="26" t="s">
        <v>1548</v>
      </c>
      <c r="D378" s="26">
        <v>11</v>
      </c>
    </row>
    <row r="379" spans="2:4" x14ac:dyDescent="0.25">
      <c r="B379" s="26" t="s">
        <v>279</v>
      </c>
      <c r="C379" s="26" t="s">
        <v>1552</v>
      </c>
      <c r="D379" s="26">
        <v>-3</v>
      </c>
    </row>
    <row r="380" spans="2:4" x14ac:dyDescent="0.25">
      <c r="B380" s="26" t="s">
        <v>1553</v>
      </c>
      <c r="C380" s="26" t="s">
        <v>1548</v>
      </c>
      <c r="D380" s="26">
        <v>7</v>
      </c>
    </row>
    <row r="381" spans="2:4" x14ac:dyDescent="0.25">
      <c r="B381" s="26" t="s">
        <v>289</v>
      </c>
      <c r="C381" s="26" t="s">
        <v>1552</v>
      </c>
      <c r="D381" s="26">
        <v>26</v>
      </c>
    </row>
    <row r="382" spans="2:4" x14ac:dyDescent="0.25">
      <c r="B382" s="26" t="s">
        <v>294</v>
      </c>
      <c r="C382" s="26" t="s">
        <v>1552</v>
      </c>
      <c r="D382" s="26">
        <v>21</v>
      </c>
    </row>
    <row r="383" spans="2:4" x14ac:dyDescent="0.25">
      <c r="B383" s="26" t="s">
        <v>278</v>
      </c>
      <c r="C383" s="26" t="s">
        <v>1548</v>
      </c>
      <c r="D383" s="26">
        <v>3</v>
      </c>
    </row>
    <row r="384" spans="2:4" x14ac:dyDescent="0.25">
      <c r="B384" s="26" t="s">
        <v>1553</v>
      </c>
      <c r="C384" s="26" t="s">
        <v>1548</v>
      </c>
      <c r="D384" s="26">
        <v>10</v>
      </c>
    </row>
    <row r="385" spans="2:4" x14ac:dyDescent="0.25">
      <c r="B385" s="26" t="s">
        <v>279</v>
      </c>
      <c r="C385" s="26" t="s">
        <v>1548</v>
      </c>
      <c r="D385" s="26">
        <v>-2</v>
      </c>
    </row>
    <row r="386" spans="2:4" x14ac:dyDescent="0.25">
      <c r="B386" s="26" t="s">
        <v>279</v>
      </c>
      <c r="C386" s="26" t="s">
        <v>1548</v>
      </c>
      <c r="D386" s="26">
        <v>11</v>
      </c>
    </row>
    <row r="387" spans="2:4" x14ac:dyDescent="0.25">
      <c r="B387" s="26" t="s">
        <v>289</v>
      </c>
      <c r="C387" s="26" t="s">
        <v>1548</v>
      </c>
      <c r="D387" s="26">
        <v>-1</v>
      </c>
    </row>
    <row r="388" spans="2:4" x14ac:dyDescent="0.25">
      <c r="B388" s="26" t="s">
        <v>1553</v>
      </c>
      <c r="C388" s="26" t="s">
        <v>1552</v>
      </c>
      <c r="D388" s="26">
        <v>6</v>
      </c>
    </row>
    <row r="389" spans="2:4" x14ac:dyDescent="0.25">
      <c r="B389" s="26" t="s">
        <v>1551</v>
      </c>
      <c r="C389" s="26" t="s">
        <v>1548</v>
      </c>
      <c r="D389" s="26">
        <v>5</v>
      </c>
    </row>
    <row r="390" spans="2:4" x14ac:dyDescent="0.25">
      <c r="B390" s="26" t="s">
        <v>289</v>
      </c>
      <c r="C390" s="26" t="s">
        <v>1548</v>
      </c>
      <c r="D390" s="26">
        <v>6</v>
      </c>
    </row>
    <row r="391" spans="2:4" x14ac:dyDescent="0.25">
      <c r="B391" s="26" t="s">
        <v>1558</v>
      </c>
      <c r="C391" s="26" t="s">
        <v>1548</v>
      </c>
      <c r="D391" s="26">
        <v>10</v>
      </c>
    </row>
    <row r="392" spans="2:4" x14ac:dyDescent="0.25">
      <c r="B392" s="26" t="s">
        <v>294</v>
      </c>
      <c r="C392" s="26" t="s">
        <v>1552</v>
      </c>
      <c r="D392" s="26">
        <v>9</v>
      </c>
    </row>
    <row r="393" spans="2:4" x14ac:dyDescent="0.25">
      <c r="B393" s="26" t="s">
        <v>1559</v>
      </c>
      <c r="C393" s="26" t="s">
        <v>1552</v>
      </c>
      <c r="D393" s="26">
        <v>19</v>
      </c>
    </row>
    <row r="394" spans="2:4" x14ac:dyDescent="0.25">
      <c r="B394" s="26" t="s">
        <v>294</v>
      </c>
      <c r="C394" s="26" t="s">
        <v>1552</v>
      </c>
      <c r="D394" s="26">
        <v>26</v>
      </c>
    </row>
    <row r="395" spans="2:4" x14ac:dyDescent="0.25">
      <c r="B395" s="26" t="s">
        <v>1558</v>
      </c>
      <c r="C395" s="26" t="s">
        <v>1548</v>
      </c>
      <c r="D395" s="26">
        <v>5</v>
      </c>
    </row>
    <row r="396" spans="2:4" x14ac:dyDescent="0.25">
      <c r="B396" s="26" t="s">
        <v>289</v>
      </c>
      <c r="C396" s="26" t="s">
        <v>1548</v>
      </c>
      <c r="D396" s="26">
        <v>0</v>
      </c>
    </row>
    <row r="397" spans="2:4" x14ac:dyDescent="0.25">
      <c r="B397" s="26" t="s">
        <v>285</v>
      </c>
      <c r="C397" s="26" t="s">
        <v>1552</v>
      </c>
      <c r="D397" s="26">
        <v>0</v>
      </c>
    </row>
    <row r="398" spans="2:4" x14ac:dyDescent="0.25">
      <c r="B398" s="26" t="s">
        <v>1558</v>
      </c>
      <c r="C398" s="26" t="s">
        <v>1548</v>
      </c>
      <c r="D398" s="26">
        <v>-1</v>
      </c>
    </row>
    <row r="399" spans="2:4" x14ac:dyDescent="0.25">
      <c r="B399" s="26" t="s">
        <v>1547</v>
      </c>
      <c r="C399" s="26" t="s">
        <v>1552</v>
      </c>
      <c r="D399" s="26">
        <v>14</v>
      </c>
    </row>
    <row r="400" spans="2:4" x14ac:dyDescent="0.25">
      <c r="B400" s="26" t="s">
        <v>1553</v>
      </c>
      <c r="C400" s="26" t="s">
        <v>1548</v>
      </c>
      <c r="D400" s="26">
        <v>8</v>
      </c>
    </row>
    <row r="401" spans="2:4" x14ac:dyDescent="0.25">
      <c r="B401" s="26" t="s">
        <v>1547</v>
      </c>
      <c r="C401" s="26" t="s">
        <v>1552</v>
      </c>
      <c r="D401" s="26">
        <v>30</v>
      </c>
    </row>
    <row r="402" spans="2:4" x14ac:dyDescent="0.25">
      <c r="B402" s="26" t="s">
        <v>278</v>
      </c>
      <c r="C402" s="26" t="s">
        <v>1548</v>
      </c>
      <c r="D402" s="26">
        <v>-3</v>
      </c>
    </row>
    <row r="403" spans="2:4" x14ac:dyDescent="0.25">
      <c r="B403" s="26" t="s">
        <v>1558</v>
      </c>
      <c r="C403" s="26" t="s">
        <v>1552</v>
      </c>
      <c r="D403" s="26">
        <v>-3</v>
      </c>
    </row>
    <row r="404" spans="2:4" x14ac:dyDescent="0.25">
      <c r="B404" s="26" t="s">
        <v>279</v>
      </c>
      <c r="C404" s="26" t="s">
        <v>1548</v>
      </c>
      <c r="D404" s="26">
        <v>10</v>
      </c>
    </row>
    <row r="405" spans="2:4" x14ac:dyDescent="0.25">
      <c r="B405" s="26" t="s">
        <v>279</v>
      </c>
      <c r="C405" s="26" t="s">
        <v>1548</v>
      </c>
      <c r="D405" s="26">
        <v>9</v>
      </c>
    </row>
    <row r="406" spans="2:4" x14ac:dyDescent="0.25">
      <c r="B406" s="26" t="s">
        <v>1557</v>
      </c>
      <c r="C406" s="26" t="s">
        <v>1552</v>
      </c>
      <c r="D406" s="26">
        <v>10</v>
      </c>
    </row>
    <row r="407" spans="2:4" x14ac:dyDescent="0.25">
      <c r="B407" s="26" t="s">
        <v>289</v>
      </c>
      <c r="C407" s="26" t="s">
        <v>1548</v>
      </c>
      <c r="D407" s="26">
        <v>9</v>
      </c>
    </row>
    <row r="408" spans="2:4" x14ac:dyDescent="0.25">
      <c r="B408" s="26" t="s">
        <v>1556</v>
      </c>
      <c r="C408" s="26" t="s">
        <v>1548</v>
      </c>
      <c r="D408" s="26">
        <v>8</v>
      </c>
    </row>
    <row r="409" spans="2:4" x14ac:dyDescent="0.25">
      <c r="B409" s="26" t="s">
        <v>294</v>
      </c>
      <c r="C409" s="26" t="s">
        <v>1552</v>
      </c>
      <c r="D409" s="26">
        <v>33</v>
      </c>
    </row>
    <row r="410" spans="2:4" x14ac:dyDescent="0.25">
      <c r="B410" s="26" t="s">
        <v>1559</v>
      </c>
      <c r="C410" s="26" t="s">
        <v>1552</v>
      </c>
      <c r="D410" s="26">
        <v>25</v>
      </c>
    </row>
    <row r="411" spans="2:4" x14ac:dyDescent="0.25">
      <c r="B411" s="26" t="s">
        <v>279</v>
      </c>
      <c r="C411" s="26" t="s">
        <v>1548</v>
      </c>
      <c r="D411" s="26">
        <v>12</v>
      </c>
    </row>
    <row r="412" spans="2:4" x14ac:dyDescent="0.25">
      <c r="B412" s="26" t="s">
        <v>278</v>
      </c>
      <c r="C412" s="26" t="s">
        <v>1548</v>
      </c>
      <c r="D412" s="26">
        <v>7</v>
      </c>
    </row>
    <row r="413" spans="2:4" x14ac:dyDescent="0.25">
      <c r="B413" s="26" t="s">
        <v>1558</v>
      </c>
      <c r="C413" s="26" t="s">
        <v>1548</v>
      </c>
      <c r="D413" s="26">
        <v>8</v>
      </c>
    </row>
    <row r="414" spans="2:4" x14ac:dyDescent="0.25">
      <c r="B414" s="26" t="s">
        <v>1558</v>
      </c>
      <c r="C414" s="26" t="s">
        <v>1548</v>
      </c>
      <c r="D414" s="26">
        <v>10</v>
      </c>
    </row>
    <row r="415" spans="2:4" x14ac:dyDescent="0.25">
      <c r="B415" s="26" t="s">
        <v>1551</v>
      </c>
      <c r="C415" s="26" t="s">
        <v>1548</v>
      </c>
      <c r="D415" s="26">
        <v>0</v>
      </c>
    </row>
    <row r="416" spans="2:4" x14ac:dyDescent="0.25">
      <c r="B416" s="26" t="s">
        <v>278</v>
      </c>
      <c r="C416" s="26" t="s">
        <v>1552</v>
      </c>
      <c r="D416" s="26">
        <v>31</v>
      </c>
    </row>
    <row r="417" spans="2:4" x14ac:dyDescent="0.25">
      <c r="B417" s="26" t="s">
        <v>294</v>
      </c>
      <c r="C417" s="26" t="s">
        <v>1552</v>
      </c>
      <c r="D417" s="26">
        <v>4</v>
      </c>
    </row>
    <row r="418" spans="2:4" x14ac:dyDescent="0.25">
      <c r="B418" s="26" t="s">
        <v>1557</v>
      </c>
      <c r="C418" s="26" t="s">
        <v>1552</v>
      </c>
      <c r="D418" s="26">
        <v>12</v>
      </c>
    </row>
    <row r="419" spans="2:4" x14ac:dyDescent="0.25">
      <c r="B419" s="26" t="s">
        <v>289</v>
      </c>
      <c r="C419" s="26" t="s">
        <v>1552</v>
      </c>
      <c r="D419" s="26">
        <v>8</v>
      </c>
    </row>
    <row r="420" spans="2:4" x14ac:dyDescent="0.25">
      <c r="B420" s="26" t="s">
        <v>294</v>
      </c>
      <c r="C420" s="26" t="s">
        <v>1548</v>
      </c>
      <c r="D420" s="26">
        <v>-3</v>
      </c>
    </row>
    <row r="421" spans="2:4" x14ac:dyDescent="0.25">
      <c r="B421" s="26" t="s">
        <v>285</v>
      </c>
      <c r="C421" s="26" t="s">
        <v>1552</v>
      </c>
      <c r="D421" s="26">
        <v>11</v>
      </c>
    </row>
    <row r="422" spans="2:4" x14ac:dyDescent="0.25">
      <c r="B422" s="26" t="s">
        <v>1547</v>
      </c>
      <c r="C422" s="26" t="s">
        <v>1552</v>
      </c>
      <c r="D422" s="26">
        <v>4</v>
      </c>
    </row>
    <row r="423" spans="2:4" x14ac:dyDescent="0.25">
      <c r="B423" s="26" t="s">
        <v>1553</v>
      </c>
      <c r="C423" s="26" t="s">
        <v>1552</v>
      </c>
      <c r="D423" s="26">
        <v>6</v>
      </c>
    </row>
    <row r="424" spans="2:4" x14ac:dyDescent="0.25">
      <c r="B424" s="26" t="s">
        <v>1553</v>
      </c>
      <c r="C424" s="26" t="s">
        <v>1552</v>
      </c>
      <c r="D424" s="26">
        <v>17</v>
      </c>
    </row>
    <row r="425" spans="2:4" x14ac:dyDescent="0.25">
      <c r="B425" s="26" t="s">
        <v>1558</v>
      </c>
      <c r="C425" s="26" t="s">
        <v>1548</v>
      </c>
      <c r="D425" s="26">
        <v>0</v>
      </c>
    </row>
    <row r="426" spans="2:4" x14ac:dyDescent="0.25">
      <c r="B426" s="26" t="s">
        <v>1547</v>
      </c>
      <c r="C426" s="26" t="s">
        <v>1548</v>
      </c>
      <c r="D426" s="26">
        <v>9</v>
      </c>
    </row>
    <row r="427" spans="2:4" x14ac:dyDescent="0.25">
      <c r="B427" s="26" t="s">
        <v>289</v>
      </c>
      <c r="C427" s="26" t="s">
        <v>1548</v>
      </c>
      <c r="D427" s="26">
        <v>1</v>
      </c>
    </row>
    <row r="428" spans="2:4" x14ac:dyDescent="0.25">
      <c r="B428" s="26" t="s">
        <v>1556</v>
      </c>
      <c r="C428" s="26" t="s">
        <v>1548</v>
      </c>
      <c r="D428" s="26">
        <v>7</v>
      </c>
    </row>
    <row r="429" spans="2:4" x14ac:dyDescent="0.25">
      <c r="B429" s="26" t="s">
        <v>1559</v>
      </c>
      <c r="C429" s="26" t="s">
        <v>1548</v>
      </c>
      <c r="D429" s="26">
        <v>2</v>
      </c>
    </row>
    <row r="430" spans="2:4" x14ac:dyDescent="0.25">
      <c r="B430" s="26" t="s">
        <v>278</v>
      </c>
      <c r="C430" s="26" t="s">
        <v>1552</v>
      </c>
      <c r="D430" s="26">
        <v>34</v>
      </c>
    </row>
    <row r="431" spans="2:4" x14ac:dyDescent="0.25">
      <c r="B431" s="26" t="s">
        <v>1551</v>
      </c>
      <c r="C431" s="26" t="s">
        <v>1552</v>
      </c>
      <c r="D431" s="26">
        <v>29</v>
      </c>
    </row>
    <row r="432" spans="2:4" x14ac:dyDescent="0.25">
      <c r="B432" s="26" t="s">
        <v>1547</v>
      </c>
      <c r="C432" s="26" t="s">
        <v>1548</v>
      </c>
      <c r="D432" s="26">
        <v>-2</v>
      </c>
    </row>
    <row r="433" spans="2:4" x14ac:dyDescent="0.25">
      <c r="B433" s="26" t="s">
        <v>278</v>
      </c>
      <c r="C433" s="26" t="s">
        <v>1552</v>
      </c>
      <c r="D433" s="26">
        <v>0</v>
      </c>
    </row>
    <row r="434" spans="2:4" x14ac:dyDescent="0.25">
      <c r="B434" s="26" t="s">
        <v>279</v>
      </c>
      <c r="C434" s="26" t="s">
        <v>1552</v>
      </c>
      <c r="D434" s="26">
        <v>27</v>
      </c>
    </row>
    <row r="435" spans="2:4" x14ac:dyDescent="0.25">
      <c r="B435" s="26" t="s">
        <v>1556</v>
      </c>
      <c r="C435" s="26" t="s">
        <v>1552</v>
      </c>
      <c r="D435" s="26">
        <v>27</v>
      </c>
    </row>
    <row r="436" spans="2:4" x14ac:dyDescent="0.25">
      <c r="B436" s="26" t="s">
        <v>1551</v>
      </c>
      <c r="C436" s="26" t="s">
        <v>1548</v>
      </c>
      <c r="D436" s="26">
        <v>7</v>
      </c>
    </row>
    <row r="437" spans="2:4" x14ac:dyDescent="0.25">
      <c r="B437" s="26" t="s">
        <v>279</v>
      </c>
      <c r="C437" s="26" t="s">
        <v>1552</v>
      </c>
      <c r="D437" s="26">
        <v>12</v>
      </c>
    </row>
    <row r="438" spans="2:4" x14ac:dyDescent="0.25">
      <c r="B438" s="26" t="s">
        <v>279</v>
      </c>
      <c r="C438" s="26" t="s">
        <v>1548</v>
      </c>
      <c r="D438" s="26">
        <v>0</v>
      </c>
    </row>
    <row r="439" spans="2:4" x14ac:dyDescent="0.25">
      <c r="B439" s="26" t="s">
        <v>294</v>
      </c>
      <c r="C439" s="26" t="s">
        <v>1552</v>
      </c>
      <c r="D439" s="26">
        <v>0</v>
      </c>
    </row>
    <row r="440" spans="2:4" x14ac:dyDescent="0.25">
      <c r="B440" s="26" t="s">
        <v>1556</v>
      </c>
      <c r="C440" s="26" t="s">
        <v>1548</v>
      </c>
      <c r="D440" s="26">
        <v>3</v>
      </c>
    </row>
    <row r="441" spans="2:4" x14ac:dyDescent="0.25">
      <c r="B441" s="26" t="s">
        <v>279</v>
      </c>
      <c r="C441" s="26" t="s">
        <v>1552</v>
      </c>
      <c r="D441" s="26">
        <v>26</v>
      </c>
    </row>
    <row r="442" spans="2:4" x14ac:dyDescent="0.25">
      <c r="B442" s="26" t="s">
        <v>285</v>
      </c>
      <c r="C442" s="26" t="s">
        <v>1552</v>
      </c>
      <c r="D442" s="26">
        <v>3</v>
      </c>
    </row>
    <row r="443" spans="2:4" x14ac:dyDescent="0.25">
      <c r="B443" s="26" t="s">
        <v>289</v>
      </c>
      <c r="C443" s="26" t="s">
        <v>1552</v>
      </c>
      <c r="D443" s="26">
        <v>21</v>
      </c>
    </row>
    <row r="444" spans="2:4" x14ac:dyDescent="0.25">
      <c r="B444" s="26" t="s">
        <v>1553</v>
      </c>
      <c r="C444" s="26" t="s">
        <v>1552</v>
      </c>
      <c r="D444" s="26">
        <v>25</v>
      </c>
    </row>
    <row r="445" spans="2:4" x14ac:dyDescent="0.25">
      <c r="B445" s="26" t="s">
        <v>285</v>
      </c>
      <c r="C445" s="26" t="s">
        <v>1552</v>
      </c>
      <c r="D445" s="26">
        <v>4</v>
      </c>
    </row>
    <row r="446" spans="2:4" x14ac:dyDescent="0.25">
      <c r="B446" s="26" t="s">
        <v>279</v>
      </c>
      <c r="C446" s="26" t="s">
        <v>1552</v>
      </c>
      <c r="D446" s="26">
        <v>-1</v>
      </c>
    </row>
    <row r="447" spans="2:4" x14ac:dyDescent="0.25">
      <c r="B447" s="26" t="s">
        <v>1551</v>
      </c>
      <c r="C447" s="26" t="s">
        <v>1548</v>
      </c>
      <c r="D447" s="26">
        <v>0</v>
      </c>
    </row>
    <row r="448" spans="2:4" x14ac:dyDescent="0.25">
      <c r="B448" s="26" t="s">
        <v>1556</v>
      </c>
      <c r="C448" s="26" t="s">
        <v>1548</v>
      </c>
      <c r="D448" s="26">
        <v>10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3DEA8-67F0-47C4-ABBB-5246D64C1131}">
  <sheetPr codeName="Sheet46"/>
  <dimension ref="D2:O260"/>
  <sheetViews>
    <sheetView topLeftCell="B10" workbookViewId="0">
      <selection activeCell="N29" sqref="N29"/>
    </sheetView>
  </sheetViews>
  <sheetFormatPr defaultRowHeight="15" x14ac:dyDescent="0.25"/>
  <cols>
    <col min="1" max="3" width="9.140625" style="26"/>
    <col min="4" max="4" width="16.28515625" style="26" customWidth="1"/>
    <col min="5" max="5" width="12" style="26" customWidth="1"/>
    <col min="6" max="7" width="9.140625" style="26"/>
    <col min="8" max="8" width="16.5703125" style="26" bestFit="1" customWidth="1"/>
    <col min="9" max="9" width="9.140625" style="26"/>
    <col min="10" max="10" width="16.5703125" style="26" bestFit="1" customWidth="1"/>
    <col min="11" max="13" width="9.140625" style="26"/>
    <col min="14" max="14" width="19.42578125" style="26" customWidth="1"/>
    <col min="15" max="16384" width="9.140625" style="26"/>
  </cols>
  <sheetData>
    <row r="2" spans="4:15" x14ac:dyDescent="0.25">
      <c r="G2" s="44" t="s">
        <v>1560</v>
      </c>
      <c r="H2" s="44"/>
      <c r="I2" s="44"/>
      <c r="J2" s="44"/>
      <c r="K2" s="44"/>
      <c r="L2" s="44"/>
      <c r="M2" s="44"/>
      <c r="N2" s="44"/>
      <c r="O2" s="44"/>
    </row>
    <row r="3" spans="4:15" x14ac:dyDescent="0.25">
      <c r="D3" s="41" t="s">
        <v>1561</v>
      </c>
      <c r="E3" s="41"/>
      <c r="G3" s="44" t="s">
        <v>1562</v>
      </c>
      <c r="H3" s="44"/>
      <c r="I3" s="44"/>
      <c r="J3" s="44"/>
      <c r="K3" s="44"/>
      <c r="L3" s="44"/>
      <c r="M3" s="44"/>
      <c r="N3" s="44"/>
      <c r="O3" s="44"/>
    </row>
    <row r="4" spans="4:15" x14ac:dyDescent="0.25">
      <c r="D4" s="41" t="s">
        <v>1563</v>
      </c>
      <c r="E4" s="41"/>
      <c r="G4" s="44" t="s">
        <v>1564</v>
      </c>
      <c r="H4" s="44"/>
      <c r="I4" s="44"/>
      <c r="J4" s="44"/>
      <c r="K4" s="44"/>
      <c r="L4" s="44"/>
      <c r="M4" s="44"/>
      <c r="N4" s="44"/>
      <c r="O4" s="44"/>
    </row>
    <row r="5" spans="4:15" x14ac:dyDescent="0.25">
      <c r="G5" s="44" t="s">
        <v>1565</v>
      </c>
      <c r="H5" s="44"/>
      <c r="I5" s="44"/>
      <c r="J5" s="44"/>
      <c r="K5" s="44"/>
      <c r="L5" s="44"/>
      <c r="M5" s="44"/>
      <c r="N5" s="44"/>
      <c r="O5" s="44"/>
    </row>
    <row r="6" spans="4:15" x14ac:dyDescent="0.25">
      <c r="D6" s="26" t="s">
        <v>1566</v>
      </c>
      <c r="E6" s="26" t="s">
        <v>1567</v>
      </c>
      <c r="G6" s="44" t="s">
        <v>1568</v>
      </c>
      <c r="H6" s="44"/>
      <c r="I6" s="44"/>
      <c r="J6" s="44"/>
      <c r="K6" s="44"/>
      <c r="L6" s="44"/>
      <c r="M6" s="44"/>
      <c r="N6" s="44"/>
      <c r="O6" s="44"/>
    </row>
    <row r="7" spans="4:15" x14ac:dyDescent="0.25">
      <c r="D7" s="26">
        <v>45</v>
      </c>
      <c r="E7" s="55">
        <v>30</v>
      </c>
      <c r="G7" s="44" t="s">
        <v>1569</v>
      </c>
      <c r="H7" s="44"/>
      <c r="I7" s="44"/>
      <c r="J7" s="44"/>
      <c r="K7" s="44"/>
      <c r="L7" s="44"/>
      <c r="M7" s="44"/>
      <c r="N7" s="44"/>
      <c r="O7" s="44"/>
    </row>
    <row r="8" spans="4:15" x14ac:dyDescent="0.25">
      <c r="D8" s="26">
        <v>36</v>
      </c>
      <c r="E8" s="55">
        <v>33</v>
      </c>
      <c r="G8" s="44" t="s">
        <v>1570</v>
      </c>
      <c r="H8" s="44"/>
      <c r="I8" s="44"/>
      <c r="J8" s="44"/>
      <c r="K8" s="44"/>
      <c r="L8" s="44"/>
      <c r="M8" s="44"/>
      <c r="N8" s="44"/>
      <c r="O8" s="44"/>
    </row>
    <row r="9" spans="4:15" x14ac:dyDescent="0.25">
      <c r="D9" s="26">
        <v>15</v>
      </c>
      <c r="E9" s="55">
        <v>18</v>
      </c>
      <c r="G9" s="44" t="s">
        <v>1571</v>
      </c>
      <c r="H9" s="44"/>
      <c r="I9" s="44"/>
      <c r="J9" s="44"/>
      <c r="K9" s="44"/>
      <c r="L9" s="44"/>
      <c r="M9" s="44"/>
      <c r="N9" s="44"/>
      <c r="O9" s="44"/>
    </row>
    <row r="10" spans="4:15" x14ac:dyDescent="0.25">
      <c r="D10" s="26">
        <v>44</v>
      </c>
      <c r="E10" s="55">
        <v>23</v>
      </c>
      <c r="G10" s="44" t="s">
        <v>1572</v>
      </c>
      <c r="H10" s="44"/>
      <c r="I10" s="44"/>
      <c r="J10" s="44"/>
      <c r="K10" s="44"/>
      <c r="L10" s="44"/>
      <c r="M10" s="44"/>
      <c r="N10" s="44"/>
      <c r="O10" s="44"/>
    </row>
    <row r="11" spans="4:15" x14ac:dyDescent="0.25">
      <c r="D11" s="26">
        <v>37</v>
      </c>
      <c r="E11" s="55">
        <v>37</v>
      </c>
      <c r="G11" s="44" t="s">
        <v>1573</v>
      </c>
      <c r="H11" s="44"/>
      <c r="I11" s="44"/>
      <c r="J11" s="44"/>
      <c r="K11" s="44"/>
      <c r="L11" s="44"/>
      <c r="M11" s="44"/>
      <c r="N11" s="44"/>
      <c r="O11" s="44"/>
    </row>
    <row r="12" spans="4:15" x14ac:dyDescent="0.25">
      <c r="D12" s="26">
        <v>61</v>
      </c>
      <c r="E12" s="55">
        <v>26</v>
      </c>
      <c r="G12" s="44" t="s">
        <v>1574</v>
      </c>
      <c r="H12" s="44"/>
      <c r="I12" s="44"/>
      <c r="J12" s="44"/>
      <c r="K12" s="44"/>
      <c r="L12" s="44"/>
      <c r="M12" s="44"/>
      <c r="N12" s="44"/>
      <c r="O12" s="44"/>
    </row>
    <row r="13" spans="4:15" x14ac:dyDescent="0.25">
      <c r="D13" s="26">
        <v>58</v>
      </c>
      <c r="E13" s="55">
        <v>22</v>
      </c>
      <c r="G13" s="44" t="s">
        <v>587</v>
      </c>
      <c r="H13" s="44"/>
      <c r="I13" s="44"/>
      <c r="J13" s="44"/>
      <c r="K13" s="44"/>
      <c r="L13" s="44"/>
      <c r="M13" s="44"/>
      <c r="N13" s="44"/>
      <c r="O13" s="44"/>
    </row>
    <row r="14" spans="4:15" x14ac:dyDescent="0.25">
      <c r="D14" s="26">
        <v>25</v>
      </c>
      <c r="E14" s="55">
        <v>27</v>
      </c>
      <c r="G14" s="44"/>
      <c r="H14" s="44"/>
      <c r="I14" s="44"/>
      <c r="J14" s="44"/>
      <c r="K14" s="44"/>
      <c r="L14" s="44"/>
      <c r="M14" s="44"/>
      <c r="N14" s="44"/>
      <c r="O14" s="44"/>
    </row>
    <row r="15" spans="4:15" ht="15.75" thickBot="1" x14ac:dyDescent="0.3">
      <c r="D15" s="26">
        <v>61</v>
      </c>
      <c r="E15" s="55">
        <v>28</v>
      </c>
    </row>
    <row r="16" spans="4:15" x14ac:dyDescent="0.25">
      <c r="D16" s="26">
        <v>52</v>
      </c>
      <c r="E16" s="55">
        <v>26</v>
      </c>
      <c r="H16" s="56" t="s">
        <v>1566</v>
      </c>
      <c r="I16" s="56"/>
      <c r="J16" s="56" t="s">
        <v>1567</v>
      </c>
      <c r="K16" s="56"/>
    </row>
    <row r="17" spans="4:15" x14ac:dyDescent="0.25">
      <c r="D17" s="26">
        <v>49</v>
      </c>
      <c r="E17" s="55">
        <v>31</v>
      </c>
    </row>
    <row r="18" spans="4:15" x14ac:dyDescent="0.25">
      <c r="D18" s="26">
        <v>42</v>
      </c>
      <c r="E18" s="55">
        <v>24</v>
      </c>
      <c r="H18" s="26" t="s">
        <v>1575</v>
      </c>
      <c r="I18" s="26">
        <v>45.055118110236222</v>
      </c>
      <c r="J18" s="26" t="s">
        <v>1575</v>
      </c>
      <c r="K18" s="26">
        <v>25.169291338582678</v>
      </c>
    </row>
    <row r="19" spans="4:15" x14ac:dyDescent="0.25">
      <c r="D19" s="26">
        <v>68</v>
      </c>
      <c r="E19" s="55">
        <v>31</v>
      </c>
      <c r="H19" s="26" t="s">
        <v>1576</v>
      </c>
      <c r="I19" s="26">
        <v>0.61096019444227301</v>
      </c>
      <c r="J19" s="26" t="s">
        <v>1576</v>
      </c>
      <c r="K19" s="26">
        <v>0.31646192644485222</v>
      </c>
      <c r="L19" s="57" t="s">
        <v>1577</v>
      </c>
      <c r="M19" s="57"/>
      <c r="N19" s="57"/>
    </row>
    <row r="20" spans="4:15" x14ac:dyDescent="0.25">
      <c r="D20" s="26">
        <v>37</v>
      </c>
      <c r="E20" s="55">
        <v>24</v>
      </c>
      <c r="H20" s="26" t="s">
        <v>1578</v>
      </c>
      <c r="I20" s="26">
        <v>45</v>
      </c>
      <c r="J20" s="26" t="s">
        <v>1578</v>
      </c>
      <c r="K20" s="26">
        <v>25</v>
      </c>
      <c r="L20" s="57" t="s">
        <v>1579</v>
      </c>
      <c r="M20" s="57"/>
      <c r="N20" s="57"/>
      <c r="O20" s="43"/>
    </row>
    <row r="21" spans="4:15" x14ac:dyDescent="0.25">
      <c r="D21" s="26">
        <v>48</v>
      </c>
      <c r="E21" s="55">
        <v>18</v>
      </c>
      <c r="H21" s="26" t="s">
        <v>1580</v>
      </c>
      <c r="I21" s="26">
        <v>42</v>
      </c>
      <c r="J21" s="26" t="s">
        <v>1580</v>
      </c>
      <c r="K21" s="26">
        <v>26</v>
      </c>
      <c r="L21" s="57" t="s">
        <v>1581</v>
      </c>
      <c r="M21" s="57"/>
      <c r="N21" s="57"/>
      <c r="O21" s="43"/>
    </row>
    <row r="22" spans="4:15" x14ac:dyDescent="0.25">
      <c r="D22" s="26">
        <v>53</v>
      </c>
      <c r="E22" s="55">
        <v>30</v>
      </c>
      <c r="H22" s="26" t="s">
        <v>1582</v>
      </c>
      <c r="I22" s="26">
        <v>9.7371032260630148</v>
      </c>
      <c r="J22" s="26" t="s">
        <v>1582</v>
      </c>
      <c r="K22" s="26">
        <v>5.0435731704668978</v>
      </c>
      <c r="L22" s="57" t="s">
        <v>1583</v>
      </c>
      <c r="M22" s="57"/>
      <c r="N22" s="57"/>
      <c r="O22" s="43"/>
    </row>
    <row r="23" spans="4:15" x14ac:dyDescent="0.25">
      <c r="D23" s="26">
        <v>61</v>
      </c>
      <c r="E23" s="55">
        <v>22</v>
      </c>
      <c r="H23" s="26" t="s">
        <v>1584</v>
      </c>
      <c r="I23" s="26">
        <v>94.811179235006776</v>
      </c>
      <c r="J23" s="26" t="s">
        <v>1584</v>
      </c>
      <c r="K23" s="26">
        <v>25.437630325853512</v>
      </c>
      <c r="L23" s="57" t="s">
        <v>1585</v>
      </c>
      <c r="M23" s="57"/>
      <c r="N23" s="57"/>
    </row>
    <row r="24" spans="4:15" x14ac:dyDescent="0.25">
      <c r="D24" s="26">
        <v>49</v>
      </c>
      <c r="E24" s="55">
        <v>18</v>
      </c>
      <c r="H24" s="26" t="s">
        <v>1586</v>
      </c>
      <c r="I24" s="26">
        <v>-4.7872277119321627E-2</v>
      </c>
      <c r="J24" s="26" t="s">
        <v>1586</v>
      </c>
      <c r="K24" s="26">
        <v>0.12754319230809052</v>
      </c>
      <c r="L24" s="57" t="s">
        <v>1587</v>
      </c>
      <c r="M24" s="57"/>
      <c r="N24" s="57"/>
    </row>
    <row r="25" spans="4:15" x14ac:dyDescent="0.25">
      <c r="D25" s="26">
        <v>46</v>
      </c>
      <c r="E25" s="55">
        <v>15</v>
      </c>
      <c r="H25" s="26" t="s">
        <v>1588</v>
      </c>
      <c r="I25" s="26">
        <v>2.5510902876334646E-2</v>
      </c>
      <c r="J25" s="26" t="s">
        <v>1588</v>
      </c>
      <c r="K25" s="26">
        <v>7.8663400765745226E-2</v>
      </c>
      <c r="L25" s="57" t="s">
        <v>1589</v>
      </c>
      <c r="M25" s="57"/>
      <c r="N25" s="57"/>
    </row>
    <row r="26" spans="4:15" x14ac:dyDescent="0.25">
      <c r="D26" s="26">
        <v>58</v>
      </c>
      <c r="E26" s="55">
        <v>19</v>
      </c>
      <c r="H26" s="26" t="s">
        <v>1590</v>
      </c>
      <c r="I26" s="26">
        <v>59</v>
      </c>
      <c r="J26" s="26" t="s">
        <v>1590</v>
      </c>
      <c r="K26" s="26">
        <v>30</v>
      </c>
      <c r="L26" s="57" t="s">
        <v>1591</v>
      </c>
      <c r="M26" s="57"/>
      <c r="N26" s="57"/>
    </row>
    <row r="27" spans="4:15" x14ac:dyDescent="0.25">
      <c r="D27" s="26">
        <v>63</v>
      </c>
      <c r="E27" s="55">
        <v>25</v>
      </c>
      <c r="H27" s="26" t="s">
        <v>1592</v>
      </c>
      <c r="I27" s="26">
        <v>15</v>
      </c>
      <c r="J27" s="26" t="s">
        <v>1592</v>
      </c>
      <c r="K27" s="26">
        <v>10</v>
      </c>
      <c r="L27" s="57" t="s">
        <v>1593</v>
      </c>
      <c r="M27" s="57"/>
      <c r="N27" s="57"/>
    </row>
    <row r="28" spans="4:15" x14ac:dyDescent="0.25">
      <c r="D28" s="26">
        <v>31</v>
      </c>
      <c r="E28" s="55">
        <v>22</v>
      </c>
      <c r="H28" s="26" t="s">
        <v>1594</v>
      </c>
      <c r="I28" s="26">
        <v>74</v>
      </c>
      <c r="J28" s="26" t="s">
        <v>1594</v>
      </c>
      <c r="K28" s="26">
        <v>40</v>
      </c>
      <c r="L28" s="58" t="s">
        <v>1595</v>
      </c>
      <c r="M28" s="57"/>
      <c r="N28" s="57"/>
    </row>
    <row r="29" spans="4:15" x14ac:dyDescent="0.25">
      <c r="D29" s="26">
        <v>57</v>
      </c>
      <c r="E29" s="55">
        <v>24</v>
      </c>
      <c r="H29" s="26" t="s">
        <v>1596</v>
      </c>
      <c r="I29" s="26">
        <v>11444</v>
      </c>
      <c r="J29" s="26" t="s">
        <v>1596</v>
      </c>
      <c r="K29" s="26">
        <v>6393</v>
      </c>
    </row>
    <row r="30" spans="4:15" ht="15.75" thickBot="1" x14ac:dyDescent="0.3">
      <c r="D30" s="26">
        <v>45</v>
      </c>
      <c r="E30" s="55">
        <v>21</v>
      </c>
      <c r="H30" s="59" t="s">
        <v>1597</v>
      </c>
      <c r="I30" s="59">
        <v>254</v>
      </c>
      <c r="J30" s="59" t="s">
        <v>1597</v>
      </c>
      <c r="K30" s="59">
        <v>254</v>
      </c>
    </row>
    <row r="31" spans="4:15" x14ac:dyDescent="0.25">
      <c r="D31" s="26">
        <v>53</v>
      </c>
      <c r="E31" s="55">
        <v>27</v>
      </c>
    </row>
    <row r="32" spans="4:15" x14ac:dyDescent="0.25">
      <c r="D32" s="26">
        <v>52</v>
      </c>
      <c r="E32" s="55">
        <v>18</v>
      </c>
    </row>
    <row r="33" spans="4:5" x14ac:dyDescent="0.25">
      <c r="D33" s="26">
        <v>41</v>
      </c>
      <c r="E33" s="55">
        <v>28</v>
      </c>
    </row>
    <row r="34" spans="4:5" x14ac:dyDescent="0.25">
      <c r="D34" s="26">
        <v>50</v>
      </c>
      <c r="E34" s="55">
        <v>26</v>
      </c>
    </row>
    <row r="35" spans="4:5" x14ac:dyDescent="0.25">
      <c r="D35" s="26">
        <v>40</v>
      </c>
      <c r="E35" s="55">
        <v>27</v>
      </c>
    </row>
    <row r="36" spans="4:5" x14ac:dyDescent="0.25">
      <c r="D36" s="26">
        <v>45</v>
      </c>
      <c r="E36" s="55">
        <v>19</v>
      </c>
    </row>
    <row r="37" spans="4:5" x14ac:dyDescent="0.25">
      <c r="D37" s="26">
        <v>38</v>
      </c>
      <c r="E37" s="55">
        <v>27</v>
      </c>
    </row>
    <row r="38" spans="4:5" x14ac:dyDescent="0.25">
      <c r="D38" s="26">
        <v>44</v>
      </c>
      <c r="E38" s="55">
        <v>30</v>
      </c>
    </row>
    <row r="39" spans="4:5" x14ac:dyDescent="0.25">
      <c r="D39" s="26">
        <v>53</v>
      </c>
      <c r="E39" s="55">
        <v>35</v>
      </c>
    </row>
    <row r="40" spans="4:5" x14ac:dyDescent="0.25">
      <c r="D40" s="26">
        <v>48</v>
      </c>
      <c r="E40" s="55">
        <v>29</v>
      </c>
    </row>
    <row r="41" spans="4:5" x14ac:dyDescent="0.25">
      <c r="D41" s="26">
        <v>45</v>
      </c>
      <c r="E41" s="55">
        <v>37</v>
      </c>
    </row>
    <row r="42" spans="4:5" x14ac:dyDescent="0.25">
      <c r="D42" s="26">
        <v>38</v>
      </c>
      <c r="E42" s="55">
        <v>28</v>
      </c>
    </row>
    <row r="43" spans="4:5" x14ac:dyDescent="0.25">
      <c r="D43" s="26">
        <v>57</v>
      </c>
      <c r="E43" s="55">
        <v>24</v>
      </c>
    </row>
    <row r="44" spans="4:5" x14ac:dyDescent="0.25">
      <c r="D44" s="26">
        <v>51</v>
      </c>
      <c r="E44" s="55">
        <v>26</v>
      </c>
    </row>
    <row r="45" spans="4:5" x14ac:dyDescent="0.25">
      <c r="D45" s="26">
        <v>31</v>
      </c>
      <c r="E45" s="55">
        <v>20</v>
      </c>
    </row>
    <row r="46" spans="4:5" x14ac:dyDescent="0.25">
      <c r="D46" s="26">
        <v>30</v>
      </c>
      <c r="E46" s="55">
        <v>36</v>
      </c>
    </row>
    <row r="47" spans="4:5" x14ac:dyDescent="0.25">
      <c r="D47" s="26">
        <v>24</v>
      </c>
      <c r="E47" s="55">
        <v>23</v>
      </c>
    </row>
    <row r="48" spans="4:5" x14ac:dyDescent="0.25">
      <c r="D48" s="26">
        <v>42</v>
      </c>
      <c r="E48" s="55">
        <v>24</v>
      </c>
    </row>
    <row r="49" spans="4:5" x14ac:dyDescent="0.25">
      <c r="D49" s="26">
        <v>39</v>
      </c>
      <c r="E49" s="55">
        <v>30</v>
      </c>
    </row>
    <row r="50" spans="4:5" x14ac:dyDescent="0.25">
      <c r="D50" s="26">
        <v>45</v>
      </c>
      <c r="E50" s="55">
        <v>25</v>
      </c>
    </row>
    <row r="51" spans="4:5" x14ac:dyDescent="0.25">
      <c r="D51" s="26">
        <v>44</v>
      </c>
      <c r="E51" s="55">
        <v>22</v>
      </c>
    </row>
    <row r="52" spans="4:5" x14ac:dyDescent="0.25">
      <c r="D52" s="26">
        <v>37</v>
      </c>
      <c r="E52" s="55">
        <v>26</v>
      </c>
    </row>
    <row r="53" spans="4:5" x14ac:dyDescent="0.25">
      <c r="D53" s="26">
        <v>43</v>
      </c>
      <c r="E53" s="55">
        <v>23</v>
      </c>
    </row>
    <row r="54" spans="4:5" x14ac:dyDescent="0.25">
      <c r="D54" s="26">
        <v>33</v>
      </c>
      <c r="E54" s="55">
        <v>20</v>
      </c>
    </row>
    <row r="55" spans="4:5" x14ac:dyDescent="0.25">
      <c r="D55" s="26">
        <v>53</v>
      </c>
      <c r="E55" s="55">
        <v>28</v>
      </c>
    </row>
    <row r="56" spans="4:5" x14ac:dyDescent="0.25">
      <c r="D56" s="26">
        <v>42</v>
      </c>
      <c r="E56" s="55">
        <v>19</v>
      </c>
    </row>
    <row r="57" spans="4:5" x14ac:dyDescent="0.25">
      <c r="D57" s="26">
        <v>42</v>
      </c>
      <c r="E57" s="55">
        <v>28</v>
      </c>
    </row>
    <row r="58" spans="4:5" x14ac:dyDescent="0.25">
      <c r="D58" s="26">
        <v>52</v>
      </c>
      <c r="E58" s="55">
        <v>27</v>
      </c>
    </row>
    <row r="59" spans="4:5" x14ac:dyDescent="0.25">
      <c r="D59" s="26">
        <v>42</v>
      </c>
      <c r="E59" s="55">
        <v>20</v>
      </c>
    </row>
    <row r="60" spans="4:5" x14ac:dyDescent="0.25">
      <c r="D60" s="26">
        <v>24</v>
      </c>
      <c r="E60" s="55">
        <v>20</v>
      </c>
    </row>
    <row r="61" spans="4:5" x14ac:dyDescent="0.25">
      <c r="D61" s="26">
        <v>49</v>
      </c>
      <c r="E61" s="55">
        <v>40</v>
      </c>
    </row>
    <row r="62" spans="4:5" x14ac:dyDescent="0.25">
      <c r="D62" s="26">
        <v>36</v>
      </c>
      <c r="E62" s="55">
        <v>26</v>
      </c>
    </row>
    <row r="63" spans="4:5" x14ac:dyDescent="0.25">
      <c r="D63" s="26">
        <v>56</v>
      </c>
      <c r="E63" s="55">
        <v>26</v>
      </c>
    </row>
    <row r="64" spans="4:5" x14ac:dyDescent="0.25">
      <c r="D64" s="26">
        <v>48</v>
      </c>
      <c r="E64" s="55">
        <v>19</v>
      </c>
    </row>
    <row r="65" spans="4:5" x14ac:dyDescent="0.25">
      <c r="D65" s="26">
        <v>50</v>
      </c>
      <c r="E65" s="55">
        <v>20</v>
      </c>
    </row>
    <row r="66" spans="4:5" x14ac:dyDescent="0.25">
      <c r="D66" s="26">
        <v>40</v>
      </c>
      <c r="E66" s="55">
        <v>21</v>
      </c>
    </row>
    <row r="67" spans="4:5" x14ac:dyDescent="0.25">
      <c r="D67" s="26">
        <v>44</v>
      </c>
      <c r="E67" s="55">
        <v>24</v>
      </c>
    </row>
    <row r="68" spans="4:5" x14ac:dyDescent="0.25">
      <c r="D68" s="26">
        <v>39</v>
      </c>
      <c r="E68" s="55">
        <v>26</v>
      </c>
    </row>
    <row r="69" spans="4:5" x14ac:dyDescent="0.25">
      <c r="D69" s="26">
        <v>53</v>
      </c>
      <c r="E69" s="55">
        <v>35</v>
      </c>
    </row>
    <row r="70" spans="4:5" x14ac:dyDescent="0.25">
      <c r="D70" s="26">
        <v>55</v>
      </c>
      <c r="E70" s="55">
        <v>34</v>
      </c>
    </row>
    <row r="71" spans="4:5" x14ac:dyDescent="0.25">
      <c r="D71" s="26">
        <v>40</v>
      </c>
      <c r="E71" s="55">
        <v>21</v>
      </c>
    </row>
    <row r="72" spans="4:5" x14ac:dyDescent="0.25">
      <c r="D72" s="26">
        <v>42</v>
      </c>
      <c r="E72" s="55">
        <v>26</v>
      </c>
    </row>
    <row r="73" spans="4:5" x14ac:dyDescent="0.25">
      <c r="D73" s="26">
        <v>45</v>
      </c>
      <c r="E73" s="55">
        <v>27</v>
      </c>
    </row>
    <row r="74" spans="4:5" x14ac:dyDescent="0.25">
      <c r="D74" s="26">
        <v>53</v>
      </c>
      <c r="E74" s="55">
        <v>23</v>
      </c>
    </row>
    <row r="75" spans="4:5" x14ac:dyDescent="0.25">
      <c r="D75" s="26">
        <v>42</v>
      </c>
      <c r="E75" s="55">
        <v>29</v>
      </c>
    </row>
    <row r="76" spans="4:5" x14ac:dyDescent="0.25">
      <c r="D76" s="26">
        <v>34</v>
      </c>
      <c r="E76" s="55">
        <v>25</v>
      </c>
    </row>
    <row r="77" spans="4:5" x14ac:dyDescent="0.25">
      <c r="D77" s="26">
        <v>39</v>
      </c>
      <c r="E77" s="55">
        <v>26</v>
      </c>
    </row>
    <row r="78" spans="4:5" x14ac:dyDescent="0.25">
      <c r="D78" s="26">
        <v>44</v>
      </c>
      <c r="E78" s="55">
        <v>19</v>
      </c>
    </row>
    <row r="79" spans="4:5" x14ac:dyDescent="0.25">
      <c r="D79" s="26">
        <v>33</v>
      </c>
      <c r="E79" s="55">
        <v>20</v>
      </c>
    </row>
    <row r="80" spans="4:5" x14ac:dyDescent="0.25">
      <c r="D80" s="26">
        <v>48</v>
      </c>
      <c r="E80" s="55">
        <v>17</v>
      </c>
    </row>
    <row r="81" spans="4:5" x14ac:dyDescent="0.25">
      <c r="D81" s="26">
        <v>47</v>
      </c>
      <c r="E81" s="55">
        <v>15</v>
      </c>
    </row>
    <row r="82" spans="4:5" x14ac:dyDescent="0.25">
      <c r="D82" s="26">
        <v>43</v>
      </c>
      <c r="E82" s="55">
        <v>30</v>
      </c>
    </row>
    <row r="83" spans="4:5" x14ac:dyDescent="0.25">
      <c r="D83" s="26">
        <v>38</v>
      </c>
      <c r="E83" s="55">
        <v>30</v>
      </c>
    </row>
    <row r="84" spans="4:5" x14ac:dyDescent="0.25">
      <c r="D84" s="26">
        <v>32</v>
      </c>
      <c r="E84" s="55">
        <v>25</v>
      </c>
    </row>
    <row r="85" spans="4:5" x14ac:dyDescent="0.25">
      <c r="D85" s="26">
        <v>33</v>
      </c>
      <c r="E85" s="55">
        <v>26</v>
      </c>
    </row>
    <row r="86" spans="4:5" x14ac:dyDescent="0.25">
      <c r="D86" s="26">
        <v>37</v>
      </c>
      <c r="E86" s="55">
        <v>17</v>
      </c>
    </row>
    <row r="87" spans="4:5" x14ac:dyDescent="0.25">
      <c r="D87" s="26">
        <v>52</v>
      </c>
      <c r="E87" s="55">
        <v>23</v>
      </c>
    </row>
    <row r="88" spans="4:5" x14ac:dyDescent="0.25">
      <c r="D88" s="26">
        <v>39</v>
      </c>
      <c r="E88" s="55">
        <v>30</v>
      </c>
    </row>
    <row r="89" spans="4:5" x14ac:dyDescent="0.25">
      <c r="D89" s="26">
        <v>49</v>
      </c>
      <c r="E89" s="55">
        <v>20</v>
      </c>
    </row>
    <row r="90" spans="4:5" x14ac:dyDescent="0.25">
      <c r="D90" s="26">
        <v>47</v>
      </c>
      <c r="E90" s="55">
        <v>29</v>
      </c>
    </row>
    <row r="91" spans="4:5" x14ac:dyDescent="0.25">
      <c r="D91" s="26">
        <v>54</v>
      </c>
      <c r="E91" s="55">
        <v>28</v>
      </c>
    </row>
    <row r="92" spans="4:5" x14ac:dyDescent="0.25">
      <c r="D92" s="26">
        <v>42</v>
      </c>
      <c r="E92" s="55">
        <v>34</v>
      </c>
    </row>
    <row r="93" spans="4:5" x14ac:dyDescent="0.25">
      <c r="D93" s="26">
        <v>59</v>
      </c>
      <c r="E93" s="55">
        <v>22</v>
      </c>
    </row>
    <row r="94" spans="4:5" x14ac:dyDescent="0.25">
      <c r="D94" s="26">
        <v>61</v>
      </c>
      <c r="E94" s="55">
        <v>24</v>
      </c>
    </row>
    <row r="95" spans="4:5" x14ac:dyDescent="0.25">
      <c r="D95" s="26">
        <v>38</v>
      </c>
      <c r="E95" s="55">
        <v>23</v>
      </c>
    </row>
    <row r="96" spans="4:5" x14ac:dyDescent="0.25">
      <c r="D96" s="26">
        <v>47</v>
      </c>
      <c r="E96" s="55">
        <v>24</v>
      </c>
    </row>
    <row r="97" spans="4:5" x14ac:dyDescent="0.25">
      <c r="D97" s="26">
        <v>49</v>
      </c>
      <c r="E97" s="55">
        <v>30</v>
      </c>
    </row>
    <row r="98" spans="4:5" x14ac:dyDescent="0.25">
      <c r="D98" s="26">
        <v>43</v>
      </c>
      <c r="E98" s="55">
        <v>20</v>
      </c>
    </row>
    <row r="99" spans="4:5" x14ac:dyDescent="0.25">
      <c r="D99" s="26">
        <v>35</v>
      </c>
      <c r="E99" s="55">
        <v>33</v>
      </c>
    </row>
    <row r="100" spans="4:5" x14ac:dyDescent="0.25">
      <c r="D100" s="26">
        <v>38</v>
      </c>
      <c r="E100" s="55">
        <v>20</v>
      </c>
    </row>
    <row r="101" spans="4:5" x14ac:dyDescent="0.25">
      <c r="D101" s="26">
        <v>32</v>
      </c>
      <c r="E101" s="55">
        <v>21</v>
      </c>
    </row>
    <row r="102" spans="4:5" x14ac:dyDescent="0.25">
      <c r="D102" s="26">
        <v>32</v>
      </c>
      <c r="E102" s="55">
        <v>29</v>
      </c>
    </row>
    <row r="103" spans="4:5" x14ac:dyDescent="0.25">
      <c r="D103" s="26">
        <v>44</v>
      </c>
      <c r="E103" s="55">
        <v>26</v>
      </c>
    </row>
    <row r="104" spans="4:5" x14ac:dyDescent="0.25">
      <c r="D104" s="26">
        <v>32</v>
      </c>
      <c r="E104" s="55">
        <v>21</v>
      </c>
    </row>
    <row r="105" spans="4:5" x14ac:dyDescent="0.25">
      <c r="D105" s="26">
        <v>44</v>
      </c>
      <c r="E105" s="55">
        <v>27</v>
      </c>
    </row>
    <row r="106" spans="4:5" x14ac:dyDescent="0.25">
      <c r="D106" s="26">
        <v>25</v>
      </c>
      <c r="E106" s="55">
        <v>18</v>
      </c>
    </row>
    <row r="107" spans="4:5" x14ac:dyDescent="0.25">
      <c r="D107" s="26">
        <v>49</v>
      </c>
      <c r="E107" s="55">
        <v>24</v>
      </c>
    </row>
    <row r="108" spans="4:5" x14ac:dyDescent="0.25">
      <c r="D108" s="26">
        <v>46</v>
      </c>
      <c r="E108" s="55">
        <v>35</v>
      </c>
    </row>
    <row r="109" spans="4:5" x14ac:dyDescent="0.25">
      <c r="D109" s="26">
        <v>43</v>
      </c>
      <c r="E109" s="55">
        <v>22</v>
      </c>
    </row>
    <row r="110" spans="4:5" x14ac:dyDescent="0.25">
      <c r="D110" s="26">
        <v>53</v>
      </c>
      <c r="E110" s="55">
        <v>33</v>
      </c>
    </row>
    <row r="111" spans="4:5" x14ac:dyDescent="0.25">
      <c r="D111" s="26">
        <v>30</v>
      </c>
      <c r="E111" s="55">
        <v>27</v>
      </c>
    </row>
    <row r="112" spans="4:5" x14ac:dyDescent="0.25">
      <c r="D112" s="26">
        <v>44</v>
      </c>
      <c r="E112" s="55">
        <v>23</v>
      </c>
    </row>
    <row r="113" spans="4:5" x14ac:dyDescent="0.25">
      <c r="D113" s="26">
        <v>61</v>
      </c>
      <c r="E113" s="55">
        <v>27</v>
      </c>
    </row>
    <row r="114" spans="4:5" x14ac:dyDescent="0.25">
      <c r="D114" s="26">
        <v>47</v>
      </c>
      <c r="E114" s="55">
        <v>30</v>
      </c>
    </row>
    <row r="115" spans="4:5" x14ac:dyDescent="0.25">
      <c r="D115" s="26">
        <v>48</v>
      </c>
      <c r="E115" s="55">
        <v>26</v>
      </c>
    </row>
    <row r="116" spans="4:5" x14ac:dyDescent="0.25">
      <c r="D116" s="26">
        <v>51</v>
      </c>
      <c r="E116" s="55">
        <v>23</v>
      </c>
    </row>
    <row r="117" spans="4:5" x14ac:dyDescent="0.25">
      <c r="D117" s="26">
        <v>39</v>
      </c>
      <c r="E117" s="55">
        <v>28</v>
      </c>
    </row>
    <row r="118" spans="4:5" x14ac:dyDescent="0.25">
      <c r="D118" s="26">
        <v>57</v>
      </c>
      <c r="E118" s="55">
        <v>26</v>
      </c>
    </row>
    <row r="119" spans="4:5" x14ac:dyDescent="0.25">
      <c r="D119" s="26">
        <v>31</v>
      </c>
      <c r="E119" s="55">
        <v>37</v>
      </c>
    </row>
    <row r="120" spans="4:5" x14ac:dyDescent="0.25">
      <c r="D120" s="26">
        <v>37</v>
      </c>
      <c r="E120" s="55">
        <v>22</v>
      </c>
    </row>
    <row r="121" spans="4:5" x14ac:dyDescent="0.25">
      <c r="D121" s="26">
        <v>68</v>
      </c>
      <c r="E121" s="55">
        <v>20</v>
      </c>
    </row>
    <row r="122" spans="4:5" x14ac:dyDescent="0.25">
      <c r="D122" s="26">
        <v>40</v>
      </c>
      <c r="E122" s="55">
        <v>18</v>
      </c>
    </row>
    <row r="123" spans="4:5" x14ac:dyDescent="0.25">
      <c r="D123" s="26">
        <v>29</v>
      </c>
      <c r="E123" s="55">
        <v>31</v>
      </c>
    </row>
    <row r="124" spans="4:5" x14ac:dyDescent="0.25">
      <c r="D124" s="26">
        <v>53</v>
      </c>
      <c r="E124" s="55">
        <v>34</v>
      </c>
    </row>
    <row r="125" spans="4:5" x14ac:dyDescent="0.25">
      <c r="D125" s="26">
        <v>53</v>
      </c>
      <c r="E125" s="55">
        <v>25</v>
      </c>
    </row>
    <row r="126" spans="4:5" x14ac:dyDescent="0.25">
      <c r="D126" s="26">
        <v>37</v>
      </c>
      <c r="E126" s="55">
        <v>24</v>
      </c>
    </row>
    <row r="127" spans="4:5" x14ac:dyDescent="0.25">
      <c r="D127" s="26">
        <v>42</v>
      </c>
      <c r="E127" s="55">
        <v>22</v>
      </c>
    </row>
    <row r="128" spans="4:5" x14ac:dyDescent="0.25">
      <c r="D128" s="26">
        <v>39</v>
      </c>
      <c r="E128" s="55">
        <v>30</v>
      </c>
    </row>
    <row r="129" spans="4:5" x14ac:dyDescent="0.25">
      <c r="D129" s="26">
        <v>49</v>
      </c>
      <c r="E129" s="55">
        <v>29</v>
      </c>
    </row>
    <row r="130" spans="4:5" x14ac:dyDescent="0.25">
      <c r="D130" s="26">
        <v>42</v>
      </c>
      <c r="E130" s="55">
        <v>10</v>
      </c>
    </row>
    <row r="131" spans="4:5" x14ac:dyDescent="0.25">
      <c r="D131" s="26">
        <v>61</v>
      </c>
      <c r="E131" s="55">
        <v>32</v>
      </c>
    </row>
    <row r="132" spans="4:5" x14ac:dyDescent="0.25">
      <c r="D132" s="26">
        <v>57</v>
      </c>
      <c r="E132" s="55">
        <v>24</v>
      </c>
    </row>
    <row r="133" spans="4:5" x14ac:dyDescent="0.25">
      <c r="D133" s="26">
        <v>45</v>
      </c>
      <c r="E133" s="55">
        <v>22</v>
      </c>
    </row>
    <row r="134" spans="4:5" x14ac:dyDescent="0.25">
      <c r="D134" s="26">
        <v>49</v>
      </c>
      <c r="E134" s="55">
        <v>30</v>
      </c>
    </row>
    <row r="135" spans="4:5" x14ac:dyDescent="0.25">
      <c r="D135" s="26">
        <v>51</v>
      </c>
      <c r="E135" s="55">
        <v>29</v>
      </c>
    </row>
    <row r="136" spans="4:5" x14ac:dyDescent="0.25">
      <c r="D136" s="26">
        <v>40</v>
      </c>
      <c r="E136" s="55">
        <v>20</v>
      </c>
    </row>
    <row r="137" spans="4:5" x14ac:dyDescent="0.25">
      <c r="D137" s="26">
        <v>39</v>
      </c>
      <c r="E137" s="55">
        <v>27</v>
      </c>
    </row>
    <row r="138" spans="4:5" x14ac:dyDescent="0.25">
      <c r="D138" s="26">
        <v>33</v>
      </c>
      <c r="E138" s="55">
        <v>23</v>
      </c>
    </row>
    <row r="139" spans="4:5" x14ac:dyDescent="0.25">
      <c r="D139" s="26">
        <v>44</v>
      </c>
      <c r="E139" s="55">
        <v>23</v>
      </c>
    </row>
    <row r="140" spans="4:5" x14ac:dyDescent="0.25">
      <c r="D140" s="26">
        <v>35</v>
      </c>
      <c r="E140" s="55">
        <v>24</v>
      </c>
    </row>
    <row r="141" spans="4:5" x14ac:dyDescent="0.25">
      <c r="D141" s="26">
        <v>37</v>
      </c>
      <c r="E141" s="55">
        <v>27</v>
      </c>
    </row>
    <row r="142" spans="4:5" x14ac:dyDescent="0.25">
      <c r="D142" s="26">
        <v>48</v>
      </c>
      <c r="E142" s="55">
        <v>23</v>
      </c>
    </row>
    <row r="143" spans="4:5" x14ac:dyDescent="0.25">
      <c r="D143" s="26">
        <v>50</v>
      </c>
      <c r="E143" s="55">
        <v>22</v>
      </c>
    </row>
    <row r="144" spans="4:5" x14ac:dyDescent="0.25">
      <c r="D144" s="26">
        <v>55</v>
      </c>
      <c r="E144" s="55">
        <v>20</v>
      </c>
    </row>
    <row r="145" spans="4:5" x14ac:dyDescent="0.25">
      <c r="D145" s="26">
        <v>43</v>
      </c>
      <c r="E145" s="55">
        <v>22</v>
      </c>
    </row>
    <row r="146" spans="4:5" x14ac:dyDescent="0.25">
      <c r="D146" s="26">
        <v>47</v>
      </c>
      <c r="E146" s="55">
        <v>22</v>
      </c>
    </row>
    <row r="147" spans="4:5" x14ac:dyDescent="0.25">
      <c r="D147" s="26">
        <v>39</v>
      </c>
      <c r="E147" s="55">
        <v>17</v>
      </c>
    </row>
    <row r="148" spans="4:5" x14ac:dyDescent="0.25">
      <c r="D148" s="26">
        <v>37</v>
      </c>
      <c r="E148" s="55">
        <v>22</v>
      </c>
    </row>
    <row r="149" spans="4:5" x14ac:dyDescent="0.25">
      <c r="D149" s="26">
        <v>40</v>
      </c>
      <c r="E149" s="55">
        <v>23</v>
      </c>
    </row>
    <row r="150" spans="4:5" x14ac:dyDescent="0.25">
      <c r="D150" s="26">
        <v>39</v>
      </c>
      <c r="E150" s="55">
        <v>20</v>
      </c>
    </row>
    <row r="151" spans="4:5" x14ac:dyDescent="0.25">
      <c r="D151" s="26">
        <v>59</v>
      </c>
      <c r="E151" s="55">
        <v>30</v>
      </c>
    </row>
    <row r="152" spans="4:5" x14ac:dyDescent="0.25">
      <c r="D152" s="26">
        <v>67</v>
      </c>
      <c r="E152" s="55">
        <v>28</v>
      </c>
    </row>
    <row r="153" spans="4:5" x14ac:dyDescent="0.25">
      <c r="D153" s="26">
        <v>48</v>
      </c>
      <c r="E153" s="55">
        <v>31</v>
      </c>
    </row>
    <row r="154" spans="4:5" x14ac:dyDescent="0.25">
      <c r="D154" s="26">
        <v>31</v>
      </c>
      <c r="E154" s="55">
        <v>22</v>
      </c>
    </row>
    <row r="155" spans="4:5" x14ac:dyDescent="0.25">
      <c r="D155" s="26">
        <v>42</v>
      </c>
      <c r="E155" s="55">
        <v>10</v>
      </c>
    </row>
    <row r="156" spans="4:5" x14ac:dyDescent="0.25">
      <c r="D156" s="26">
        <v>21</v>
      </c>
      <c r="E156" s="55">
        <v>27</v>
      </c>
    </row>
    <row r="157" spans="4:5" x14ac:dyDescent="0.25">
      <c r="D157" s="26">
        <v>39</v>
      </c>
      <c r="E157" s="55">
        <v>31</v>
      </c>
    </row>
    <row r="158" spans="4:5" x14ac:dyDescent="0.25">
      <c r="D158" s="26">
        <v>34</v>
      </c>
      <c r="E158" s="55">
        <v>32</v>
      </c>
    </row>
    <row r="159" spans="4:5" x14ac:dyDescent="0.25">
      <c r="D159" s="26">
        <v>64</v>
      </c>
      <c r="E159" s="55">
        <v>26</v>
      </c>
    </row>
    <row r="160" spans="4:5" x14ac:dyDescent="0.25">
      <c r="D160" s="26">
        <v>57</v>
      </c>
      <c r="E160" s="55">
        <v>24</v>
      </c>
    </row>
    <row r="161" spans="4:5" x14ac:dyDescent="0.25">
      <c r="D161" s="26">
        <v>36</v>
      </c>
      <c r="E161" s="55">
        <v>16</v>
      </c>
    </row>
    <row r="162" spans="4:5" x14ac:dyDescent="0.25">
      <c r="D162" s="26">
        <v>37</v>
      </c>
      <c r="E162" s="55">
        <v>23</v>
      </c>
    </row>
    <row r="163" spans="4:5" x14ac:dyDescent="0.25">
      <c r="D163" s="26">
        <v>46</v>
      </c>
      <c r="E163" s="55">
        <v>26</v>
      </c>
    </row>
    <row r="164" spans="4:5" x14ac:dyDescent="0.25">
      <c r="D164" s="26">
        <v>42</v>
      </c>
      <c r="E164" s="55">
        <v>37</v>
      </c>
    </row>
    <row r="165" spans="4:5" x14ac:dyDescent="0.25">
      <c r="D165" s="26">
        <v>57</v>
      </c>
      <c r="E165" s="55">
        <v>24</v>
      </c>
    </row>
    <row r="166" spans="4:5" x14ac:dyDescent="0.25">
      <c r="D166" s="26">
        <v>46</v>
      </c>
      <c r="E166" s="55">
        <v>22</v>
      </c>
    </row>
    <row r="167" spans="4:5" x14ac:dyDescent="0.25">
      <c r="D167" s="26">
        <v>54</v>
      </c>
      <c r="E167" s="55">
        <v>25</v>
      </c>
    </row>
    <row r="168" spans="4:5" x14ac:dyDescent="0.25">
      <c r="D168" s="26">
        <v>39</v>
      </c>
      <c r="E168" s="55">
        <v>20</v>
      </c>
    </row>
    <row r="169" spans="4:5" x14ac:dyDescent="0.25">
      <c r="D169" s="26">
        <v>57</v>
      </c>
      <c r="E169" s="55">
        <v>18</v>
      </c>
    </row>
    <row r="170" spans="4:5" x14ac:dyDescent="0.25">
      <c r="D170" s="26">
        <v>38</v>
      </c>
      <c r="E170" s="55">
        <v>30</v>
      </c>
    </row>
    <row r="171" spans="4:5" x14ac:dyDescent="0.25">
      <c r="D171" s="26">
        <v>53</v>
      </c>
      <c r="E171" s="55">
        <v>18</v>
      </c>
    </row>
    <row r="172" spans="4:5" x14ac:dyDescent="0.25">
      <c r="D172" s="26">
        <v>60</v>
      </c>
      <c r="E172" s="55">
        <v>28</v>
      </c>
    </row>
    <row r="173" spans="4:5" x14ac:dyDescent="0.25">
      <c r="D173" s="26">
        <v>59</v>
      </c>
      <c r="E173" s="55">
        <v>35</v>
      </c>
    </row>
    <row r="174" spans="4:5" x14ac:dyDescent="0.25">
      <c r="D174" s="26">
        <v>41</v>
      </c>
      <c r="E174" s="55">
        <v>28</v>
      </c>
    </row>
    <row r="175" spans="4:5" x14ac:dyDescent="0.25">
      <c r="D175" s="26">
        <v>49</v>
      </c>
      <c r="E175" s="55">
        <v>25</v>
      </c>
    </row>
    <row r="176" spans="4:5" x14ac:dyDescent="0.25">
      <c r="D176" s="26">
        <v>53</v>
      </c>
      <c r="E176" s="55">
        <v>26</v>
      </c>
    </row>
    <row r="177" spans="4:5" x14ac:dyDescent="0.25">
      <c r="D177" s="26">
        <v>52</v>
      </c>
      <c r="E177" s="55">
        <v>26</v>
      </c>
    </row>
    <row r="178" spans="4:5" x14ac:dyDescent="0.25">
      <c r="D178" s="26">
        <v>30</v>
      </c>
      <c r="E178" s="55">
        <v>24</v>
      </c>
    </row>
    <row r="179" spans="4:5" x14ac:dyDescent="0.25">
      <c r="D179" s="26">
        <v>54</v>
      </c>
      <c r="E179" s="55">
        <v>24</v>
      </c>
    </row>
    <row r="180" spans="4:5" x14ac:dyDescent="0.25">
      <c r="D180" s="26">
        <v>42</v>
      </c>
      <c r="E180" s="55">
        <v>24</v>
      </c>
    </row>
    <row r="181" spans="4:5" x14ac:dyDescent="0.25">
      <c r="D181" s="26">
        <v>56</v>
      </c>
      <c r="E181" s="55">
        <v>27</v>
      </c>
    </row>
    <row r="182" spans="4:5" x14ac:dyDescent="0.25">
      <c r="D182" s="26">
        <v>49</v>
      </c>
      <c r="E182" s="55">
        <v>31</v>
      </c>
    </row>
    <row r="183" spans="4:5" x14ac:dyDescent="0.25">
      <c r="D183" s="26">
        <v>38</v>
      </c>
      <c r="E183" s="55">
        <v>20</v>
      </c>
    </row>
    <row r="184" spans="4:5" x14ac:dyDescent="0.25">
      <c r="D184" s="26">
        <v>56</v>
      </c>
      <c r="E184" s="55">
        <v>31</v>
      </c>
    </row>
    <row r="185" spans="4:5" x14ac:dyDescent="0.25">
      <c r="D185" s="26">
        <v>32</v>
      </c>
      <c r="E185" s="55">
        <v>25</v>
      </c>
    </row>
    <row r="186" spans="4:5" x14ac:dyDescent="0.25">
      <c r="D186" s="26">
        <v>58</v>
      </c>
      <c r="E186" s="55">
        <v>16</v>
      </c>
    </row>
    <row r="187" spans="4:5" x14ac:dyDescent="0.25">
      <c r="D187" s="26">
        <v>37</v>
      </c>
      <c r="E187" s="55">
        <v>25</v>
      </c>
    </row>
    <row r="188" spans="4:5" x14ac:dyDescent="0.25">
      <c r="D188" s="26">
        <v>49</v>
      </c>
      <c r="E188" s="55">
        <v>26</v>
      </c>
    </row>
    <row r="189" spans="4:5" x14ac:dyDescent="0.25">
      <c r="D189" s="26">
        <v>56</v>
      </c>
      <c r="E189" s="55">
        <v>23</v>
      </c>
    </row>
    <row r="190" spans="4:5" x14ac:dyDescent="0.25">
      <c r="D190" s="26">
        <v>45</v>
      </c>
      <c r="E190" s="55">
        <v>23</v>
      </c>
    </row>
    <row r="191" spans="4:5" x14ac:dyDescent="0.25">
      <c r="D191" s="26">
        <v>50</v>
      </c>
      <c r="E191" s="55">
        <v>31</v>
      </c>
    </row>
    <row r="192" spans="4:5" x14ac:dyDescent="0.25">
      <c r="D192" s="26">
        <v>40</v>
      </c>
      <c r="E192" s="55">
        <v>21</v>
      </c>
    </row>
    <row r="193" spans="4:5" x14ac:dyDescent="0.25">
      <c r="D193" s="26">
        <v>68</v>
      </c>
      <c r="E193" s="55">
        <v>21</v>
      </c>
    </row>
    <row r="194" spans="4:5" x14ac:dyDescent="0.25">
      <c r="D194" s="26">
        <v>46</v>
      </c>
      <c r="E194" s="55">
        <v>31</v>
      </c>
    </row>
    <row r="195" spans="4:5" x14ac:dyDescent="0.25">
      <c r="D195" s="26">
        <v>53</v>
      </c>
      <c r="E195" s="55">
        <v>30</v>
      </c>
    </row>
    <row r="196" spans="4:5" x14ac:dyDescent="0.25">
      <c r="D196" s="26">
        <v>40</v>
      </c>
      <c r="E196" s="55">
        <v>15</v>
      </c>
    </row>
    <row r="197" spans="4:5" x14ac:dyDescent="0.25">
      <c r="D197" s="26">
        <v>39</v>
      </c>
      <c r="E197" s="55">
        <v>31</v>
      </c>
    </row>
    <row r="198" spans="4:5" x14ac:dyDescent="0.25">
      <c r="D198" s="26">
        <v>44</v>
      </c>
      <c r="E198" s="55">
        <v>23</v>
      </c>
    </row>
    <row r="199" spans="4:5" x14ac:dyDescent="0.25">
      <c r="D199" s="26">
        <v>51</v>
      </c>
      <c r="E199" s="55">
        <v>32</v>
      </c>
    </row>
    <row r="200" spans="4:5" x14ac:dyDescent="0.25">
      <c r="D200" s="26">
        <v>54</v>
      </c>
      <c r="E200" s="55">
        <v>30</v>
      </c>
    </row>
    <row r="201" spans="4:5" x14ac:dyDescent="0.25">
      <c r="D201" s="26">
        <v>38</v>
      </c>
      <c r="E201" s="55">
        <v>26</v>
      </c>
    </row>
    <row r="202" spans="4:5" x14ac:dyDescent="0.25">
      <c r="D202" s="26">
        <v>52</v>
      </c>
      <c r="E202" s="55">
        <v>21</v>
      </c>
    </row>
    <row r="203" spans="4:5" x14ac:dyDescent="0.25">
      <c r="D203" s="26">
        <v>45</v>
      </c>
      <c r="E203" s="55">
        <v>27</v>
      </c>
    </row>
    <row r="204" spans="4:5" x14ac:dyDescent="0.25">
      <c r="D204" s="26">
        <v>31</v>
      </c>
      <c r="E204" s="55">
        <v>29</v>
      </c>
    </row>
    <row r="205" spans="4:5" x14ac:dyDescent="0.25">
      <c r="D205" s="26">
        <v>48</v>
      </c>
      <c r="E205" s="55">
        <v>20</v>
      </c>
    </row>
    <row r="206" spans="4:5" x14ac:dyDescent="0.25">
      <c r="D206" s="26">
        <v>31</v>
      </c>
      <c r="E206" s="55">
        <v>15</v>
      </c>
    </row>
    <row r="207" spans="4:5" x14ac:dyDescent="0.25">
      <c r="D207" s="26">
        <v>50</v>
      </c>
      <c r="E207" s="55">
        <v>32</v>
      </c>
    </row>
    <row r="208" spans="4:5" x14ac:dyDescent="0.25">
      <c r="D208" s="26">
        <v>42</v>
      </c>
      <c r="E208" s="55">
        <v>36</v>
      </c>
    </row>
    <row r="209" spans="4:5" x14ac:dyDescent="0.25">
      <c r="D209" s="26">
        <v>43</v>
      </c>
      <c r="E209" s="55">
        <v>21</v>
      </c>
    </row>
    <row r="210" spans="4:5" x14ac:dyDescent="0.25">
      <c r="D210" s="26">
        <v>61</v>
      </c>
      <c r="E210" s="55">
        <v>20</v>
      </c>
    </row>
    <row r="211" spans="4:5" x14ac:dyDescent="0.25">
      <c r="D211" s="26">
        <v>55</v>
      </c>
      <c r="E211" s="55">
        <v>20</v>
      </c>
    </row>
    <row r="212" spans="4:5" x14ac:dyDescent="0.25">
      <c r="D212" s="26">
        <v>61</v>
      </c>
      <c r="E212" s="55">
        <v>28</v>
      </c>
    </row>
    <row r="213" spans="4:5" x14ac:dyDescent="0.25">
      <c r="D213" s="26">
        <v>41</v>
      </c>
      <c r="E213" s="55">
        <v>22</v>
      </c>
    </row>
    <row r="214" spans="4:5" x14ac:dyDescent="0.25">
      <c r="D214" s="26">
        <v>46</v>
      </c>
      <c r="E214" s="55">
        <v>28</v>
      </c>
    </row>
    <row r="215" spans="4:5" x14ac:dyDescent="0.25">
      <c r="D215" s="26">
        <v>45</v>
      </c>
      <c r="E215" s="55">
        <v>23</v>
      </c>
    </row>
    <row r="216" spans="4:5" x14ac:dyDescent="0.25">
      <c r="D216" s="26">
        <v>27</v>
      </c>
      <c r="E216" s="55">
        <v>32</v>
      </c>
    </row>
    <row r="217" spans="4:5" x14ac:dyDescent="0.25">
      <c r="D217" s="26">
        <v>46</v>
      </c>
      <c r="E217" s="55">
        <v>18</v>
      </c>
    </row>
    <row r="218" spans="4:5" x14ac:dyDescent="0.25">
      <c r="D218" s="26">
        <v>58</v>
      </c>
      <c r="E218" s="55">
        <v>33</v>
      </c>
    </row>
    <row r="219" spans="4:5" x14ac:dyDescent="0.25">
      <c r="D219" s="26">
        <v>42</v>
      </c>
      <c r="E219" s="55">
        <v>27</v>
      </c>
    </row>
    <row r="220" spans="4:5" x14ac:dyDescent="0.25">
      <c r="D220" s="26">
        <v>45</v>
      </c>
      <c r="E220" s="55">
        <v>18</v>
      </c>
    </row>
    <row r="221" spans="4:5" x14ac:dyDescent="0.25">
      <c r="D221" s="26">
        <v>44</v>
      </c>
      <c r="E221" s="55">
        <v>25</v>
      </c>
    </row>
    <row r="222" spans="4:5" x14ac:dyDescent="0.25">
      <c r="D222" s="26">
        <v>40</v>
      </c>
      <c r="E222" s="55">
        <v>25</v>
      </c>
    </row>
    <row r="223" spans="4:5" x14ac:dyDescent="0.25">
      <c r="D223" s="26">
        <v>50</v>
      </c>
      <c r="E223" s="55">
        <v>29</v>
      </c>
    </row>
    <row r="224" spans="4:5" x14ac:dyDescent="0.25">
      <c r="D224" s="26">
        <v>43</v>
      </c>
      <c r="E224" s="55">
        <v>21</v>
      </c>
    </row>
    <row r="225" spans="4:5" x14ac:dyDescent="0.25">
      <c r="D225" s="26">
        <v>53</v>
      </c>
      <c r="E225" s="55">
        <v>16</v>
      </c>
    </row>
    <row r="226" spans="4:5" x14ac:dyDescent="0.25">
      <c r="D226" s="26">
        <v>36</v>
      </c>
      <c r="E226" s="55">
        <v>24</v>
      </c>
    </row>
    <row r="227" spans="4:5" x14ac:dyDescent="0.25">
      <c r="D227" s="26">
        <v>27</v>
      </c>
      <c r="E227" s="55">
        <v>26</v>
      </c>
    </row>
    <row r="228" spans="4:5" x14ac:dyDescent="0.25">
      <c r="D228" s="26">
        <v>52</v>
      </c>
      <c r="E228" s="55">
        <v>25</v>
      </c>
    </row>
    <row r="229" spans="4:5" x14ac:dyDescent="0.25">
      <c r="D229" s="26">
        <v>48</v>
      </c>
      <c r="E229" s="55">
        <v>31</v>
      </c>
    </row>
    <row r="230" spans="4:5" x14ac:dyDescent="0.25">
      <c r="D230" s="26">
        <v>34</v>
      </c>
      <c r="E230" s="55">
        <v>26</v>
      </c>
    </row>
    <row r="231" spans="4:5" x14ac:dyDescent="0.25">
      <c r="D231" s="26">
        <v>44</v>
      </c>
      <c r="E231" s="55">
        <v>27</v>
      </c>
    </row>
    <row r="232" spans="4:5" x14ac:dyDescent="0.25">
      <c r="D232" s="26">
        <v>42</v>
      </c>
      <c r="E232" s="55">
        <v>19</v>
      </c>
    </row>
    <row r="233" spans="4:5" x14ac:dyDescent="0.25">
      <c r="D233" s="26">
        <v>49</v>
      </c>
      <c r="E233" s="55">
        <v>25</v>
      </c>
    </row>
    <row r="234" spans="4:5" x14ac:dyDescent="0.25">
      <c r="D234" s="26">
        <v>48</v>
      </c>
      <c r="E234" s="55">
        <v>20</v>
      </c>
    </row>
    <row r="235" spans="4:5" x14ac:dyDescent="0.25">
      <c r="D235" s="26">
        <v>74</v>
      </c>
      <c r="E235" s="55">
        <v>28</v>
      </c>
    </row>
    <row r="236" spans="4:5" x14ac:dyDescent="0.25">
      <c r="D236" s="26">
        <v>63</v>
      </c>
      <c r="E236" s="55">
        <v>24</v>
      </c>
    </row>
    <row r="237" spans="4:5" x14ac:dyDescent="0.25">
      <c r="D237" s="26">
        <v>38</v>
      </c>
      <c r="E237" s="55">
        <v>31</v>
      </c>
    </row>
    <row r="238" spans="4:5" x14ac:dyDescent="0.25">
      <c r="D238" s="26">
        <v>38</v>
      </c>
      <c r="E238" s="55">
        <v>29</v>
      </c>
    </row>
    <row r="239" spans="4:5" x14ac:dyDescent="0.25">
      <c r="D239" s="26">
        <v>26</v>
      </c>
      <c r="E239" s="55">
        <v>19</v>
      </c>
    </row>
    <row r="240" spans="4:5" x14ac:dyDescent="0.25">
      <c r="D240" s="26">
        <v>33</v>
      </c>
      <c r="E240" s="55">
        <v>25</v>
      </c>
    </row>
    <row r="241" spans="4:5" x14ac:dyDescent="0.25">
      <c r="D241" s="26">
        <v>30</v>
      </c>
      <c r="E241" s="55">
        <v>24</v>
      </c>
    </row>
    <row r="242" spans="4:5" x14ac:dyDescent="0.25">
      <c r="D242" s="26">
        <v>46</v>
      </c>
      <c r="E242" s="55">
        <v>28</v>
      </c>
    </row>
    <row r="243" spans="4:5" x14ac:dyDescent="0.25">
      <c r="D243" s="26">
        <v>59</v>
      </c>
      <c r="E243" s="55">
        <v>23</v>
      </c>
    </row>
    <row r="244" spans="4:5" x14ac:dyDescent="0.25">
      <c r="D244" s="26">
        <v>37</v>
      </c>
      <c r="E244" s="55">
        <v>28</v>
      </c>
    </row>
    <row r="245" spans="4:5" x14ac:dyDescent="0.25">
      <c r="D245" s="26">
        <v>49</v>
      </c>
      <c r="E245" s="55">
        <v>25</v>
      </c>
    </row>
    <row r="246" spans="4:5" x14ac:dyDescent="0.25">
      <c r="D246" s="26">
        <v>46</v>
      </c>
      <c r="E246" s="55">
        <v>24</v>
      </c>
    </row>
    <row r="247" spans="4:5" x14ac:dyDescent="0.25">
      <c r="D247" s="26">
        <v>53</v>
      </c>
      <c r="E247" s="55">
        <v>27</v>
      </c>
    </row>
    <row r="248" spans="4:5" x14ac:dyDescent="0.25">
      <c r="D248" s="26">
        <v>42</v>
      </c>
      <c r="E248" s="55">
        <v>25</v>
      </c>
    </row>
    <row r="249" spans="4:5" x14ac:dyDescent="0.25">
      <c r="D249" s="26">
        <v>40</v>
      </c>
      <c r="E249" s="55">
        <v>25</v>
      </c>
    </row>
    <row r="250" spans="4:5" x14ac:dyDescent="0.25">
      <c r="D250" s="26">
        <v>48</v>
      </c>
      <c r="E250" s="55">
        <v>27</v>
      </c>
    </row>
    <row r="251" spans="4:5" x14ac:dyDescent="0.25">
      <c r="D251" s="26">
        <v>59</v>
      </c>
      <c r="E251" s="55">
        <v>20</v>
      </c>
    </row>
    <row r="252" spans="4:5" x14ac:dyDescent="0.25">
      <c r="D252" s="26">
        <v>53</v>
      </c>
      <c r="E252" s="55">
        <v>19</v>
      </c>
    </row>
    <row r="253" spans="4:5" x14ac:dyDescent="0.25">
      <c r="D253" s="26">
        <v>58</v>
      </c>
      <c r="E253" s="55">
        <v>23</v>
      </c>
    </row>
    <row r="254" spans="4:5" x14ac:dyDescent="0.25">
      <c r="D254" s="26">
        <v>54</v>
      </c>
      <c r="E254" s="55">
        <v>28</v>
      </c>
    </row>
    <row r="255" spans="4:5" x14ac:dyDescent="0.25">
      <c r="D255" s="26">
        <v>51</v>
      </c>
      <c r="E255" s="55">
        <v>33</v>
      </c>
    </row>
    <row r="256" spans="4:5" x14ac:dyDescent="0.25">
      <c r="D256" s="26">
        <v>37</v>
      </c>
      <c r="E256" s="55">
        <v>27</v>
      </c>
    </row>
    <row r="257" spans="4:5" x14ac:dyDescent="0.25">
      <c r="D257" s="26">
        <v>54</v>
      </c>
      <c r="E257" s="55">
        <v>26</v>
      </c>
    </row>
    <row r="258" spans="4:5" x14ac:dyDescent="0.25">
      <c r="D258" s="26">
        <v>32</v>
      </c>
      <c r="E258" s="55">
        <v>28</v>
      </c>
    </row>
    <row r="259" spans="4:5" x14ac:dyDescent="0.25">
      <c r="D259" s="26">
        <v>30</v>
      </c>
      <c r="E259" s="55">
        <v>28</v>
      </c>
    </row>
    <row r="260" spans="4:5" x14ac:dyDescent="0.25">
      <c r="D260" s="26">
        <v>31</v>
      </c>
      <c r="E260" s="55">
        <v>29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474C1C-3365-4EBF-B5C6-7618520DE5FE}">
  <sheetPr codeName="Sheet47"/>
  <dimension ref="C1:Q20"/>
  <sheetViews>
    <sheetView workbookViewId="0">
      <selection activeCell="D21" sqref="D21"/>
    </sheetView>
  </sheetViews>
  <sheetFormatPr defaultRowHeight="15" x14ac:dyDescent="0.25"/>
  <cols>
    <col min="1" max="2" width="9.140625" style="26"/>
    <col min="3" max="3" width="22" style="26" customWidth="1"/>
    <col min="4" max="13" width="10.140625" style="26" bestFit="1" customWidth="1"/>
    <col min="14" max="16384" width="9.140625" style="26"/>
  </cols>
  <sheetData>
    <row r="1" spans="3:17" x14ac:dyDescent="0.25">
      <c r="H1" s="46" t="s">
        <v>1598</v>
      </c>
      <c r="I1" s="46"/>
      <c r="J1" s="46" t="s">
        <v>560</v>
      </c>
      <c r="K1" s="46"/>
      <c r="L1" s="46"/>
      <c r="M1" s="46"/>
      <c r="N1" s="46"/>
      <c r="O1" s="46"/>
      <c r="P1" s="46"/>
      <c r="Q1" s="46"/>
    </row>
    <row r="2" spans="3:17" x14ac:dyDescent="0.25">
      <c r="C2" s="26" t="s">
        <v>1599</v>
      </c>
      <c r="D2" s="26">
        <v>1000</v>
      </c>
      <c r="H2" s="46" t="s">
        <v>1600</v>
      </c>
      <c r="I2" s="46"/>
      <c r="J2" s="46"/>
      <c r="K2" s="46"/>
      <c r="L2" s="46"/>
      <c r="M2" s="46"/>
      <c r="N2" s="46"/>
      <c r="O2" s="46"/>
      <c r="P2" s="46"/>
      <c r="Q2" s="46"/>
    </row>
    <row r="3" spans="3:17" x14ac:dyDescent="0.25">
      <c r="C3" s="26" t="s">
        <v>1601</v>
      </c>
      <c r="D3" s="26">
        <v>0.4</v>
      </c>
      <c r="H3" s="46" t="s">
        <v>1602</v>
      </c>
      <c r="I3" s="46"/>
      <c r="J3" s="46"/>
      <c r="K3" s="46"/>
      <c r="L3" s="46"/>
      <c r="M3" s="46"/>
      <c r="N3" s="46"/>
      <c r="O3" s="46"/>
      <c r="P3" s="46"/>
      <c r="Q3" s="46"/>
    </row>
    <row r="4" spans="3:17" x14ac:dyDescent="0.25">
      <c r="C4" s="26" t="s">
        <v>1603</v>
      </c>
      <c r="D4" s="26">
        <v>100</v>
      </c>
      <c r="H4" s="46" t="s">
        <v>1604</v>
      </c>
      <c r="I4" s="46"/>
      <c r="J4" s="46"/>
      <c r="K4" s="46"/>
      <c r="L4" s="46"/>
      <c r="M4" s="46"/>
      <c r="N4" s="46"/>
      <c r="O4" s="46"/>
      <c r="P4" s="46"/>
      <c r="Q4" s="46"/>
    </row>
    <row r="5" spans="3:17" x14ac:dyDescent="0.25">
      <c r="C5" s="26" t="s">
        <v>1605</v>
      </c>
      <c r="D5" s="26">
        <v>0.2</v>
      </c>
      <c r="H5" s="46" t="s">
        <v>1606</v>
      </c>
      <c r="I5" s="46"/>
      <c r="J5" s="46"/>
      <c r="K5" s="46"/>
      <c r="L5" s="46"/>
      <c r="M5" s="46"/>
      <c r="N5" s="46"/>
      <c r="O5" s="46"/>
      <c r="P5" s="46"/>
      <c r="Q5" s="46"/>
    </row>
    <row r="6" spans="3:17" x14ac:dyDescent="0.25">
      <c r="C6" s="26" t="s">
        <v>1607</v>
      </c>
      <c r="D6" s="26">
        <v>0.08</v>
      </c>
      <c r="H6" s="46" t="s">
        <v>1608</v>
      </c>
      <c r="I6" s="46"/>
      <c r="J6" s="46"/>
      <c r="K6" s="46"/>
      <c r="L6" s="46"/>
      <c r="M6" s="46"/>
      <c r="N6" s="46"/>
      <c r="O6" s="46"/>
      <c r="P6" s="46"/>
      <c r="Q6" s="46"/>
    </row>
    <row r="7" spans="3:17" x14ac:dyDescent="0.25">
      <c r="C7" s="26" t="s">
        <v>1609</v>
      </c>
      <c r="D7" s="26">
        <v>3</v>
      </c>
      <c r="H7" s="46" t="s">
        <v>1610</v>
      </c>
      <c r="I7" s="46"/>
      <c r="J7" s="46"/>
      <c r="K7" s="46"/>
      <c r="L7" s="46"/>
      <c r="M7" s="46"/>
      <c r="N7" s="46"/>
      <c r="O7" s="46"/>
      <c r="P7" s="46"/>
      <c r="Q7" s="46"/>
    </row>
    <row r="8" spans="3:17" x14ac:dyDescent="0.25">
      <c r="H8" s="46" t="s">
        <v>1611</v>
      </c>
      <c r="I8" s="46"/>
      <c r="J8" s="46"/>
      <c r="K8" s="46"/>
      <c r="L8" s="46"/>
      <c r="M8" s="46"/>
      <c r="N8" s="46"/>
      <c r="O8" s="46"/>
      <c r="P8" s="46"/>
      <c r="Q8" s="46"/>
    </row>
    <row r="9" spans="3:17" x14ac:dyDescent="0.25">
      <c r="H9" s="46" t="s">
        <v>1612</v>
      </c>
      <c r="I9" s="46"/>
      <c r="J9" s="46"/>
      <c r="K9" s="46"/>
      <c r="L9" s="46"/>
      <c r="M9" s="46"/>
      <c r="N9" s="46"/>
      <c r="O9" s="46"/>
      <c r="P9" s="46"/>
      <c r="Q9" s="46"/>
    </row>
    <row r="10" spans="3:17" x14ac:dyDescent="0.25">
      <c r="H10" s="46" t="s">
        <v>1613</v>
      </c>
      <c r="I10" s="46"/>
      <c r="J10" s="46"/>
      <c r="K10" s="46"/>
      <c r="L10" s="46"/>
      <c r="M10" s="46"/>
      <c r="N10" s="46"/>
      <c r="O10" s="46"/>
      <c r="P10" s="46"/>
      <c r="Q10" s="46"/>
    </row>
    <row r="11" spans="3:17" x14ac:dyDescent="0.25">
      <c r="C11" s="26" t="s">
        <v>96</v>
      </c>
      <c r="D11" s="26">
        <v>1</v>
      </c>
      <c r="E11" s="26">
        <v>2</v>
      </c>
      <c r="F11" s="26">
        <v>3</v>
      </c>
      <c r="G11" s="26">
        <v>4</v>
      </c>
      <c r="H11" s="26">
        <v>5</v>
      </c>
      <c r="I11" s="26">
        <v>6</v>
      </c>
      <c r="J11" s="26">
        <v>7</v>
      </c>
      <c r="K11" s="26">
        <v>8</v>
      </c>
      <c r="L11" s="26">
        <v>9</v>
      </c>
      <c r="M11" s="26">
        <v>10</v>
      </c>
    </row>
    <row r="12" spans="3:17" x14ac:dyDescent="0.25">
      <c r="C12" s="26" t="s">
        <v>1614</v>
      </c>
      <c r="D12" s="26">
        <f>Year1marketsize</f>
        <v>1000</v>
      </c>
      <c r="E12" s="26">
        <f t="shared" ref="E12:M12" si="0">IF(E11&lt;=years_of_growth+1,D12*(1+marketsize_growth),D12)</f>
        <v>1080</v>
      </c>
      <c r="F12" s="26">
        <f t="shared" si="0"/>
        <v>1166.4000000000001</v>
      </c>
      <c r="G12" s="26">
        <f t="shared" si="0"/>
        <v>1259.7120000000002</v>
      </c>
      <c r="H12" s="26">
        <f t="shared" si="0"/>
        <v>1259.7120000000002</v>
      </c>
      <c r="I12" s="26">
        <f t="shared" si="0"/>
        <v>1259.7120000000002</v>
      </c>
      <c r="J12" s="26">
        <f t="shared" si="0"/>
        <v>1259.7120000000002</v>
      </c>
      <c r="K12" s="26">
        <f t="shared" si="0"/>
        <v>1259.7120000000002</v>
      </c>
      <c r="L12" s="26">
        <f t="shared" si="0"/>
        <v>1259.7120000000002</v>
      </c>
      <c r="M12" s="26">
        <f t="shared" si="0"/>
        <v>1259.7120000000002</v>
      </c>
    </row>
    <row r="13" spans="3:17" x14ac:dyDescent="0.25">
      <c r="C13" s="26" t="s">
        <v>1615</v>
      </c>
      <c r="D13" s="26">
        <f t="shared" ref="D13:M13" si="1">marketshare</f>
        <v>0.4</v>
      </c>
      <c r="E13" s="26">
        <f t="shared" si="1"/>
        <v>0.4</v>
      </c>
      <c r="F13" s="26">
        <f t="shared" si="1"/>
        <v>0.4</v>
      </c>
      <c r="G13" s="26">
        <f t="shared" si="1"/>
        <v>0.4</v>
      </c>
      <c r="H13" s="26">
        <f t="shared" si="1"/>
        <v>0.4</v>
      </c>
      <c r="I13" s="26">
        <f t="shared" si="1"/>
        <v>0.4</v>
      </c>
      <c r="J13" s="26">
        <f t="shared" si="1"/>
        <v>0.4</v>
      </c>
      <c r="K13" s="26">
        <f t="shared" si="1"/>
        <v>0.4</v>
      </c>
      <c r="L13" s="26">
        <f t="shared" si="1"/>
        <v>0.4</v>
      </c>
      <c r="M13" s="26">
        <f t="shared" si="1"/>
        <v>0.4</v>
      </c>
    </row>
    <row r="14" spans="3:17" x14ac:dyDescent="0.25">
      <c r="C14" s="26" t="s">
        <v>1616</v>
      </c>
      <c r="D14" s="26">
        <f>D12*D13</f>
        <v>400</v>
      </c>
      <c r="E14" s="26">
        <f t="shared" ref="E14:M14" si="2">E12*E13</f>
        <v>432</v>
      </c>
      <c r="F14" s="26">
        <f t="shared" si="2"/>
        <v>466.56000000000006</v>
      </c>
      <c r="G14" s="26">
        <f t="shared" si="2"/>
        <v>503.8848000000001</v>
      </c>
      <c r="H14" s="26">
        <f t="shared" si="2"/>
        <v>503.8848000000001</v>
      </c>
      <c r="I14" s="26">
        <f t="shared" si="2"/>
        <v>503.8848000000001</v>
      </c>
      <c r="J14" s="26">
        <f t="shared" si="2"/>
        <v>503.8848000000001</v>
      </c>
      <c r="K14" s="26">
        <f t="shared" si="2"/>
        <v>503.8848000000001</v>
      </c>
      <c r="L14" s="26">
        <f t="shared" si="2"/>
        <v>503.8848000000001</v>
      </c>
      <c r="M14" s="26">
        <f t="shared" si="2"/>
        <v>503.8848000000001</v>
      </c>
    </row>
    <row r="15" spans="3:17" x14ac:dyDescent="0.25">
      <c r="C15" s="26" t="s">
        <v>1617</v>
      </c>
      <c r="D15" s="52">
        <f t="shared" ref="D15:M15" si="3">D14*price</f>
        <v>40000</v>
      </c>
      <c r="E15" s="52">
        <f t="shared" si="3"/>
        <v>43200</v>
      </c>
      <c r="F15" s="52">
        <f t="shared" si="3"/>
        <v>46656.000000000007</v>
      </c>
      <c r="G15" s="52">
        <f t="shared" si="3"/>
        <v>50388.48000000001</v>
      </c>
      <c r="H15" s="52">
        <f t="shared" si="3"/>
        <v>50388.48000000001</v>
      </c>
      <c r="I15" s="52">
        <f t="shared" si="3"/>
        <v>50388.48000000001</v>
      </c>
      <c r="J15" s="52">
        <f t="shared" si="3"/>
        <v>50388.48000000001</v>
      </c>
      <c r="K15" s="52">
        <f t="shared" si="3"/>
        <v>50388.48000000001</v>
      </c>
      <c r="L15" s="52">
        <f t="shared" si="3"/>
        <v>50388.48000000001</v>
      </c>
      <c r="M15" s="52">
        <f t="shared" si="3"/>
        <v>50388.48000000001</v>
      </c>
    </row>
    <row r="16" spans="3:17" x14ac:dyDescent="0.25">
      <c r="C16" s="26" t="s">
        <v>1618</v>
      </c>
      <c r="D16" s="52">
        <f t="shared" ref="D16:M16" si="4">D14*(1-profit_margin)*price</f>
        <v>32000</v>
      </c>
      <c r="E16" s="52">
        <f t="shared" si="4"/>
        <v>34560</v>
      </c>
      <c r="F16" s="52">
        <f t="shared" si="4"/>
        <v>37324.800000000003</v>
      </c>
      <c r="G16" s="52">
        <f t="shared" si="4"/>
        <v>40310.784000000014</v>
      </c>
      <c r="H16" s="52">
        <f t="shared" si="4"/>
        <v>40310.784000000014</v>
      </c>
      <c r="I16" s="52">
        <f t="shared" si="4"/>
        <v>40310.784000000014</v>
      </c>
      <c r="J16" s="52">
        <f t="shared" si="4"/>
        <v>40310.784000000014</v>
      </c>
      <c r="K16" s="52">
        <f t="shared" si="4"/>
        <v>40310.784000000014</v>
      </c>
      <c r="L16" s="52">
        <f t="shared" si="4"/>
        <v>40310.784000000014</v>
      </c>
      <c r="M16" s="52">
        <f t="shared" si="4"/>
        <v>40310.784000000014</v>
      </c>
    </row>
    <row r="17" spans="3:13" x14ac:dyDescent="0.25">
      <c r="C17" s="26" t="s">
        <v>1619</v>
      </c>
      <c r="D17" s="52">
        <f>D15-D16</f>
        <v>8000</v>
      </c>
      <c r="E17" s="52">
        <f t="shared" ref="E17:M17" si="5">E15-E16</f>
        <v>8640</v>
      </c>
      <c r="F17" s="52">
        <f t="shared" si="5"/>
        <v>9331.2000000000044</v>
      </c>
      <c r="G17" s="52">
        <f t="shared" si="5"/>
        <v>10077.695999999996</v>
      </c>
      <c r="H17" s="52">
        <f t="shared" si="5"/>
        <v>10077.695999999996</v>
      </c>
      <c r="I17" s="52">
        <f t="shared" si="5"/>
        <v>10077.695999999996</v>
      </c>
      <c r="J17" s="52">
        <f t="shared" si="5"/>
        <v>10077.695999999996</v>
      </c>
      <c r="K17" s="52">
        <f t="shared" si="5"/>
        <v>10077.695999999996</v>
      </c>
      <c r="L17" s="52">
        <f t="shared" si="5"/>
        <v>10077.695999999996</v>
      </c>
      <c r="M17" s="52">
        <f t="shared" si="5"/>
        <v>10077.695999999996</v>
      </c>
    </row>
    <row r="20" spans="3:13" x14ac:dyDescent="0.25">
      <c r="C20" s="26" t="s">
        <v>1620</v>
      </c>
      <c r="D20" s="53">
        <f>SUM(D17:M17)</f>
        <v>96515.071999999986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5184B6-7B95-44D6-B96A-DC9AD46CAE0A}">
  <sheetPr codeName="Sheet48"/>
  <dimension ref="A1:I131"/>
  <sheetViews>
    <sheetView workbookViewId="0">
      <selection activeCell="E15" sqref="E15"/>
    </sheetView>
  </sheetViews>
  <sheetFormatPr defaultRowHeight="15" x14ac:dyDescent="0.25"/>
  <cols>
    <col min="1" max="1" width="33.5703125" style="26" customWidth="1"/>
    <col min="2" max="5" width="9.140625" style="26"/>
    <col min="6" max="6" width="13" style="26" customWidth="1"/>
    <col min="7" max="8" width="9.140625" style="26"/>
    <col min="9" max="9" width="15.140625" style="26" customWidth="1"/>
    <col min="10" max="16384" width="9.140625" style="26"/>
  </cols>
  <sheetData>
    <row r="1" spans="1:9" x14ac:dyDescent="0.25">
      <c r="A1" s="26" t="s">
        <v>1621</v>
      </c>
      <c r="B1" s="26">
        <v>300</v>
      </c>
    </row>
    <row r="2" spans="1:9" x14ac:dyDescent="0.25">
      <c r="A2" s="26" t="s">
        <v>1622</v>
      </c>
      <c r="B2" s="52">
        <v>3.5</v>
      </c>
      <c r="E2" s="44" t="s">
        <v>1623</v>
      </c>
      <c r="F2" s="44"/>
      <c r="G2" s="44"/>
      <c r="H2" s="44"/>
      <c r="I2" s="44"/>
    </row>
    <row r="3" spans="1:9" x14ac:dyDescent="0.25">
      <c r="A3" s="26" t="s">
        <v>1624</v>
      </c>
      <c r="B3" s="52">
        <v>6</v>
      </c>
      <c r="E3" s="44" t="s">
        <v>1625</v>
      </c>
      <c r="F3" s="44"/>
      <c r="G3" s="44"/>
      <c r="H3" s="44"/>
      <c r="I3" s="44"/>
    </row>
    <row r="4" spans="1:9" x14ac:dyDescent="0.25">
      <c r="A4" s="26" t="s">
        <v>1626</v>
      </c>
      <c r="B4" s="52">
        <v>2</v>
      </c>
      <c r="E4" s="60" t="s">
        <v>1627</v>
      </c>
      <c r="F4" s="44"/>
      <c r="G4" s="44"/>
      <c r="H4" s="44"/>
      <c r="I4" s="44"/>
    </row>
    <row r="5" spans="1:9" x14ac:dyDescent="0.25">
      <c r="A5" s="26" t="s">
        <v>1628</v>
      </c>
      <c r="B5" s="52">
        <v>0.5</v>
      </c>
      <c r="E5" s="60" t="s">
        <v>1629</v>
      </c>
      <c r="F5" s="44"/>
      <c r="G5" s="44"/>
      <c r="H5" s="44"/>
      <c r="I5" s="44"/>
    </row>
    <row r="6" spans="1:9" x14ac:dyDescent="0.25">
      <c r="A6" s="26" t="s">
        <v>1630</v>
      </c>
      <c r="B6" s="52">
        <v>40</v>
      </c>
      <c r="E6" s="60" t="s">
        <v>1631</v>
      </c>
      <c r="F6" s="44"/>
      <c r="G6" s="44"/>
      <c r="H6" s="44"/>
      <c r="I6" s="44"/>
    </row>
    <row r="7" spans="1:9" x14ac:dyDescent="0.25">
      <c r="A7" s="41" t="s">
        <v>1632</v>
      </c>
      <c r="B7" s="57">
        <v>250</v>
      </c>
      <c r="C7" s="44"/>
      <c r="D7" s="44"/>
      <c r="E7" s="60" t="s">
        <v>1633</v>
      </c>
      <c r="F7" s="44"/>
      <c r="G7" s="44"/>
      <c r="H7" s="44"/>
      <c r="I7" s="44"/>
    </row>
    <row r="8" spans="1:9" x14ac:dyDescent="0.25">
      <c r="A8" s="44"/>
      <c r="B8" s="44"/>
      <c r="C8" s="44"/>
      <c r="D8" s="44"/>
      <c r="E8" s="60" t="s">
        <v>1634</v>
      </c>
      <c r="F8" s="44"/>
      <c r="G8" s="44"/>
      <c r="H8" s="44"/>
      <c r="I8" s="44"/>
    </row>
    <row r="9" spans="1:9" x14ac:dyDescent="0.25">
      <c r="A9" s="44"/>
      <c r="B9" s="44"/>
      <c r="C9" s="44"/>
      <c r="D9" s="44"/>
      <c r="E9" s="60" t="s">
        <v>1635</v>
      </c>
      <c r="F9" s="44"/>
      <c r="G9" s="44"/>
      <c r="H9" s="44"/>
      <c r="I9" s="44"/>
    </row>
    <row r="10" spans="1:9" x14ac:dyDescent="0.25">
      <c r="A10" s="44" t="s">
        <v>1636</v>
      </c>
      <c r="B10" s="60">
        <f>IF(orderquantity&lt;demand,orderquantity,demand)</f>
        <v>250</v>
      </c>
      <c r="C10" s="44"/>
      <c r="D10" s="44"/>
      <c r="E10" s="60" t="s">
        <v>1637</v>
      </c>
      <c r="F10" s="44"/>
      <c r="G10" s="44"/>
      <c r="H10" s="44"/>
      <c r="I10" s="44"/>
    </row>
    <row r="11" spans="1:9" x14ac:dyDescent="0.25">
      <c r="A11" s="44" t="s">
        <v>1638</v>
      </c>
      <c r="B11" s="60">
        <f>soldfullprice*salesprice</f>
        <v>1500</v>
      </c>
      <c r="C11" s="44"/>
      <c r="D11" s="44"/>
      <c r="E11" s="60" t="s">
        <v>1639</v>
      </c>
      <c r="F11" s="44"/>
      <c r="G11" s="44"/>
      <c r="H11" s="44"/>
      <c r="I11" s="44"/>
    </row>
    <row r="12" spans="1:9" x14ac:dyDescent="0.25">
      <c r="A12" s="44" t="s">
        <v>1640</v>
      </c>
      <c r="B12" s="44">
        <f>orderquantity-soldfullprice</f>
        <v>50</v>
      </c>
      <c r="C12" s="44"/>
      <c r="D12" s="44"/>
      <c r="E12" s="60" t="s">
        <v>1641</v>
      </c>
      <c r="F12" s="44"/>
      <c r="G12" s="44"/>
      <c r="H12" s="44"/>
      <c r="I12" s="44"/>
    </row>
    <row r="13" spans="1:9" x14ac:dyDescent="0.25">
      <c r="A13" s="44" t="s">
        <v>1642</v>
      </c>
      <c r="B13" s="60">
        <f>IF(leftover&lt;limit_salvage1,leftover*salvage1,limit_salvage1*salvage1+(leftover-limit_salvage1)*salvage2)</f>
        <v>85</v>
      </c>
      <c r="C13" s="44"/>
      <c r="D13" s="44"/>
      <c r="E13" s="60" t="s">
        <v>1643</v>
      </c>
      <c r="F13" s="44"/>
      <c r="G13" s="44"/>
      <c r="H13" s="44"/>
      <c r="I13" s="44"/>
    </row>
    <row r="14" spans="1:9" x14ac:dyDescent="0.25">
      <c r="A14" s="44" t="s">
        <v>1644</v>
      </c>
      <c r="B14" s="60">
        <f>unitcost*orderquantity</f>
        <v>1050</v>
      </c>
      <c r="C14" s="44"/>
      <c r="D14" s="44"/>
      <c r="E14" s="60" t="s">
        <v>1645</v>
      </c>
      <c r="F14" s="44"/>
      <c r="G14" s="44"/>
      <c r="H14" s="44"/>
      <c r="I14" s="44"/>
    </row>
    <row r="15" spans="1:9" x14ac:dyDescent="0.25">
      <c r="A15" s="44" t="s">
        <v>23</v>
      </c>
      <c r="B15" s="60">
        <f>leftoverrevenue+fullpricerevenue-cost</f>
        <v>535</v>
      </c>
      <c r="C15" s="44"/>
      <c r="D15" s="44"/>
      <c r="E15" s="60"/>
      <c r="F15" s="44"/>
      <c r="G15" s="44"/>
      <c r="H15" s="44"/>
      <c r="I15" s="44"/>
    </row>
    <row r="16" spans="1:9" x14ac:dyDescent="0.25">
      <c r="A16" s="44"/>
      <c r="B16" s="44"/>
      <c r="C16" s="44"/>
      <c r="D16" s="44"/>
      <c r="E16" s="60"/>
      <c r="F16" s="44"/>
      <c r="G16" s="44"/>
      <c r="H16" s="44"/>
      <c r="I16" s="44"/>
    </row>
    <row r="17" spans="1:5" x14ac:dyDescent="0.25">
      <c r="A17" s="44"/>
      <c r="B17" s="44"/>
      <c r="C17" s="44"/>
      <c r="D17" s="44"/>
      <c r="E17" s="52"/>
    </row>
    <row r="18" spans="1:5" x14ac:dyDescent="0.25">
      <c r="A18" s="44"/>
      <c r="B18" s="44"/>
      <c r="C18" s="44"/>
      <c r="D18" s="44"/>
      <c r="E18" s="52"/>
    </row>
    <row r="19" spans="1:5" x14ac:dyDescent="0.25">
      <c r="A19" s="44"/>
      <c r="B19" s="44"/>
      <c r="C19" s="44"/>
      <c r="D19" s="44"/>
      <c r="E19" s="52"/>
    </row>
    <row r="20" spans="1:5" x14ac:dyDescent="0.25">
      <c r="E20" s="52"/>
    </row>
    <row r="21" spans="1:5" x14ac:dyDescent="0.25">
      <c r="E21" s="52"/>
    </row>
    <row r="22" spans="1:5" x14ac:dyDescent="0.25">
      <c r="E22" s="52"/>
    </row>
    <row r="23" spans="1:5" x14ac:dyDescent="0.25">
      <c r="E23" s="52"/>
    </row>
    <row r="24" spans="1:5" x14ac:dyDescent="0.25">
      <c r="E24" s="52"/>
    </row>
    <row r="25" spans="1:5" x14ac:dyDescent="0.25">
      <c r="E25" s="52"/>
    </row>
    <row r="26" spans="1:5" x14ac:dyDescent="0.25">
      <c r="E26" s="52"/>
    </row>
    <row r="27" spans="1:5" x14ac:dyDescent="0.25">
      <c r="E27" s="52"/>
    </row>
    <row r="28" spans="1:5" x14ac:dyDescent="0.25">
      <c r="E28" s="52"/>
    </row>
    <row r="29" spans="1:5" x14ac:dyDescent="0.25">
      <c r="E29" s="52"/>
    </row>
    <row r="30" spans="1:5" x14ac:dyDescent="0.25">
      <c r="E30" s="52"/>
    </row>
    <row r="31" spans="1:5" x14ac:dyDescent="0.25">
      <c r="E31" s="52"/>
    </row>
    <row r="32" spans="1:5" x14ac:dyDescent="0.25">
      <c r="E32" s="52"/>
    </row>
    <row r="33" spans="5:5" x14ac:dyDescent="0.25">
      <c r="E33" s="52"/>
    </row>
    <row r="34" spans="5:5" x14ac:dyDescent="0.25">
      <c r="E34" s="52"/>
    </row>
    <row r="35" spans="5:5" x14ac:dyDescent="0.25">
      <c r="E35" s="52"/>
    </row>
    <row r="36" spans="5:5" x14ac:dyDescent="0.25">
      <c r="E36" s="52"/>
    </row>
    <row r="37" spans="5:5" x14ac:dyDescent="0.25">
      <c r="E37" s="52"/>
    </row>
    <row r="38" spans="5:5" x14ac:dyDescent="0.25">
      <c r="E38" s="52"/>
    </row>
    <row r="39" spans="5:5" x14ac:dyDescent="0.25">
      <c r="E39" s="52"/>
    </row>
    <row r="40" spans="5:5" x14ac:dyDescent="0.25">
      <c r="E40" s="52"/>
    </row>
    <row r="41" spans="5:5" x14ac:dyDescent="0.25">
      <c r="E41" s="52"/>
    </row>
    <row r="42" spans="5:5" x14ac:dyDescent="0.25">
      <c r="E42" s="52"/>
    </row>
    <row r="43" spans="5:5" x14ac:dyDescent="0.25">
      <c r="E43" s="52"/>
    </row>
    <row r="44" spans="5:5" x14ac:dyDescent="0.25">
      <c r="E44" s="52"/>
    </row>
    <row r="45" spans="5:5" x14ac:dyDescent="0.25">
      <c r="E45" s="52"/>
    </row>
    <row r="46" spans="5:5" x14ac:dyDescent="0.25">
      <c r="E46" s="52"/>
    </row>
    <row r="47" spans="5:5" x14ac:dyDescent="0.25">
      <c r="E47" s="52"/>
    </row>
    <row r="48" spans="5:5" x14ac:dyDescent="0.25">
      <c r="E48" s="52"/>
    </row>
    <row r="49" spans="5:5" x14ac:dyDescent="0.25">
      <c r="E49" s="52"/>
    </row>
    <row r="50" spans="5:5" x14ac:dyDescent="0.25">
      <c r="E50" s="52"/>
    </row>
    <row r="51" spans="5:5" x14ac:dyDescent="0.25">
      <c r="E51" s="52"/>
    </row>
    <row r="52" spans="5:5" x14ac:dyDescent="0.25">
      <c r="E52" s="52"/>
    </row>
    <row r="53" spans="5:5" x14ac:dyDescent="0.25">
      <c r="E53" s="52"/>
    </row>
    <row r="54" spans="5:5" x14ac:dyDescent="0.25">
      <c r="E54" s="52"/>
    </row>
    <row r="55" spans="5:5" x14ac:dyDescent="0.25">
      <c r="E55" s="52"/>
    </row>
    <row r="56" spans="5:5" x14ac:dyDescent="0.25">
      <c r="E56" s="52"/>
    </row>
    <row r="57" spans="5:5" x14ac:dyDescent="0.25">
      <c r="E57" s="52"/>
    </row>
    <row r="58" spans="5:5" x14ac:dyDescent="0.25">
      <c r="E58" s="52"/>
    </row>
    <row r="59" spans="5:5" x14ac:dyDescent="0.25">
      <c r="E59" s="52"/>
    </row>
    <row r="60" spans="5:5" x14ac:dyDescent="0.25">
      <c r="E60" s="52"/>
    </row>
    <row r="61" spans="5:5" x14ac:dyDescent="0.25">
      <c r="E61" s="52"/>
    </row>
    <row r="62" spans="5:5" x14ac:dyDescent="0.25">
      <c r="E62" s="52"/>
    </row>
    <row r="63" spans="5:5" x14ac:dyDescent="0.25">
      <c r="E63" s="52"/>
    </row>
    <row r="64" spans="5:5" x14ac:dyDescent="0.25">
      <c r="E64" s="52"/>
    </row>
    <row r="65" spans="5:5" x14ac:dyDescent="0.25">
      <c r="E65" s="52"/>
    </row>
    <row r="66" spans="5:5" x14ac:dyDescent="0.25">
      <c r="E66" s="52"/>
    </row>
    <row r="67" spans="5:5" x14ac:dyDescent="0.25">
      <c r="E67" s="52"/>
    </row>
    <row r="68" spans="5:5" x14ac:dyDescent="0.25">
      <c r="E68" s="52"/>
    </row>
    <row r="69" spans="5:5" x14ac:dyDescent="0.25">
      <c r="E69" s="52"/>
    </row>
    <row r="70" spans="5:5" x14ac:dyDescent="0.25">
      <c r="E70" s="52"/>
    </row>
    <row r="71" spans="5:5" x14ac:dyDescent="0.25">
      <c r="E71" s="52"/>
    </row>
    <row r="72" spans="5:5" x14ac:dyDescent="0.25">
      <c r="E72" s="52"/>
    </row>
    <row r="73" spans="5:5" x14ac:dyDescent="0.25">
      <c r="E73" s="52"/>
    </row>
    <row r="74" spans="5:5" x14ac:dyDescent="0.25">
      <c r="E74" s="52"/>
    </row>
    <row r="75" spans="5:5" x14ac:dyDescent="0.25">
      <c r="E75" s="52"/>
    </row>
    <row r="76" spans="5:5" x14ac:dyDescent="0.25">
      <c r="E76" s="52"/>
    </row>
    <row r="77" spans="5:5" x14ac:dyDescent="0.25">
      <c r="E77" s="52"/>
    </row>
    <row r="78" spans="5:5" x14ac:dyDescent="0.25">
      <c r="E78" s="52"/>
    </row>
    <row r="79" spans="5:5" x14ac:dyDescent="0.25">
      <c r="E79" s="52"/>
    </row>
    <row r="80" spans="5:5" x14ac:dyDescent="0.25">
      <c r="E80" s="52"/>
    </row>
    <row r="81" spans="5:5" x14ac:dyDescent="0.25">
      <c r="E81" s="52"/>
    </row>
    <row r="82" spans="5:5" x14ac:dyDescent="0.25">
      <c r="E82" s="52"/>
    </row>
    <row r="83" spans="5:5" x14ac:dyDescent="0.25">
      <c r="E83" s="52"/>
    </row>
    <row r="84" spans="5:5" x14ac:dyDescent="0.25">
      <c r="E84" s="52"/>
    </row>
    <row r="85" spans="5:5" x14ac:dyDescent="0.25">
      <c r="E85" s="52"/>
    </row>
    <row r="86" spans="5:5" x14ac:dyDescent="0.25">
      <c r="E86" s="52"/>
    </row>
    <row r="87" spans="5:5" x14ac:dyDescent="0.25">
      <c r="E87" s="52"/>
    </row>
    <row r="88" spans="5:5" x14ac:dyDescent="0.25">
      <c r="E88" s="52"/>
    </row>
    <row r="89" spans="5:5" x14ac:dyDescent="0.25">
      <c r="E89" s="52"/>
    </row>
    <row r="90" spans="5:5" x14ac:dyDescent="0.25">
      <c r="E90" s="52"/>
    </row>
    <row r="91" spans="5:5" x14ac:dyDescent="0.25">
      <c r="E91" s="52"/>
    </row>
    <row r="92" spans="5:5" x14ac:dyDescent="0.25">
      <c r="E92" s="52"/>
    </row>
    <row r="93" spans="5:5" x14ac:dyDescent="0.25">
      <c r="E93" s="52"/>
    </row>
    <row r="94" spans="5:5" x14ac:dyDescent="0.25">
      <c r="E94" s="52"/>
    </row>
    <row r="95" spans="5:5" x14ac:dyDescent="0.25">
      <c r="E95" s="52"/>
    </row>
    <row r="96" spans="5:5" x14ac:dyDescent="0.25">
      <c r="E96" s="52"/>
    </row>
    <row r="97" spans="5:5" x14ac:dyDescent="0.25">
      <c r="E97" s="52"/>
    </row>
    <row r="98" spans="5:5" x14ac:dyDescent="0.25">
      <c r="E98" s="52"/>
    </row>
    <row r="99" spans="5:5" x14ac:dyDescent="0.25">
      <c r="E99" s="52"/>
    </row>
    <row r="100" spans="5:5" x14ac:dyDescent="0.25">
      <c r="E100" s="52"/>
    </row>
    <row r="101" spans="5:5" x14ac:dyDescent="0.25">
      <c r="E101" s="52"/>
    </row>
    <row r="102" spans="5:5" x14ac:dyDescent="0.25">
      <c r="E102" s="52"/>
    </row>
    <row r="103" spans="5:5" x14ac:dyDescent="0.25">
      <c r="E103" s="52"/>
    </row>
    <row r="104" spans="5:5" x14ac:dyDescent="0.25">
      <c r="E104" s="52"/>
    </row>
    <row r="105" spans="5:5" x14ac:dyDescent="0.25">
      <c r="E105" s="52"/>
    </row>
    <row r="106" spans="5:5" x14ac:dyDescent="0.25">
      <c r="E106" s="52"/>
    </row>
    <row r="107" spans="5:5" x14ac:dyDescent="0.25">
      <c r="E107" s="52"/>
    </row>
    <row r="108" spans="5:5" x14ac:dyDescent="0.25">
      <c r="E108" s="52"/>
    </row>
    <row r="109" spans="5:5" x14ac:dyDescent="0.25">
      <c r="E109" s="52"/>
    </row>
    <row r="110" spans="5:5" x14ac:dyDescent="0.25">
      <c r="E110" s="52"/>
    </row>
    <row r="111" spans="5:5" x14ac:dyDescent="0.25">
      <c r="E111" s="52"/>
    </row>
    <row r="112" spans="5:5" x14ac:dyDescent="0.25">
      <c r="E112" s="52"/>
    </row>
    <row r="113" spans="5:5" x14ac:dyDescent="0.25">
      <c r="E113" s="52"/>
    </row>
    <row r="114" spans="5:5" x14ac:dyDescent="0.25">
      <c r="E114" s="52"/>
    </row>
    <row r="115" spans="5:5" x14ac:dyDescent="0.25">
      <c r="E115" s="52"/>
    </row>
    <row r="116" spans="5:5" x14ac:dyDescent="0.25">
      <c r="E116" s="52"/>
    </row>
    <row r="117" spans="5:5" x14ac:dyDescent="0.25">
      <c r="E117" s="52"/>
    </row>
    <row r="118" spans="5:5" x14ac:dyDescent="0.25">
      <c r="E118" s="52"/>
    </row>
    <row r="119" spans="5:5" x14ac:dyDescent="0.25">
      <c r="E119" s="52"/>
    </row>
    <row r="120" spans="5:5" x14ac:dyDescent="0.25">
      <c r="E120" s="52"/>
    </row>
    <row r="121" spans="5:5" x14ac:dyDescent="0.25">
      <c r="E121" s="52"/>
    </row>
    <row r="122" spans="5:5" x14ac:dyDescent="0.25">
      <c r="E122" s="52"/>
    </row>
    <row r="123" spans="5:5" x14ac:dyDescent="0.25">
      <c r="E123" s="52"/>
    </row>
    <row r="124" spans="5:5" x14ac:dyDescent="0.25">
      <c r="E124" s="52"/>
    </row>
    <row r="125" spans="5:5" x14ac:dyDescent="0.25">
      <c r="E125" s="52"/>
    </row>
    <row r="126" spans="5:5" x14ac:dyDescent="0.25">
      <c r="E126" s="52"/>
    </row>
    <row r="127" spans="5:5" x14ac:dyDescent="0.25">
      <c r="E127" s="52"/>
    </row>
    <row r="128" spans="5:5" x14ac:dyDescent="0.25">
      <c r="E128" s="52"/>
    </row>
    <row r="129" spans="5:5" x14ac:dyDescent="0.25">
      <c r="E129" s="52"/>
    </row>
    <row r="130" spans="5:5" x14ac:dyDescent="0.25">
      <c r="E130" s="52"/>
    </row>
    <row r="131" spans="5:5" x14ac:dyDescent="0.25">
      <c r="E131" s="5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D5572-2967-4C67-AEB7-2EF27412634C}">
  <sheetPr codeName="Sheet49"/>
  <dimension ref="A1:I131"/>
  <sheetViews>
    <sheetView workbookViewId="0">
      <selection activeCell="A20" sqref="A20"/>
    </sheetView>
  </sheetViews>
  <sheetFormatPr defaultRowHeight="15" x14ac:dyDescent="0.25"/>
  <cols>
    <col min="1" max="1" width="33.5703125" style="26" customWidth="1"/>
    <col min="2" max="5" width="9.140625" style="26"/>
    <col min="6" max="6" width="13" style="26" customWidth="1"/>
    <col min="7" max="8" width="9.140625" style="26"/>
    <col min="9" max="9" width="15.140625" style="26" customWidth="1"/>
    <col min="10" max="16384" width="9.140625" style="26"/>
  </cols>
  <sheetData>
    <row r="1" spans="1:9" x14ac:dyDescent="0.25">
      <c r="A1" s="26" t="s">
        <v>1621</v>
      </c>
      <c r="B1" s="26">
        <v>300</v>
      </c>
    </row>
    <row r="2" spans="1:9" x14ac:dyDescent="0.25">
      <c r="A2" s="26" t="s">
        <v>1622</v>
      </c>
      <c r="B2" s="52">
        <v>3.5</v>
      </c>
      <c r="E2" s="44" t="s">
        <v>1623</v>
      </c>
      <c r="F2" s="44"/>
      <c r="G2" s="44"/>
      <c r="H2" s="44"/>
      <c r="I2" s="44"/>
    </row>
    <row r="3" spans="1:9" x14ac:dyDescent="0.25">
      <c r="A3" s="26" t="s">
        <v>1624</v>
      </c>
      <c r="B3" s="52">
        <v>6</v>
      </c>
      <c r="E3" s="44" t="s">
        <v>1625</v>
      </c>
      <c r="F3" s="44"/>
      <c r="G3" s="44"/>
      <c r="H3" s="44"/>
      <c r="I3" s="44"/>
    </row>
    <row r="4" spans="1:9" x14ac:dyDescent="0.25">
      <c r="A4" s="26" t="s">
        <v>1626</v>
      </c>
      <c r="B4" s="52">
        <v>2</v>
      </c>
      <c r="E4" s="60" t="s">
        <v>1627</v>
      </c>
      <c r="F4" s="44"/>
      <c r="G4" s="44"/>
      <c r="H4" s="44"/>
      <c r="I4" s="44"/>
    </row>
    <row r="5" spans="1:9" x14ac:dyDescent="0.25">
      <c r="A5" s="26" t="s">
        <v>1628</v>
      </c>
      <c r="B5" s="52">
        <v>0.5</v>
      </c>
      <c r="E5" s="60" t="s">
        <v>1629</v>
      </c>
      <c r="F5" s="44"/>
      <c r="G5" s="44"/>
      <c r="H5" s="44"/>
      <c r="I5" s="44"/>
    </row>
    <row r="6" spans="1:9" x14ac:dyDescent="0.25">
      <c r="A6" s="26" t="s">
        <v>1630</v>
      </c>
      <c r="B6" s="52">
        <v>40</v>
      </c>
      <c r="E6" s="60" t="s">
        <v>1631</v>
      </c>
      <c r="F6" s="44"/>
      <c r="G6" s="44"/>
      <c r="H6" s="44"/>
      <c r="I6" s="44"/>
    </row>
    <row r="7" spans="1:9" x14ac:dyDescent="0.25">
      <c r="A7" s="41" t="s">
        <v>1632</v>
      </c>
      <c r="B7" s="57">
        <v>250</v>
      </c>
      <c r="C7" s="44"/>
      <c r="D7" s="44"/>
      <c r="E7" s="60" t="s">
        <v>1633</v>
      </c>
      <c r="F7" s="44"/>
      <c r="G7" s="44"/>
      <c r="H7" s="44"/>
      <c r="I7" s="44"/>
    </row>
    <row r="8" spans="1:9" x14ac:dyDescent="0.25">
      <c r="A8" s="44"/>
      <c r="B8" s="44"/>
      <c r="C8" s="44"/>
      <c r="D8" s="44"/>
      <c r="E8" s="60" t="s">
        <v>1634</v>
      </c>
      <c r="F8" s="44"/>
      <c r="G8" s="44"/>
      <c r="H8" s="44"/>
      <c r="I8" s="44"/>
    </row>
    <row r="9" spans="1:9" x14ac:dyDescent="0.25">
      <c r="A9" s="44"/>
      <c r="B9" s="44"/>
      <c r="C9" s="44"/>
      <c r="D9" s="44"/>
      <c r="E9" s="60" t="s">
        <v>1635</v>
      </c>
      <c r="F9" s="44"/>
      <c r="G9" s="44"/>
      <c r="H9" s="44"/>
      <c r="I9" s="44"/>
    </row>
    <row r="10" spans="1:9" x14ac:dyDescent="0.25">
      <c r="A10" s="44" t="s">
        <v>1636</v>
      </c>
      <c r="B10" s="60">
        <f>IF(orderquantity&lt;demand,orderquantity,demand)</f>
        <v>250</v>
      </c>
      <c r="C10" s="44"/>
      <c r="D10" s="44"/>
      <c r="E10" s="60" t="s">
        <v>1637</v>
      </c>
      <c r="F10" s="44"/>
      <c r="G10" s="44"/>
      <c r="H10" s="44"/>
      <c r="I10" s="44"/>
    </row>
    <row r="11" spans="1:9" x14ac:dyDescent="0.25">
      <c r="A11" s="44" t="s">
        <v>1638</v>
      </c>
      <c r="B11" s="60">
        <f>soldfullprice*salesprice</f>
        <v>1500</v>
      </c>
      <c r="C11" s="44"/>
      <c r="D11" s="44"/>
      <c r="E11" s="60" t="s">
        <v>1639</v>
      </c>
      <c r="F11" s="44"/>
      <c r="G11" s="44"/>
      <c r="H11" s="44"/>
      <c r="I11" s="44"/>
    </row>
    <row r="12" spans="1:9" x14ac:dyDescent="0.25">
      <c r="A12" s="44" t="s">
        <v>1640</v>
      </c>
      <c r="B12" s="44">
        <f>orderquantity-soldfullprice</f>
        <v>50</v>
      </c>
      <c r="C12" s="44"/>
      <c r="D12" s="44"/>
      <c r="E12" s="60" t="s">
        <v>1641</v>
      </c>
      <c r="F12" s="44"/>
      <c r="G12" s="44"/>
      <c r="H12" s="44"/>
      <c r="I12" s="44"/>
    </row>
    <row r="13" spans="1:9" x14ac:dyDescent="0.25">
      <c r="A13" s="44" t="s">
        <v>1642</v>
      </c>
      <c r="B13" s="60">
        <f>IF(leftover&lt;limit_salvage1,leftover*salvage1,limit_salvage1*salvage1+(leftover-limit_salvage1)*salvage2)</f>
        <v>85</v>
      </c>
      <c r="C13" s="44"/>
      <c r="D13" s="44"/>
      <c r="E13" s="60" t="s">
        <v>1643</v>
      </c>
      <c r="F13" s="44"/>
      <c r="G13" s="44"/>
      <c r="H13" s="44"/>
      <c r="I13" s="44"/>
    </row>
    <row r="14" spans="1:9" x14ac:dyDescent="0.25">
      <c r="A14" s="44" t="s">
        <v>1644</v>
      </c>
      <c r="B14" s="60">
        <f>unitcost*orderquantity</f>
        <v>1050</v>
      </c>
      <c r="C14" s="44"/>
      <c r="D14" s="44"/>
      <c r="E14" s="60" t="s">
        <v>1645</v>
      </c>
      <c r="F14" s="44"/>
      <c r="G14" s="44"/>
      <c r="H14" s="44"/>
      <c r="I14" s="44"/>
    </row>
    <row r="15" spans="1:9" x14ac:dyDescent="0.25">
      <c r="A15" s="44" t="s">
        <v>23</v>
      </c>
      <c r="B15" s="60">
        <f>leftoverrevenue+fullpricerevenue-cost</f>
        <v>535</v>
      </c>
      <c r="C15" s="44"/>
      <c r="D15" s="44"/>
      <c r="E15" s="60"/>
      <c r="F15" s="44"/>
      <c r="G15" s="44"/>
      <c r="H15" s="44"/>
      <c r="I15" s="44"/>
    </row>
    <row r="16" spans="1:9" x14ac:dyDescent="0.25">
      <c r="A16" s="44"/>
      <c r="B16" s="44"/>
      <c r="C16" s="44"/>
      <c r="D16" s="44"/>
      <c r="E16" s="60"/>
      <c r="F16" s="44"/>
      <c r="G16" s="44"/>
      <c r="H16" s="44"/>
      <c r="I16" s="44"/>
    </row>
    <row r="17" spans="1:5" x14ac:dyDescent="0.25">
      <c r="A17" s="44"/>
      <c r="B17" s="44"/>
      <c r="C17" s="44"/>
      <c r="D17" s="44"/>
      <c r="E17" s="52"/>
    </row>
    <row r="18" spans="1:5" x14ac:dyDescent="0.25">
      <c r="A18" s="44"/>
      <c r="B18" s="44"/>
      <c r="C18" s="44"/>
      <c r="D18" s="44"/>
      <c r="E18" s="52"/>
    </row>
    <row r="19" spans="1:5" x14ac:dyDescent="0.25">
      <c r="A19" s="44"/>
      <c r="B19" s="44"/>
      <c r="C19" s="44"/>
      <c r="D19" s="44"/>
      <c r="E19" s="52"/>
    </row>
    <row r="20" spans="1:5" x14ac:dyDescent="0.25">
      <c r="E20" s="52"/>
    </row>
    <row r="21" spans="1:5" x14ac:dyDescent="0.25">
      <c r="E21" s="52"/>
    </row>
    <row r="22" spans="1:5" x14ac:dyDescent="0.25">
      <c r="E22" s="52"/>
    </row>
    <row r="23" spans="1:5" x14ac:dyDescent="0.25">
      <c r="E23" s="52"/>
    </row>
    <row r="24" spans="1:5" x14ac:dyDescent="0.25">
      <c r="E24" s="52"/>
    </row>
    <row r="25" spans="1:5" x14ac:dyDescent="0.25">
      <c r="E25" s="52"/>
    </row>
    <row r="26" spans="1:5" x14ac:dyDescent="0.25">
      <c r="E26" s="52"/>
    </row>
    <row r="27" spans="1:5" x14ac:dyDescent="0.25">
      <c r="E27" s="52"/>
    </row>
    <row r="28" spans="1:5" x14ac:dyDescent="0.25">
      <c r="E28" s="52"/>
    </row>
    <row r="29" spans="1:5" x14ac:dyDescent="0.25">
      <c r="E29" s="52"/>
    </row>
    <row r="30" spans="1:5" x14ac:dyDescent="0.25">
      <c r="E30" s="52"/>
    </row>
    <row r="31" spans="1:5" x14ac:dyDescent="0.25">
      <c r="E31" s="52"/>
    </row>
    <row r="32" spans="1:5" x14ac:dyDescent="0.25">
      <c r="E32" s="52"/>
    </row>
    <row r="33" spans="5:5" x14ac:dyDescent="0.25">
      <c r="E33" s="52"/>
    </row>
    <row r="34" spans="5:5" x14ac:dyDescent="0.25">
      <c r="E34" s="52"/>
    </row>
    <row r="35" spans="5:5" x14ac:dyDescent="0.25">
      <c r="E35" s="52"/>
    </row>
    <row r="36" spans="5:5" x14ac:dyDescent="0.25">
      <c r="E36" s="52"/>
    </row>
    <row r="37" spans="5:5" x14ac:dyDescent="0.25">
      <c r="E37" s="52"/>
    </row>
    <row r="38" spans="5:5" x14ac:dyDescent="0.25">
      <c r="E38" s="52"/>
    </row>
    <row r="39" spans="5:5" x14ac:dyDescent="0.25">
      <c r="E39" s="52"/>
    </row>
    <row r="40" spans="5:5" x14ac:dyDescent="0.25">
      <c r="E40" s="52"/>
    </row>
    <row r="41" spans="5:5" x14ac:dyDescent="0.25">
      <c r="E41" s="52"/>
    </row>
    <row r="42" spans="5:5" x14ac:dyDescent="0.25">
      <c r="E42" s="52"/>
    </row>
    <row r="43" spans="5:5" x14ac:dyDescent="0.25">
      <c r="E43" s="52"/>
    </row>
    <row r="44" spans="5:5" x14ac:dyDescent="0.25">
      <c r="E44" s="52"/>
    </row>
    <row r="45" spans="5:5" x14ac:dyDescent="0.25">
      <c r="E45" s="52"/>
    </row>
    <row r="46" spans="5:5" x14ac:dyDescent="0.25">
      <c r="E46" s="52"/>
    </row>
    <row r="47" spans="5:5" x14ac:dyDescent="0.25">
      <c r="E47" s="52"/>
    </row>
    <row r="48" spans="5:5" x14ac:dyDescent="0.25">
      <c r="E48" s="52"/>
    </row>
    <row r="49" spans="5:5" x14ac:dyDescent="0.25">
      <c r="E49" s="52"/>
    </row>
    <row r="50" spans="5:5" x14ac:dyDescent="0.25">
      <c r="E50" s="52"/>
    </row>
    <row r="51" spans="5:5" x14ac:dyDescent="0.25">
      <c r="E51" s="52"/>
    </row>
    <row r="52" spans="5:5" x14ac:dyDescent="0.25">
      <c r="E52" s="52"/>
    </row>
    <row r="53" spans="5:5" x14ac:dyDescent="0.25">
      <c r="E53" s="52"/>
    </row>
    <row r="54" spans="5:5" x14ac:dyDescent="0.25">
      <c r="E54" s="52"/>
    </row>
    <row r="55" spans="5:5" x14ac:dyDescent="0.25">
      <c r="E55" s="52"/>
    </row>
    <row r="56" spans="5:5" x14ac:dyDescent="0.25">
      <c r="E56" s="52"/>
    </row>
    <row r="57" spans="5:5" x14ac:dyDescent="0.25">
      <c r="E57" s="52"/>
    </row>
    <row r="58" spans="5:5" x14ac:dyDescent="0.25">
      <c r="E58" s="52"/>
    </row>
    <row r="59" spans="5:5" x14ac:dyDescent="0.25">
      <c r="E59" s="52"/>
    </row>
    <row r="60" spans="5:5" x14ac:dyDescent="0.25">
      <c r="E60" s="52"/>
    </row>
    <row r="61" spans="5:5" x14ac:dyDescent="0.25">
      <c r="E61" s="52"/>
    </row>
    <row r="62" spans="5:5" x14ac:dyDescent="0.25">
      <c r="E62" s="52"/>
    </row>
    <row r="63" spans="5:5" x14ac:dyDescent="0.25">
      <c r="E63" s="52"/>
    </row>
    <row r="64" spans="5:5" x14ac:dyDescent="0.25">
      <c r="E64" s="52"/>
    </row>
    <row r="65" spans="5:5" x14ac:dyDescent="0.25">
      <c r="E65" s="52"/>
    </row>
    <row r="66" spans="5:5" x14ac:dyDescent="0.25">
      <c r="E66" s="52"/>
    </row>
    <row r="67" spans="5:5" x14ac:dyDescent="0.25">
      <c r="E67" s="52"/>
    </row>
    <row r="68" spans="5:5" x14ac:dyDescent="0.25">
      <c r="E68" s="52"/>
    </row>
    <row r="69" spans="5:5" x14ac:dyDescent="0.25">
      <c r="E69" s="52"/>
    </row>
    <row r="70" spans="5:5" x14ac:dyDescent="0.25">
      <c r="E70" s="52"/>
    </row>
    <row r="71" spans="5:5" x14ac:dyDescent="0.25">
      <c r="E71" s="52"/>
    </row>
    <row r="72" spans="5:5" x14ac:dyDescent="0.25">
      <c r="E72" s="52"/>
    </row>
    <row r="73" spans="5:5" x14ac:dyDescent="0.25">
      <c r="E73" s="52"/>
    </row>
    <row r="74" spans="5:5" x14ac:dyDescent="0.25">
      <c r="E74" s="52"/>
    </row>
    <row r="75" spans="5:5" x14ac:dyDescent="0.25">
      <c r="E75" s="52"/>
    </row>
    <row r="76" spans="5:5" x14ac:dyDescent="0.25">
      <c r="E76" s="52"/>
    </row>
    <row r="77" spans="5:5" x14ac:dyDescent="0.25">
      <c r="E77" s="52"/>
    </row>
    <row r="78" spans="5:5" x14ac:dyDescent="0.25">
      <c r="E78" s="52"/>
    </row>
    <row r="79" spans="5:5" x14ac:dyDescent="0.25">
      <c r="E79" s="52"/>
    </row>
    <row r="80" spans="5:5" x14ac:dyDescent="0.25">
      <c r="E80" s="52"/>
    </row>
    <row r="81" spans="5:5" x14ac:dyDescent="0.25">
      <c r="E81" s="52"/>
    </row>
    <row r="82" spans="5:5" x14ac:dyDescent="0.25">
      <c r="E82" s="52"/>
    </row>
    <row r="83" spans="5:5" x14ac:dyDescent="0.25">
      <c r="E83" s="52"/>
    </row>
    <row r="84" spans="5:5" x14ac:dyDescent="0.25">
      <c r="E84" s="52"/>
    </row>
    <row r="85" spans="5:5" x14ac:dyDescent="0.25">
      <c r="E85" s="52"/>
    </row>
    <row r="86" spans="5:5" x14ac:dyDescent="0.25">
      <c r="E86" s="52"/>
    </row>
    <row r="87" spans="5:5" x14ac:dyDescent="0.25">
      <c r="E87" s="52"/>
    </row>
    <row r="88" spans="5:5" x14ac:dyDescent="0.25">
      <c r="E88" s="52"/>
    </row>
    <row r="89" spans="5:5" x14ac:dyDescent="0.25">
      <c r="E89" s="52"/>
    </row>
    <row r="90" spans="5:5" x14ac:dyDescent="0.25">
      <c r="E90" s="52"/>
    </row>
    <row r="91" spans="5:5" x14ac:dyDescent="0.25">
      <c r="E91" s="52"/>
    </row>
    <row r="92" spans="5:5" x14ac:dyDescent="0.25">
      <c r="E92" s="52"/>
    </row>
    <row r="93" spans="5:5" x14ac:dyDescent="0.25">
      <c r="E93" s="52"/>
    </row>
    <row r="94" spans="5:5" x14ac:dyDescent="0.25">
      <c r="E94" s="52"/>
    </row>
    <row r="95" spans="5:5" x14ac:dyDescent="0.25">
      <c r="E95" s="52"/>
    </row>
    <row r="96" spans="5:5" x14ac:dyDescent="0.25">
      <c r="E96" s="52"/>
    </row>
    <row r="97" spans="5:5" x14ac:dyDescent="0.25">
      <c r="E97" s="52"/>
    </row>
    <row r="98" spans="5:5" x14ac:dyDescent="0.25">
      <c r="E98" s="52"/>
    </row>
    <row r="99" spans="5:5" x14ac:dyDescent="0.25">
      <c r="E99" s="52"/>
    </row>
    <row r="100" spans="5:5" x14ac:dyDescent="0.25">
      <c r="E100" s="52"/>
    </row>
    <row r="101" spans="5:5" x14ac:dyDescent="0.25">
      <c r="E101" s="52"/>
    </row>
    <row r="102" spans="5:5" x14ac:dyDescent="0.25">
      <c r="E102" s="52"/>
    </row>
    <row r="103" spans="5:5" x14ac:dyDescent="0.25">
      <c r="E103" s="52"/>
    </row>
    <row r="104" spans="5:5" x14ac:dyDescent="0.25">
      <c r="E104" s="52"/>
    </row>
    <row r="105" spans="5:5" x14ac:dyDescent="0.25">
      <c r="E105" s="52"/>
    </row>
    <row r="106" spans="5:5" x14ac:dyDescent="0.25">
      <c r="E106" s="52"/>
    </row>
    <row r="107" spans="5:5" x14ac:dyDescent="0.25">
      <c r="E107" s="52"/>
    </row>
    <row r="108" spans="5:5" x14ac:dyDescent="0.25">
      <c r="E108" s="52"/>
    </row>
    <row r="109" spans="5:5" x14ac:dyDescent="0.25">
      <c r="E109" s="52"/>
    </row>
    <row r="110" spans="5:5" x14ac:dyDescent="0.25">
      <c r="E110" s="52"/>
    </row>
    <row r="111" spans="5:5" x14ac:dyDescent="0.25">
      <c r="E111" s="52"/>
    </row>
    <row r="112" spans="5:5" x14ac:dyDescent="0.25">
      <c r="E112" s="52"/>
    </row>
    <row r="113" spans="5:5" x14ac:dyDescent="0.25">
      <c r="E113" s="52"/>
    </row>
    <row r="114" spans="5:5" x14ac:dyDescent="0.25">
      <c r="E114" s="52"/>
    </row>
    <row r="115" spans="5:5" x14ac:dyDescent="0.25">
      <c r="E115" s="52"/>
    </row>
    <row r="116" spans="5:5" x14ac:dyDescent="0.25">
      <c r="E116" s="52"/>
    </row>
    <row r="117" spans="5:5" x14ac:dyDescent="0.25">
      <c r="E117" s="52"/>
    </row>
    <row r="118" spans="5:5" x14ac:dyDescent="0.25">
      <c r="E118" s="52"/>
    </row>
    <row r="119" spans="5:5" x14ac:dyDescent="0.25">
      <c r="E119" s="52"/>
    </row>
    <row r="120" spans="5:5" x14ac:dyDescent="0.25">
      <c r="E120" s="52"/>
    </row>
    <row r="121" spans="5:5" x14ac:dyDescent="0.25">
      <c r="E121" s="52"/>
    </row>
    <row r="122" spans="5:5" x14ac:dyDescent="0.25">
      <c r="E122" s="52"/>
    </row>
    <row r="123" spans="5:5" x14ac:dyDescent="0.25">
      <c r="E123" s="52"/>
    </row>
    <row r="124" spans="5:5" x14ac:dyDescent="0.25">
      <c r="E124" s="52"/>
    </row>
    <row r="125" spans="5:5" x14ac:dyDescent="0.25">
      <c r="E125" s="52"/>
    </row>
    <row r="126" spans="5:5" x14ac:dyDescent="0.25">
      <c r="E126" s="52"/>
    </row>
    <row r="127" spans="5:5" x14ac:dyDescent="0.25">
      <c r="E127" s="52"/>
    </row>
    <row r="128" spans="5:5" x14ac:dyDescent="0.25">
      <c r="E128" s="52"/>
    </row>
    <row r="129" spans="5:5" x14ac:dyDescent="0.25">
      <c r="E129" s="52"/>
    </row>
    <row r="130" spans="5:5" x14ac:dyDescent="0.25">
      <c r="E130" s="52"/>
    </row>
    <row r="131" spans="5:5" x14ac:dyDescent="0.25">
      <c r="E131" s="5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98D10-192A-4534-BF15-5B3DD497B580}">
  <sheetPr codeName="Sheet5">
    <pageSetUpPr fitToPage="1"/>
  </sheetPr>
  <dimension ref="A1:J67"/>
  <sheetViews>
    <sheetView topLeftCell="G29" workbookViewId="0">
      <selection activeCell="J40" sqref="J40"/>
    </sheetView>
  </sheetViews>
  <sheetFormatPr defaultColWidth="9.28515625" defaultRowHeight="12.75" x14ac:dyDescent="0.2"/>
  <cols>
    <col min="1" max="1" width="9.28515625" style="13" customWidth="1"/>
    <col min="2" max="2" width="11.28515625" style="13" customWidth="1"/>
    <col min="3" max="16384" width="9.28515625" style="13"/>
  </cols>
  <sheetData>
    <row r="1" spans="1:10" x14ac:dyDescent="0.2">
      <c r="A1" s="12"/>
      <c r="B1" s="12"/>
      <c r="C1" s="12"/>
      <c r="F1" s="12"/>
    </row>
    <row r="2" spans="1:10" x14ac:dyDescent="0.2">
      <c r="C2" s="12"/>
    </row>
    <row r="3" spans="1:10" x14ac:dyDescent="0.2">
      <c r="A3" s="14"/>
      <c r="B3" s="13" t="s">
        <v>37</v>
      </c>
      <c r="C3" s="12" t="s">
        <v>38</v>
      </c>
      <c r="D3" s="15">
        <v>0.02</v>
      </c>
      <c r="E3" s="14"/>
      <c r="F3" s="13" t="s">
        <v>39</v>
      </c>
      <c r="G3" s="15"/>
      <c r="H3" s="15">
        <v>0.15</v>
      </c>
    </row>
    <row r="4" spans="1:10" x14ac:dyDescent="0.2">
      <c r="A4" s="14"/>
      <c r="B4" s="13" t="s">
        <v>40</v>
      </c>
      <c r="C4" s="12" t="s">
        <v>41</v>
      </c>
      <c r="D4" s="16">
        <v>1000</v>
      </c>
      <c r="E4" s="14"/>
      <c r="F4" s="13" t="s">
        <v>42</v>
      </c>
      <c r="H4" s="15">
        <v>7.0000000000000007E-2</v>
      </c>
    </row>
    <row r="5" spans="1:10" x14ac:dyDescent="0.2">
      <c r="A5" s="14"/>
      <c r="B5" s="13" t="s">
        <v>43</v>
      </c>
      <c r="C5" s="12" t="s">
        <v>44</v>
      </c>
      <c r="D5" s="15">
        <v>0.1</v>
      </c>
      <c r="E5" s="14"/>
      <c r="F5" s="13" t="s">
        <v>45</v>
      </c>
      <c r="H5" s="15">
        <v>0.6</v>
      </c>
    </row>
    <row r="6" spans="1:10" x14ac:dyDescent="0.2">
      <c r="A6" s="14"/>
      <c r="B6" s="13" t="s">
        <v>46</v>
      </c>
      <c r="C6" s="12" t="s">
        <v>47</v>
      </c>
      <c r="D6" s="15">
        <v>0.05</v>
      </c>
      <c r="E6" s="14"/>
      <c r="F6" s="13" t="s">
        <v>48</v>
      </c>
      <c r="H6" s="15">
        <v>0.9</v>
      </c>
    </row>
    <row r="7" spans="1:10" x14ac:dyDescent="0.2">
      <c r="A7" s="14"/>
      <c r="B7" s="13" t="s">
        <v>49</v>
      </c>
      <c r="C7" s="12" t="s">
        <v>50</v>
      </c>
      <c r="D7" s="15">
        <v>0.53</v>
      </c>
    </row>
    <row r="8" spans="1:10" x14ac:dyDescent="0.2">
      <c r="A8" s="14"/>
      <c r="B8" s="13" t="s">
        <v>51</v>
      </c>
      <c r="C8" s="12" t="s">
        <v>52</v>
      </c>
      <c r="D8" s="15">
        <v>0.75</v>
      </c>
    </row>
    <row r="9" spans="1:10" x14ac:dyDescent="0.2">
      <c r="A9" s="14"/>
      <c r="B9" s="13" t="s">
        <v>53</v>
      </c>
      <c r="C9" s="12" t="s">
        <v>54</v>
      </c>
      <c r="D9" s="15">
        <v>0.1</v>
      </c>
    </row>
    <row r="10" spans="1:10" x14ac:dyDescent="0.2">
      <c r="B10" s="13" t="s">
        <v>55</v>
      </c>
      <c r="C10" s="12" t="s">
        <v>56</v>
      </c>
      <c r="D10" s="15">
        <v>0.09</v>
      </c>
      <c r="J10" s="12"/>
    </row>
    <row r="11" spans="1:10" x14ac:dyDescent="0.2">
      <c r="A11" s="12"/>
      <c r="B11" s="12" t="s">
        <v>57</v>
      </c>
      <c r="C11" s="12"/>
      <c r="H11" s="15"/>
    </row>
    <row r="12" spans="1:10" x14ac:dyDescent="0.2">
      <c r="C12" s="12"/>
      <c r="D12" s="17">
        <v>0</v>
      </c>
      <c r="E12" s="18">
        <v>1</v>
      </c>
      <c r="F12" s="18">
        <v>2</v>
      </c>
      <c r="G12" s="18">
        <v>3</v>
      </c>
      <c r="H12" s="18">
        <v>4</v>
      </c>
    </row>
    <row r="13" spans="1:10" x14ac:dyDescent="0.2">
      <c r="B13" s="13" t="s">
        <v>58</v>
      </c>
      <c r="C13" s="12"/>
      <c r="D13" s="19"/>
      <c r="E13" s="13">
        <f ca="1">IF(E21&gt;0,0,MAX(0,E25-E14-E17))</f>
        <v>0</v>
      </c>
      <c r="F13" s="13">
        <f ca="1">IF(F21&gt;0,0,MAX(0,F25-F14-F17))</f>
        <v>0</v>
      </c>
      <c r="G13" s="13">
        <f ca="1">IF(G21&gt;0,0,MAX(0,G25-G14-G17))</f>
        <v>0</v>
      </c>
      <c r="H13" s="13">
        <f ca="1">IF(H21&gt;0,0,MAX(0,H25-H14-H17))</f>
        <v>4.7639369821642958</v>
      </c>
    </row>
    <row r="14" spans="1:10" x14ac:dyDescent="0.2">
      <c r="A14" s="14"/>
      <c r="B14" s="13" t="s">
        <v>59</v>
      </c>
      <c r="C14" s="12"/>
      <c r="D14" s="19">
        <v>150</v>
      </c>
      <c r="E14" s="13">
        <f>$H$3*E28</f>
        <v>153</v>
      </c>
      <c r="F14" s="13">
        <f>$H$3*F28</f>
        <v>156.06</v>
      </c>
      <c r="G14" s="13">
        <f>$H$3*G28</f>
        <v>159.18120000000002</v>
      </c>
      <c r="H14" s="13">
        <f>$H$3*H28</f>
        <v>162.364824</v>
      </c>
    </row>
    <row r="15" spans="1:10" x14ac:dyDescent="0.2">
      <c r="A15" s="14"/>
      <c r="B15" s="13" t="s">
        <v>60</v>
      </c>
      <c r="C15" s="12"/>
      <c r="D15" s="20">
        <v>900</v>
      </c>
      <c r="E15" s="21">
        <f ca="1">E17+E16</f>
        <v>1013.3333333333334</v>
      </c>
      <c r="F15" s="21">
        <f ca="1">F17+F16</f>
        <v>1139.525925925926</v>
      </c>
      <c r="G15" s="21">
        <f ca="1">G17+G16</f>
        <v>1280.0119176954736</v>
      </c>
      <c r="H15" s="21">
        <f ca="1">H17+H16</f>
        <v>1436.3849041060816</v>
      </c>
    </row>
    <row r="16" spans="1:10" x14ac:dyDescent="0.2">
      <c r="A16" s="14"/>
      <c r="B16" s="13" t="s">
        <v>61</v>
      </c>
      <c r="C16" s="12"/>
      <c r="D16" s="20">
        <v>300</v>
      </c>
      <c r="E16" s="21">
        <f ca="1">D16+E30</f>
        <v>401.33333333333331</v>
      </c>
      <c r="F16" s="21">
        <f ca="1">E16+F30</f>
        <v>515.28592592592588</v>
      </c>
      <c r="G16" s="21">
        <f ca="1">F16+G30</f>
        <v>643.28711769547317</v>
      </c>
      <c r="H16" s="21">
        <f ca="1">G16+H30</f>
        <v>786.92560810608131</v>
      </c>
    </row>
    <row r="17" spans="1:9" x14ac:dyDescent="0.2">
      <c r="A17" s="14"/>
      <c r="B17" s="13" t="s">
        <v>62</v>
      </c>
      <c r="C17" s="12"/>
      <c r="D17" s="19">
        <f>D15-D16</f>
        <v>600</v>
      </c>
      <c r="E17" s="13">
        <f>$H$5*E28</f>
        <v>612</v>
      </c>
      <c r="F17" s="13">
        <f>$H$5*F28</f>
        <v>624.24</v>
      </c>
      <c r="G17" s="13">
        <f>$H$5*G28</f>
        <v>636.72480000000007</v>
      </c>
      <c r="H17" s="13">
        <f>$H$5*H28</f>
        <v>649.45929599999999</v>
      </c>
    </row>
    <row r="18" spans="1:9" x14ac:dyDescent="0.2">
      <c r="A18" s="14"/>
      <c r="B18" s="13" t="s">
        <v>63</v>
      </c>
      <c r="C18" s="12"/>
      <c r="D18" s="13">
        <f>SUM(D13,D14,D17)</f>
        <v>750</v>
      </c>
      <c r="E18" s="13">
        <f ca="1">SUM(E13,E14,E17)</f>
        <v>765</v>
      </c>
      <c r="F18" s="13">
        <f ca="1">SUM(F13,F14,F17)</f>
        <v>780.3</v>
      </c>
      <c r="G18" s="13">
        <f ca="1">SUM(G13,G14,G17)</f>
        <v>795.90600000000006</v>
      </c>
      <c r="H18" s="13">
        <f ca="1">SUM(H13,H14,H17)</f>
        <v>816.58805698216429</v>
      </c>
    </row>
    <row r="19" spans="1:9" x14ac:dyDescent="0.2">
      <c r="A19" s="14"/>
      <c r="C19" s="12"/>
      <c r="D19" s="19"/>
    </row>
    <row r="20" spans="1:9" x14ac:dyDescent="0.2">
      <c r="A20" s="14"/>
      <c r="B20" s="13" t="s">
        <v>64</v>
      </c>
      <c r="C20" s="12"/>
      <c r="D20" s="19">
        <v>70</v>
      </c>
      <c r="E20" s="13">
        <f>$H$4*E28</f>
        <v>71.400000000000006</v>
      </c>
      <c r="F20" s="13">
        <f>$H$4*F28</f>
        <v>72.828000000000017</v>
      </c>
      <c r="G20" s="13">
        <f>$H$4*G28</f>
        <v>74.284560000000013</v>
      </c>
      <c r="H20" s="13">
        <f>$H$4*H28</f>
        <v>75.770251200000018</v>
      </c>
    </row>
    <row r="21" spans="1:9" x14ac:dyDescent="0.2">
      <c r="A21" s="14"/>
      <c r="B21" s="13" t="s">
        <v>65</v>
      </c>
      <c r="C21" s="12"/>
      <c r="D21" s="19">
        <v>180</v>
      </c>
      <c r="E21" s="13">
        <f ca="1">IF(E18&gt;E20+E24,E18-E20-E24,0)</f>
        <v>130.82936445630753</v>
      </c>
      <c r="F21" s="13">
        <f ca="1">IF(F18&gt;F20+F24,F18-F20-F24,0)</f>
        <v>83.159624272675046</v>
      </c>
      <c r="G21" s="13">
        <f ca="1">IF(G18&gt;G20+G24,G18-G20-G24,0)</f>
        <v>37.686976917127708</v>
      </c>
      <c r="H21" s="13">
        <f ca="1">IF(H18&gt;H20+H24,H18-H20-H24,0)</f>
        <v>0</v>
      </c>
    </row>
    <row r="22" spans="1:9" x14ac:dyDescent="0.2">
      <c r="A22" s="14"/>
      <c r="B22" s="13" t="s">
        <v>66</v>
      </c>
      <c r="C22" s="12"/>
      <c r="D22" s="20">
        <v>400</v>
      </c>
      <c r="E22" s="21">
        <v>400</v>
      </c>
      <c r="F22" s="21">
        <v>400</v>
      </c>
      <c r="G22" s="21">
        <v>400</v>
      </c>
      <c r="H22" s="21">
        <v>400</v>
      </c>
    </row>
    <row r="23" spans="1:9" x14ac:dyDescent="0.2">
      <c r="A23" s="14"/>
      <c r="B23" s="13" t="s">
        <v>67</v>
      </c>
      <c r="C23" s="12"/>
      <c r="D23" s="20">
        <v>100</v>
      </c>
      <c r="E23" s="21">
        <f ca="1">E41</f>
        <v>162.77063554369252</v>
      </c>
      <c r="F23" s="21">
        <f ca="1">F41</f>
        <v>224.31237572732499</v>
      </c>
      <c r="G23" s="21">
        <f ca="1">G41</f>
        <v>283.93446308287241</v>
      </c>
      <c r="H23" s="21">
        <f ca="1">H41</f>
        <v>340.8178057821641</v>
      </c>
    </row>
    <row r="24" spans="1:9" x14ac:dyDescent="0.2">
      <c r="A24" s="14"/>
      <c r="B24" s="13" t="s">
        <v>68</v>
      </c>
      <c r="C24" s="12"/>
      <c r="D24" s="19">
        <f>SUM(D22:D23)</f>
        <v>500</v>
      </c>
      <c r="E24" s="13">
        <f ca="1">SUM(E22:E23)</f>
        <v>562.77063554369249</v>
      </c>
      <c r="F24" s="13">
        <f ca="1">SUM(F22:F23)</f>
        <v>624.31237572732493</v>
      </c>
      <c r="G24" s="13">
        <f ca="1">SUM(G22:G23)</f>
        <v>683.93446308287241</v>
      </c>
      <c r="H24" s="13">
        <f ca="1">SUM(H22:H23)</f>
        <v>740.8178057821641</v>
      </c>
    </row>
    <row r="25" spans="1:9" x14ac:dyDescent="0.2">
      <c r="A25" s="14"/>
      <c r="B25" s="13" t="s">
        <v>69</v>
      </c>
      <c r="C25" s="12"/>
      <c r="D25" s="13">
        <f>SUM(D20,D21,D24)</f>
        <v>750</v>
      </c>
      <c r="E25" s="13">
        <f ca="1">SUM(E20,E21,E24)</f>
        <v>765</v>
      </c>
      <c r="F25" s="13">
        <f ca="1">SUM(F20,F21,F24)</f>
        <v>780.3</v>
      </c>
      <c r="G25" s="13">
        <f ca="1">SUM(G20,G21,G24)</f>
        <v>795.90600000000018</v>
      </c>
      <c r="H25" s="13">
        <f ca="1">SUM(H20,H21,H24)</f>
        <v>816.58805698216406</v>
      </c>
    </row>
    <row r="26" spans="1:9" x14ac:dyDescent="0.2">
      <c r="C26" s="12"/>
    </row>
    <row r="27" spans="1:9" x14ac:dyDescent="0.2">
      <c r="A27" s="12"/>
      <c r="B27" s="12" t="s">
        <v>70</v>
      </c>
      <c r="C27" s="12"/>
      <c r="D27" s="18">
        <v>0</v>
      </c>
      <c r="E27" s="18">
        <v>1</v>
      </c>
      <c r="F27" s="18">
        <v>2</v>
      </c>
      <c r="G27" s="18">
        <v>3</v>
      </c>
      <c r="H27" s="18">
        <v>4</v>
      </c>
    </row>
    <row r="28" spans="1:9" x14ac:dyDescent="0.2">
      <c r="A28" s="14"/>
      <c r="B28" s="13" t="s">
        <v>71</v>
      </c>
      <c r="C28" s="12"/>
      <c r="D28" s="13">
        <v>1000</v>
      </c>
      <c r="E28" s="13">
        <f>D28*(1+SG)</f>
        <v>1020</v>
      </c>
      <c r="F28" s="13">
        <f>E28*(1+SG)</f>
        <v>1040.4000000000001</v>
      </c>
      <c r="G28" s="13">
        <f>F28*(1+SG)</f>
        <v>1061.2080000000001</v>
      </c>
      <c r="H28" s="13">
        <f>G28*(1+SG)</f>
        <v>1082.4321600000001</v>
      </c>
    </row>
    <row r="29" spans="1:9" x14ac:dyDescent="0.2">
      <c r="A29" s="14"/>
      <c r="B29" s="13" t="s">
        <v>72</v>
      </c>
      <c r="C29" s="12"/>
      <c r="D29" s="13">
        <v>700</v>
      </c>
      <c r="E29" s="13">
        <f>COGS*E28</f>
        <v>765</v>
      </c>
      <c r="F29" s="13">
        <f>COGS*F28</f>
        <v>780.30000000000007</v>
      </c>
      <c r="G29" s="13">
        <f>COGS*G28</f>
        <v>795.90600000000006</v>
      </c>
      <c r="H29" s="13">
        <f>COGS*H28</f>
        <v>811.82411999999999</v>
      </c>
      <c r="I29" s="13" t="s">
        <v>73</v>
      </c>
    </row>
    <row r="30" spans="1:9" x14ac:dyDescent="0.2">
      <c r="A30" s="14"/>
      <c r="B30" s="13" t="s">
        <v>74</v>
      </c>
      <c r="C30" s="12"/>
      <c r="E30" s="13">
        <f ca="1">DEP*E15</f>
        <v>101.33333333333334</v>
      </c>
      <c r="F30" s="13">
        <f ca="1">DEP*F15</f>
        <v>113.95259259259261</v>
      </c>
      <c r="G30" s="13">
        <f ca="1">DEP*G15</f>
        <v>128.00119176954738</v>
      </c>
      <c r="H30" s="13">
        <f ca="1">DEP*H15</f>
        <v>143.63849041060817</v>
      </c>
      <c r="I30" s="13" t="s">
        <v>75</v>
      </c>
    </row>
    <row r="31" spans="1:9" x14ac:dyDescent="0.2">
      <c r="A31" s="14"/>
      <c r="B31" s="13" t="s">
        <v>76</v>
      </c>
      <c r="C31" s="12"/>
      <c r="E31" s="13">
        <f ca="1">E28-E29-E30</f>
        <v>153.66666666666666</v>
      </c>
      <c r="F31" s="13">
        <f ca="1">F28-F29-F30</f>
        <v>146.1474074074074</v>
      </c>
      <c r="G31" s="13">
        <f ca="1">G28-G29-G30</f>
        <v>137.30080823045265</v>
      </c>
      <c r="H31" s="13">
        <f ca="1">H28-H29-H30</f>
        <v>126.9695495893919</v>
      </c>
    </row>
    <row r="32" spans="1:9" x14ac:dyDescent="0.2">
      <c r="A32" s="14"/>
      <c r="B32" s="13" t="s">
        <v>77</v>
      </c>
      <c r="C32" s="12"/>
      <c r="E32" s="13">
        <f ca="1">IF(E31&lt;0,0.16,IF(E34/E31&gt;0.1,0.13,0.1))</f>
        <v>0.1</v>
      </c>
      <c r="F32" s="13">
        <f ca="1">IF(F31&lt;0,0.16,IF(F34/F31&gt;0.1,0.13,0.1))</f>
        <v>0.1</v>
      </c>
      <c r="G32" s="13">
        <f ca="1">IF(G31&lt;0,0.16,IF(G34/G31&gt;0.1,0.13,0.1))</f>
        <v>0.1</v>
      </c>
      <c r="H32" s="13">
        <f ca="1">IF(H31&lt;0,0.16,IF(H34/H31&gt;0.1,0.13,0.1))</f>
        <v>0.1</v>
      </c>
    </row>
    <row r="33" spans="1:8" x14ac:dyDescent="0.2">
      <c r="A33" s="14"/>
      <c r="B33" s="13" t="s">
        <v>78</v>
      </c>
      <c r="C33" s="12"/>
      <c r="E33" s="13">
        <f ca="1">LAIR*E13</f>
        <v>0</v>
      </c>
      <c r="F33" s="13">
        <f ca="1">$D$10*F13</f>
        <v>0</v>
      </c>
      <c r="G33" s="13">
        <f ca="1">$D$10*G13</f>
        <v>0</v>
      </c>
      <c r="H33" s="13">
        <f ca="1">$D$10*H13</f>
        <v>0.42875432839478661</v>
      </c>
    </row>
    <row r="34" spans="1:8" x14ac:dyDescent="0.2">
      <c r="A34" s="14"/>
      <c r="B34" s="13" t="s">
        <v>79</v>
      </c>
      <c r="C34" s="12"/>
      <c r="E34" s="13">
        <f ca="1">E32*E21</f>
        <v>13.082936445630754</v>
      </c>
      <c r="F34" s="13">
        <f ca="1">F32*F21</f>
        <v>8.3159624272675057</v>
      </c>
      <c r="G34" s="13">
        <f ca="1">G32*G21</f>
        <v>3.768697691712771</v>
      </c>
      <c r="H34" s="13">
        <f ca="1">H32*H21</f>
        <v>0</v>
      </c>
    </row>
    <row r="35" spans="1:8" x14ac:dyDescent="0.2">
      <c r="A35" s="14"/>
      <c r="B35" s="13" t="s">
        <v>80</v>
      </c>
      <c r="C35" s="12"/>
      <c r="E35" s="13">
        <f ca="1">E31-E34+E33</f>
        <v>140.58373022103589</v>
      </c>
      <c r="F35" s="13">
        <f ca="1">F31-F34+F33</f>
        <v>137.83144498013991</v>
      </c>
      <c r="G35" s="13">
        <f ca="1">G31-G34+G33</f>
        <v>133.53211053873989</v>
      </c>
      <c r="H35" s="13">
        <f ca="1">H31-H34+H33</f>
        <v>127.39830391778669</v>
      </c>
    </row>
    <row r="36" spans="1:8" x14ac:dyDescent="0.2">
      <c r="A36" s="14"/>
      <c r="B36" s="13" t="s">
        <v>81</v>
      </c>
      <c r="C36" s="12"/>
      <c r="E36" s="13">
        <f ca="1">TR*E35</f>
        <v>74.509377017149021</v>
      </c>
      <c r="F36" s="13">
        <f ca="1">TR*F35</f>
        <v>73.050665839474149</v>
      </c>
      <c r="G36" s="13">
        <f ca="1">TR*G35</f>
        <v>70.772018585532138</v>
      </c>
      <c r="H36" s="13">
        <f ca="1">TR*H35</f>
        <v>67.521101076426945</v>
      </c>
    </row>
    <row r="37" spans="1:8" x14ac:dyDescent="0.2">
      <c r="A37" s="14"/>
      <c r="B37" s="13" t="s">
        <v>82</v>
      </c>
      <c r="C37" s="12"/>
      <c r="E37" s="13">
        <f ca="1">E35-E36</f>
        <v>66.074353203886872</v>
      </c>
      <c r="F37" s="13">
        <f ca="1">F35-F36</f>
        <v>64.780779140665757</v>
      </c>
      <c r="G37" s="13">
        <f ca="1">G35-G36</f>
        <v>62.760091953207748</v>
      </c>
      <c r="H37" s="13">
        <f ca="1">H35-H36</f>
        <v>59.877202841359747</v>
      </c>
    </row>
    <row r="38" spans="1:8" x14ac:dyDescent="0.2">
      <c r="A38" s="14"/>
      <c r="C38" s="12"/>
    </row>
    <row r="39" spans="1:8" x14ac:dyDescent="0.2">
      <c r="A39" s="14"/>
      <c r="B39" s="13" t="s">
        <v>83</v>
      </c>
      <c r="C39" s="12"/>
      <c r="E39" s="13">
        <f>100</f>
        <v>100</v>
      </c>
      <c r="F39" s="13">
        <f ca="1">E41</f>
        <v>162.77063554369252</v>
      </c>
      <c r="G39" s="13">
        <f ca="1">F41</f>
        <v>224.31237572732499</v>
      </c>
      <c r="H39" s="13">
        <f ca="1">G41</f>
        <v>283.93446308287241</v>
      </c>
    </row>
    <row r="40" spans="1:8" x14ac:dyDescent="0.2">
      <c r="A40" s="14"/>
      <c r="B40" s="13" t="s">
        <v>84</v>
      </c>
      <c r="C40" s="12"/>
      <c r="E40" s="13">
        <f ca="1">E37*DIV</f>
        <v>3.3037176601943439</v>
      </c>
      <c r="F40" s="13">
        <f ca="1">F37*DIV</f>
        <v>3.239038957033288</v>
      </c>
      <c r="G40" s="13">
        <f ca="1">G37*DIV</f>
        <v>3.1380045976603874</v>
      </c>
      <c r="H40" s="13">
        <f ca="1">H37*DIV</f>
        <v>2.9938601420679873</v>
      </c>
    </row>
    <row r="41" spans="1:8" x14ac:dyDescent="0.2">
      <c r="A41" s="14"/>
      <c r="B41" s="13" t="s">
        <v>85</v>
      </c>
      <c r="C41" s="12"/>
      <c r="E41" s="13">
        <f ca="1">E39+E37-E40</f>
        <v>162.77063554369252</v>
      </c>
      <c r="F41" s="13">
        <f ca="1">F39+F37-F40</f>
        <v>224.31237572732499</v>
      </c>
      <c r="G41" s="13">
        <f ca="1">G39+G37-G40</f>
        <v>283.93446308287236</v>
      </c>
      <c r="H41" s="13">
        <f ca="1">H39+H37-H40</f>
        <v>340.81780578216416</v>
      </c>
    </row>
    <row r="42" spans="1:8" x14ac:dyDescent="0.2">
      <c r="C42" s="12"/>
    </row>
    <row r="43" spans="1:8" x14ac:dyDescent="0.2">
      <c r="C43" s="12"/>
    </row>
    <row r="44" spans="1:8" x14ac:dyDescent="0.2">
      <c r="A44" s="12"/>
      <c r="C44" s="12"/>
    </row>
    <row r="45" spans="1:8" x14ac:dyDescent="0.2">
      <c r="A45" s="14"/>
      <c r="C45" s="12"/>
    </row>
    <row r="46" spans="1:8" x14ac:dyDescent="0.2">
      <c r="A46" s="14"/>
      <c r="B46" s="22"/>
      <c r="C46" s="12"/>
    </row>
    <row r="47" spans="1:8" x14ac:dyDescent="0.2">
      <c r="A47" s="14"/>
      <c r="B47" s="22"/>
      <c r="C47" s="12"/>
    </row>
    <row r="48" spans="1:8" x14ac:dyDescent="0.2">
      <c r="A48" s="14"/>
      <c r="B48" s="22"/>
      <c r="C48" s="12"/>
    </row>
    <row r="49" spans="1:8" x14ac:dyDescent="0.2">
      <c r="A49" s="14"/>
      <c r="B49" s="22"/>
      <c r="C49" s="12"/>
    </row>
    <row r="50" spans="1:8" x14ac:dyDescent="0.2">
      <c r="A50" s="14"/>
      <c r="B50" s="22"/>
      <c r="C50" s="12"/>
    </row>
    <row r="51" spans="1:8" x14ac:dyDescent="0.2">
      <c r="A51" s="14"/>
      <c r="B51" s="22"/>
      <c r="C51" s="12"/>
    </row>
    <row r="52" spans="1:8" x14ac:dyDescent="0.2">
      <c r="A52" s="14"/>
      <c r="B52" s="22"/>
      <c r="C52" s="12"/>
    </row>
    <row r="53" spans="1:8" x14ac:dyDescent="0.2">
      <c r="A53" s="14"/>
      <c r="B53" s="22"/>
      <c r="C53" s="12"/>
    </row>
    <row r="54" spans="1:8" x14ac:dyDescent="0.2">
      <c r="A54" s="14"/>
      <c r="B54" s="22"/>
      <c r="C54" s="12"/>
    </row>
    <row r="55" spans="1:8" x14ac:dyDescent="0.2">
      <c r="A55" s="14"/>
      <c r="B55" s="22"/>
      <c r="C55" s="12"/>
      <c r="E55" s="18"/>
      <c r="F55" s="18"/>
      <c r="G55" s="18"/>
      <c r="H55" s="18"/>
    </row>
    <row r="56" spans="1:8" x14ac:dyDescent="0.2">
      <c r="A56" s="14"/>
      <c r="B56" s="22"/>
      <c r="C56" s="12"/>
    </row>
    <row r="57" spans="1:8" x14ac:dyDescent="0.2">
      <c r="B57" s="14"/>
      <c r="C57" s="12"/>
    </row>
    <row r="58" spans="1:8" x14ac:dyDescent="0.2">
      <c r="C58" s="12"/>
    </row>
    <row r="59" spans="1:8" x14ac:dyDescent="0.2">
      <c r="A59" s="12"/>
      <c r="C59" s="12"/>
    </row>
    <row r="60" spans="1:8" x14ac:dyDescent="0.2">
      <c r="A60" s="14"/>
      <c r="C60" s="12"/>
    </row>
    <row r="61" spans="1:8" x14ac:dyDescent="0.2">
      <c r="A61" s="14"/>
      <c r="B61" s="22"/>
      <c r="C61" s="12"/>
    </row>
    <row r="62" spans="1:8" x14ac:dyDescent="0.2">
      <c r="A62" s="14"/>
      <c r="B62" s="22"/>
      <c r="C62" s="12"/>
    </row>
    <row r="63" spans="1:8" x14ac:dyDescent="0.2">
      <c r="A63" s="14"/>
      <c r="B63" s="22"/>
      <c r="C63" s="12"/>
    </row>
    <row r="64" spans="1:8" x14ac:dyDescent="0.2">
      <c r="A64" s="14"/>
      <c r="B64" s="22"/>
      <c r="C64" s="12"/>
    </row>
    <row r="65" spans="1:8" x14ac:dyDescent="0.2">
      <c r="A65" s="14"/>
      <c r="B65" s="22"/>
      <c r="C65" s="12"/>
    </row>
    <row r="66" spans="1:8" x14ac:dyDescent="0.2">
      <c r="A66" s="14"/>
      <c r="B66" s="22"/>
      <c r="C66" s="12"/>
      <c r="E66" s="18"/>
      <c r="F66" s="18"/>
      <c r="G66" s="18"/>
      <c r="H66" s="18"/>
    </row>
    <row r="67" spans="1:8" x14ac:dyDescent="0.2">
      <c r="A67" s="14"/>
      <c r="B67" s="22"/>
      <c r="C67" s="12"/>
    </row>
  </sheetData>
  <printOptions headings="1" gridLines="1"/>
  <pageMargins left="0.75" right="0.75" top="1" bottom="1" header="0.5" footer="0.5"/>
  <pageSetup scale="79" orientation="portrait" horizontalDpi="240" verticalDpi="144" r:id="rId1"/>
  <headerFooter alignWithMargins="0">
    <oddHeader>&amp;CPro Forma Model 4</oddHeader>
    <oddFooter>&amp;LKamma&amp;RPage &amp;P</oddFooter>
  </headerFooter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93813-89F3-410A-AFAA-3BCDD0254901}">
  <sheetPr codeName="Sheet50"/>
  <dimension ref="B1:H16"/>
  <sheetViews>
    <sheetView workbookViewId="0">
      <selection activeCell="D15" sqref="D15"/>
    </sheetView>
  </sheetViews>
  <sheetFormatPr defaultRowHeight="12.75" x14ac:dyDescent="0.2"/>
  <cols>
    <col min="1" max="3" width="9.140625" style="10"/>
    <col min="4" max="4" width="11.42578125" style="10" bestFit="1" customWidth="1"/>
    <col min="5" max="5" width="11.5703125" style="10" bestFit="1" customWidth="1"/>
    <col min="6" max="6" width="12" style="10" bestFit="1" customWidth="1"/>
    <col min="7" max="7" width="10.140625" style="10" bestFit="1" customWidth="1"/>
    <col min="8" max="8" width="12.28515625" style="10" bestFit="1" customWidth="1"/>
    <col min="9" max="16384" width="9.140625" style="10"/>
  </cols>
  <sheetData>
    <row r="1" spans="2:8" x14ac:dyDescent="0.2">
      <c r="D1" s="10" t="s">
        <v>1646</v>
      </c>
      <c r="E1" s="10" t="s">
        <v>1647</v>
      </c>
      <c r="F1" s="10" t="s">
        <v>1648</v>
      </c>
      <c r="G1" s="10" t="s">
        <v>1649</v>
      </c>
      <c r="H1" s="10" t="s">
        <v>1650</v>
      </c>
    </row>
    <row r="2" spans="2:8" x14ac:dyDescent="0.2">
      <c r="D2" s="10">
        <v>100000</v>
      </c>
      <c r="E2" s="10">
        <v>3</v>
      </c>
      <c r="F2" s="10">
        <v>7</v>
      </c>
      <c r="G2" s="61">
        <v>0.15</v>
      </c>
      <c r="H2" s="61">
        <v>0.1</v>
      </c>
    </row>
    <row r="5" spans="2:8" x14ac:dyDescent="0.2">
      <c r="B5" s="10" t="s">
        <v>96</v>
      </c>
      <c r="C5" s="10" t="s">
        <v>1616</v>
      </c>
    </row>
    <row r="6" spans="2:8" x14ac:dyDescent="0.2">
      <c r="B6" s="10">
        <v>1</v>
      </c>
      <c r="C6" s="10">
        <f>Year_1_sales</f>
        <v>100000</v>
      </c>
    </row>
    <row r="7" spans="2:8" x14ac:dyDescent="0.2">
      <c r="B7" s="10">
        <v>2</v>
      </c>
      <c r="C7" s="10">
        <f t="shared" ref="C7:C16" si="0">IF(B7&lt;=growth_years+1,C6*(1+growth_rate),C6*(1-decrease_rate))</f>
        <v>114999.99999999999</v>
      </c>
    </row>
    <row r="8" spans="2:8" x14ac:dyDescent="0.2">
      <c r="B8" s="10">
        <v>3</v>
      </c>
      <c r="C8" s="10">
        <f t="shared" si="0"/>
        <v>132249.99999999997</v>
      </c>
    </row>
    <row r="9" spans="2:8" x14ac:dyDescent="0.2">
      <c r="B9" s="10">
        <v>4</v>
      </c>
      <c r="C9" s="10">
        <f t="shared" si="0"/>
        <v>152087.49999999994</v>
      </c>
    </row>
    <row r="10" spans="2:8" x14ac:dyDescent="0.2">
      <c r="B10" s="10">
        <v>5</v>
      </c>
      <c r="C10" s="10">
        <f t="shared" si="0"/>
        <v>136878.74999999994</v>
      </c>
    </row>
    <row r="11" spans="2:8" x14ac:dyDescent="0.2">
      <c r="B11" s="10">
        <v>6</v>
      </c>
      <c r="C11" s="10">
        <f t="shared" si="0"/>
        <v>123190.87499999996</v>
      </c>
    </row>
    <row r="12" spans="2:8" x14ac:dyDescent="0.2">
      <c r="B12" s="10">
        <v>7</v>
      </c>
      <c r="C12" s="10">
        <f t="shared" si="0"/>
        <v>110871.78749999996</v>
      </c>
    </row>
    <row r="13" spans="2:8" x14ac:dyDescent="0.2">
      <c r="B13" s="10">
        <v>8</v>
      </c>
      <c r="C13" s="10">
        <f t="shared" si="0"/>
        <v>99784.60874999997</v>
      </c>
    </row>
    <row r="14" spans="2:8" x14ac:dyDescent="0.2">
      <c r="B14" s="10">
        <v>9</v>
      </c>
      <c r="C14" s="10">
        <f t="shared" si="0"/>
        <v>89806.147874999981</v>
      </c>
    </row>
    <row r="15" spans="2:8" x14ac:dyDescent="0.2">
      <c r="B15" s="10">
        <v>10</v>
      </c>
      <c r="C15" s="10">
        <f t="shared" si="0"/>
        <v>80825.533087499978</v>
      </c>
    </row>
    <row r="16" spans="2:8" x14ac:dyDescent="0.2">
      <c r="B16" s="10">
        <v>11</v>
      </c>
      <c r="C16" s="10">
        <f t="shared" si="0"/>
        <v>72742.979778749985</v>
      </c>
    </row>
  </sheetData>
  <pageMargins left="0.75" right="0.75" top="1" bottom="1" header="0.5" footer="0.5"/>
  <headerFooter alignWithMargins="0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7FFE4-5BA8-4705-A670-0C1B79F84C31}">
  <sheetPr codeName="Sheet51"/>
  <dimension ref="D3:E12"/>
  <sheetViews>
    <sheetView workbookViewId="0">
      <selection activeCell="B5" sqref="B5"/>
    </sheetView>
  </sheetViews>
  <sheetFormatPr defaultRowHeight="12.75" x14ac:dyDescent="0.2"/>
  <cols>
    <col min="1" max="3" width="9.140625" style="10"/>
    <col min="4" max="4" width="11.28515625" style="10" customWidth="1"/>
    <col min="5" max="5" width="11.28515625" style="10" bestFit="1" customWidth="1"/>
    <col min="6" max="16384" width="9.140625" style="10"/>
  </cols>
  <sheetData>
    <row r="3" spans="4:5" x14ac:dyDescent="0.2">
      <c r="D3" s="10" t="s">
        <v>1651</v>
      </c>
      <c r="E3" s="2">
        <v>10000</v>
      </c>
    </row>
    <row r="4" spans="4:5" x14ac:dyDescent="0.2">
      <c r="D4" s="10" t="s">
        <v>1652</v>
      </c>
      <c r="E4" s="2">
        <v>12000</v>
      </c>
    </row>
    <row r="5" spans="4:5" x14ac:dyDescent="0.2">
      <c r="D5" s="10" t="s">
        <v>1653</v>
      </c>
      <c r="E5" s="2">
        <v>11000</v>
      </c>
    </row>
    <row r="6" spans="4:5" x14ac:dyDescent="0.2">
      <c r="D6" s="10" t="s">
        <v>1654</v>
      </c>
      <c r="E6" s="2">
        <v>14000</v>
      </c>
    </row>
    <row r="7" spans="4:5" x14ac:dyDescent="0.2">
      <c r="D7" s="10" t="s">
        <v>1655</v>
      </c>
      <c r="E7" s="2">
        <v>15000</v>
      </c>
    </row>
    <row r="8" spans="4:5" x14ac:dyDescent="0.2">
      <c r="D8" s="10" t="s">
        <v>1656</v>
      </c>
      <c r="E8" s="2">
        <v>16000</v>
      </c>
    </row>
    <row r="9" spans="4:5" x14ac:dyDescent="0.2">
      <c r="D9" s="10" t="s">
        <v>1657</v>
      </c>
      <c r="E9" s="2">
        <v>400</v>
      </c>
    </row>
    <row r="11" spans="4:5" x14ac:dyDescent="0.2">
      <c r="D11" s="10" t="s">
        <v>1658</v>
      </c>
      <c r="E11" s="10" t="str">
        <f>IF(E4&lt;MIN(E5:E8),"win", "lose")</f>
        <v>lose</v>
      </c>
    </row>
    <row r="12" spans="4:5" x14ac:dyDescent="0.2">
      <c r="D12" s="10" t="s">
        <v>23</v>
      </c>
      <c r="E12" s="10">
        <f>IF(E11="win",E4-E3-E9,-E9)</f>
        <v>-400</v>
      </c>
    </row>
  </sheetData>
  <pageMargins left="0.75" right="0.75" top="1" bottom="1" header="0.5" footer="0.5"/>
  <headerFooter alignWithMargins="0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3F7F3-0A8A-4339-931B-EA08A5E299F0}">
  <sheetPr codeName="Sheet52"/>
  <dimension ref="D2:E9"/>
  <sheetViews>
    <sheetView workbookViewId="0">
      <selection activeCell="E13" sqref="E13"/>
    </sheetView>
  </sheetViews>
  <sheetFormatPr defaultRowHeight="12.75" x14ac:dyDescent="0.2"/>
  <cols>
    <col min="1" max="3" width="9.140625" style="10"/>
    <col min="4" max="4" width="11.85546875" style="10" customWidth="1"/>
    <col min="5" max="16384" width="9.140625" style="10"/>
  </cols>
  <sheetData>
    <row r="2" spans="4:5" x14ac:dyDescent="0.2">
      <c r="D2" s="10" t="s">
        <v>1659</v>
      </c>
      <c r="E2" s="10">
        <v>10000</v>
      </c>
    </row>
    <row r="3" spans="4:5" x14ac:dyDescent="0.2">
      <c r="D3" s="10" t="s">
        <v>1652</v>
      </c>
      <c r="E3" s="10">
        <v>6000</v>
      </c>
    </row>
    <row r="4" spans="4:5" x14ac:dyDescent="0.2">
      <c r="D4" s="10" t="s">
        <v>1660</v>
      </c>
      <c r="E4" s="10">
        <v>11000</v>
      </c>
    </row>
    <row r="5" spans="4:5" x14ac:dyDescent="0.2">
      <c r="D5" s="10" t="s">
        <v>1654</v>
      </c>
      <c r="E5" s="10">
        <v>11000</v>
      </c>
    </row>
    <row r="6" spans="4:5" x14ac:dyDescent="0.2">
      <c r="D6" s="10" t="s">
        <v>1655</v>
      </c>
      <c r="E6" s="10">
        <v>11000</v>
      </c>
    </row>
    <row r="7" spans="4:5" x14ac:dyDescent="0.2">
      <c r="D7" s="10" t="s">
        <v>1656</v>
      </c>
      <c r="E7" s="10">
        <v>11000</v>
      </c>
    </row>
    <row r="9" spans="4:5" x14ac:dyDescent="0.2">
      <c r="D9" s="10" t="s">
        <v>1661</v>
      </c>
      <c r="E9" s="10" t="str">
        <f>IF(E3&gt;MAX(E4:E7),"I win", "I lose")</f>
        <v>I lose</v>
      </c>
    </row>
  </sheetData>
  <pageMargins left="0.75" right="0.75" top="1" bottom="1" header="0.5" footer="0.5"/>
  <headerFooter alignWithMargins="0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9EFD7-7734-4732-8975-2332BBCFE58E}">
  <sheetPr codeName="Sheet53"/>
  <dimension ref="C1:G15"/>
  <sheetViews>
    <sheetView workbookViewId="0">
      <selection activeCell="D16" sqref="D16"/>
    </sheetView>
  </sheetViews>
  <sheetFormatPr defaultRowHeight="12.75" x14ac:dyDescent="0.2"/>
  <cols>
    <col min="1" max="5" width="9.140625" style="10"/>
    <col min="6" max="6" width="17.140625" style="10" customWidth="1"/>
    <col min="7" max="16384" width="9.140625" style="10"/>
  </cols>
  <sheetData>
    <row r="1" spans="3:7" x14ac:dyDescent="0.2">
      <c r="F1" s="10" t="s">
        <v>1662</v>
      </c>
      <c r="G1" s="10">
        <v>10000</v>
      </c>
    </row>
    <row r="2" spans="3:7" x14ac:dyDescent="0.2">
      <c r="F2" s="10" t="s">
        <v>1663</v>
      </c>
      <c r="G2" s="10">
        <v>2006</v>
      </c>
    </row>
    <row r="3" spans="3:7" x14ac:dyDescent="0.2">
      <c r="F3" s="10" t="s">
        <v>1664</v>
      </c>
      <c r="G3" s="10">
        <v>2009</v>
      </c>
    </row>
    <row r="4" spans="3:7" x14ac:dyDescent="0.2">
      <c r="F4" s="10" t="s">
        <v>1665</v>
      </c>
      <c r="G4" s="61">
        <v>0.1</v>
      </c>
    </row>
    <row r="5" spans="3:7" x14ac:dyDescent="0.2">
      <c r="C5" s="10" t="s">
        <v>96</v>
      </c>
      <c r="D5" s="10" t="s">
        <v>1666</v>
      </c>
      <c r="F5" s="10" t="s">
        <v>1667</v>
      </c>
      <c r="G5" s="61">
        <v>0.3</v>
      </c>
    </row>
    <row r="6" spans="3:7" x14ac:dyDescent="0.2">
      <c r="C6" s="10">
        <v>2004</v>
      </c>
      <c r="D6" s="10">
        <f>Year_2004_sales</f>
        <v>10000</v>
      </c>
      <c r="F6" s="10" t="s">
        <v>1668</v>
      </c>
      <c r="G6" s="61">
        <v>0.15</v>
      </c>
    </row>
    <row r="7" spans="3:7" x14ac:dyDescent="0.2">
      <c r="C7" s="10">
        <v>2005</v>
      </c>
      <c r="D7" s="10">
        <f t="shared" ref="D7:D15" si="0">(1+annual_growth)*IF(C7=_1st_comp_entry,(1-_1st_comp_drop)*D6,IF(C7=_2nd_comp_entry,D6*(1-_2nd_comp_drop),D6))</f>
        <v>11000</v>
      </c>
    </row>
    <row r="8" spans="3:7" x14ac:dyDescent="0.2">
      <c r="C8" s="10">
        <v>2006</v>
      </c>
      <c r="D8" s="10">
        <f t="shared" si="0"/>
        <v>8470</v>
      </c>
    </row>
    <row r="9" spans="3:7" x14ac:dyDescent="0.2">
      <c r="C9" s="10">
        <v>2007</v>
      </c>
      <c r="D9" s="10">
        <f t="shared" si="0"/>
        <v>9317</v>
      </c>
    </row>
    <row r="10" spans="3:7" x14ac:dyDescent="0.2">
      <c r="C10" s="10">
        <v>2008</v>
      </c>
      <c r="D10" s="10">
        <f t="shared" si="0"/>
        <v>10248.700000000001</v>
      </c>
    </row>
    <row r="11" spans="3:7" x14ac:dyDescent="0.2">
      <c r="C11" s="10">
        <v>2009</v>
      </c>
      <c r="D11" s="10">
        <f t="shared" si="0"/>
        <v>9582.5345000000016</v>
      </c>
    </row>
    <row r="12" spans="3:7" x14ac:dyDescent="0.2">
      <c r="C12" s="10">
        <v>2010</v>
      </c>
      <c r="D12" s="10">
        <f t="shared" si="0"/>
        <v>10540.787950000002</v>
      </c>
    </row>
    <row r="13" spans="3:7" x14ac:dyDescent="0.2">
      <c r="C13" s="10">
        <v>2011</v>
      </c>
      <c r="D13" s="10">
        <f t="shared" si="0"/>
        <v>11594.866745000003</v>
      </c>
    </row>
    <row r="14" spans="3:7" x14ac:dyDescent="0.2">
      <c r="C14" s="10">
        <v>2012</v>
      </c>
      <c r="D14" s="10">
        <f t="shared" si="0"/>
        <v>12754.353419500005</v>
      </c>
    </row>
    <row r="15" spans="3:7" x14ac:dyDescent="0.2">
      <c r="C15" s="10">
        <v>2013</v>
      </c>
      <c r="D15" s="10">
        <f t="shared" si="0"/>
        <v>14029.788761450007</v>
      </c>
    </row>
  </sheetData>
  <pageMargins left="0.75" right="0.75" top="1" bottom="1" header="0.5" footer="0.5"/>
  <headerFooter alignWithMargins="0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280594-560E-4F1D-90D5-A7F1BE9D0D70}">
  <sheetPr codeName="Sheet54"/>
  <dimension ref="C2:D14"/>
  <sheetViews>
    <sheetView topLeftCell="A2" workbookViewId="0">
      <selection activeCell="D14" sqref="D14"/>
    </sheetView>
  </sheetViews>
  <sheetFormatPr defaultRowHeight="12.75" x14ac:dyDescent="0.2"/>
  <cols>
    <col min="1" max="2" width="9.140625" style="10"/>
    <col min="3" max="3" width="16" style="10" bestFit="1" customWidth="1"/>
    <col min="4" max="4" width="14" style="10" bestFit="1" customWidth="1"/>
    <col min="5" max="16384" width="9.140625" style="10"/>
  </cols>
  <sheetData>
    <row r="2" spans="3:4" x14ac:dyDescent="0.2">
      <c r="C2" s="10" t="s">
        <v>126</v>
      </c>
      <c r="D2" s="2">
        <v>22</v>
      </c>
    </row>
    <row r="3" spans="3:4" x14ac:dyDescent="0.2">
      <c r="C3" s="10" t="s">
        <v>1669</v>
      </c>
      <c r="D3" s="10">
        <v>100000</v>
      </c>
    </row>
    <row r="4" spans="3:4" x14ac:dyDescent="0.2">
      <c r="C4" s="10" t="s">
        <v>1670</v>
      </c>
      <c r="D4" s="10">
        <v>65000</v>
      </c>
    </row>
    <row r="5" spans="3:4" x14ac:dyDescent="0.2">
      <c r="C5" s="10" t="s">
        <v>1671</v>
      </c>
      <c r="D5" s="10">
        <v>40000</v>
      </c>
    </row>
    <row r="6" spans="3:4" x14ac:dyDescent="0.2">
      <c r="C6" s="10" t="s">
        <v>1672</v>
      </c>
      <c r="D6" s="2">
        <v>40</v>
      </c>
    </row>
    <row r="7" spans="3:4" x14ac:dyDescent="0.2">
      <c r="C7" s="10" t="s">
        <v>1673</v>
      </c>
      <c r="D7" s="2">
        <v>30</v>
      </c>
    </row>
    <row r="9" spans="3:4" x14ac:dyDescent="0.2">
      <c r="C9" s="10" t="s">
        <v>1674</v>
      </c>
      <c r="D9" s="10">
        <f>IF(order_size&lt;demand_thru_8_31,order_size,demand_thru_8_31)</f>
        <v>65000</v>
      </c>
    </row>
    <row r="10" spans="3:4" x14ac:dyDescent="0.2">
      <c r="C10" s="10" t="s">
        <v>1675</v>
      </c>
      <c r="D10" s="2">
        <f>D9*first_price</f>
        <v>2600000</v>
      </c>
    </row>
    <row r="11" spans="3:4" x14ac:dyDescent="0.2">
      <c r="C11" s="10" t="s">
        <v>1676</v>
      </c>
      <c r="D11" s="10">
        <f>order_size-demand_thru_8_31</f>
        <v>35000</v>
      </c>
    </row>
    <row r="12" spans="3:4" x14ac:dyDescent="0.2">
      <c r="C12" s="10" t="s">
        <v>1677</v>
      </c>
      <c r="D12" s="2">
        <f>MIN(D11,demand_after_8_31)*markdown_price</f>
        <v>1050000</v>
      </c>
    </row>
    <row r="13" spans="3:4" x14ac:dyDescent="0.2">
      <c r="C13" s="10" t="s">
        <v>1678</v>
      </c>
      <c r="D13" s="2">
        <f>unit_cost*order_size</f>
        <v>2200000</v>
      </c>
    </row>
    <row r="14" spans="3:4" x14ac:dyDescent="0.2">
      <c r="C14" s="10" t="s">
        <v>1679</v>
      </c>
      <c r="D14" s="62">
        <f>D12+D10-D13</f>
        <v>1450000</v>
      </c>
    </row>
  </sheetData>
  <pageMargins left="0.75" right="0.75" top="1" bottom="1" header="0.5" footer="0.5"/>
  <headerFooter alignWithMargins="0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B7DEDC-C821-4CF6-8002-3B18377B365B}">
  <sheetPr codeName="Sheet55"/>
  <dimension ref="B3:F5"/>
  <sheetViews>
    <sheetView tabSelected="1" workbookViewId="0">
      <selection activeCell="D5" sqref="D5"/>
    </sheetView>
  </sheetViews>
  <sheetFormatPr defaultRowHeight="12.75" x14ac:dyDescent="0.2"/>
  <cols>
    <col min="1" max="1" width="9.140625" style="10"/>
    <col min="2" max="2" width="18.5703125" style="10" customWidth="1"/>
    <col min="3" max="16384" width="9.140625" style="10"/>
  </cols>
  <sheetData>
    <row r="3" spans="2:6" x14ac:dyDescent="0.2">
      <c r="B3" s="10" t="s">
        <v>1680</v>
      </c>
      <c r="C3" s="10">
        <v>1</v>
      </c>
      <c r="D3" s="10">
        <v>2</v>
      </c>
      <c r="E3" s="10">
        <v>3</v>
      </c>
      <c r="F3" s="10">
        <v>4</v>
      </c>
    </row>
    <row r="4" spans="2:6" x14ac:dyDescent="0.2">
      <c r="B4" s="10" t="s">
        <v>1681</v>
      </c>
      <c r="C4" s="10">
        <v>8</v>
      </c>
      <c r="D4" s="10">
        <v>8</v>
      </c>
      <c r="E4" s="10">
        <v>4</v>
      </c>
      <c r="F4" s="10">
        <v>5</v>
      </c>
    </row>
    <row r="5" spans="2:6" x14ac:dyDescent="0.2">
      <c r="B5" s="10" t="s">
        <v>1682</v>
      </c>
      <c r="C5" s="10" t="str">
        <f>IF(OR(C4=2,C4=3,C4=12),"lose",IF(OR(C4=7,C4=11),"win","go on"))</f>
        <v>go on</v>
      </c>
      <c r="D5" s="10" t="str">
        <f>IF(OR(C5="lose",C5="win"),C5,IF(D4=C4,"win",IF(D4=7,"lose","go on")))</f>
        <v>win</v>
      </c>
      <c r="E5" s="10" t="str">
        <f>IF(OR(D5="lose",D5="win"),D5,IF(E4=D4,"win",IF(E4=7,"lose","go on")))</f>
        <v>win</v>
      </c>
      <c r="F5" s="10" t="str">
        <f>IF(OR(E5="lose",E5="win"),E5,IF(F4=E4,"win",IF(F4=7,"lose","go on")))</f>
        <v>win</v>
      </c>
    </row>
  </sheetData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43624-50E5-43A1-BCAC-803BA0EE0FA9}">
  <sheetPr codeName="Sheet6">
    <pageSetUpPr fitToPage="1"/>
  </sheetPr>
  <dimension ref="A1:J67"/>
  <sheetViews>
    <sheetView topLeftCell="A16" workbookViewId="0">
      <selection activeCell="D32" sqref="D32"/>
    </sheetView>
  </sheetViews>
  <sheetFormatPr defaultColWidth="9.28515625" defaultRowHeight="12.75" x14ac:dyDescent="0.2"/>
  <cols>
    <col min="1" max="1" width="9.28515625" style="13" customWidth="1"/>
    <col min="2" max="2" width="11.28515625" style="13" customWidth="1"/>
    <col min="3" max="16384" width="9.28515625" style="13"/>
  </cols>
  <sheetData>
    <row r="1" spans="1:10" x14ac:dyDescent="0.2">
      <c r="A1" s="12"/>
      <c r="B1" s="12"/>
      <c r="C1" s="12"/>
      <c r="F1" s="12"/>
    </row>
    <row r="2" spans="1:10" x14ac:dyDescent="0.2">
      <c r="C2" s="12"/>
    </row>
    <row r="3" spans="1:10" x14ac:dyDescent="0.2">
      <c r="A3" s="14"/>
      <c r="B3" s="13" t="s">
        <v>37</v>
      </c>
      <c r="C3" s="12" t="s">
        <v>38</v>
      </c>
      <c r="D3" s="15">
        <v>0.3</v>
      </c>
      <c r="E3" s="14"/>
      <c r="F3" s="13" t="s">
        <v>39</v>
      </c>
      <c r="G3" s="15"/>
      <c r="H3" s="15">
        <v>0.15</v>
      </c>
    </row>
    <row r="4" spans="1:10" x14ac:dyDescent="0.2">
      <c r="A4" s="14"/>
      <c r="B4" s="13" t="s">
        <v>40</v>
      </c>
      <c r="C4" s="12" t="s">
        <v>41</v>
      </c>
      <c r="D4" s="16">
        <v>1000</v>
      </c>
      <c r="E4" s="14"/>
      <c r="F4" s="13" t="s">
        <v>42</v>
      </c>
      <c r="H4" s="15">
        <v>7.0000000000000007E-2</v>
      </c>
    </row>
    <row r="5" spans="1:10" x14ac:dyDescent="0.2">
      <c r="A5" s="14"/>
      <c r="B5" s="13" t="s">
        <v>43</v>
      </c>
      <c r="C5" s="12" t="s">
        <v>44</v>
      </c>
      <c r="D5" s="15">
        <v>0.1</v>
      </c>
      <c r="E5" s="14"/>
      <c r="F5" s="13" t="s">
        <v>45</v>
      </c>
      <c r="H5" s="15">
        <v>0.6</v>
      </c>
    </row>
    <row r="6" spans="1:10" x14ac:dyDescent="0.2">
      <c r="A6" s="14"/>
      <c r="B6" s="13" t="s">
        <v>46</v>
      </c>
      <c r="C6" s="12" t="s">
        <v>47</v>
      </c>
      <c r="D6" s="15">
        <v>0.05</v>
      </c>
      <c r="E6" s="14"/>
      <c r="F6" s="13" t="s">
        <v>48</v>
      </c>
      <c r="H6" s="15">
        <v>0.9</v>
      </c>
    </row>
    <row r="7" spans="1:10" x14ac:dyDescent="0.2">
      <c r="A7" s="14"/>
      <c r="B7" s="13" t="s">
        <v>49</v>
      </c>
      <c r="C7" s="12" t="s">
        <v>50</v>
      </c>
      <c r="D7" s="15">
        <v>0.53</v>
      </c>
    </row>
    <row r="8" spans="1:10" x14ac:dyDescent="0.2">
      <c r="A8" s="14"/>
      <c r="B8" s="13" t="s">
        <v>51</v>
      </c>
      <c r="C8" s="12" t="s">
        <v>52</v>
      </c>
      <c r="D8" s="15">
        <v>0.75</v>
      </c>
    </row>
    <row r="9" spans="1:10" x14ac:dyDescent="0.2">
      <c r="A9" s="14"/>
      <c r="B9" s="13" t="s">
        <v>53</v>
      </c>
      <c r="C9" s="12" t="s">
        <v>54</v>
      </c>
      <c r="D9" s="15">
        <v>0.1</v>
      </c>
    </row>
    <row r="10" spans="1:10" x14ac:dyDescent="0.2">
      <c r="B10" s="13" t="s">
        <v>55</v>
      </c>
      <c r="C10" s="12" t="s">
        <v>56</v>
      </c>
      <c r="D10" s="15">
        <v>0.09</v>
      </c>
      <c r="J10" s="12"/>
    </row>
    <row r="11" spans="1:10" x14ac:dyDescent="0.2">
      <c r="A11" s="12"/>
      <c r="B11" s="12" t="s">
        <v>57</v>
      </c>
      <c r="C11" s="12"/>
      <c r="H11" s="15"/>
    </row>
    <row r="12" spans="1:10" x14ac:dyDescent="0.2">
      <c r="C12" s="12"/>
      <c r="D12" s="17">
        <v>0</v>
      </c>
      <c r="E12" s="18">
        <v>1</v>
      </c>
      <c r="F12" s="18">
        <v>2</v>
      </c>
      <c r="G12" s="18">
        <v>3</v>
      </c>
      <c r="H12" s="18">
        <v>4</v>
      </c>
    </row>
    <row r="13" spans="1:10" x14ac:dyDescent="0.2">
      <c r="B13" s="13" t="s">
        <v>58</v>
      </c>
      <c r="C13" s="12"/>
      <c r="D13" s="19"/>
      <c r="E13" s="13">
        <f ca="1">IF(E21&gt;0,0,MAX(0,E25-E14-E17))</f>
        <v>0</v>
      </c>
      <c r="F13" s="13">
        <f ca="1">IF(F21&gt;0,0,MAX(0,F25-F14-F17))</f>
        <v>0</v>
      </c>
      <c r="G13" s="13">
        <f ca="1">IF(G21&gt;0,0,MAX(0,G25-G14-G17))</f>
        <v>0</v>
      </c>
      <c r="H13" s="13">
        <f ca="1">IF(H21&gt;0,0,MAX(0,H25-H14-H17))</f>
        <v>0</v>
      </c>
    </row>
    <row r="14" spans="1:10" x14ac:dyDescent="0.2">
      <c r="A14" s="14"/>
      <c r="B14" s="13" t="s">
        <v>59</v>
      </c>
      <c r="C14" s="12"/>
      <c r="D14" s="19">
        <v>150</v>
      </c>
      <c r="E14" s="13">
        <f>$H$3*E28</f>
        <v>195</v>
      </c>
      <c r="F14" s="13">
        <f>$H$3*F28</f>
        <v>253.5</v>
      </c>
      <c r="G14" s="13">
        <f>$H$3*G28</f>
        <v>329.55</v>
      </c>
      <c r="H14" s="13">
        <f>$H$3*H28</f>
        <v>428.41499999999996</v>
      </c>
    </row>
    <row r="15" spans="1:10" x14ac:dyDescent="0.2">
      <c r="A15" s="14"/>
      <c r="B15" s="13" t="s">
        <v>60</v>
      </c>
      <c r="C15" s="12"/>
      <c r="D15" s="20">
        <v>900</v>
      </c>
      <c r="E15" s="21">
        <f ca="1">E17+E16</f>
        <v>1200</v>
      </c>
      <c r="F15" s="21">
        <f ca="1">F17+F16</f>
        <v>1593.333333333333</v>
      </c>
      <c r="G15" s="21">
        <f ca="1">G17+G16</f>
        <v>2108.3703703703659</v>
      </c>
      <c r="H15" s="21">
        <f ca="1">H17+H16</f>
        <v>2782.0337448559349</v>
      </c>
    </row>
    <row r="16" spans="1:10" x14ac:dyDescent="0.2">
      <c r="A16" s="14"/>
      <c r="B16" s="13" t="s">
        <v>61</v>
      </c>
      <c r="C16" s="12"/>
      <c r="D16" s="20">
        <v>300</v>
      </c>
      <c r="E16" s="21">
        <f ca="1">D16+E30</f>
        <v>420</v>
      </c>
      <c r="F16" s="21">
        <f ca="1">E16+F30</f>
        <v>579.33333333333292</v>
      </c>
      <c r="G16" s="21">
        <f ca="1">F16+G30</f>
        <v>790.17037037036573</v>
      </c>
      <c r="H16" s="21">
        <f ca="1">G16+H30</f>
        <v>1068.373744855935</v>
      </c>
    </row>
    <row r="17" spans="1:9" x14ac:dyDescent="0.2">
      <c r="A17" s="14"/>
      <c r="B17" s="13" t="s">
        <v>62</v>
      </c>
      <c r="C17" s="12"/>
      <c r="D17" s="19">
        <f>D15-D16</f>
        <v>600</v>
      </c>
      <c r="E17" s="13">
        <f>$H$5*E28</f>
        <v>780</v>
      </c>
      <c r="F17" s="13">
        <f>$H$5*F28</f>
        <v>1014</v>
      </c>
      <c r="G17" s="13">
        <f>$H$5*G28</f>
        <v>1318.2</v>
      </c>
      <c r="H17" s="13">
        <f>$H$5*H28</f>
        <v>1713.6599999999999</v>
      </c>
    </row>
    <row r="18" spans="1:9" x14ac:dyDescent="0.2">
      <c r="A18" s="14"/>
      <c r="B18" s="13" t="s">
        <v>63</v>
      </c>
      <c r="C18" s="12"/>
      <c r="D18" s="13">
        <f>SUM(D13,D14,D17)</f>
        <v>750</v>
      </c>
      <c r="E18" s="13">
        <f ca="1">SUM(E13,E14,E17)</f>
        <v>975</v>
      </c>
      <c r="F18" s="13">
        <f ca="1">SUM(F13,F14,F17)</f>
        <v>1267.5</v>
      </c>
      <c r="G18" s="13">
        <f ca="1">SUM(G13,G14,G17)</f>
        <v>1647.75</v>
      </c>
      <c r="H18" s="13">
        <f ca="1">SUM(H13,H14,H17)</f>
        <v>2142.0749999999998</v>
      </c>
    </row>
    <row r="19" spans="1:9" x14ac:dyDescent="0.2">
      <c r="A19" s="14"/>
      <c r="C19" s="12"/>
      <c r="D19" s="19"/>
    </row>
    <row r="20" spans="1:9" x14ac:dyDescent="0.2">
      <c r="A20" s="14"/>
      <c r="B20" s="13" t="s">
        <v>64</v>
      </c>
      <c r="C20" s="12"/>
      <c r="D20" s="19">
        <v>70</v>
      </c>
      <c r="E20" s="13">
        <f>$H$4*E28</f>
        <v>91.000000000000014</v>
      </c>
      <c r="F20" s="13">
        <f>$H$4*F28</f>
        <v>118.30000000000001</v>
      </c>
      <c r="G20" s="13">
        <f>$H$4*G28</f>
        <v>153.79000000000002</v>
      </c>
      <c r="H20" s="13">
        <f>$H$4*H28</f>
        <v>199.92700000000002</v>
      </c>
    </row>
    <row r="21" spans="1:9" x14ac:dyDescent="0.2">
      <c r="A21" s="14"/>
      <c r="B21" s="13" t="s">
        <v>65</v>
      </c>
      <c r="C21" s="12"/>
      <c r="D21" s="19">
        <v>180</v>
      </c>
      <c r="E21" s="13">
        <f ca="1">IF(E18&gt;E20+E24,E18-E20-E24,0)</f>
        <v>310.48988539792242</v>
      </c>
      <c r="F21" s="13">
        <f ca="1">IF(F18&gt;F20+F24,F18-F20-F24,0)</f>
        <v>486.42023104209306</v>
      </c>
      <c r="G21" s="13">
        <f ca="1">IF(G18&gt;G20+G24,G18-G20-G24,0)</f>
        <v>721.98655252014953</v>
      </c>
      <c r="H21" s="13">
        <f ca="1">IF(H18&gt;H20+H24,H18-H20-H24,0)</f>
        <v>1035.6972432099656</v>
      </c>
    </row>
    <row r="22" spans="1:9" x14ac:dyDescent="0.2">
      <c r="A22" s="14"/>
      <c r="B22" s="13" t="s">
        <v>66</v>
      </c>
      <c r="C22" s="12"/>
      <c r="D22" s="20">
        <v>400</v>
      </c>
      <c r="E22" s="21">
        <v>400</v>
      </c>
      <c r="F22" s="21">
        <v>400</v>
      </c>
      <c r="G22" s="21">
        <v>400</v>
      </c>
      <c r="H22" s="21">
        <v>400</v>
      </c>
    </row>
    <row r="23" spans="1:9" x14ac:dyDescent="0.2">
      <c r="A23" s="14"/>
      <c r="B23" s="13" t="s">
        <v>67</v>
      </c>
      <c r="C23" s="12"/>
      <c r="D23" s="20">
        <v>100</v>
      </c>
      <c r="E23" s="21">
        <f ca="1">E41</f>
        <v>173.51011460207761</v>
      </c>
      <c r="F23" s="21">
        <f ca="1">F41</f>
        <v>262.77976895790641</v>
      </c>
      <c r="G23" s="21">
        <f ca="1">G41</f>
        <v>371.97344747984238</v>
      </c>
      <c r="H23" s="21">
        <f ca="1">H41</f>
        <v>506.45075678994095</v>
      </c>
    </row>
    <row r="24" spans="1:9" x14ac:dyDescent="0.2">
      <c r="A24" s="14"/>
      <c r="B24" s="13" t="s">
        <v>68</v>
      </c>
      <c r="C24" s="12"/>
      <c r="D24" s="19">
        <f>SUM(D22:D23)</f>
        <v>500</v>
      </c>
      <c r="E24" s="13">
        <f ca="1">SUM(E22:E23)</f>
        <v>573.51011460207758</v>
      </c>
      <c r="F24" s="13">
        <f ca="1">SUM(F22:F23)</f>
        <v>662.77976895790641</v>
      </c>
      <c r="G24" s="13">
        <f ca="1">SUM(G22:G23)</f>
        <v>771.97344747984243</v>
      </c>
      <c r="H24" s="13">
        <f ca="1">SUM(H22:H23)</f>
        <v>906.4507567899409</v>
      </c>
    </row>
    <row r="25" spans="1:9" x14ac:dyDescent="0.2">
      <c r="A25" s="14"/>
      <c r="B25" s="13" t="s">
        <v>69</v>
      </c>
      <c r="C25" s="12"/>
      <c r="D25" s="13">
        <f>SUM(D20,D21,D24)</f>
        <v>750</v>
      </c>
      <c r="E25" s="13">
        <f ca="1">SUM(E20,E21,E24)</f>
        <v>975</v>
      </c>
      <c r="F25" s="13">
        <f ca="1">SUM(F20,F21,F24)</f>
        <v>1267.4999999999995</v>
      </c>
      <c r="G25" s="13">
        <f ca="1">SUM(G20,G21,G24)</f>
        <v>1647.749999999992</v>
      </c>
      <c r="H25" s="13">
        <f ca="1">SUM(H20,H21,H24)</f>
        <v>2142.0749999999066</v>
      </c>
    </row>
    <row r="26" spans="1:9" x14ac:dyDescent="0.2">
      <c r="C26" s="12"/>
    </row>
    <row r="27" spans="1:9" x14ac:dyDescent="0.2">
      <c r="A27" s="12"/>
      <c r="B27" s="12" t="s">
        <v>70</v>
      </c>
      <c r="C27" s="12"/>
      <c r="D27" s="18">
        <v>0</v>
      </c>
      <c r="E27" s="18">
        <v>1</v>
      </c>
      <c r="F27" s="18">
        <v>2</v>
      </c>
      <c r="G27" s="18">
        <v>3</v>
      </c>
      <c r="H27" s="18">
        <v>4</v>
      </c>
    </row>
    <row r="28" spans="1:9" x14ac:dyDescent="0.2">
      <c r="A28" s="14"/>
      <c r="B28" s="13" t="s">
        <v>71</v>
      </c>
      <c r="C28" s="12"/>
      <c r="D28" s="13">
        <v>1000</v>
      </c>
      <c r="E28" s="13">
        <f>D28*(1+SG)</f>
        <v>1300</v>
      </c>
      <c r="F28" s="13">
        <f>E28*(1+SG)</f>
        <v>1690</v>
      </c>
      <c r="G28" s="13">
        <f>F28*(1+SG)</f>
        <v>2197</v>
      </c>
      <c r="H28" s="13">
        <f>G28*(1+SG)</f>
        <v>2856.1</v>
      </c>
    </row>
    <row r="29" spans="1:9" x14ac:dyDescent="0.2">
      <c r="A29" s="14"/>
      <c r="B29" s="13" t="s">
        <v>72</v>
      </c>
      <c r="C29" s="12"/>
      <c r="D29" s="13">
        <v>700</v>
      </c>
      <c r="E29" s="13">
        <f>COGS*E28</f>
        <v>975</v>
      </c>
      <c r="F29" s="13">
        <f>COGS*F28</f>
        <v>1267.5</v>
      </c>
      <c r="G29" s="13">
        <f>COGS*G28</f>
        <v>1647.75</v>
      </c>
      <c r="H29" s="13">
        <f>COGS*H28</f>
        <v>2142.0749999999998</v>
      </c>
      <c r="I29" s="13" t="s">
        <v>86</v>
      </c>
    </row>
    <row r="30" spans="1:9" x14ac:dyDescent="0.2">
      <c r="A30" s="14"/>
      <c r="B30" s="13" t="s">
        <v>74</v>
      </c>
      <c r="C30" s="12"/>
      <c r="E30" s="13">
        <f ca="1">DEP*E15</f>
        <v>120</v>
      </c>
      <c r="F30" s="13">
        <f ca="1">DEP*F15</f>
        <v>159.33333333333331</v>
      </c>
      <c r="G30" s="13">
        <f ca="1">DEP*G15</f>
        <v>210.83703703703659</v>
      </c>
      <c r="H30" s="13">
        <f ca="1">DEP*H15</f>
        <v>278.20337448559349</v>
      </c>
    </row>
    <row r="31" spans="1:9" x14ac:dyDescent="0.2">
      <c r="A31" s="14"/>
      <c r="B31" s="13" t="s">
        <v>76</v>
      </c>
      <c r="C31" s="12"/>
      <c r="E31" s="13">
        <f ca="1">E28-E29-E30</f>
        <v>205</v>
      </c>
      <c r="F31" s="13">
        <f ca="1">F28-F29-F30</f>
        <v>263.16666666666669</v>
      </c>
      <c r="G31" s="13">
        <f ca="1">G28-G29-G30</f>
        <v>338.41296296296343</v>
      </c>
      <c r="H31" s="13">
        <f ca="1">H28-H29-H30</f>
        <v>435.82162551440661</v>
      </c>
    </row>
    <row r="32" spans="1:9" x14ac:dyDescent="0.2">
      <c r="A32" s="14"/>
      <c r="B32" s="13" t="s">
        <v>77</v>
      </c>
      <c r="C32" s="12"/>
      <c r="E32" s="13">
        <f ca="1">IF(E31&lt;0,0.16,IF(E34/E31&gt;0.1,0.13,0.1))</f>
        <v>0.13</v>
      </c>
      <c r="F32" s="13">
        <f ca="1">IF(F31&lt;0,0.16,IF(F34/F31&gt;0.1,0.13,0.1))</f>
        <v>0.13</v>
      </c>
      <c r="G32" s="13">
        <f ca="1">IF(G31&lt;0,0.16,IF(G34/G31&gt;0.1,0.13,0.1))</f>
        <v>0.13</v>
      </c>
      <c r="H32" s="13">
        <f ca="1">IF(H31&lt;0,0.16,IF(H34/H31&gt;0.1,0.13,0.1))</f>
        <v>0.13</v>
      </c>
    </row>
    <row r="33" spans="1:8" x14ac:dyDescent="0.2">
      <c r="A33" s="14"/>
      <c r="B33" s="13" t="s">
        <v>78</v>
      </c>
      <c r="C33" s="12"/>
      <c r="E33" s="13">
        <f ca="1">LAIR*E13</f>
        <v>0</v>
      </c>
      <c r="F33" s="13">
        <f ca="1">$D$10*F13</f>
        <v>0</v>
      </c>
      <c r="G33" s="13">
        <f ca="1">$D$10*G13</f>
        <v>0</v>
      </c>
      <c r="H33" s="13">
        <f ca="1">$D$10*H13</f>
        <v>0</v>
      </c>
    </row>
    <row r="34" spans="1:8" x14ac:dyDescent="0.2">
      <c r="A34" s="14"/>
      <c r="B34" s="13" t="s">
        <v>79</v>
      </c>
      <c r="C34" s="12"/>
      <c r="E34" s="13">
        <f ca="1">E32*E21</f>
        <v>40.363685101729914</v>
      </c>
      <c r="F34" s="13">
        <f ca="1">F32*F21</f>
        <v>63.234630035472101</v>
      </c>
      <c r="G34" s="13">
        <f ca="1">G32*G21</f>
        <v>93.858251827619441</v>
      </c>
      <c r="H34" s="13">
        <f ca="1">H32*H21</f>
        <v>134.64064161729553</v>
      </c>
    </row>
    <row r="35" spans="1:8" x14ac:dyDescent="0.2">
      <c r="A35" s="14"/>
      <c r="B35" s="13" t="s">
        <v>80</v>
      </c>
      <c r="C35" s="12"/>
      <c r="E35" s="13">
        <f ca="1">E31-E34+E33</f>
        <v>164.63631489827009</v>
      </c>
      <c r="F35" s="13">
        <f ca="1">F31-F34+F33</f>
        <v>199.93203663119459</v>
      </c>
      <c r="G35" s="13">
        <f ca="1">G31-G34+G33</f>
        <v>244.55471113534401</v>
      </c>
      <c r="H35" s="13">
        <f ca="1">H31-H34+H33</f>
        <v>301.1809838971111</v>
      </c>
    </row>
    <row r="36" spans="1:8" x14ac:dyDescent="0.2">
      <c r="A36" s="14"/>
      <c r="B36" s="13" t="s">
        <v>81</v>
      </c>
      <c r="C36" s="12"/>
      <c r="E36" s="13">
        <f ca="1">TR*E35</f>
        <v>87.257246896083146</v>
      </c>
      <c r="F36" s="13">
        <f ca="1">TR*F35</f>
        <v>105.96397941453314</v>
      </c>
      <c r="G36" s="13">
        <f ca="1">TR*G35</f>
        <v>129.61399690173232</v>
      </c>
      <c r="H36" s="13">
        <f ca="1">TR*H35</f>
        <v>159.62592146546891</v>
      </c>
    </row>
    <row r="37" spans="1:8" x14ac:dyDescent="0.2">
      <c r="A37" s="14"/>
      <c r="B37" s="13" t="s">
        <v>82</v>
      </c>
      <c r="C37" s="12"/>
      <c r="E37" s="13">
        <f ca="1">E35-E36</f>
        <v>77.379068002186941</v>
      </c>
      <c r="F37" s="13">
        <f ca="1">F35-F36</f>
        <v>93.96805721666145</v>
      </c>
      <c r="G37" s="13">
        <f ca="1">G35-G36</f>
        <v>114.94071423361169</v>
      </c>
      <c r="H37" s="13">
        <f ca="1">H35-H36</f>
        <v>141.5550624316422</v>
      </c>
    </row>
    <row r="38" spans="1:8" x14ac:dyDescent="0.2">
      <c r="A38" s="14"/>
      <c r="C38" s="12"/>
    </row>
    <row r="39" spans="1:8" x14ac:dyDescent="0.2">
      <c r="A39" s="14"/>
      <c r="B39" s="13" t="s">
        <v>83</v>
      </c>
      <c r="C39" s="12"/>
      <c r="E39" s="13">
        <f>100</f>
        <v>100</v>
      </c>
      <c r="F39" s="13">
        <f ca="1">E41</f>
        <v>173.51011460207761</v>
      </c>
      <c r="G39" s="13">
        <f ca="1">F41</f>
        <v>262.77976895790641</v>
      </c>
      <c r="H39" s="13">
        <f ca="1">G41</f>
        <v>371.97344747984238</v>
      </c>
    </row>
    <row r="40" spans="1:8" x14ac:dyDescent="0.2">
      <c r="A40" s="14"/>
      <c r="B40" s="13" t="s">
        <v>84</v>
      </c>
      <c r="C40" s="12"/>
      <c r="E40" s="13">
        <f ca="1">E37*DIV</f>
        <v>3.8689534001093473</v>
      </c>
      <c r="F40" s="13">
        <f ca="1">F37*DIV</f>
        <v>4.698402860833073</v>
      </c>
      <c r="G40" s="13">
        <f ca="1">G37*DIV</f>
        <v>5.747035711680585</v>
      </c>
      <c r="H40" s="13">
        <f ca="1">H37*DIV</f>
        <v>7.0777531215821101</v>
      </c>
    </row>
    <row r="41" spans="1:8" x14ac:dyDescent="0.2">
      <c r="A41" s="14"/>
      <c r="B41" s="13" t="s">
        <v>85</v>
      </c>
      <c r="C41" s="12"/>
      <c r="E41" s="13">
        <f ca="1">E39+E37-E40</f>
        <v>173.51011460207761</v>
      </c>
      <c r="F41" s="13">
        <f ca="1">F39+F37-F40</f>
        <v>262.77976895790596</v>
      </c>
      <c r="G41" s="13">
        <f ca="1">G39+G37-G40</f>
        <v>371.97344747983749</v>
      </c>
      <c r="H41" s="13">
        <f ca="1">H39+H37-H40</f>
        <v>506.45075678990241</v>
      </c>
    </row>
    <row r="42" spans="1:8" x14ac:dyDescent="0.2">
      <c r="C42" s="12"/>
    </row>
    <row r="43" spans="1:8" x14ac:dyDescent="0.2">
      <c r="C43" s="12"/>
    </row>
    <row r="44" spans="1:8" x14ac:dyDescent="0.2">
      <c r="A44" s="12"/>
      <c r="C44" s="12"/>
    </row>
    <row r="45" spans="1:8" x14ac:dyDescent="0.2">
      <c r="A45" s="14"/>
      <c r="C45" s="12"/>
    </row>
    <row r="46" spans="1:8" x14ac:dyDescent="0.2">
      <c r="A46" s="14"/>
      <c r="B46" s="22"/>
      <c r="C46" s="12"/>
    </row>
    <row r="47" spans="1:8" x14ac:dyDescent="0.2">
      <c r="A47" s="14"/>
      <c r="B47" s="22"/>
      <c r="C47" s="12"/>
    </row>
    <row r="48" spans="1:8" x14ac:dyDescent="0.2">
      <c r="A48" s="14"/>
      <c r="B48" s="22"/>
      <c r="C48" s="12"/>
    </row>
    <row r="49" spans="1:8" x14ac:dyDescent="0.2">
      <c r="A49" s="14"/>
      <c r="B49" s="22"/>
      <c r="C49" s="12"/>
    </row>
    <row r="50" spans="1:8" x14ac:dyDescent="0.2">
      <c r="A50" s="14"/>
      <c r="B50" s="22"/>
      <c r="C50" s="12"/>
    </row>
    <row r="51" spans="1:8" x14ac:dyDescent="0.2">
      <c r="A51" s="14"/>
      <c r="B51" s="22"/>
      <c r="C51" s="12"/>
    </row>
    <row r="52" spans="1:8" x14ac:dyDescent="0.2">
      <c r="A52" s="14"/>
      <c r="B52" s="22"/>
      <c r="C52" s="12"/>
    </row>
    <row r="53" spans="1:8" x14ac:dyDescent="0.2">
      <c r="A53" s="14"/>
      <c r="B53" s="22"/>
      <c r="C53" s="12"/>
    </row>
    <row r="54" spans="1:8" x14ac:dyDescent="0.2">
      <c r="A54" s="14"/>
      <c r="B54" s="22"/>
      <c r="C54" s="12"/>
    </row>
    <row r="55" spans="1:8" x14ac:dyDescent="0.2">
      <c r="A55" s="14"/>
      <c r="B55" s="22"/>
      <c r="C55" s="12"/>
      <c r="E55" s="18"/>
      <c r="F55" s="18"/>
      <c r="G55" s="18"/>
      <c r="H55" s="18"/>
    </row>
    <row r="56" spans="1:8" x14ac:dyDescent="0.2">
      <c r="A56" s="14"/>
      <c r="B56" s="22"/>
      <c r="C56" s="12"/>
    </row>
    <row r="57" spans="1:8" x14ac:dyDescent="0.2">
      <c r="B57" s="14"/>
      <c r="C57" s="12"/>
    </row>
    <row r="58" spans="1:8" x14ac:dyDescent="0.2">
      <c r="C58" s="12"/>
    </row>
    <row r="59" spans="1:8" x14ac:dyDescent="0.2">
      <c r="A59" s="12"/>
      <c r="C59" s="12"/>
    </row>
    <row r="60" spans="1:8" x14ac:dyDescent="0.2">
      <c r="A60" s="14"/>
      <c r="C60" s="12"/>
    </row>
    <row r="61" spans="1:8" x14ac:dyDescent="0.2">
      <c r="A61" s="14"/>
      <c r="B61" s="22"/>
      <c r="C61" s="12"/>
    </row>
    <row r="62" spans="1:8" x14ac:dyDescent="0.2">
      <c r="A62" s="14"/>
      <c r="B62" s="22"/>
      <c r="C62" s="12"/>
    </row>
    <row r="63" spans="1:8" x14ac:dyDescent="0.2">
      <c r="A63" s="14"/>
      <c r="B63" s="22"/>
      <c r="C63" s="12"/>
    </row>
    <row r="64" spans="1:8" x14ac:dyDescent="0.2">
      <c r="A64" s="14"/>
      <c r="B64" s="22"/>
      <c r="C64" s="12"/>
    </row>
    <row r="65" spans="1:8" x14ac:dyDescent="0.2">
      <c r="A65" s="14"/>
      <c r="B65" s="22"/>
      <c r="C65" s="12"/>
    </row>
    <row r="66" spans="1:8" x14ac:dyDescent="0.2">
      <c r="A66" s="14"/>
      <c r="B66" s="22"/>
      <c r="C66" s="12"/>
      <c r="E66" s="18"/>
      <c r="F66" s="18"/>
      <c r="G66" s="18"/>
      <c r="H66" s="18"/>
    </row>
    <row r="67" spans="1:8" x14ac:dyDescent="0.2">
      <c r="A67" s="14"/>
      <c r="B67" s="22"/>
      <c r="C67" s="12"/>
    </row>
  </sheetData>
  <printOptions headings="1" gridLines="1"/>
  <pageMargins left="0.75" right="0.75" top="1" bottom="1" header="0.5" footer="0.5"/>
  <pageSetup scale="79" orientation="portrait" horizontalDpi="240" verticalDpi="144" r:id="rId1"/>
  <headerFooter alignWithMargins="0">
    <oddHeader>&amp;CPro Forma Model 4</oddHeader>
    <oddFooter>&amp;LKamma&amp;RPage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03F0C-4F24-4B57-88E8-BA265A7E8BAD}">
  <sheetPr codeName="Sheet7">
    <pageSetUpPr fitToPage="1"/>
  </sheetPr>
  <dimension ref="A1:J66"/>
  <sheetViews>
    <sheetView topLeftCell="A5" workbookViewId="0">
      <selection activeCell="F9" sqref="F9"/>
    </sheetView>
  </sheetViews>
  <sheetFormatPr defaultColWidth="9.28515625" defaultRowHeight="12.75" x14ac:dyDescent="0.2"/>
  <cols>
    <col min="1" max="1" width="9.28515625" style="13" customWidth="1"/>
    <col min="2" max="2" width="11.28515625" style="13" customWidth="1"/>
    <col min="3" max="16384" width="9.28515625" style="13"/>
  </cols>
  <sheetData>
    <row r="1" spans="1:10" x14ac:dyDescent="0.2">
      <c r="A1" s="12"/>
      <c r="B1" s="12"/>
      <c r="C1" s="12"/>
      <c r="F1" s="12"/>
    </row>
    <row r="2" spans="1:10" x14ac:dyDescent="0.2">
      <c r="C2" s="12"/>
    </row>
    <row r="3" spans="1:10" x14ac:dyDescent="0.2">
      <c r="A3" s="14"/>
      <c r="B3" s="13" t="s">
        <v>37</v>
      </c>
      <c r="C3" s="12" t="s">
        <v>38</v>
      </c>
      <c r="D3" s="15">
        <v>0.02</v>
      </c>
      <c r="E3" s="14"/>
      <c r="F3" s="13" t="s">
        <v>39</v>
      </c>
      <c r="G3" s="15"/>
      <c r="H3" s="15">
        <v>0.15</v>
      </c>
    </row>
    <row r="4" spans="1:10" x14ac:dyDescent="0.2">
      <c r="A4" s="14"/>
      <c r="B4" s="13" t="s">
        <v>40</v>
      </c>
      <c r="C4" s="12" t="s">
        <v>41</v>
      </c>
      <c r="D4" s="16">
        <v>1000</v>
      </c>
      <c r="E4" s="14"/>
      <c r="F4" s="13" t="s">
        <v>42</v>
      </c>
      <c r="H4" s="15">
        <v>7.0000000000000007E-2</v>
      </c>
    </row>
    <row r="5" spans="1:10" x14ac:dyDescent="0.2">
      <c r="A5" s="14"/>
      <c r="B5" s="13" t="s">
        <v>43</v>
      </c>
      <c r="C5" s="12" t="s">
        <v>44</v>
      </c>
      <c r="D5" s="15">
        <v>0.1</v>
      </c>
      <c r="E5" s="14"/>
      <c r="F5" s="13" t="s">
        <v>45</v>
      </c>
      <c r="H5" s="15">
        <v>0.6</v>
      </c>
    </row>
    <row r="6" spans="1:10" x14ac:dyDescent="0.2">
      <c r="A6" s="14"/>
      <c r="B6" s="13" t="s">
        <v>46</v>
      </c>
      <c r="C6" s="12" t="s">
        <v>47</v>
      </c>
      <c r="D6" s="15">
        <v>0.05</v>
      </c>
      <c r="E6" s="14"/>
      <c r="F6" s="13" t="s">
        <v>48</v>
      </c>
      <c r="H6" s="15">
        <v>0.9</v>
      </c>
    </row>
    <row r="7" spans="1:10" x14ac:dyDescent="0.2">
      <c r="A7" s="14"/>
      <c r="B7" s="13" t="s">
        <v>49</v>
      </c>
      <c r="C7" s="12" t="s">
        <v>50</v>
      </c>
      <c r="D7" s="15">
        <v>0.53</v>
      </c>
    </row>
    <row r="8" spans="1:10" x14ac:dyDescent="0.2">
      <c r="A8" s="14"/>
      <c r="B8" s="13" t="s">
        <v>51</v>
      </c>
      <c r="C8" s="12" t="s">
        <v>52</v>
      </c>
      <c r="D8" s="15">
        <v>0.75</v>
      </c>
    </row>
    <row r="9" spans="1:10" x14ac:dyDescent="0.2">
      <c r="A9" s="14"/>
      <c r="B9" s="13" t="s">
        <v>53</v>
      </c>
      <c r="C9" s="12" t="s">
        <v>54</v>
      </c>
      <c r="D9" s="15">
        <v>0.1</v>
      </c>
    </row>
    <row r="10" spans="1:10" x14ac:dyDescent="0.2">
      <c r="B10" s="13" t="s">
        <v>55</v>
      </c>
      <c r="C10" s="12" t="s">
        <v>56</v>
      </c>
      <c r="D10" s="15">
        <v>0.09</v>
      </c>
      <c r="J10" s="12"/>
    </row>
    <row r="11" spans="1:10" x14ac:dyDescent="0.2">
      <c r="A11" s="12"/>
      <c r="B11" s="12" t="s">
        <v>57</v>
      </c>
      <c r="C11" s="12"/>
      <c r="H11" s="15"/>
    </row>
    <row r="12" spans="1:10" x14ac:dyDescent="0.2">
      <c r="C12" s="12"/>
      <c r="D12" s="17">
        <v>0</v>
      </c>
      <c r="E12" s="18">
        <v>1</v>
      </c>
      <c r="F12" s="18">
        <v>2</v>
      </c>
      <c r="G12" s="18">
        <v>3</v>
      </c>
      <c r="H12" s="18">
        <v>4</v>
      </c>
    </row>
    <row r="13" spans="1:10" x14ac:dyDescent="0.2">
      <c r="B13" s="13" t="s">
        <v>58</v>
      </c>
      <c r="C13" s="12"/>
      <c r="D13" s="19"/>
      <c r="E13" s="13">
        <f ca="1">IF(E21&gt;0,0,MAX(0,E25-E14-E17))</f>
        <v>0</v>
      </c>
      <c r="F13" s="13">
        <f ca="1">IF(F21&gt;0,0,MAX(0,F25-F14-F17))</f>
        <v>0</v>
      </c>
      <c r="G13" s="13">
        <f ca="1">IF(G21&gt;0,0,MAX(0,G25-G14-G17))</f>
        <v>0</v>
      </c>
      <c r="H13" s="13">
        <f ca="1">IF(H21&gt;0,0,MAX(0,H25-H14-H17))</f>
        <v>0</v>
      </c>
    </row>
    <row r="14" spans="1:10" x14ac:dyDescent="0.2">
      <c r="A14" s="14"/>
      <c r="B14" s="13" t="s">
        <v>59</v>
      </c>
      <c r="C14" s="12"/>
      <c r="D14" s="19">
        <v>150</v>
      </c>
      <c r="E14" s="13">
        <f>$H$3*E28</f>
        <v>153</v>
      </c>
      <c r="F14" s="13">
        <f>$H$3*F28</f>
        <v>156.06</v>
      </c>
      <c r="G14" s="13">
        <f>$H$3*G28</f>
        <v>159.18120000000002</v>
      </c>
      <c r="H14" s="13">
        <f>$H$3*H28</f>
        <v>162.364824</v>
      </c>
    </row>
    <row r="15" spans="1:10" x14ac:dyDescent="0.2">
      <c r="A15" s="14"/>
      <c r="B15" s="13" t="s">
        <v>60</v>
      </c>
      <c r="C15" s="12"/>
      <c r="D15" s="20">
        <v>900</v>
      </c>
      <c r="E15" s="21">
        <f ca="1">E17+E16</f>
        <v>1013.3333333333333</v>
      </c>
      <c r="F15" s="21">
        <f ca="1">F17+F16</f>
        <v>1139.525925925926</v>
      </c>
      <c r="G15" s="21">
        <f ca="1">G17+G16</f>
        <v>1280.0119176954731</v>
      </c>
      <c r="H15" s="21">
        <f ca="1">H17+H16</f>
        <v>1436.3849041060812</v>
      </c>
    </row>
    <row r="16" spans="1:10" x14ac:dyDescent="0.2">
      <c r="A16" s="14"/>
      <c r="B16" s="13" t="s">
        <v>61</v>
      </c>
      <c r="C16" s="12"/>
      <c r="D16" s="20">
        <v>300</v>
      </c>
      <c r="E16" s="21">
        <f ca="1">D16+E30</f>
        <v>401.33333333333337</v>
      </c>
      <c r="F16" s="21">
        <f ca="1">E16+F30</f>
        <v>515.28592592592599</v>
      </c>
      <c r="G16" s="21">
        <f ca="1">F16+G30</f>
        <v>643.2871176954734</v>
      </c>
      <c r="H16" s="21">
        <f ca="1">G16+H30</f>
        <v>786.92560810608154</v>
      </c>
    </row>
    <row r="17" spans="1:10" x14ac:dyDescent="0.2">
      <c r="A17" s="14"/>
      <c r="B17" s="13" t="s">
        <v>62</v>
      </c>
      <c r="C17" s="12"/>
      <c r="D17" s="19">
        <f>D15-D16</f>
        <v>600</v>
      </c>
      <c r="E17" s="13">
        <f>$H$5*E28</f>
        <v>612</v>
      </c>
      <c r="F17" s="13">
        <f>$H$5*F28</f>
        <v>624.24</v>
      </c>
      <c r="G17" s="13">
        <f>$H$5*G28</f>
        <v>636.72480000000007</v>
      </c>
      <c r="H17" s="13">
        <f>$H$5*H28</f>
        <v>649.45929599999999</v>
      </c>
    </row>
    <row r="18" spans="1:10" x14ac:dyDescent="0.2">
      <c r="A18" s="14"/>
      <c r="B18" s="13" t="s">
        <v>63</v>
      </c>
      <c r="C18" s="12"/>
      <c r="D18" s="13">
        <f>SUM(D13,D14,D17)</f>
        <v>750</v>
      </c>
      <c r="E18" s="13">
        <f ca="1">SUM(E13,E14,E17)</f>
        <v>765</v>
      </c>
      <c r="F18" s="13">
        <f ca="1">SUM(F13,F14,F17)</f>
        <v>780.3</v>
      </c>
      <c r="G18" s="13">
        <f ca="1">SUM(G13,G14,G17)</f>
        <v>795.90600000000006</v>
      </c>
      <c r="H18" s="13">
        <f ca="1">SUM(H13,H14,H17)</f>
        <v>811.82411999999999</v>
      </c>
    </row>
    <row r="19" spans="1:10" x14ac:dyDescent="0.2">
      <c r="A19" s="14"/>
      <c r="C19" s="12"/>
      <c r="D19" s="19"/>
      <c r="J19" s="13" t="s">
        <v>87</v>
      </c>
    </row>
    <row r="20" spans="1:10" x14ac:dyDescent="0.2">
      <c r="A20" s="14"/>
      <c r="B20" s="13" t="s">
        <v>64</v>
      </c>
      <c r="C20" s="12"/>
      <c r="D20" s="19">
        <v>70</v>
      </c>
      <c r="E20" s="13">
        <f>$H$4*E28</f>
        <v>71.400000000000006</v>
      </c>
      <c r="F20" s="13">
        <f>$H$4*F28</f>
        <v>72.828000000000017</v>
      </c>
      <c r="G20" s="13">
        <f>$H$4*G28</f>
        <v>74.284560000000013</v>
      </c>
      <c r="H20" s="13">
        <f>$H$4*H28</f>
        <v>75.770251200000018</v>
      </c>
      <c r="J20" s="13" t="s">
        <v>88</v>
      </c>
    </row>
    <row r="21" spans="1:10" x14ac:dyDescent="0.2">
      <c r="A21" s="14"/>
      <c r="B21" s="13" t="s">
        <v>65</v>
      </c>
      <c r="C21" s="12"/>
      <c r="D21" s="19">
        <v>180</v>
      </c>
      <c r="E21" s="13">
        <f ca="1">IF(E18&gt;E20+E24,E18-E20-E24,0)</f>
        <v>726.01664311508875</v>
      </c>
      <c r="F21" s="13">
        <f ca="1">IF(F18&gt;F20+F24,F18-F20-F24,0)</f>
        <v>706.60528276015202</v>
      </c>
      <c r="G21" s="13">
        <f ca="1">IF(G18&gt;G20+G24,G18-G20-G24,0)</f>
        <v>756.25494032537597</v>
      </c>
      <c r="H21" s="13">
        <f ca="1">IF(H18&gt;H20+H24,H18-H20-H24,0)</f>
        <v>734.20251057164796</v>
      </c>
      <c r="J21" s="13" t="s">
        <v>89</v>
      </c>
    </row>
    <row r="22" spans="1:10" x14ac:dyDescent="0.2">
      <c r="A22" s="14"/>
      <c r="B22" s="13" t="s">
        <v>66</v>
      </c>
      <c r="C22" s="12"/>
      <c r="D22" s="20">
        <f>2*D21-D23</f>
        <v>260</v>
      </c>
      <c r="E22" s="20">
        <f ca="1">2*E21-E23</f>
        <v>1315.8377626785996</v>
      </c>
      <c r="F22" s="20">
        <f ca="1">2*F21-F23</f>
        <v>1210.8935073214707</v>
      </c>
      <c r="G22" s="20">
        <f ca="1">2*G21-G23</f>
        <v>1283.5215119023974</v>
      </c>
      <c r="H22" s="20">
        <f ca="1">2*H21-H23</f>
        <v>1180.8733902749261</v>
      </c>
      <c r="J22" s="13" t="s">
        <v>90</v>
      </c>
    </row>
    <row r="23" spans="1:10" x14ac:dyDescent="0.2">
      <c r="A23" s="14"/>
      <c r="B23" s="13" t="s">
        <v>67</v>
      </c>
      <c r="C23" s="12"/>
      <c r="D23" s="20">
        <v>100</v>
      </c>
      <c r="E23" s="21">
        <f ca="1">E40</f>
        <v>168.61216666666667</v>
      </c>
      <c r="F23" s="21">
        <f ca="1">F40</f>
        <v>201.45034095898535</v>
      </c>
      <c r="G23" s="21">
        <f ca="1">G40</f>
        <v>263.62186907373041</v>
      </c>
      <c r="H23" s="21">
        <f ca="1">H40</f>
        <v>285.6802726400179</v>
      </c>
      <c r="J23" s="13" t="s">
        <v>91</v>
      </c>
    </row>
    <row r="24" spans="1:10" x14ac:dyDescent="0.2">
      <c r="A24" s="14"/>
      <c r="B24" s="13" t="s">
        <v>68</v>
      </c>
      <c r="C24" s="12"/>
      <c r="D24" s="19">
        <f>SUM(D22:D23)</f>
        <v>360</v>
      </c>
      <c r="E24" s="13">
        <f ca="1">SUM(E22:E23)</f>
        <v>1484.4499293452664</v>
      </c>
      <c r="F24" s="13">
        <f ca="1">SUM(F22:F23)</f>
        <v>1412.3438482804561</v>
      </c>
      <c r="G24" s="13">
        <f ca="1">SUM(G22:G23)</f>
        <v>1547.1433809761279</v>
      </c>
      <c r="H24" s="13">
        <f ca="1">SUM(H22:H23)</f>
        <v>1466.553662914944</v>
      </c>
      <c r="J24" s="13" t="s">
        <v>92</v>
      </c>
    </row>
    <row r="25" spans="1:10" x14ac:dyDescent="0.2">
      <c r="A25" s="14"/>
      <c r="B25" s="13" t="s">
        <v>69</v>
      </c>
      <c r="C25" s="12"/>
      <c r="D25" s="13">
        <f>SUM(D20,D21,D24)</f>
        <v>610</v>
      </c>
      <c r="E25" s="13">
        <f ca="1">SUM(E20,E21,E24)</f>
        <v>2281.8665724603552</v>
      </c>
      <c r="F25" s="13">
        <f ca="1">SUM(F20,F21,F24)</f>
        <v>2191.7771310406079</v>
      </c>
      <c r="G25" s="13">
        <f ca="1">SUM(G20,G21,G24)</f>
        <v>2377.682881301504</v>
      </c>
      <c r="H25" s="13">
        <f ca="1">SUM(H20,H21,H24)</f>
        <v>2276.5264246865918</v>
      </c>
      <c r="J25" s="13" t="s">
        <v>93</v>
      </c>
    </row>
    <row r="26" spans="1:10" x14ac:dyDescent="0.2">
      <c r="C26" s="12"/>
      <c r="J26" s="13" t="s">
        <v>94</v>
      </c>
    </row>
    <row r="27" spans="1:10" x14ac:dyDescent="0.2">
      <c r="A27" s="12"/>
      <c r="B27" s="12" t="s">
        <v>70</v>
      </c>
      <c r="C27" s="12"/>
      <c r="D27" s="18">
        <v>0</v>
      </c>
      <c r="E27" s="18">
        <v>1</v>
      </c>
      <c r="F27" s="18">
        <v>2</v>
      </c>
      <c r="G27" s="18">
        <v>3</v>
      </c>
      <c r="H27" s="18">
        <v>4</v>
      </c>
    </row>
    <row r="28" spans="1:10" x14ac:dyDescent="0.2">
      <c r="A28" s="14"/>
      <c r="B28" s="13" t="s">
        <v>71</v>
      </c>
      <c r="C28" s="12"/>
      <c r="D28" s="13">
        <v>1000</v>
      </c>
      <c r="E28" s="13">
        <f>D28*(1+SG)</f>
        <v>1020</v>
      </c>
      <c r="F28" s="13">
        <f>E28*(1+SG)</f>
        <v>1040.4000000000001</v>
      </c>
      <c r="G28" s="13">
        <f>F28*(1+SG)</f>
        <v>1061.2080000000001</v>
      </c>
      <c r="H28" s="13">
        <f>G28*(1+SG)</f>
        <v>1082.4321600000001</v>
      </c>
    </row>
    <row r="29" spans="1:10" x14ac:dyDescent="0.2">
      <c r="A29" s="14"/>
      <c r="B29" s="13" t="s">
        <v>72</v>
      </c>
      <c r="C29" s="12"/>
      <c r="D29" s="13">
        <v>700</v>
      </c>
      <c r="E29" s="13">
        <f>COGS*E28</f>
        <v>765</v>
      </c>
      <c r="F29" s="13">
        <f>COGS*F28</f>
        <v>780.30000000000007</v>
      </c>
      <c r="G29" s="13">
        <f>COGS*G28</f>
        <v>795.90600000000006</v>
      </c>
      <c r="H29" s="13">
        <f>COGS*H28</f>
        <v>811.82411999999999</v>
      </c>
    </row>
    <row r="30" spans="1:10" x14ac:dyDescent="0.2">
      <c r="A30" s="14"/>
      <c r="B30" s="13" t="s">
        <v>74</v>
      </c>
      <c r="C30" s="12"/>
      <c r="E30" s="13">
        <f ca="1">DEP*E15</f>
        <v>101.33333333333333</v>
      </c>
      <c r="F30" s="13">
        <f ca="1">DEP*F15</f>
        <v>113.95259259259261</v>
      </c>
      <c r="G30" s="13">
        <f ca="1">DEP*G15</f>
        <v>128.00119176954732</v>
      </c>
      <c r="H30" s="13">
        <f ca="1">DEP*H15</f>
        <v>143.63849041060811</v>
      </c>
    </row>
    <row r="31" spans="1:10" x14ac:dyDescent="0.2">
      <c r="A31" s="14"/>
      <c r="B31" s="13" t="s">
        <v>76</v>
      </c>
      <c r="C31" s="12"/>
      <c r="E31" s="13">
        <f ca="1">E28-E29-E30</f>
        <v>153.66666666666669</v>
      </c>
      <c r="F31" s="13">
        <f ca="1">F28-F29-F30</f>
        <v>146.1474074074074</v>
      </c>
      <c r="G31" s="13">
        <f ca="1">G28-G29-G30</f>
        <v>137.3008082304527</v>
      </c>
      <c r="H31" s="13">
        <f ca="1">H28-H29-H30</f>
        <v>126.96954958939196</v>
      </c>
    </row>
    <row r="32" spans="1:10" x14ac:dyDescent="0.2">
      <c r="A32" s="14"/>
      <c r="B32" s="13" t="s">
        <v>78</v>
      </c>
      <c r="C32" s="12"/>
      <c r="E32" s="13">
        <f ca="1">LAIR*E13</f>
        <v>0</v>
      </c>
      <c r="F32" s="13">
        <f ca="1">$D$10*F13</f>
        <v>0</v>
      </c>
      <c r="G32" s="13">
        <f ca="1">$D$10*G13</f>
        <v>0</v>
      </c>
      <c r="H32" s="13">
        <f ca="1">$D$10*H13</f>
        <v>0</v>
      </c>
    </row>
    <row r="33" spans="1:8" x14ac:dyDescent="0.2">
      <c r="A33" s="14"/>
      <c r="B33" s="13" t="s">
        <v>79</v>
      </c>
      <c r="C33" s="12"/>
      <c r="E33" s="13">
        <f ca="1">IRD*E21</f>
        <v>72.601664311508884</v>
      </c>
      <c r="F33" s="13">
        <f ca="1">IRD*F21</f>
        <v>70.660528276015199</v>
      </c>
      <c r="G33" s="13">
        <f ca="1">IRD*G21</f>
        <v>75.625494032537603</v>
      </c>
      <c r="H33" s="13">
        <f ca="1">IRD*H21</f>
        <v>73.420251057164805</v>
      </c>
    </row>
    <row r="34" spans="1:8" x14ac:dyDescent="0.2">
      <c r="A34" s="14"/>
      <c r="B34" s="13" t="s">
        <v>80</v>
      </c>
      <c r="C34" s="12"/>
      <c r="E34" s="13">
        <f ca="1">E31-E33+E32</f>
        <v>81.065002355157802</v>
      </c>
      <c r="F34" s="13">
        <f ca="1">F31-F33+F32</f>
        <v>75.4868791313922</v>
      </c>
      <c r="G34" s="13">
        <f ca="1">G31-G33+G32</f>
        <v>61.6753141979151</v>
      </c>
      <c r="H34" s="13">
        <f ca="1">H31-H33+H32</f>
        <v>53.549298532227155</v>
      </c>
    </row>
    <row r="35" spans="1:8" x14ac:dyDescent="0.2">
      <c r="A35" s="14"/>
      <c r="B35" s="13" t="s">
        <v>81</v>
      </c>
      <c r="C35" s="12"/>
      <c r="E35" s="13">
        <f ca="1">TR*E34</f>
        <v>42.964451248233637</v>
      </c>
      <c r="F35" s="13">
        <f ca="1">TR*F34</f>
        <v>40.008045939637867</v>
      </c>
      <c r="G35" s="13">
        <f ca="1">TR*G34</f>
        <v>32.687916524895002</v>
      </c>
      <c r="H35" s="13">
        <f ca="1">TR*H34</f>
        <v>28.381128222080395</v>
      </c>
    </row>
    <row r="36" spans="1:8" x14ac:dyDescent="0.2">
      <c r="A36" s="14"/>
      <c r="B36" s="13" t="s">
        <v>82</v>
      </c>
      <c r="C36" s="12"/>
      <c r="E36" s="13">
        <f ca="1">E34-E35</f>
        <v>38.100551106924165</v>
      </c>
      <c r="F36" s="13">
        <f ca="1">F34-F35</f>
        <v>35.478833191754333</v>
      </c>
      <c r="G36" s="13">
        <f ca="1">G34-G35</f>
        <v>28.987397673020098</v>
      </c>
      <c r="H36" s="13">
        <f ca="1">H34-H35</f>
        <v>25.16817031014676</v>
      </c>
    </row>
    <row r="37" spans="1:8" x14ac:dyDescent="0.2">
      <c r="A37" s="14"/>
      <c r="C37" s="12"/>
    </row>
    <row r="38" spans="1:8" x14ac:dyDescent="0.2">
      <c r="A38" s="14"/>
      <c r="B38" s="13" t="s">
        <v>83</v>
      </c>
      <c r="C38" s="12"/>
      <c r="E38" s="13">
        <f>100</f>
        <v>100</v>
      </c>
      <c r="F38" s="13">
        <f ca="1">E40</f>
        <v>168.61216666666667</v>
      </c>
      <c r="G38" s="13">
        <f ca="1">F40</f>
        <v>201.45034095898535</v>
      </c>
      <c r="H38" s="13">
        <f ca="1">G40</f>
        <v>263.62186907373041</v>
      </c>
    </row>
    <row r="39" spans="1:8" x14ac:dyDescent="0.2">
      <c r="A39" s="14"/>
      <c r="B39" s="13" t="s">
        <v>84</v>
      </c>
      <c r="C39" s="12"/>
      <c r="E39" s="13">
        <f ca="1">E36*DIV</f>
        <v>1.9050275553462084</v>
      </c>
      <c r="F39" s="13">
        <f ca="1">F36*DIV</f>
        <v>1.7739416595877167</v>
      </c>
      <c r="G39" s="13">
        <f ca="1">G36*DIV</f>
        <v>1.4493698836510049</v>
      </c>
      <c r="H39" s="13">
        <f ca="1">H36*DIV</f>
        <v>1.2584085155073381</v>
      </c>
    </row>
    <row r="40" spans="1:8" x14ac:dyDescent="0.2">
      <c r="A40" s="14"/>
      <c r="B40" s="13" t="s">
        <v>85</v>
      </c>
      <c r="C40" s="12"/>
      <c r="E40" s="13">
        <f ca="1">E38+E36-E39</f>
        <v>136.19552355157796</v>
      </c>
      <c r="F40" s="13">
        <f ca="1">F38+F36-F39</f>
        <v>202.31705819883331</v>
      </c>
      <c r="G40" s="13">
        <f ca="1">G38+G36-G39</f>
        <v>228.98836874835445</v>
      </c>
      <c r="H40" s="13">
        <f ca="1">H38+H36-H39</f>
        <v>287.53163086836986</v>
      </c>
    </row>
    <row r="41" spans="1:8" x14ac:dyDescent="0.2">
      <c r="C41" s="12"/>
    </row>
    <row r="42" spans="1:8" x14ac:dyDescent="0.2">
      <c r="C42" s="12"/>
    </row>
    <row r="43" spans="1:8" x14ac:dyDescent="0.2">
      <c r="A43" s="12"/>
      <c r="C43" s="12"/>
    </row>
    <row r="44" spans="1:8" x14ac:dyDescent="0.2">
      <c r="A44" s="14"/>
      <c r="C44" s="12"/>
    </row>
    <row r="45" spans="1:8" x14ac:dyDescent="0.2">
      <c r="A45" s="14"/>
      <c r="B45" s="22"/>
      <c r="C45" s="12"/>
    </row>
    <row r="46" spans="1:8" x14ac:dyDescent="0.2">
      <c r="A46" s="14"/>
      <c r="B46" s="22"/>
      <c r="C46" s="12"/>
    </row>
    <row r="47" spans="1:8" x14ac:dyDescent="0.2">
      <c r="A47" s="14"/>
      <c r="B47" s="22"/>
      <c r="C47" s="12"/>
    </row>
    <row r="48" spans="1:8" x14ac:dyDescent="0.2">
      <c r="A48" s="14"/>
      <c r="B48" s="22"/>
      <c r="C48" s="12"/>
    </row>
    <row r="49" spans="1:8" x14ac:dyDescent="0.2">
      <c r="A49" s="14"/>
      <c r="B49" s="22"/>
      <c r="C49" s="12"/>
    </row>
    <row r="50" spans="1:8" x14ac:dyDescent="0.2">
      <c r="A50" s="14"/>
      <c r="B50" s="22"/>
      <c r="C50" s="12"/>
    </row>
    <row r="51" spans="1:8" x14ac:dyDescent="0.2">
      <c r="A51" s="14"/>
      <c r="B51" s="22"/>
      <c r="C51" s="12"/>
    </row>
    <row r="52" spans="1:8" x14ac:dyDescent="0.2">
      <c r="A52" s="14"/>
      <c r="B52" s="22"/>
      <c r="C52" s="12"/>
    </row>
    <row r="53" spans="1:8" x14ac:dyDescent="0.2">
      <c r="A53" s="14"/>
      <c r="B53" s="22"/>
      <c r="C53" s="12"/>
    </row>
    <row r="54" spans="1:8" x14ac:dyDescent="0.2">
      <c r="A54" s="14"/>
      <c r="B54" s="22"/>
      <c r="C54" s="12"/>
      <c r="E54" s="18"/>
      <c r="F54" s="18"/>
      <c r="G54" s="18"/>
      <c r="H54" s="18"/>
    </row>
    <row r="55" spans="1:8" x14ac:dyDescent="0.2">
      <c r="A55" s="14"/>
      <c r="B55" s="22"/>
      <c r="C55" s="12"/>
    </row>
    <row r="56" spans="1:8" x14ac:dyDescent="0.2">
      <c r="B56" s="14"/>
      <c r="C56" s="12"/>
    </row>
    <row r="57" spans="1:8" x14ac:dyDescent="0.2">
      <c r="C57" s="12"/>
    </row>
    <row r="58" spans="1:8" x14ac:dyDescent="0.2">
      <c r="A58" s="12"/>
      <c r="C58" s="12"/>
    </row>
    <row r="59" spans="1:8" x14ac:dyDescent="0.2">
      <c r="A59" s="14"/>
      <c r="C59" s="12"/>
    </row>
    <row r="60" spans="1:8" x14ac:dyDescent="0.2">
      <c r="A60" s="14"/>
      <c r="B60" s="22"/>
      <c r="C60" s="12"/>
    </row>
    <row r="61" spans="1:8" x14ac:dyDescent="0.2">
      <c r="A61" s="14"/>
      <c r="B61" s="22"/>
      <c r="C61" s="12"/>
    </row>
    <row r="62" spans="1:8" x14ac:dyDescent="0.2">
      <c r="A62" s="14"/>
      <c r="B62" s="22"/>
      <c r="C62" s="12"/>
    </row>
    <row r="63" spans="1:8" x14ac:dyDescent="0.2">
      <c r="A63" s="14"/>
      <c r="B63" s="22"/>
      <c r="C63" s="12"/>
    </row>
    <row r="64" spans="1:8" x14ac:dyDescent="0.2">
      <c r="A64" s="14"/>
      <c r="B64" s="22"/>
      <c r="C64" s="12"/>
    </row>
    <row r="65" spans="1:8" x14ac:dyDescent="0.2">
      <c r="A65" s="14"/>
      <c r="B65" s="22"/>
      <c r="C65" s="12"/>
      <c r="E65" s="18"/>
      <c r="F65" s="18"/>
      <c r="G65" s="18"/>
      <c r="H65" s="18"/>
    </row>
    <row r="66" spans="1:8" x14ac:dyDescent="0.2">
      <c r="A66" s="14"/>
      <c r="B66" s="22"/>
      <c r="C66" s="12"/>
    </row>
  </sheetData>
  <printOptions headings="1" gridLines="1"/>
  <pageMargins left="0.75" right="0.75" top="1" bottom="1" header="0.5" footer="0.5"/>
  <pageSetup scale="79" orientation="portrait" horizontalDpi="240" verticalDpi="144" r:id="rId1"/>
  <headerFooter alignWithMargins="0">
    <oddHeader>&amp;CPro Forma Model 4</oddHeader>
    <oddFooter>&amp;LKamma&amp;RPage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34FE09-D750-4CE3-8E32-D97CAC92F246}">
  <sheetPr codeName="Sheet8"/>
  <dimension ref="B1:H11"/>
  <sheetViews>
    <sheetView workbookViewId="0">
      <selection activeCell="E15" sqref="E15"/>
    </sheetView>
  </sheetViews>
  <sheetFormatPr defaultRowHeight="12.75" x14ac:dyDescent="0.2"/>
  <cols>
    <col min="1" max="2" width="9.140625" style="10"/>
    <col min="3" max="3" width="18.7109375" style="10" customWidth="1"/>
    <col min="4" max="4" width="9.140625" style="10"/>
    <col min="5" max="5" width="12" style="10" customWidth="1"/>
    <col min="6" max="6" width="9.140625" style="10"/>
    <col min="7" max="7" width="12" style="10" customWidth="1"/>
    <col min="8" max="8" width="15.85546875" style="10" bestFit="1" customWidth="1"/>
    <col min="9" max="16384" width="9.140625" style="10"/>
  </cols>
  <sheetData>
    <row r="1" spans="2:8" x14ac:dyDescent="0.2">
      <c r="C1" s="10" t="s">
        <v>95</v>
      </c>
    </row>
    <row r="3" spans="2:8" x14ac:dyDescent="0.2">
      <c r="B3" s="10" t="s">
        <v>96</v>
      </c>
      <c r="C3" s="10" t="s">
        <v>97</v>
      </c>
      <c r="D3" s="10" t="s">
        <v>98</v>
      </c>
      <c r="E3" s="10" t="s">
        <v>99</v>
      </c>
      <c r="F3" s="10" t="s">
        <v>100</v>
      </c>
    </row>
    <row r="4" spans="2:8" x14ac:dyDescent="0.2">
      <c r="B4" s="23">
        <v>2003</v>
      </c>
      <c r="C4" s="10">
        <v>1</v>
      </c>
      <c r="D4" s="10">
        <v>1</v>
      </c>
      <c r="E4" s="10">
        <f>DATE(B4,C4,D4)</f>
        <v>37622</v>
      </c>
      <c r="F4" s="10">
        <f>WEEKDAY(E4,2)</f>
        <v>3</v>
      </c>
      <c r="G4" s="24">
        <v>37622</v>
      </c>
      <c r="H4" s="10" t="s">
        <v>101</v>
      </c>
    </row>
    <row r="5" spans="2:8" x14ac:dyDescent="0.2">
      <c r="G5" s="10" t="s">
        <v>102</v>
      </c>
      <c r="H5" s="10">
        <v>15</v>
      </c>
    </row>
    <row r="6" spans="2:8" x14ac:dyDescent="0.2">
      <c r="G6" s="10" t="s">
        <v>103</v>
      </c>
      <c r="H6" s="10">
        <v>21</v>
      </c>
    </row>
    <row r="7" spans="2:8" x14ac:dyDescent="0.2">
      <c r="G7" s="10" t="s">
        <v>104</v>
      </c>
      <c r="H7" s="10">
        <v>20</v>
      </c>
    </row>
    <row r="8" spans="2:8" x14ac:dyDescent="0.2">
      <c r="B8" s="10" t="s">
        <v>97</v>
      </c>
      <c r="C8" s="10" t="s">
        <v>105</v>
      </c>
      <c r="D8" s="10" t="s">
        <v>96</v>
      </c>
      <c r="G8" s="10" t="s">
        <v>106</v>
      </c>
      <c r="H8" s="10">
        <v>19</v>
      </c>
    </row>
    <row r="9" spans="2:8" x14ac:dyDescent="0.2">
      <c r="B9" s="10">
        <v>1</v>
      </c>
      <c r="C9" s="10">
        <f>IF(F4=1,H5,IF(F4=2,H6,IF(F4=3,H7,IF(F4=4,H8,IF(F4=5,H9,IF(F4=6,H10,H11))))))</f>
        <v>20</v>
      </c>
      <c r="D9" s="10">
        <f>B4</f>
        <v>2003</v>
      </c>
      <c r="G9" s="10" t="s">
        <v>107</v>
      </c>
      <c r="H9" s="10">
        <v>18</v>
      </c>
    </row>
    <row r="10" spans="2:8" x14ac:dyDescent="0.2">
      <c r="G10" s="10" t="s">
        <v>108</v>
      </c>
      <c r="H10" s="10">
        <v>17</v>
      </c>
    </row>
    <row r="11" spans="2:8" x14ac:dyDescent="0.2">
      <c r="G11" s="10" t="s">
        <v>109</v>
      </c>
      <c r="H11" s="10">
        <v>16</v>
      </c>
    </row>
  </sheetData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19F41-5A7E-4C26-96A2-781F46384997}">
  <sheetPr codeName="Sheet9"/>
  <dimension ref="B1:H11"/>
  <sheetViews>
    <sheetView workbookViewId="0">
      <selection activeCell="D17" sqref="D17"/>
    </sheetView>
  </sheetViews>
  <sheetFormatPr defaultRowHeight="12.75" x14ac:dyDescent="0.2"/>
  <cols>
    <col min="1" max="2" width="9.140625" style="10"/>
    <col min="3" max="3" width="18.7109375" style="10" customWidth="1"/>
    <col min="4" max="4" width="9.140625" style="10"/>
    <col min="5" max="5" width="12" style="10" customWidth="1"/>
    <col min="6" max="6" width="9.140625" style="10"/>
    <col min="7" max="7" width="12" style="10" customWidth="1"/>
    <col min="8" max="8" width="15.85546875" style="10" bestFit="1" customWidth="1"/>
    <col min="9" max="16384" width="9.140625" style="10"/>
  </cols>
  <sheetData>
    <row r="1" spans="2:8" x14ac:dyDescent="0.2">
      <c r="C1" s="10" t="s">
        <v>110</v>
      </c>
    </row>
    <row r="3" spans="2:8" x14ac:dyDescent="0.2">
      <c r="B3" s="10" t="s">
        <v>96</v>
      </c>
      <c r="C3" s="10" t="s">
        <v>97</v>
      </c>
      <c r="D3" s="10" t="s">
        <v>98</v>
      </c>
      <c r="E3" s="10" t="s">
        <v>99</v>
      </c>
      <c r="F3" s="10" t="s">
        <v>100</v>
      </c>
    </row>
    <row r="4" spans="2:8" x14ac:dyDescent="0.2">
      <c r="B4" s="23">
        <v>2003</v>
      </c>
      <c r="C4" s="10">
        <v>11</v>
      </c>
      <c r="D4" s="10">
        <v>1</v>
      </c>
      <c r="E4" s="10">
        <f>DATE(B4,C4,D4)</f>
        <v>37926</v>
      </c>
      <c r="F4" s="10">
        <f>WEEKDAY(E4,2)</f>
        <v>6</v>
      </c>
      <c r="G4" s="24">
        <v>37926</v>
      </c>
      <c r="H4" s="10" t="s">
        <v>111</v>
      </c>
    </row>
    <row r="5" spans="2:8" x14ac:dyDescent="0.2">
      <c r="G5" s="10" t="s">
        <v>102</v>
      </c>
      <c r="H5" s="10">
        <v>25</v>
      </c>
    </row>
    <row r="6" spans="2:8" x14ac:dyDescent="0.2">
      <c r="G6" s="10" t="s">
        <v>103</v>
      </c>
      <c r="H6" s="10">
        <v>24</v>
      </c>
    </row>
    <row r="7" spans="2:8" x14ac:dyDescent="0.2">
      <c r="G7" s="10" t="s">
        <v>104</v>
      </c>
      <c r="H7" s="10">
        <v>23</v>
      </c>
    </row>
    <row r="8" spans="2:8" x14ac:dyDescent="0.2">
      <c r="B8" s="10" t="s">
        <v>97</v>
      </c>
      <c r="C8" s="10" t="s">
        <v>112</v>
      </c>
      <c r="D8" s="10" t="s">
        <v>96</v>
      </c>
      <c r="G8" s="10" t="s">
        <v>106</v>
      </c>
      <c r="H8" s="10">
        <v>22</v>
      </c>
    </row>
    <row r="9" spans="2:8" x14ac:dyDescent="0.2">
      <c r="B9" s="10">
        <v>11</v>
      </c>
      <c r="C9" s="10">
        <f>IF(F4=1,H5,IF(F4=2,H6,IF(F4=3,H7,IF(F4=4,H8,IF(F4=5,H9,IF(F4=6,H10,H11))))))</f>
        <v>27</v>
      </c>
      <c r="D9" s="10">
        <f>B4</f>
        <v>2003</v>
      </c>
      <c r="G9" s="10" t="s">
        <v>107</v>
      </c>
      <c r="H9" s="10">
        <v>28</v>
      </c>
    </row>
    <row r="10" spans="2:8" x14ac:dyDescent="0.2">
      <c r="G10" s="10" t="s">
        <v>108</v>
      </c>
      <c r="H10" s="10">
        <v>27</v>
      </c>
    </row>
    <row r="11" spans="2:8" x14ac:dyDescent="0.2">
      <c r="G11" s="10" t="s">
        <v>109</v>
      </c>
      <c r="H11" s="10">
        <v>26</v>
      </c>
    </row>
  </sheetData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B8BCB055-E871-4D3A-92A5-4AC22EA0BDC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385EFDC-8C4C-4855-A133-2C88F90A57EB}">
  <ds:schemaRefs>
    <ds:schemaRef ds:uri="http://schemas.microsoft.com/office/2006/metadata/properties"/>
    <ds:schemaRef ds:uri="d1607db4-bd3f-4f82-a312-bf7e283d0a6b"/>
  </ds:schemaRefs>
</ds:datastoreItem>
</file>

<file path=customXml/itemProps3.xml><?xml version="1.0" encoding="utf-8"?>
<ds:datastoreItem xmlns:ds="http://schemas.openxmlformats.org/officeDocument/2006/customXml" ds:itemID="{B51DC8CC-F3F0-4734-8108-942F18AFB3D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4" baseType="variant">
      <vt:variant>
        <vt:lpstr>Worksheets</vt:lpstr>
      </vt:variant>
      <vt:variant>
        <vt:i4>55</vt:i4>
      </vt:variant>
      <vt:variant>
        <vt:lpstr>Named Ranges</vt:lpstr>
      </vt:variant>
      <vt:variant>
        <vt:i4>96</vt:i4>
      </vt:variant>
    </vt:vector>
  </HeadingPairs>
  <TitlesOfParts>
    <vt:vector size="151" baseType="lpstr">
      <vt:lpstr>S12_1</vt:lpstr>
      <vt:lpstr>S12_10</vt:lpstr>
      <vt:lpstr>S12_11</vt:lpstr>
      <vt:lpstr>S12_12</vt:lpstr>
      <vt:lpstr>S12_13-1</vt:lpstr>
      <vt:lpstr>S12_13-2</vt:lpstr>
      <vt:lpstr>S12_14</vt:lpstr>
      <vt:lpstr>S12_15</vt:lpstr>
      <vt:lpstr>S12_16</vt:lpstr>
      <vt:lpstr>S12_17</vt:lpstr>
      <vt:lpstr>S12_18</vt:lpstr>
      <vt:lpstr>S12_19</vt:lpstr>
      <vt:lpstr>S12_2</vt:lpstr>
      <vt:lpstr>S12_20</vt:lpstr>
      <vt:lpstr>S12_21</vt:lpstr>
      <vt:lpstr>S12_22</vt:lpstr>
      <vt:lpstr>S12_23</vt:lpstr>
      <vt:lpstr>S12_24</vt:lpstr>
      <vt:lpstr>S12_25</vt:lpstr>
      <vt:lpstr>S12_26</vt:lpstr>
      <vt:lpstr>S12_27</vt:lpstr>
      <vt:lpstr>S12_28</vt:lpstr>
      <vt:lpstr>S12_29</vt:lpstr>
      <vt:lpstr>S12_3</vt:lpstr>
      <vt:lpstr>S12_30</vt:lpstr>
      <vt:lpstr>S12_31</vt:lpstr>
      <vt:lpstr>S12_32</vt:lpstr>
      <vt:lpstr>S12_33-1</vt:lpstr>
      <vt:lpstr>S12_33-2</vt:lpstr>
      <vt:lpstr>S12_33-3</vt:lpstr>
      <vt:lpstr>S12_33-4</vt:lpstr>
      <vt:lpstr>S12_33-5</vt:lpstr>
      <vt:lpstr>S12_33-6</vt:lpstr>
      <vt:lpstr>S12_33-7</vt:lpstr>
      <vt:lpstr>S12_33-8</vt:lpstr>
      <vt:lpstr>S12_33-9</vt:lpstr>
      <vt:lpstr>S12_33-10</vt:lpstr>
      <vt:lpstr>S12_34-1</vt:lpstr>
      <vt:lpstr>S12_34-2</vt:lpstr>
      <vt:lpstr>S12_34-3</vt:lpstr>
      <vt:lpstr>S12_34-4</vt:lpstr>
      <vt:lpstr>S12_34-5</vt:lpstr>
      <vt:lpstr>S12_34-6</vt:lpstr>
      <vt:lpstr>S12_34-7</vt:lpstr>
      <vt:lpstr>S12_34-8</vt:lpstr>
      <vt:lpstr>S12_34-9</vt:lpstr>
      <vt:lpstr>S12_35</vt:lpstr>
      <vt:lpstr>S12_36</vt:lpstr>
      <vt:lpstr>S12_37</vt:lpstr>
      <vt:lpstr>S12_4</vt:lpstr>
      <vt:lpstr>S12_5</vt:lpstr>
      <vt:lpstr>S12_6</vt:lpstr>
      <vt:lpstr>S12_7</vt:lpstr>
      <vt:lpstr>S12_8</vt:lpstr>
      <vt:lpstr>S12_9</vt:lpstr>
      <vt:lpstr>_1st_comp_drop</vt:lpstr>
      <vt:lpstr>_1st_comp_entry</vt:lpstr>
      <vt:lpstr>_2nd_comp_drop</vt:lpstr>
      <vt:lpstr>_2nd_comp_entry</vt:lpstr>
      <vt:lpstr>annual_capacity_level</vt:lpstr>
      <vt:lpstr>annual_demand</vt:lpstr>
      <vt:lpstr>annual_growth</vt:lpstr>
      <vt:lpstr>Capacity</vt:lpstr>
      <vt:lpstr>'S12_13-2'!COGS</vt:lpstr>
      <vt:lpstr>S12_14!COGS</vt:lpstr>
      <vt:lpstr>COGS</vt:lpstr>
      <vt:lpstr>S12_37!cost</vt:lpstr>
      <vt:lpstr>cost</vt:lpstr>
      <vt:lpstr>Cost_to_Store</vt:lpstr>
      <vt:lpstr>current_stock_price</vt:lpstr>
      <vt:lpstr>decline_years</vt:lpstr>
      <vt:lpstr>decrease_rate</vt:lpstr>
      <vt:lpstr>S12_36!demand</vt:lpstr>
      <vt:lpstr>S12_37!demand</vt:lpstr>
      <vt:lpstr>Demand</vt:lpstr>
      <vt:lpstr>demand_after_8_31</vt:lpstr>
      <vt:lpstr>demand_thru_8_31</vt:lpstr>
      <vt:lpstr>'S12_13-2'!DEP</vt:lpstr>
      <vt:lpstr>S12_14!DEP</vt:lpstr>
      <vt:lpstr>DEP</vt:lpstr>
      <vt:lpstr>'S12_13-2'!DIV</vt:lpstr>
      <vt:lpstr>S12_14!DIV</vt:lpstr>
      <vt:lpstr>DIV</vt:lpstr>
      <vt:lpstr>ex_price</vt:lpstr>
      <vt:lpstr>first_price</vt:lpstr>
      <vt:lpstr>S12_37!fullpricerevenue</vt:lpstr>
      <vt:lpstr>fullpricerevenue</vt:lpstr>
      <vt:lpstr>growth_rate</vt:lpstr>
      <vt:lpstr>growth_years</vt:lpstr>
      <vt:lpstr>'S12_13-2'!IRD</vt:lpstr>
      <vt:lpstr>S12_14!IRD</vt:lpstr>
      <vt:lpstr>IRD</vt:lpstr>
      <vt:lpstr>'S12_13-2'!IS</vt:lpstr>
      <vt:lpstr>S12_14!IS</vt:lpstr>
      <vt:lpstr>IS</vt:lpstr>
      <vt:lpstr>'S12_13-2'!LAIR</vt:lpstr>
      <vt:lpstr>S12_14!LAIR</vt:lpstr>
      <vt:lpstr>LAIR</vt:lpstr>
      <vt:lpstr>S12_37!leftover</vt:lpstr>
      <vt:lpstr>leftover</vt:lpstr>
      <vt:lpstr>S12_37!leftoverrevenue</vt:lpstr>
      <vt:lpstr>leftoverrevenue</vt:lpstr>
      <vt:lpstr>S12_37!limit_salvage1</vt:lpstr>
      <vt:lpstr>limit_salvage1</vt:lpstr>
      <vt:lpstr>Magazines_Ordered</vt:lpstr>
      <vt:lpstr>markdown_price</vt:lpstr>
      <vt:lpstr>marketshare</vt:lpstr>
      <vt:lpstr>marketsize_growth</vt:lpstr>
      <vt:lpstr>Number_showing_up</vt:lpstr>
      <vt:lpstr>order_size</vt:lpstr>
      <vt:lpstr>S12_37!orderquantity</vt:lpstr>
      <vt:lpstr>orderquantity</vt:lpstr>
      <vt:lpstr>overbook_fee</vt:lpstr>
      <vt:lpstr>price</vt:lpstr>
      <vt:lpstr>Print_Area</vt:lpstr>
      <vt:lpstr>Print_Area_MI</vt:lpstr>
      <vt:lpstr>S12_37!profit</vt:lpstr>
      <vt:lpstr>profit</vt:lpstr>
      <vt:lpstr>profit_margin</vt:lpstr>
      <vt:lpstr>Sales_Price</vt:lpstr>
      <vt:lpstr>S12_37!salesprice</vt:lpstr>
      <vt:lpstr>salesprice</vt:lpstr>
      <vt:lpstr>Salvage_value</vt:lpstr>
      <vt:lpstr>S12_37!salvage1</vt:lpstr>
      <vt:lpstr>salvage1</vt:lpstr>
      <vt:lpstr>S12_37!salvage2</vt:lpstr>
      <vt:lpstr>salvage2</vt:lpstr>
      <vt:lpstr>'S12_13-2'!SG</vt:lpstr>
      <vt:lpstr>S12_14!SG</vt:lpstr>
      <vt:lpstr>SG</vt:lpstr>
      <vt:lpstr>S12_37!soldfullprice</vt:lpstr>
      <vt:lpstr>soldfullprice</vt:lpstr>
      <vt:lpstr>Store_Costs</vt:lpstr>
      <vt:lpstr>Store_Profit</vt:lpstr>
      <vt:lpstr>Store_Revenue</vt:lpstr>
      <vt:lpstr>ticket_price</vt:lpstr>
      <vt:lpstr>tickets_sold</vt:lpstr>
      <vt:lpstr>'S12_13-2'!TR</vt:lpstr>
      <vt:lpstr>S12_14!TR</vt:lpstr>
      <vt:lpstr>TR</vt:lpstr>
      <vt:lpstr>unit_build_cost</vt:lpstr>
      <vt:lpstr>S12_8!unit_cost</vt:lpstr>
      <vt:lpstr>unit_cost</vt:lpstr>
      <vt:lpstr>unit_price</vt:lpstr>
      <vt:lpstr>unit_prod_cost</vt:lpstr>
      <vt:lpstr>S12_37!unitcost</vt:lpstr>
      <vt:lpstr>unitcost</vt:lpstr>
      <vt:lpstr>Year_1_sales</vt:lpstr>
      <vt:lpstr>Year_2004_sales</vt:lpstr>
      <vt:lpstr>Year1marketsize</vt:lpstr>
      <vt:lpstr>years_of_growth</vt:lpstr>
    </vt:vector>
  </TitlesOfParts>
  <Manager/>
  <Company>Julian Chang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Julian Chang</dc:creator>
  <cp:keywords/>
  <dc:description/>
  <cp:lastModifiedBy>Administrator</cp:lastModifiedBy>
  <cp:revision/>
  <dcterms:created xsi:type="dcterms:W3CDTF">2007-03-09T19:41:48Z</dcterms:created>
  <dcterms:modified xsi:type="dcterms:W3CDTF">2019-09-26T07:30:52Z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