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BE3D64CE-E773-4716-99C3-566E3D8A2F10}" xr6:coauthVersionLast="44" xr6:coauthVersionMax="44" xr10:uidLastSave="{00000000-0000-0000-0000-000000000000}"/>
  <bookViews>
    <workbookView xWindow="-25335" yWindow="3570" windowWidth="21600" windowHeight="11385" activeTab="6" xr2:uid="{00000000-000D-0000-FFFF-FFFF00000000}"/>
  </bookViews>
  <sheets>
    <sheet name="S54_1-5-1" sheetId="1" r:id="rId1"/>
    <sheet name="S54_1-5-2" sheetId="2" r:id="rId2"/>
    <sheet name="S54_1-5-3" sheetId="3" r:id="rId3"/>
    <sheet name="S54_1-5-4" sheetId="4" r:id="rId4"/>
    <sheet name="S54_1-5-5" sheetId="5" r:id="rId5"/>
    <sheet name="S54_6" sheetId="6" r:id="rId6"/>
    <sheet name="S54_7" sheetId="7" r:id="rId7"/>
  </sheets>
  <externalReferences>
    <externalReference r:id="rId8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mean">'[1]problem 5'!$G$11</definedName>
    <definedName name="premium">'[1]problem 6'!$F$15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igma">'[1]problem 5'!$G$12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7" l="1"/>
  <c r="H16" i="7"/>
  <c r="I15" i="7"/>
  <c r="H15" i="7"/>
  <c r="I16" i="7" s="1"/>
  <c r="I14" i="7"/>
  <c r="H14" i="7"/>
  <c r="I13" i="7"/>
  <c r="H13" i="7"/>
  <c r="I12" i="7"/>
  <c r="H12" i="7"/>
  <c r="I11" i="7"/>
  <c r="H11" i="7"/>
  <c r="I10" i="7"/>
  <c r="H10" i="7"/>
  <c r="H9" i="7"/>
  <c r="H8" i="7"/>
  <c r="I9" i="7" s="1"/>
  <c r="C12" i="6" l="1"/>
  <c r="E7" i="6"/>
  <c r="D7" i="6"/>
  <c r="E6" i="6"/>
  <c r="D6" i="6"/>
  <c r="E5" i="6"/>
  <c r="D5" i="6"/>
  <c r="E4" i="6"/>
  <c r="D4" i="6"/>
  <c r="I3" i="6"/>
  <c r="D3" i="5" l="1"/>
  <c r="F3" i="5"/>
  <c r="H3" i="5"/>
  <c r="H4" i="4"/>
  <c r="I4" i="4" s="1"/>
  <c r="H3" i="4"/>
  <c r="F4" i="4"/>
  <c r="G4" i="4" s="1"/>
  <c r="F3" i="4"/>
  <c r="D4" i="4"/>
  <c r="D3" i="4"/>
  <c r="E4" i="4"/>
</calcChain>
</file>

<file path=xl/sharedStrings.xml><?xml version="1.0" encoding="utf-8"?>
<sst xmlns="http://schemas.openxmlformats.org/spreadsheetml/2006/main" count="52" uniqueCount="39">
  <si>
    <t>Year</t>
  </si>
  <si>
    <t>Staples</t>
  </si>
  <si>
    <t>all revenues in millions</t>
  </si>
  <si>
    <t>Wal-Mart</t>
  </si>
  <si>
    <t>Intel</t>
  </si>
  <si>
    <t>Best fit is Staples. This</t>
  </si>
  <si>
    <t xml:space="preserve">is probably because </t>
  </si>
  <si>
    <t xml:space="preserve">they are the least mature company </t>
  </si>
  <si>
    <t>so they have more room to expand and</t>
  </si>
  <si>
    <t>grow quickly</t>
  </si>
  <si>
    <t>We see this because Staples has highest R^2.</t>
  </si>
  <si>
    <t>Worst fit is Wal-Mart</t>
  </si>
  <si>
    <t>because they</t>
  </si>
  <si>
    <t>have the lowest R^2.</t>
  </si>
  <si>
    <t>Intel Forecast</t>
  </si>
  <si>
    <t>Wal-Mart forecast</t>
  </si>
  <si>
    <t>Staples forecast</t>
  </si>
  <si>
    <t>Ratio</t>
  </si>
  <si>
    <t>Both Staples and Wal-Mart</t>
  </si>
  <si>
    <t>are growing at 18% while Intel is</t>
  </si>
  <si>
    <t>growing at 12%.</t>
  </si>
  <si>
    <t>Year 7 = 2003</t>
  </si>
  <si>
    <t>these results are in billions of</t>
  </si>
  <si>
    <t>dollars.</t>
  </si>
  <si>
    <t>Impala</t>
  </si>
  <si>
    <t>New 20000</t>
  </si>
  <si>
    <t>Age</t>
  </si>
  <si>
    <t>Price</t>
  </si>
  <si>
    <t>We see each year an  Impala loses</t>
  </si>
  <si>
    <t>14.5% of its value</t>
  </si>
  <si>
    <t>Here are Google's annual revenues(in billions) for the years 2005-2013</t>
  </si>
  <si>
    <t>Estimate Google's CAGR</t>
  </si>
  <si>
    <t>Assuming exponential growth predict Google's 2014 revenue</t>
  </si>
  <si>
    <t>Coded year</t>
  </si>
  <si>
    <t>Revenues</t>
  </si>
  <si>
    <t>Predicted</t>
  </si>
  <si>
    <t>Ratioprediction</t>
  </si>
  <si>
    <t>Google CAGR  = 1.286-1 = 28.6% per year</t>
  </si>
  <si>
    <t>$80 billion forecast for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</si>
</sst>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9" fontId="0" fillId="0" borderId="0" xfId="1" applyFont="1"/>
    <xf numFmtId="9" fontId="2" fillId="0" borderId="0" xfId="1"/>
    <xf numFmtId="0" fontId="1" fillId="0" borderId="0" xfId="2"/>
    <xf numFmtId="10" fontId="1" fillId="0" borderId="0" xfId="2" applyNumberFormat="1"/>
    <xf numFmtId="0" fontId="4" fillId="0" borderId="0" xfId="2" applyFont="1"/>
    <xf numFmtId="0" fontId="1" fillId="2" borderId="0" xfId="2" applyFill="1"/>
  </cellXfs>
  <cellStyles count="3">
    <cellStyle name="Normal" xfId="0" builtinId="0"/>
    <cellStyle name="Normal 2" xfId="2" xr:uid="{BE9F1A30-6E6E-440B-B6B6-6B02221B79E5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Staples</a:t>
            </a:r>
          </a:p>
        </c:rich>
      </c:tx>
      <c:layout>
        <c:manualLayout>
          <c:xMode val="edge"/>
          <c:yMode val="edge"/>
          <c:x val="0.43799527697560231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58860125922614"/>
          <c:y val="0.28718092538524331"/>
          <c:w val="0.54089779448615094"/>
          <c:h val="0.48205369618237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'S54_1-5-1'!$D$3</c:f>
              <c:strCache>
                <c:ptCount val="1"/>
                <c:pt idx="0">
                  <c:v>Staples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exp"/>
            <c:dispRSqr val="1"/>
            <c:dispEq val="1"/>
            <c:trendlineLbl>
              <c:layout>
                <c:manualLayout>
                  <c:x val="0.30205803909841888"/>
                  <c:y val="-0.1435904342116178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'S54_1-5-1'!$C$4:$C$8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'S54_1-5-1'!$D$4:$D$8</c:f>
              <c:numCache>
                <c:formatCode>General</c:formatCode>
                <c:ptCount val="5"/>
                <c:pt idx="0">
                  <c:v>10874</c:v>
                </c:pt>
                <c:pt idx="1">
                  <c:v>8842</c:v>
                </c:pt>
                <c:pt idx="2">
                  <c:v>7123</c:v>
                </c:pt>
                <c:pt idx="3">
                  <c:v>5181</c:v>
                </c:pt>
                <c:pt idx="4">
                  <c:v>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6F-4D04-99F4-6F64E8E66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5488"/>
        <c:axId val="69407488"/>
      </c:scatterChart>
      <c:valAx>
        <c:axId val="3761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9407488"/>
        <c:crosses val="autoZero"/>
        <c:crossBetween val="midCat"/>
      </c:valAx>
      <c:valAx>
        <c:axId val="69407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76154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461852228893544"/>
          <c:y val="0.42564317921798239"/>
          <c:w val="0.23219025062500431"/>
          <c:h val="0.38461753819234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Wal-Mart</a:t>
            </a:r>
          </a:p>
        </c:rich>
      </c:tx>
      <c:layout>
        <c:manualLayout>
          <c:xMode val="edge"/>
          <c:yMode val="edge"/>
          <c:x val="0.42744118726583974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05828204655813"/>
          <c:y val="0.28718092538524331"/>
          <c:w val="0.45910349385653787"/>
          <c:h val="0.48205369618237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'S54_1-5-1'!$E$3</c:f>
              <c:strCache>
                <c:ptCount val="1"/>
                <c:pt idx="0">
                  <c:v>Wal-Mart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exp"/>
            <c:dispRSqr val="1"/>
            <c:dispEq val="1"/>
            <c:trendlineLbl>
              <c:layout>
                <c:manualLayout>
                  <c:x val="-0.14770528845719386"/>
                  <c:y val="-0.2820526660937888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'S54_1-5-1'!$C$4:$C$8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'S54_1-5-1'!$E$4:$E$8</c:f>
              <c:numCache>
                <c:formatCode>General</c:formatCode>
                <c:ptCount val="5"/>
                <c:pt idx="0">
                  <c:v>191329</c:v>
                </c:pt>
                <c:pt idx="1">
                  <c:v>185013</c:v>
                </c:pt>
                <c:pt idx="2">
                  <c:v>157634</c:v>
                </c:pt>
                <c:pt idx="3">
                  <c:v>117958</c:v>
                </c:pt>
                <c:pt idx="4">
                  <c:v>104859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96-4AB4-A8FA-3B95AD81A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32032"/>
        <c:axId val="89187456"/>
      </c:scatterChart>
      <c:valAx>
        <c:axId val="891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87456"/>
        <c:crosses val="autoZero"/>
        <c:crossBetween val="midCat"/>
      </c:valAx>
      <c:valAx>
        <c:axId val="89187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1320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337813973780981"/>
          <c:y val="0.338463153644256"/>
          <c:w val="0.29551478888357952"/>
          <c:h val="0.384617538192341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Intel</a:t>
            </a:r>
          </a:p>
        </c:rich>
      </c:tx>
      <c:layout>
        <c:manualLayout>
          <c:xMode val="edge"/>
          <c:yMode val="edge"/>
          <c:x val="0.46438050125000863"/>
          <c:y val="4.61538461538461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58860125922614"/>
          <c:y val="0.28718092538524331"/>
          <c:w val="0.47493464881710817"/>
          <c:h val="0.48205369618237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'S54_1-5-1'!$F$3</c:f>
              <c:strCache>
                <c:ptCount val="1"/>
                <c:pt idx="0">
                  <c:v>Intel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exp"/>
            <c:dispRSqr val="1"/>
            <c:dispEq val="1"/>
            <c:trendlineLbl>
              <c:layout>
                <c:manualLayout>
                  <c:x val="0.36680724096269773"/>
                  <c:y val="-0.2461550504206333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'S54_1-5-1'!$C$4:$C$8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xVal>
          <c:yVal>
            <c:numRef>
              <c:f>'S54_1-5-1'!$F$4:$F$8</c:f>
              <c:numCache>
                <c:formatCode>General</c:formatCode>
                <c:ptCount val="5"/>
                <c:pt idx="0">
                  <c:v>33726</c:v>
                </c:pt>
                <c:pt idx="1">
                  <c:v>29389</c:v>
                </c:pt>
                <c:pt idx="2">
                  <c:v>28273</c:v>
                </c:pt>
                <c:pt idx="3">
                  <c:v>25070</c:v>
                </c:pt>
                <c:pt idx="4">
                  <c:v>20847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8B-4A42-89A2-C418F1049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98656"/>
        <c:axId val="89404544"/>
      </c:scatterChart>
      <c:valAx>
        <c:axId val="8939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404544"/>
        <c:crosses val="autoZero"/>
        <c:crossBetween val="midCat"/>
      </c:valAx>
      <c:valAx>
        <c:axId val="89404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939865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8073961731036914"/>
          <c:y val="0.42051497408977723"/>
          <c:w val="0.29815331131102019"/>
          <c:h val="0.2205138973012988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S54_6!$C$3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-0.24653849518810148"/>
                  <c:y val="0.18814268008165647"/>
                </c:manualLayout>
              </c:layout>
              <c:numFmt formatCode="General" sourceLinked="0"/>
            </c:trendlineLbl>
          </c:trendline>
          <c:xVal>
            <c:numRef>
              <c:f>S54_6!$B$4:$B$7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S54_6!$C$4:$C$7</c:f>
              <c:numCache>
                <c:formatCode>General</c:formatCode>
                <c:ptCount val="4"/>
                <c:pt idx="0">
                  <c:v>13.65</c:v>
                </c:pt>
                <c:pt idx="1">
                  <c:v>11.2</c:v>
                </c:pt>
                <c:pt idx="2">
                  <c:v>9.7249999999999996</c:v>
                </c:pt>
                <c:pt idx="3">
                  <c:v>8.4749999999999996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42-4443-AA1F-80590D64A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18048"/>
        <c:axId val="105219968"/>
      </c:scatterChart>
      <c:valAx>
        <c:axId val="10521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219968"/>
        <c:crosses val="autoZero"/>
        <c:crossBetween val="midCat"/>
      </c:valAx>
      <c:valAx>
        <c:axId val="10521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2180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S54_7!$G$7</c:f>
              <c:strCache>
                <c:ptCount val="1"/>
                <c:pt idx="0">
                  <c:v>Revenues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500" baseline="0"/>
                      <a:t>y = 6.4569e</a:t>
                    </a:r>
                    <a:r>
                      <a:rPr lang="en-US" sz="1500" baseline="30000"/>
                      <a:t>0.2517x</a:t>
                    </a:r>
                    <a:br>
                      <a:rPr lang="en-US" sz="1500" baseline="0"/>
                    </a:br>
                    <a:r>
                      <a:rPr lang="en-US" sz="1500" baseline="0"/>
                      <a:t>R² = 0.9529</a:t>
                    </a:r>
                    <a:endParaRPr lang="en-US" sz="15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S54_7!$E$8:$E$16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S54_7!$G$8:$G$16</c:f>
              <c:numCache>
                <c:formatCode>General</c:formatCode>
                <c:ptCount val="9"/>
                <c:pt idx="0">
                  <c:v>6.2</c:v>
                </c:pt>
                <c:pt idx="1">
                  <c:v>10.6</c:v>
                </c:pt>
                <c:pt idx="2">
                  <c:v>16.600000000000001</c:v>
                </c:pt>
                <c:pt idx="3">
                  <c:v>22</c:v>
                </c:pt>
                <c:pt idx="4">
                  <c:v>24</c:v>
                </c:pt>
                <c:pt idx="5">
                  <c:v>29</c:v>
                </c:pt>
                <c:pt idx="6">
                  <c:v>38</c:v>
                </c:pt>
                <c:pt idx="7">
                  <c:v>46</c:v>
                </c:pt>
                <c:pt idx="8">
                  <c:v>55.5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E5-4DF1-B190-4C07130E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277544"/>
        <c:axId val="352277936"/>
      </c:scatterChart>
      <c:valAx>
        <c:axId val="35227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77936"/>
        <c:crosses val="autoZero"/>
        <c:crossBetween val="midCat"/>
      </c:valAx>
      <c:valAx>
        <c:axId val="35227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7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8</xdr:row>
      <xdr:rowOff>85725</xdr:rowOff>
    </xdr:from>
    <xdr:to>
      <xdr:col>6</xdr:col>
      <xdr:colOff>419100</xdr:colOff>
      <xdr:row>20</xdr:row>
      <xdr:rowOff>0</xdr:rowOff>
    </xdr:to>
    <xdr:graphicFrame macro="">
      <xdr:nvGraphicFramePr>
        <xdr:cNvPr id="1031" name="Chart 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523875</xdr:colOff>
      <xdr:row>8</xdr:row>
      <xdr:rowOff>114300</xdr:rowOff>
    </xdr:from>
    <xdr:to>
      <xdr:col>12</xdr:col>
      <xdr:colOff>476250</xdr:colOff>
      <xdr:row>20</xdr:row>
      <xdr:rowOff>28575</xdr:rowOff>
    </xdr:to>
    <xdr:graphicFrame macro="">
      <xdr:nvGraphicFramePr>
        <xdr:cNvPr id="1032" name="Chart 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23</xdr:row>
      <xdr:rowOff>95250</xdr:rowOff>
    </xdr:from>
    <xdr:to>
      <xdr:col>7</xdr:col>
      <xdr:colOff>9525</xdr:colOff>
      <xdr:row>35</xdr:row>
      <xdr:rowOff>9525</xdr:rowOff>
    </xdr:to>
    <xdr:graphicFrame macro="">
      <xdr:nvGraphicFramePr>
        <xdr:cNvPr id="1033" name="Chart 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</xdr:row>
      <xdr:rowOff>90487</xdr:rowOff>
    </xdr:from>
    <xdr:to>
      <xdr:col>16</xdr:col>
      <xdr:colOff>523875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42D28-1607-4AFF-9A66-E124552C8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6</xdr:row>
      <xdr:rowOff>14287</xdr:rowOff>
    </xdr:from>
    <xdr:to>
      <xdr:col>17</xdr:col>
      <xdr:colOff>400050</xdr:colOff>
      <xdr:row>20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B4A1E-DBE3-4B44-8CB1-F4C69DFFF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tatsexam2sampletests.zip/Nov4statsexam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  <sheetName val="problem 9"/>
      <sheetName val="problem 10"/>
    </sheetNames>
    <sheetDataSet>
      <sheetData sheetId="0"/>
      <sheetData sheetId="1"/>
      <sheetData sheetId="2"/>
      <sheetData sheetId="3"/>
      <sheetData sheetId="4"/>
      <sheetData sheetId="5">
        <row r="11">
          <cell r="G11">
            <v>200</v>
          </cell>
        </row>
        <row r="12">
          <cell r="G12">
            <v>5</v>
          </cell>
        </row>
      </sheetData>
      <sheetData sheetId="6">
        <row r="15">
          <cell r="F15">
            <v>135</v>
          </cell>
        </row>
      </sheetData>
      <sheetData sheetId="7"/>
      <sheetData sheetId="8"/>
      <sheetData sheetId="9">
        <row r="7">
          <cell r="G7" t="str">
            <v>Revenues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8"/>
  <sheetViews>
    <sheetView workbookViewId="0">
      <selection activeCell="A26" sqref="A26"/>
    </sheetView>
  </sheetViews>
  <sheetFormatPr defaultRowHeight="12.75" x14ac:dyDescent="0.2"/>
  <sheetData>
    <row r="1" spans="2:6" x14ac:dyDescent="0.2">
      <c r="E1" t="s">
        <v>2</v>
      </c>
    </row>
    <row r="3" spans="2:6" x14ac:dyDescent="0.2">
      <c r="B3" t="s">
        <v>0</v>
      </c>
      <c r="C3" t="s">
        <v>0</v>
      </c>
      <c r="D3" t="s">
        <v>1</v>
      </c>
      <c r="E3" t="s">
        <v>3</v>
      </c>
      <c r="F3" t="s">
        <v>4</v>
      </c>
    </row>
    <row r="4" spans="2:6" x14ac:dyDescent="0.2">
      <c r="B4">
        <v>2001</v>
      </c>
      <c r="C4">
        <v>5</v>
      </c>
      <c r="D4">
        <v>10874</v>
      </c>
      <c r="E4">
        <v>191329</v>
      </c>
      <c r="F4">
        <v>33726</v>
      </c>
    </row>
    <row r="5" spans="2:6" x14ac:dyDescent="0.2">
      <c r="B5">
        <v>2000</v>
      </c>
      <c r="C5">
        <v>4</v>
      </c>
      <c r="D5">
        <v>8842</v>
      </c>
      <c r="E5">
        <v>185013</v>
      </c>
      <c r="F5">
        <v>29389</v>
      </c>
    </row>
    <row r="6" spans="2:6" x14ac:dyDescent="0.2">
      <c r="B6">
        <v>1999</v>
      </c>
      <c r="C6">
        <v>3</v>
      </c>
      <c r="D6">
        <v>7123</v>
      </c>
      <c r="E6">
        <v>157634</v>
      </c>
      <c r="F6">
        <v>28273</v>
      </c>
    </row>
    <row r="7" spans="2:6" x14ac:dyDescent="0.2">
      <c r="B7">
        <v>1998</v>
      </c>
      <c r="C7">
        <v>2</v>
      </c>
      <c r="D7">
        <v>5181</v>
      </c>
      <c r="E7">
        <v>117958</v>
      </c>
      <c r="F7">
        <v>25070</v>
      </c>
    </row>
    <row r="8" spans="2:6" x14ac:dyDescent="0.2">
      <c r="B8">
        <v>1997</v>
      </c>
      <c r="C8">
        <v>1</v>
      </c>
      <c r="D8">
        <v>3968</v>
      </c>
      <c r="E8">
        <v>104859</v>
      </c>
      <c r="F8">
        <v>20847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B6"/>
  <sheetViews>
    <sheetView workbookViewId="0">
      <selection activeCell="B6" sqref="B6"/>
    </sheetView>
  </sheetViews>
  <sheetFormatPr defaultRowHeight="12.75" x14ac:dyDescent="0.2"/>
  <sheetData>
    <row r="1" spans="2:2" x14ac:dyDescent="0.2">
      <c r="B1" t="s">
        <v>5</v>
      </c>
    </row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B4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s">
        <v>11</v>
      </c>
    </row>
    <row r="3" spans="2:2" x14ac:dyDescent="0.2">
      <c r="B3" t="s">
        <v>12</v>
      </c>
    </row>
    <row r="4" spans="2:2" x14ac:dyDescent="0.2">
      <c r="B4" t="s">
        <v>13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2:I9"/>
  <sheetViews>
    <sheetView topLeftCell="B1" workbookViewId="0">
      <selection activeCell="E9" sqref="E9"/>
    </sheetView>
  </sheetViews>
  <sheetFormatPr defaultRowHeight="12.75" x14ac:dyDescent="0.2"/>
  <cols>
    <col min="4" max="5" width="12.7109375" customWidth="1"/>
    <col min="6" max="7" width="18" customWidth="1"/>
    <col min="8" max="8" width="14.5703125" bestFit="1" customWidth="1"/>
  </cols>
  <sheetData>
    <row r="2" spans="3:9" x14ac:dyDescent="0.2">
      <c r="C2" t="s">
        <v>0</v>
      </c>
      <c r="D2" t="s">
        <v>14</v>
      </c>
      <c r="E2" t="s">
        <v>17</v>
      </c>
      <c r="F2" t="s">
        <v>15</v>
      </c>
      <c r="G2" t="s">
        <v>17</v>
      </c>
      <c r="H2" t="s">
        <v>16</v>
      </c>
      <c r="I2" t="s">
        <v>17</v>
      </c>
    </row>
    <row r="3" spans="3:9" x14ac:dyDescent="0.2">
      <c r="C3">
        <v>5</v>
      </c>
      <c r="D3">
        <f>19368*EXP(0.1121*C3)</f>
        <v>33923.982737312363</v>
      </c>
      <c r="F3">
        <f>89268*EXP(0.1653*C3)</f>
        <v>204004.70983357771</v>
      </c>
      <c r="H3">
        <f>3143.3*EXP(0.1653*C3)</f>
        <v>7183.402836625497</v>
      </c>
    </row>
    <row r="4" spans="3:9" x14ac:dyDescent="0.2">
      <c r="C4">
        <v>6</v>
      </c>
      <c r="D4">
        <f>19368*EXP(0.1121*C4)</f>
        <v>37948.205606810363</v>
      </c>
      <c r="E4" s="1">
        <f>(D4/D3)-1</f>
        <v>0.11862471752386061</v>
      </c>
      <c r="F4">
        <f>89268*EXP(0.1653*C4)</f>
        <v>240673.94231588583</v>
      </c>
      <c r="G4" s="1">
        <f>(F4/F3)-1</f>
        <v>0.17974698972500214</v>
      </c>
      <c r="H4">
        <f>3143.3*EXP(0.1653*C4)</f>
        <v>8474.597872490971</v>
      </c>
      <c r="I4" s="1">
        <f>(H4/H3)-1</f>
        <v>0.17974698972500214</v>
      </c>
    </row>
    <row r="7" spans="3:9" x14ac:dyDescent="0.2">
      <c r="E7" t="s">
        <v>18</v>
      </c>
    </row>
    <row r="8" spans="3:9" x14ac:dyDescent="0.2">
      <c r="E8" t="s">
        <v>19</v>
      </c>
    </row>
    <row r="9" spans="3:9" x14ac:dyDescent="0.2">
      <c r="E9" t="s">
        <v>20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C2:I7"/>
  <sheetViews>
    <sheetView topLeftCell="B1" workbookViewId="0">
      <selection activeCell="C7" sqref="C7"/>
    </sheetView>
  </sheetViews>
  <sheetFormatPr defaultRowHeight="12.75" x14ac:dyDescent="0.2"/>
  <cols>
    <col min="4" max="5" width="12.7109375" customWidth="1"/>
    <col min="6" max="7" width="18" customWidth="1"/>
    <col min="8" max="8" width="14.5703125" bestFit="1" customWidth="1"/>
  </cols>
  <sheetData>
    <row r="2" spans="3:9" x14ac:dyDescent="0.2">
      <c r="C2" t="s">
        <v>0</v>
      </c>
      <c r="D2" t="s">
        <v>14</v>
      </c>
      <c r="E2" t="s">
        <v>17</v>
      </c>
      <c r="F2" t="s">
        <v>15</v>
      </c>
      <c r="G2" t="s">
        <v>17</v>
      </c>
      <c r="H2" t="s">
        <v>16</v>
      </c>
      <c r="I2" t="s">
        <v>17</v>
      </c>
    </row>
    <row r="3" spans="3:9" x14ac:dyDescent="0.2">
      <c r="C3">
        <v>7</v>
      </c>
      <c r="D3">
        <f>19368*EXP(0.1121*C3)</f>
        <v>42449.800777455617</v>
      </c>
      <c r="F3">
        <f>89268*EXP(0.1653*C3)</f>
        <v>283934.35895241506</v>
      </c>
      <c r="H3">
        <f>3143.3*EXP(0.1653*C3)</f>
        <v>9997.8813292011291</v>
      </c>
    </row>
    <row r="4" spans="3:9" x14ac:dyDescent="0.2">
      <c r="E4" s="2"/>
      <c r="G4" s="2"/>
      <c r="I4" s="2"/>
    </row>
    <row r="5" spans="3:9" x14ac:dyDescent="0.2">
      <c r="C5" t="s">
        <v>21</v>
      </c>
    </row>
    <row r="6" spans="3:9" x14ac:dyDescent="0.2">
      <c r="C6" t="s">
        <v>22</v>
      </c>
    </row>
    <row r="7" spans="3:9" x14ac:dyDescent="0.2">
      <c r="C7" t="s">
        <v>23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DECB-3ACB-427A-AF5A-FD40300EF6FB}">
  <sheetPr codeName="Sheet6"/>
  <dimension ref="A1:I13"/>
  <sheetViews>
    <sheetView workbookViewId="0">
      <selection activeCell="C12" sqref="C12"/>
    </sheetView>
  </sheetViews>
  <sheetFormatPr defaultRowHeight="15" x14ac:dyDescent="0.25"/>
  <cols>
    <col min="1" max="16384" width="9.140625" style="3"/>
  </cols>
  <sheetData>
    <row r="1" spans="1:9" x14ac:dyDescent="0.25">
      <c r="C1" s="3" t="s">
        <v>24</v>
      </c>
    </row>
    <row r="2" spans="1:9" x14ac:dyDescent="0.25">
      <c r="D2" s="3" t="s">
        <v>25</v>
      </c>
    </row>
    <row r="3" spans="1:9" x14ac:dyDescent="0.25">
      <c r="A3" s="3" t="s">
        <v>0</v>
      </c>
      <c r="B3" s="3" t="s">
        <v>26</v>
      </c>
      <c r="C3" s="3" t="s">
        <v>27</v>
      </c>
      <c r="I3" s="3">
        <f>2^-0.038</f>
        <v>0.97400426854324107</v>
      </c>
    </row>
    <row r="4" spans="1:9" x14ac:dyDescent="0.25">
      <c r="A4" s="3">
        <v>2009</v>
      </c>
      <c r="B4" s="3">
        <v>1</v>
      </c>
      <c r="C4" s="3">
        <v>13.65</v>
      </c>
      <c r="D4" s="3">
        <f>13885*(B4^-0.0338)</f>
        <v>13885</v>
      </c>
      <c r="E4" s="3">
        <f>15.692*EXP(-0.157*B4)</f>
        <v>13.412016090967114</v>
      </c>
    </row>
    <row r="5" spans="1:9" x14ac:dyDescent="0.25">
      <c r="A5" s="3">
        <v>2008</v>
      </c>
      <c r="B5" s="3">
        <v>2</v>
      </c>
      <c r="C5" s="3">
        <v>11.2</v>
      </c>
      <c r="D5" s="3">
        <f t="shared" ref="D5:D7" si="0">13885*(B5^-0.0338)</f>
        <v>13563.478091633831</v>
      </c>
      <c r="E5" s="3">
        <f t="shared" ref="E5:E7" si="1">15.692*EXP(-0.157*B5)</f>
        <v>11.463304589877696</v>
      </c>
    </row>
    <row r="6" spans="1:9" x14ac:dyDescent="0.25">
      <c r="A6" s="3">
        <v>2007</v>
      </c>
      <c r="B6" s="3">
        <v>3</v>
      </c>
      <c r="C6" s="3">
        <v>9.7249999999999996</v>
      </c>
      <c r="D6" s="3">
        <f t="shared" si="0"/>
        <v>13378.86235635593</v>
      </c>
      <c r="E6" s="3">
        <f t="shared" si="1"/>
        <v>9.7977329604318655</v>
      </c>
    </row>
    <row r="7" spans="1:9" x14ac:dyDescent="0.25">
      <c r="A7" s="3">
        <v>2006</v>
      </c>
      <c r="B7" s="3">
        <v>4</v>
      </c>
      <c r="C7" s="3">
        <v>8.4749999999999996</v>
      </c>
      <c r="D7" s="3">
        <f t="shared" si="0"/>
        <v>13249.401364222607</v>
      </c>
      <c r="E7" s="3">
        <f t="shared" si="1"/>
        <v>8.3741621284929284</v>
      </c>
    </row>
    <row r="11" spans="1:9" x14ac:dyDescent="0.25">
      <c r="C11" s="3" t="s">
        <v>28</v>
      </c>
    </row>
    <row r="12" spans="1:9" x14ac:dyDescent="0.25">
      <c r="C12" s="4">
        <f>1-EXP(-0.157)</f>
        <v>0.14529594118231492</v>
      </c>
    </row>
    <row r="13" spans="1:9" x14ac:dyDescent="0.25">
      <c r="C13" s="3" t="s">
        <v>29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26B1-EE96-439A-A65F-CD3A9130CF52}">
  <sheetPr codeName="Sheet7"/>
  <dimension ref="E4:L20"/>
  <sheetViews>
    <sheetView tabSelected="1" workbookViewId="0">
      <selection activeCell="F7" sqref="F7:G16"/>
    </sheetView>
  </sheetViews>
  <sheetFormatPr defaultRowHeight="15" x14ac:dyDescent="0.25"/>
  <cols>
    <col min="1" max="4" width="9.140625" style="3"/>
    <col min="5" max="5" width="36.7109375" style="3" bestFit="1" customWidth="1"/>
    <col min="6" max="16384" width="9.140625" style="3"/>
  </cols>
  <sheetData>
    <row r="4" spans="5:12" x14ac:dyDescent="0.25">
      <c r="F4" s="5" t="s">
        <v>30</v>
      </c>
      <c r="G4" s="5"/>
      <c r="H4" s="5"/>
      <c r="I4" s="5"/>
      <c r="J4" s="5"/>
      <c r="K4" s="5"/>
      <c r="L4" s="5"/>
    </row>
    <row r="5" spans="5:12" x14ac:dyDescent="0.25">
      <c r="F5" s="5" t="s">
        <v>31</v>
      </c>
      <c r="G5" s="5"/>
      <c r="H5" s="5"/>
      <c r="I5" s="5"/>
      <c r="J5" s="5"/>
      <c r="K5" s="5"/>
      <c r="L5" s="5"/>
    </row>
    <row r="6" spans="5:12" x14ac:dyDescent="0.25">
      <c r="F6" s="5" t="s">
        <v>32</v>
      </c>
      <c r="G6" s="5"/>
      <c r="H6" s="5"/>
      <c r="I6" s="5"/>
      <c r="J6" s="5"/>
      <c r="K6" s="5"/>
      <c r="L6" s="5"/>
    </row>
    <row r="7" spans="5:12" x14ac:dyDescent="0.25">
      <c r="E7" s="3" t="s">
        <v>33</v>
      </c>
      <c r="F7" s="3" t="s">
        <v>0</v>
      </c>
      <c r="G7" s="3" t="s">
        <v>34</v>
      </c>
      <c r="H7" s="3" t="s">
        <v>35</v>
      </c>
      <c r="I7" s="3" t="s">
        <v>36</v>
      </c>
    </row>
    <row r="8" spans="5:12" x14ac:dyDescent="0.25">
      <c r="E8" s="3">
        <v>1</v>
      </c>
      <c r="F8" s="3">
        <v>2005</v>
      </c>
      <c r="G8" s="3">
        <v>6.2</v>
      </c>
      <c r="H8" s="3">
        <f>6.4569*EXP(E8*0.2517)</f>
        <v>8.3049301003551506</v>
      </c>
    </row>
    <row r="9" spans="5:12" x14ac:dyDescent="0.25">
      <c r="E9" s="3">
        <v>2</v>
      </c>
      <c r="F9" s="3">
        <v>2006</v>
      </c>
      <c r="G9" s="3">
        <v>10.6</v>
      </c>
      <c r="H9" s="3">
        <f t="shared" ref="H9:H17" si="0">6.4569*EXP(E9*0.2517)</f>
        <v>10.681885110778396</v>
      </c>
      <c r="I9" s="3">
        <f>H9/H8</f>
        <v>1.2862101163646877</v>
      </c>
    </row>
    <row r="10" spans="5:12" x14ac:dyDescent="0.25">
      <c r="E10" s="3">
        <v>3</v>
      </c>
      <c r="F10" s="3">
        <v>2007</v>
      </c>
      <c r="G10" s="3">
        <v>16.600000000000001</v>
      </c>
      <c r="H10" s="3">
        <f t="shared" si="0"/>
        <v>13.739148691328504</v>
      </c>
      <c r="I10" s="3">
        <f t="shared" ref="I10:I16" si="1">H10/H9</f>
        <v>1.2862101163646875</v>
      </c>
    </row>
    <row r="11" spans="5:12" x14ac:dyDescent="0.25">
      <c r="E11" s="3">
        <v>4</v>
      </c>
      <c r="F11" s="3">
        <v>2008</v>
      </c>
      <c r="G11" s="3">
        <v>22</v>
      </c>
      <c r="H11" s="3">
        <f t="shared" si="0"/>
        <v>17.671432037025376</v>
      </c>
      <c r="I11" s="3">
        <f t="shared" si="1"/>
        <v>1.2862101163646873</v>
      </c>
    </row>
    <row r="12" spans="5:12" x14ac:dyDescent="0.25">
      <c r="E12" s="3">
        <v>5</v>
      </c>
      <c r="F12" s="3">
        <v>2009</v>
      </c>
      <c r="G12" s="3">
        <v>24</v>
      </c>
      <c r="H12" s="3">
        <f t="shared" si="0"/>
        <v>22.729174656673081</v>
      </c>
      <c r="I12" s="3">
        <f t="shared" si="1"/>
        <v>1.2862101163646877</v>
      </c>
    </row>
    <row r="13" spans="5:12" x14ac:dyDescent="0.25">
      <c r="E13" s="3">
        <v>6</v>
      </c>
      <c r="F13" s="3">
        <v>2010</v>
      </c>
      <c r="G13" s="3">
        <v>29</v>
      </c>
      <c r="H13" s="3">
        <f t="shared" si="0"/>
        <v>29.234494380032785</v>
      </c>
      <c r="I13" s="3">
        <f t="shared" si="1"/>
        <v>1.2862101163646873</v>
      </c>
    </row>
    <row r="14" spans="5:12" x14ac:dyDescent="0.25">
      <c r="E14" s="3">
        <v>7</v>
      </c>
      <c r="F14" s="3">
        <v>2011</v>
      </c>
      <c r="G14" s="3">
        <v>38</v>
      </c>
      <c r="H14" s="3">
        <f t="shared" si="0"/>
        <v>37.601702418404777</v>
      </c>
      <c r="I14" s="3">
        <f t="shared" si="1"/>
        <v>1.2862101163646877</v>
      </c>
    </row>
    <row r="15" spans="5:12" x14ac:dyDescent="0.25">
      <c r="E15" s="3">
        <v>8</v>
      </c>
      <c r="F15" s="3">
        <v>2012</v>
      </c>
      <c r="G15" s="3">
        <v>46</v>
      </c>
      <c r="H15" s="3">
        <f t="shared" si="0"/>
        <v>48.363690043086763</v>
      </c>
      <c r="I15" s="3">
        <f t="shared" si="1"/>
        <v>1.2862101163646875</v>
      </c>
    </row>
    <row r="16" spans="5:12" x14ac:dyDescent="0.25">
      <c r="E16" s="3">
        <v>9</v>
      </c>
      <c r="F16" s="3">
        <v>2013</v>
      </c>
      <c r="G16" s="3">
        <v>55.5</v>
      </c>
      <c r="H16" s="3">
        <f t="shared" si="0"/>
        <v>62.205867398144306</v>
      </c>
      <c r="I16" s="3">
        <f t="shared" si="1"/>
        <v>1.2862101163646875</v>
      </c>
    </row>
    <row r="17" spans="5:8" x14ac:dyDescent="0.25">
      <c r="E17" s="3">
        <v>10</v>
      </c>
      <c r="F17" s="3">
        <v>2014</v>
      </c>
      <c r="H17" s="6">
        <f t="shared" si="0"/>
        <v>80.009815944733518</v>
      </c>
    </row>
    <row r="18" spans="5:8" x14ac:dyDescent="0.25">
      <c r="E18" s="6" t="s">
        <v>37</v>
      </c>
    </row>
    <row r="19" spans="5:8" x14ac:dyDescent="0.25">
      <c r="E19" s="6"/>
    </row>
    <row r="20" spans="5:8" x14ac:dyDescent="0.25">
      <c r="E20" s="6" t="s">
        <v>38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FDD16EF-AEA5-4888-A50B-5370A572C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1E56B6-B135-44E8-AE7B-92E7C2C273C1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CA0A37FF-90C0-4C2C-9D39-D2E63925C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S54_1-5-1</vt:lpstr>
      <vt:lpstr>S54_1-5-2</vt:lpstr>
      <vt:lpstr>S54_1-5-3</vt:lpstr>
      <vt:lpstr>S54_1-5-4</vt:lpstr>
      <vt:lpstr>S54_1-5-5</vt:lpstr>
      <vt:lpstr>S54_6</vt:lpstr>
      <vt:lpstr>S54_7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Julian Chang</dc:creator>
  <cp:lastModifiedBy>Administrator</cp:lastModifiedBy>
  <cp:revision/>
  <dcterms:created xsi:type="dcterms:W3CDTF">2007-01-24T18:22:38Z</dcterms:created>
  <dcterms:modified xsi:type="dcterms:W3CDTF">2019-09-26T07:33:44Z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