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B8EB1830-4A7C-4495-88A8-C43987CB5C4F}" xr6:coauthVersionLast="44" xr6:coauthVersionMax="44" xr10:uidLastSave="{00000000-0000-0000-0000-000000000000}"/>
  <bookViews>
    <workbookView xWindow="-25335" yWindow="3570" windowWidth="21600" windowHeight="11385" firstSheet="21" activeTab="30" xr2:uid="{00000000-000D-0000-FFFF-FFFF00000000}"/>
  </bookViews>
  <sheets>
    <sheet name="S59_10-1" sheetId="2" r:id="rId1"/>
    <sheet name="S59_10-2" sheetId="3" r:id="rId2"/>
    <sheet name="S59_10-3" sheetId="1" r:id="rId3"/>
    <sheet name="S59_11-1" sheetId="4" r:id="rId4"/>
    <sheet name="S59_11-2" sheetId="5" r:id="rId5"/>
    <sheet name="S59_11-3" sheetId="6" r:id="rId6"/>
    <sheet name="S59_11-4" sheetId="7" r:id="rId7"/>
    <sheet name="S59_11-5" sheetId="8" r:id="rId8"/>
    <sheet name="S59_11-6" sheetId="9" r:id="rId9"/>
    <sheet name="S59_11-7" sheetId="10" r:id="rId10"/>
    <sheet name="S59_12-1" sheetId="11" r:id="rId11"/>
    <sheet name="S59_12-2" sheetId="12" r:id="rId12"/>
    <sheet name="S59_13" sheetId="13" r:id="rId13"/>
    <sheet name="S59_1-3-1" sheetId="14" r:id="rId14"/>
    <sheet name="S59_1-3-2" sheetId="15" r:id="rId15"/>
    <sheet name="S59_14" sheetId="16" r:id="rId16"/>
    <sheet name="S59_15" sheetId="17" r:id="rId17"/>
    <sheet name="S59_16" sheetId="18" r:id="rId18"/>
    <sheet name="S59_4-1" sheetId="19" r:id="rId19"/>
    <sheet name="S59_4-2" sheetId="20" r:id="rId20"/>
    <sheet name="S59_4-3" sheetId="21" r:id="rId21"/>
    <sheet name="S59_5" sheetId="22" r:id="rId22"/>
    <sheet name="S59_6" sheetId="23" r:id="rId23"/>
    <sheet name="S59_7-1" sheetId="24" r:id="rId24"/>
    <sheet name="S59_7-2" sheetId="25" r:id="rId25"/>
    <sheet name="S59_8-1" sheetId="26" r:id="rId26"/>
    <sheet name="S59_8-2" sheetId="27" r:id="rId27"/>
    <sheet name="S59_8-3" sheetId="28" r:id="rId28"/>
    <sheet name="S59_8-4" sheetId="29" r:id="rId29"/>
    <sheet name="S59_9-1" sheetId="30" r:id="rId30"/>
    <sheet name="S59_9-2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osts">'[1]Problem 5'!$F$16</definedName>
    <definedName name="fixed_cost">'[1]Problem 5'!$F$11</definedName>
    <definedName name="glassessold">'[1]Problem 5'!$F$12</definedName>
    <definedName name="mean">'[2]problem 5'!$G$11</definedName>
    <definedName name="n" localSheetId="17">'[1]Problem 7'!$E$8</definedName>
    <definedName name="n">'[3]Problem 7'!$E$11</definedName>
    <definedName name="passer_ratings" localSheetId="11">'S59_12-2'!$A$1:$J$31</definedName>
    <definedName name="pbar">'[1]Problem 7'!$E$9</definedName>
    <definedName name="premium">'[2]problem 6'!$F$15</definedName>
    <definedName name="Press">'[4]S59_1-3-2'!$M$37</definedName>
    <definedName name="price">'[1]Problem 5'!$F$13</definedName>
    <definedName name="revenue">'[1]Problem 5'!$F$15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igma">'[2]problem 5'!$G$12</definedName>
    <definedName name="Size">'[4]S59_1-3-2'!$M$38</definedName>
    <definedName name="solver_adj" localSheetId="2" hidden="1">'S59_10-3'!#REF!</definedName>
    <definedName name="solver_adj" localSheetId="14" hidden="1">'S59_1-3-2'!$M$36:$M$38</definedName>
    <definedName name="solver_cvg" localSheetId="2" hidden="1">0.0001</definedName>
    <definedName name="solver_cvg" localSheetId="14" hidden="1">0.0001</definedName>
    <definedName name="solver_drv" localSheetId="2" hidden="1">1</definedName>
    <definedName name="solver_drv" localSheetId="14" hidden="1">1</definedName>
    <definedName name="solver_eng" localSheetId="14" hidden="1">1</definedName>
    <definedName name="solver_est" localSheetId="2" hidden="1">1</definedName>
    <definedName name="solver_est" localSheetId="14" hidden="1">1</definedName>
    <definedName name="solver_itr" localSheetId="2" hidden="1">100</definedName>
    <definedName name="solver_itr" localSheetId="14" hidden="1">2147483647</definedName>
    <definedName name="solver_lhs1" localSheetId="14" hidden="1">'S59_1-3-2'!$M$37</definedName>
    <definedName name="solver_lhs2" localSheetId="14" hidden="1">'S59_1-3-2'!$M$37</definedName>
    <definedName name="solver_lhs3" localSheetId="14" hidden="1">'S59_1-3-2'!$M$38</definedName>
    <definedName name="solver_lhs4" localSheetId="14" hidden="1">'S59_1-3-2'!$M$38</definedName>
    <definedName name="solver_lhs5" localSheetId="14" hidden="1">'S59_1-3-2'!$M$36</definedName>
    <definedName name="solver_lhs6" localSheetId="14" hidden="1">'S59_1-3-2'!$M$36</definedName>
    <definedName name="solver_lin" localSheetId="2" hidden="1">2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1</definedName>
    <definedName name="solver_neg" localSheetId="2" hidden="1">2</definedName>
    <definedName name="solver_neg" localSheetId="14" hidden="1">1</definedName>
    <definedName name="solver_nod" localSheetId="14" hidden="1">2147483647</definedName>
    <definedName name="solver_num" localSheetId="2" hidden="1">0</definedName>
    <definedName name="solver_num" localSheetId="14" hidden="1">6</definedName>
    <definedName name="solver_nwt" localSheetId="2" hidden="1">1</definedName>
    <definedName name="solver_nwt" localSheetId="14" hidden="1">1</definedName>
    <definedName name="solver_opt" localSheetId="2" hidden="1">'S59_10-3'!#REF!</definedName>
    <definedName name="solver_opt" localSheetId="14" hidden="1">'S59_1-3-2'!$L$43</definedName>
    <definedName name="solver_pre" localSheetId="2" hidden="1">0.000001</definedName>
    <definedName name="solver_pre" localSheetId="14" hidden="1">0.000001</definedName>
    <definedName name="solver_rbv" localSheetId="14" hidden="1">1</definedName>
    <definedName name="solver_rel1" localSheetId="14" hidden="1">1</definedName>
    <definedName name="solver_rel2" localSheetId="14" hidden="1">3</definedName>
    <definedName name="solver_rel3" localSheetId="14" hidden="1">1</definedName>
    <definedName name="solver_rel4" localSheetId="14" hidden="1">3</definedName>
    <definedName name="solver_rel5" localSheetId="14" hidden="1">1</definedName>
    <definedName name="solver_rel6" localSheetId="14" hidden="1">3</definedName>
    <definedName name="solver_rhs1" localSheetId="14" hidden="1">4.5</definedName>
    <definedName name="solver_rhs2" localSheetId="14" hidden="1">4</definedName>
    <definedName name="solver_rhs3" localSheetId="14" hidden="1">1.5</definedName>
    <definedName name="solver_rhs4" localSheetId="14" hidden="1">1</definedName>
    <definedName name="solver_rhs5" localSheetId="14" hidden="1">30</definedName>
    <definedName name="solver_rhs6" localSheetId="14" hidden="1">22</definedName>
    <definedName name="solver_rlx" localSheetId="14" hidden="1">2</definedName>
    <definedName name="solver_rsd" localSheetId="14" hidden="1">0</definedName>
    <definedName name="solver_scl" localSheetId="2" hidden="1">2</definedName>
    <definedName name="solver_scl" localSheetId="14" hidden="1">1</definedName>
    <definedName name="solver_sho" localSheetId="2" hidden="1">2</definedName>
    <definedName name="solver_sho" localSheetId="14" hidden="1">2</definedName>
    <definedName name="solver_ssz" localSheetId="14" hidden="1">100</definedName>
    <definedName name="solver_tim" localSheetId="2" hidden="1">100</definedName>
    <definedName name="solver_tim" localSheetId="14" hidden="1">2147483647</definedName>
    <definedName name="solver_tol" localSheetId="2" hidden="1">0.05</definedName>
    <definedName name="solver_tol" localSheetId="14" hidden="1">0.01</definedName>
    <definedName name="solver_typ" localSheetId="2" hidden="1">2</definedName>
    <definedName name="solver_typ" localSheetId="14" hidden="1">1</definedName>
    <definedName name="solver_val" localSheetId="2" hidden="1">0</definedName>
    <definedName name="solver_val" localSheetId="14" hidden="1">0</definedName>
    <definedName name="solver_ver" localSheetId="14" hidden="1">3</definedName>
    <definedName name="stdev">'[3]Problem 7'!$E$10</definedName>
    <definedName name="Temp">'[4]S59_1-3-2'!$M$36</definedName>
    <definedName name="unitcost">'[1]Problem 5'!$F$14</definedName>
    <definedName name="xbar">'[3]Problem 7'!$E$9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9" i="29" l="1"/>
  <c r="H169" i="29"/>
  <c r="I168" i="29"/>
  <c r="H168" i="29"/>
  <c r="I167" i="29"/>
  <c r="H167" i="29"/>
  <c r="I166" i="29"/>
  <c r="H166" i="29"/>
  <c r="I165" i="29"/>
  <c r="H165" i="29"/>
  <c r="I164" i="29"/>
  <c r="H164" i="29"/>
  <c r="I163" i="29"/>
  <c r="H163" i="29"/>
  <c r="I162" i="29"/>
  <c r="H162" i="29"/>
  <c r="I161" i="29"/>
  <c r="H161" i="29"/>
  <c r="I160" i="29"/>
  <c r="H160" i="29"/>
  <c r="I159" i="29"/>
  <c r="H159" i="29"/>
  <c r="I158" i="29"/>
  <c r="H158" i="29"/>
  <c r="I157" i="29"/>
  <c r="H157" i="29"/>
  <c r="I156" i="29"/>
  <c r="H156" i="29"/>
  <c r="I155" i="29"/>
  <c r="H155" i="29"/>
  <c r="I154" i="29"/>
  <c r="H154" i="29"/>
  <c r="I153" i="29"/>
  <c r="H153" i="29"/>
  <c r="I152" i="29"/>
  <c r="H152" i="29"/>
  <c r="I151" i="29"/>
  <c r="H151" i="29"/>
  <c r="I150" i="29"/>
  <c r="H150" i="29"/>
  <c r="I149" i="29"/>
  <c r="H149" i="29"/>
  <c r="I148" i="29"/>
  <c r="H148" i="29"/>
  <c r="I147" i="29"/>
  <c r="H147" i="29"/>
  <c r="I146" i="29"/>
  <c r="H146" i="29"/>
  <c r="I145" i="29"/>
  <c r="H145" i="29"/>
  <c r="I144" i="29"/>
  <c r="H144" i="29"/>
  <c r="I143" i="29"/>
  <c r="H143" i="29"/>
  <c r="I142" i="29"/>
  <c r="H142" i="29"/>
  <c r="I141" i="29"/>
  <c r="H141" i="29"/>
  <c r="I140" i="29"/>
  <c r="H140" i="29"/>
  <c r="I139" i="29"/>
  <c r="H139" i="29"/>
  <c r="I138" i="29"/>
  <c r="H138" i="29"/>
  <c r="I137" i="29"/>
  <c r="H137" i="29"/>
  <c r="I136" i="29"/>
  <c r="H136" i="29"/>
  <c r="I135" i="29"/>
  <c r="H135" i="29"/>
  <c r="I134" i="29"/>
  <c r="H134" i="29"/>
  <c r="I133" i="29"/>
  <c r="H133" i="29"/>
  <c r="I132" i="29"/>
  <c r="H132" i="29"/>
  <c r="I131" i="29"/>
  <c r="H131" i="29"/>
  <c r="I130" i="29"/>
  <c r="H130" i="29"/>
  <c r="I129" i="29"/>
  <c r="H129" i="29"/>
  <c r="I128" i="29"/>
  <c r="H128" i="29"/>
  <c r="I127" i="29"/>
  <c r="H127" i="29"/>
  <c r="I126" i="29"/>
  <c r="H126" i="29"/>
  <c r="I125" i="29"/>
  <c r="H125" i="29"/>
  <c r="I124" i="29"/>
  <c r="H124" i="29"/>
  <c r="I123" i="29"/>
  <c r="H123" i="29"/>
  <c r="I122" i="29"/>
  <c r="H122" i="29"/>
  <c r="I121" i="29"/>
  <c r="H121" i="29"/>
  <c r="I120" i="29"/>
  <c r="H120" i="29"/>
  <c r="I119" i="29"/>
  <c r="H119" i="29"/>
  <c r="I118" i="29"/>
  <c r="H118" i="29"/>
  <c r="I117" i="29"/>
  <c r="H117" i="29"/>
  <c r="I116" i="29"/>
  <c r="H116" i="29"/>
  <c r="I115" i="29"/>
  <c r="H115" i="29"/>
  <c r="I114" i="29"/>
  <c r="H114" i="29"/>
  <c r="I113" i="29"/>
  <c r="H113" i="29"/>
  <c r="I112" i="29"/>
  <c r="H112" i="29"/>
  <c r="I111" i="29"/>
  <c r="H111" i="29"/>
  <c r="I110" i="29"/>
  <c r="H110" i="29"/>
  <c r="I109" i="29"/>
  <c r="H109" i="29"/>
  <c r="I108" i="29"/>
  <c r="H108" i="29"/>
  <c r="I107" i="29"/>
  <c r="H107" i="29"/>
  <c r="I106" i="29"/>
  <c r="H106" i="29"/>
  <c r="I105" i="29"/>
  <c r="H105" i="29"/>
  <c r="I104" i="29"/>
  <c r="H104" i="29"/>
  <c r="I103" i="29"/>
  <c r="H103" i="29"/>
  <c r="I102" i="29"/>
  <c r="H102" i="29"/>
  <c r="I101" i="29"/>
  <c r="H101" i="29"/>
  <c r="I100" i="29"/>
  <c r="H100" i="29"/>
  <c r="I99" i="29"/>
  <c r="H99" i="29"/>
  <c r="I98" i="29"/>
  <c r="H98" i="29"/>
  <c r="I97" i="29"/>
  <c r="H97" i="29"/>
  <c r="I96" i="29"/>
  <c r="H96" i="29"/>
  <c r="I95" i="29"/>
  <c r="H95" i="29"/>
  <c r="I94" i="29"/>
  <c r="H94" i="29"/>
  <c r="I93" i="29"/>
  <c r="H93" i="29"/>
  <c r="I92" i="29"/>
  <c r="H92" i="29"/>
  <c r="I91" i="29"/>
  <c r="H91" i="29"/>
  <c r="I90" i="29"/>
  <c r="H90" i="29"/>
  <c r="I89" i="29"/>
  <c r="H89" i="29"/>
  <c r="I88" i="29"/>
  <c r="H88" i="29"/>
  <c r="I87" i="29"/>
  <c r="H87" i="29"/>
  <c r="I86" i="29"/>
  <c r="H86" i="29"/>
  <c r="I85" i="29"/>
  <c r="H85" i="29"/>
  <c r="I84" i="29"/>
  <c r="H84" i="29"/>
  <c r="I83" i="29"/>
  <c r="H83" i="29"/>
  <c r="I82" i="29"/>
  <c r="H82" i="29"/>
  <c r="I81" i="29"/>
  <c r="H81" i="29"/>
  <c r="I80" i="29"/>
  <c r="H80" i="29"/>
  <c r="I79" i="29"/>
  <c r="H79" i="29"/>
  <c r="I78" i="29"/>
  <c r="H78" i="29"/>
  <c r="I77" i="29"/>
  <c r="H77" i="29"/>
  <c r="I76" i="29"/>
  <c r="H76" i="29"/>
  <c r="I75" i="29"/>
  <c r="H75" i="29"/>
  <c r="I74" i="29"/>
  <c r="H74" i="29"/>
  <c r="I73" i="29"/>
  <c r="H73" i="29"/>
  <c r="I72" i="29"/>
  <c r="H72" i="29"/>
  <c r="I71" i="29"/>
  <c r="H71" i="29"/>
  <c r="I70" i="29"/>
  <c r="H70" i="29"/>
  <c r="I69" i="29"/>
  <c r="H69" i="29"/>
  <c r="I68" i="29"/>
  <c r="H68" i="29"/>
  <c r="I67" i="29"/>
  <c r="H67" i="29"/>
  <c r="I66" i="29"/>
  <c r="H66" i="29"/>
  <c r="I65" i="29"/>
  <c r="H65" i="29"/>
  <c r="I64" i="29"/>
  <c r="H64" i="29"/>
  <c r="I63" i="29"/>
  <c r="H63" i="29"/>
  <c r="I62" i="29"/>
  <c r="H62" i="29"/>
  <c r="I61" i="29"/>
  <c r="H61" i="29"/>
  <c r="I60" i="29"/>
  <c r="H60" i="29"/>
  <c r="I59" i="29"/>
  <c r="H59" i="29"/>
  <c r="I58" i="29"/>
  <c r="H58" i="29"/>
  <c r="I57" i="29"/>
  <c r="H57" i="29"/>
  <c r="I56" i="29"/>
  <c r="H56" i="29"/>
  <c r="I55" i="29"/>
  <c r="H55" i="29"/>
  <c r="I54" i="29"/>
  <c r="H54" i="29"/>
  <c r="I53" i="29"/>
  <c r="H53" i="29"/>
  <c r="I52" i="29"/>
  <c r="H52" i="29"/>
  <c r="I51" i="29"/>
  <c r="H51" i="29"/>
  <c r="I50" i="29"/>
  <c r="H50" i="29"/>
  <c r="I49" i="29"/>
  <c r="H49" i="29"/>
  <c r="I48" i="29"/>
  <c r="H48" i="29"/>
  <c r="I47" i="29"/>
  <c r="H47" i="29"/>
  <c r="I46" i="29"/>
  <c r="H46" i="29"/>
  <c r="I45" i="29"/>
  <c r="H45" i="29"/>
  <c r="I44" i="29"/>
  <c r="H44" i="29"/>
  <c r="I43" i="29"/>
  <c r="H43" i="29"/>
  <c r="I42" i="29"/>
  <c r="H42" i="29"/>
  <c r="I41" i="29"/>
  <c r="H41" i="29"/>
  <c r="I40" i="29"/>
  <c r="H40" i="29"/>
  <c r="I39" i="29"/>
  <c r="H39" i="29"/>
  <c r="I38" i="29"/>
  <c r="H38" i="29"/>
  <c r="I37" i="29"/>
  <c r="H37" i="29"/>
  <c r="I36" i="29"/>
  <c r="H36" i="29"/>
  <c r="I35" i="29"/>
  <c r="H35" i="29"/>
  <c r="I34" i="29"/>
  <c r="H34" i="29"/>
  <c r="I33" i="29"/>
  <c r="H33" i="29"/>
  <c r="I32" i="29"/>
  <c r="H32" i="29"/>
  <c r="I31" i="29"/>
  <c r="H31" i="29"/>
  <c r="I30" i="29"/>
  <c r="H30" i="29"/>
  <c r="I29" i="29"/>
  <c r="H29" i="29"/>
  <c r="I28" i="29"/>
  <c r="H28" i="29"/>
  <c r="I27" i="29"/>
  <c r="H27" i="29"/>
  <c r="I26" i="29"/>
  <c r="H26" i="29"/>
  <c r="I25" i="29"/>
  <c r="H25" i="29"/>
  <c r="I24" i="29"/>
  <c r="H24" i="29"/>
  <c r="I23" i="29"/>
  <c r="H23" i="29"/>
  <c r="I22" i="29"/>
  <c r="H22" i="29"/>
  <c r="I21" i="29"/>
  <c r="H21" i="29"/>
  <c r="I20" i="29"/>
  <c r="H20" i="29"/>
  <c r="I19" i="29"/>
  <c r="H19" i="29"/>
  <c r="I18" i="29"/>
  <c r="H18" i="29"/>
  <c r="I17" i="29"/>
  <c r="H17" i="29"/>
  <c r="I16" i="29"/>
  <c r="H16" i="29"/>
  <c r="I15" i="29"/>
  <c r="H15" i="29"/>
  <c r="I14" i="29"/>
  <c r="H14" i="29"/>
  <c r="I13" i="29"/>
  <c r="H13" i="29"/>
  <c r="I12" i="29"/>
  <c r="H12" i="29"/>
  <c r="I11" i="29"/>
  <c r="H11" i="29"/>
  <c r="I10" i="29"/>
  <c r="H10" i="29"/>
  <c r="I9" i="29"/>
  <c r="H9" i="29"/>
  <c r="I8" i="29"/>
  <c r="H8" i="29"/>
  <c r="I7" i="29"/>
  <c r="H7" i="29"/>
  <c r="I6" i="29"/>
  <c r="H6" i="29"/>
  <c r="I5" i="29"/>
  <c r="H5" i="29"/>
  <c r="J169" i="27"/>
  <c r="I169" i="27"/>
  <c r="H169" i="27"/>
  <c r="J168" i="27"/>
  <c r="I168" i="27"/>
  <c r="H168" i="27"/>
  <c r="J167" i="27"/>
  <c r="I167" i="27"/>
  <c r="H167" i="27"/>
  <c r="J166" i="27"/>
  <c r="I166" i="27"/>
  <c r="H166" i="27"/>
  <c r="J165" i="27"/>
  <c r="I165" i="27"/>
  <c r="H165" i="27"/>
  <c r="J164" i="27"/>
  <c r="I164" i="27"/>
  <c r="H164" i="27"/>
  <c r="J163" i="27"/>
  <c r="I163" i="27"/>
  <c r="H163" i="27"/>
  <c r="J162" i="27"/>
  <c r="I162" i="27"/>
  <c r="H162" i="27"/>
  <c r="J161" i="27"/>
  <c r="I161" i="27"/>
  <c r="H161" i="27"/>
  <c r="J160" i="27"/>
  <c r="I160" i="27"/>
  <c r="H160" i="27"/>
  <c r="J159" i="27"/>
  <c r="I159" i="27"/>
  <c r="H159" i="27"/>
  <c r="J158" i="27"/>
  <c r="I158" i="27"/>
  <c r="H158" i="27"/>
  <c r="J157" i="27"/>
  <c r="I157" i="27"/>
  <c r="H157" i="27"/>
  <c r="J156" i="27"/>
  <c r="I156" i="27"/>
  <c r="H156" i="27"/>
  <c r="J155" i="27"/>
  <c r="I155" i="27"/>
  <c r="H155" i="27"/>
  <c r="J154" i="27"/>
  <c r="I154" i="27"/>
  <c r="H154" i="27"/>
  <c r="J153" i="27"/>
  <c r="I153" i="27"/>
  <c r="H153" i="27"/>
  <c r="J152" i="27"/>
  <c r="I152" i="27"/>
  <c r="H152" i="27"/>
  <c r="J151" i="27"/>
  <c r="I151" i="27"/>
  <c r="H151" i="27"/>
  <c r="J150" i="27"/>
  <c r="I150" i="27"/>
  <c r="H150" i="27"/>
  <c r="J149" i="27"/>
  <c r="I149" i="27"/>
  <c r="H149" i="27"/>
  <c r="J148" i="27"/>
  <c r="I148" i="27"/>
  <c r="H148" i="27"/>
  <c r="J147" i="27"/>
  <c r="I147" i="27"/>
  <c r="H147" i="27"/>
  <c r="J146" i="27"/>
  <c r="I146" i="27"/>
  <c r="H146" i="27"/>
  <c r="J145" i="27"/>
  <c r="I145" i="27"/>
  <c r="H145" i="27"/>
  <c r="J144" i="27"/>
  <c r="I144" i="27"/>
  <c r="H144" i="27"/>
  <c r="J143" i="27"/>
  <c r="I143" i="27"/>
  <c r="H143" i="27"/>
  <c r="J142" i="27"/>
  <c r="I142" i="27"/>
  <c r="H142" i="27"/>
  <c r="J141" i="27"/>
  <c r="I141" i="27"/>
  <c r="H141" i="27"/>
  <c r="J140" i="27"/>
  <c r="I140" i="27"/>
  <c r="H140" i="27"/>
  <c r="J139" i="27"/>
  <c r="I139" i="27"/>
  <c r="H139" i="27"/>
  <c r="J138" i="27"/>
  <c r="I138" i="27"/>
  <c r="H138" i="27"/>
  <c r="J137" i="27"/>
  <c r="I137" i="27"/>
  <c r="H137" i="27"/>
  <c r="J136" i="27"/>
  <c r="I136" i="27"/>
  <c r="H136" i="27"/>
  <c r="J135" i="27"/>
  <c r="I135" i="27"/>
  <c r="H135" i="27"/>
  <c r="J134" i="27"/>
  <c r="I134" i="27"/>
  <c r="H134" i="27"/>
  <c r="J133" i="27"/>
  <c r="I133" i="27"/>
  <c r="H133" i="27"/>
  <c r="J132" i="27"/>
  <c r="I132" i="27"/>
  <c r="H132" i="27"/>
  <c r="J131" i="27"/>
  <c r="I131" i="27"/>
  <c r="H131" i="27"/>
  <c r="J130" i="27"/>
  <c r="I130" i="27"/>
  <c r="H130" i="27"/>
  <c r="J129" i="27"/>
  <c r="I129" i="27"/>
  <c r="H129" i="27"/>
  <c r="J128" i="27"/>
  <c r="I128" i="27"/>
  <c r="H128" i="27"/>
  <c r="J127" i="27"/>
  <c r="I127" i="27"/>
  <c r="H127" i="27"/>
  <c r="J126" i="27"/>
  <c r="I126" i="27"/>
  <c r="H126" i="27"/>
  <c r="J125" i="27"/>
  <c r="I125" i="27"/>
  <c r="H125" i="27"/>
  <c r="J124" i="27"/>
  <c r="I124" i="27"/>
  <c r="H124" i="27"/>
  <c r="J123" i="27"/>
  <c r="I123" i="27"/>
  <c r="H123" i="27"/>
  <c r="J122" i="27"/>
  <c r="I122" i="27"/>
  <c r="H122" i="27"/>
  <c r="J121" i="27"/>
  <c r="I121" i="27"/>
  <c r="H121" i="27"/>
  <c r="J120" i="27"/>
  <c r="I120" i="27"/>
  <c r="H120" i="27"/>
  <c r="J119" i="27"/>
  <c r="I119" i="27"/>
  <c r="H119" i="27"/>
  <c r="J118" i="27"/>
  <c r="I118" i="27"/>
  <c r="H118" i="27"/>
  <c r="J117" i="27"/>
  <c r="I117" i="27"/>
  <c r="H117" i="27"/>
  <c r="J116" i="27"/>
  <c r="I116" i="27"/>
  <c r="H116" i="27"/>
  <c r="J115" i="27"/>
  <c r="I115" i="27"/>
  <c r="H115" i="27"/>
  <c r="J114" i="27"/>
  <c r="I114" i="27"/>
  <c r="H114" i="27"/>
  <c r="J113" i="27"/>
  <c r="I113" i="27"/>
  <c r="H113" i="27"/>
  <c r="J112" i="27"/>
  <c r="I112" i="27"/>
  <c r="H112" i="27"/>
  <c r="J111" i="27"/>
  <c r="I111" i="27"/>
  <c r="H111" i="27"/>
  <c r="J110" i="27"/>
  <c r="I110" i="27"/>
  <c r="H110" i="27"/>
  <c r="J109" i="27"/>
  <c r="I109" i="27"/>
  <c r="H109" i="27"/>
  <c r="J108" i="27"/>
  <c r="I108" i="27"/>
  <c r="H108" i="27"/>
  <c r="J107" i="27"/>
  <c r="I107" i="27"/>
  <c r="H107" i="27"/>
  <c r="J106" i="27"/>
  <c r="I106" i="27"/>
  <c r="H106" i="27"/>
  <c r="J105" i="27"/>
  <c r="I105" i="27"/>
  <c r="H105" i="27"/>
  <c r="J104" i="27"/>
  <c r="I104" i="27"/>
  <c r="H104" i="27"/>
  <c r="J103" i="27"/>
  <c r="I103" i="27"/>
  <c r="H103" i="27"/>
  <c r="J102" i="27"/>
  <c r="I102" i="27"/>
  <c r="H102" i="27"/>
  <c r="J101" i="27"/>
  <c r="I101" i="27"/>
  <c r="H101" i="27"/>
  <c r="J100" i="27"/>
  <c r="I100" i="27"/>
  <c r="H100" i="27"/>
  <c r="J99" i="27"/>
  <c r="I99" i="27"/>
  <c r="H99" i="27"/>
  <c r="J98" i="27"/>
  <c r="I98" i="27"/>
  <c r="H98" i="27"/>
  <c r="J97" i="27"/>
  <c r="I97" i="27"/>
  <c r="H97" i="27"/>
  <c r="J96" i="27"/>
  <c r="I96" i="27"/>
  <c r="H96" i="27"/>
  <c r="J95" i="27"/>
  <c r="I95" i="27"/>
  <c r="H95" i="27"/>
  <c r="J94" i="27"/>
  <c r="I94" i="27"/>
  <c r="H94" i="27"/>
  <c r="J93" i="27"/>
  <c r="I93" i="27"/>
  <c r="H93" i="27"/>
  <c r="J92" i="27"/>
  <c r="I92" i="27"/>
  <c r="H92" i="27"/>
  <c r="J91" i="27"/>
  <c r="I91" i="27"/>
  <c r="H91" i="27"/>
  <c r="J90" i="27"/>
  <c r="I90" i="27"/>
  <c r="H90" i="27"/>
  <c r="J89" i="27"/>
  <c r="I89" i="27"/>
  <c r="H89" i="27"/>
  <c r="J88" i="27"/>
  <c r="I88" i="27"/>
  <c r="H88" i="27"/>
  <c r="J87" i="27"/>
  <c r="I87" i="27"/>
  <c r="H87" i="27"/>
  <c r="J86" i="27"/>
  <c r="I86" i="27"/>
  <c r="H86" i="27"/>
  <c r="J85" i="27"/>
  <c r="I85" i="27"/>
  <c r="H85" i="27"/>
  <c r="J84" i="27"/>
  <c r="I84" i="27"/>
  <c r="H84" i="27"/>
  <c r="J83" i="27"/>
  <c r="I83" i="27"/>
  <c r="H83" i="27"/>
  <c r="J82" i="27"/>
  <c r="I82" i="27"/>
  <c r="H82" i="27"/>
  <c r="J81" i="27"/>
  <c r="I81" i="27"/>
  <c r="H81" i="27"/>
  <c r="J80" i="27"/>
  <c r="I80" i="27"/>
  <c r="H80" i="27"/>
  <c r="J79" i="27"/>
  <c r="I79" i="27"/>
  <c r="H79" i="27"/>
  <c r="J78" i="27"/>
  <c r="I78" i="27"/>
  <c r="H78" i="27"/>
  <c r="J77" i="27"/>
  <c r="I77" i="27"/>
  <c r="H77" i="27"/>
  <c r="J76" i="27"/>
  <c r="I76" i="27"/>
  <c r="H76" i="27"/>
  <c r="J75" i="27"/>
  <c r="I75" i="27"/>
  <c r="H75" i="27"/>
  <c r="J74" i="27"/>
  <c r="I74" i="27"/>
  <c r="H74" i="27"/>
  <c r="J73" i="27"/>
  <c r="I73" i="27"/>
  <c r="H73" i="27"/>
  <c r="J72" i="27"/>
  <c r="I72" i="27"/>
  <c r="H72" i="27"/>
  <c r="J71" i="27"/>
  <c r="I71" i="27"/>
  <c r="H71" i="27"/>
  <c r="J70" i="27"/>
  <c r="I70" i="27"/>
  <c r="H70" i="27"/>
  <c r="J69" i="27"/>
  <c r="I69" i="27"/>
  <c r="H69" i="27"/>
  <c r="J68" i="27"/>
  <c r="I68" i="27"/>
  <c r="H68" i="27"/>
  <c r="J67" i="27"/>
  <c r="I67" i="27"/>
  <c r="H67" i="27"/>
  <c r="J66" i="27"/>
  <c r="I66" i="27"/>
  <c r="H66" i="27"/>
  <c r="J65" i="27"/>
  <c r="I65" i="27"/>
  <c r="H65" i="27"/>
  <c r="J64" i="27"/>
  <c r="I64" i="27"/>
  <c r="H64" i="27"/>
  <c r="J63" i="27"/>
  <c r="I63" i="27"/>
  <c r="H63" i="27"/>
  <c r="J62" i="27"/>
  <c r="I62" i="27"/>
  <c r="H62" i="27"/>
  <c r="J61" i="27"/>
  <c r="I61" i="27"/>
  <c r="H61" i="27"/>
  <c r="J60" i="27"/>
  <c r="I60" i="27"/>
  <c r="H60" i="27"/>
  <c r="J59" i="27"/>
  <c r="I59" i="27"/>
  <c r="H59" i="27"/>
  <c r="J58" i="27"/>
  <c r="I58" i="27"/>
  <c r="H58" i="27"/>
  <c r="J57" i="27"/>
  <c r="I57" i="27"/>
  <c r="H57" i="27"/>
  <c r="J56" i="27"/>
  <c r="I56" i="27"/>
  <c r="H56" i="27"/>
  <c r="J55" i="27"/>
  <c r="I55" i="27"/>
  <c r="H55" i="27"/>
  <c r="J54" i="27"/>
  <c r="I54" i="27"/>
  <c r="H54" i="27"/>
  <c r="J53" i="27"/>
  <c r="I53" i="27"/>
  <c r="H53" i="27"/>
  <c r="J52" i="27"/>
  <c r="I52" i="27"/>
  <c r="H52" i="27"/>
  <c r="J51" i="27"/>
  <c r="I51" i="27"/>
  <c r="H51" i="27"/>
  <c r="J50" i="27"/>
  <c r="I50" i="27"/>
  <c r="H50" i="27"/>
  <c r="J49" i="27"/>
  <c r="I49" i="27"/>
  <c r="H49" i="27"/>
  <c r="J48" i="27"/>
  <c r="I48" i="27"/>
  <c r="H48" i="27"/>
  <c r="J47" i="27"/>
  <c r="I47" i="27"/>
  <c r="H47" i="27"/>
  <c r="J46" i="27"/>
  <c r="I46" i="27"/>
  <c r="H46" i="27"/>
  <c r="J45" i="27"/>
  <c r="I45" i="27"/>
  <c r="H45" i="27"/>
  <c r="J44" i="27"/>
  <c r="I44" i="27"/>
  <c r="H44" i="27"/>
  <c r="J43" i="27"/>
  <c r="I43" i="27"/>
  <c r="H43" i="27"/>
  <c r="J42" i="27"/>
  <c r="I42" i="27"/>
  <c r="H42" i="27"/>
  <c r="J41" i="27"/>
  <c r="I41" i="27"/>
  <c r="H41" i="27"/>
  <c r="J40" i="27"/>
  <c r="I40" i="27"/>
  <c r="H40" i="27"/>
  <c r="J39" i="27"/>
  <c r="I39" i="27"/>
  <c r="H39" i="27"/>
  <c r="J38" i="27"/>
  <c r="I38" i="27"/>
  <c r="H38" i="27"/>
  <c r="J37" i="27"/>
  <c r="I37" i="27"/>
  <c r="H37" i="27"/>
  <c r="J36" i="27"/>
  <c r="I36" i="27"/>
  <c r="H36" i="27"/>
  <c r="J35" i="27"/>
  <c r="I35" i="27"/>
  <c r="H35" i="27"/>
  <c r="J34" i="27"/>
  <c r="I34" i="27"/>
  <c r="H34" i="27"/>
  <c r="J33" i="27"/>
  <c r="I33" i="27"/>
  <c r="H33" i="27"/>
  <c r="J32" i="27"/>
  <c r="I32" i="27"/>
  <c r="H32" i="27"/>
  <c r="J31" i="27"/>
  <c r="I31" i="27"/>
  <c r="H31" i="27"/>
  <c r="J30" i="27"/>
  <c r="I30" i="27"/>
  <c r="H30" i="27"/>
  <c r="J29" i="27"/>
  <c r="I29" i="27"/>
  <c r="H29" i="27"/>
  <c r="J28" i="27"/>
  <c r="I28" i="27"/>
  <c r="H28" i="27"/>
  <c r="J27" i="27"/>
  <c r="I27" i="27"/>
  <c r="H27" i="27"/>
  <c r="J26" i="27"/>
  <c r="I26" i="27"/>
  <c r="H26" i="27"/>
  <c r="J25" i="27"/>
  <c r="I25" i="27"/>
  <c r="H25" i="27"/>
  <c r="J24" i="27"/>
  <c r="I24" i="27"/>
  <c r="H24" i="27"/>
  <c r="J23" i="27"/>
  <c r="I23" i="27"/>
  <c r="H23" i="27"/>
  <c r="J22" i="27"/>
  <c r="I22" i="27"/>
  <c r="H22" i="27"/>
  <c r="J21" i="27"/>
  <c r="I21" i="27"/>
  <c r="H21" i="27"/>
  <c r="J20" i="27"/>
  <c r="I20" i="27"/>
  <c r="H20" i="27"/>
  <c r="J19" i="27"/>
  <c r="I19" i="27"/>
  <c r="H19" i="27"/>
  <c r="J18" i="27"/>
  <c r="I18" i="27"/>
  <c r="H18" i="27"/>
  <c r="J17" i="27"/>
  <c r="I17" i="27"/>
  <c r="H17" i="27"/>
  <c r="J16" i="27"/>
  <c r="I16" i="27"/>
  <c r="H16" i="27"/>
  <c r="J15" i="27"/>
  <c r="I15" i="27"/>
  <c r="H15" i="27"/>
  <c r="J14" i="27"/>
  <c r="I14" i="27"/>
  <c r="H14" i="27"/>
  <c r="J13" i="27"/>
  <c r="I13" i="27"/>
  <c r="H13" i="27"/>
  <c r="J12" i="27"/>
  <c r="I12" i="27"/>
  <c r="H12" i="27"/>
  <c r="J11" i="27"/>
  <c r="I11" i="27"/>
  <c r="H11" i="27"/>
  <c r="J10" i="27"/>
  <c r="I10" i="27"/>
  <c r="H10" i="27"/>
  <c r="J9" i="27"/>
  <c r="I9" i="27"/>
  <c r="H9" i="27"/>
  <c r="J8" i="27"/>
  <c r="I8" i="27"/>
  <c r="H8" i="27"/>
  <c r="J7" i="27"/>
  <c r="I7" i="27"/>
  <c r="H7" i="27"/>
  <c r="J6" i="27"/>
  <c r="I6" i="27"/>
  <c r="H6" i="27"/>
  <c r="J5" i="27"/>
  <c r="I5" i="27"/>
  <c r="H5" i="27"/>
  <c r="F1" i="25" l="1"/>
  <c r="E1" i="25"/>
  <c r="D1" i="25"/>
  <c r="C1" i="25"/>
  <c r="B1" i="25"/>
  <c r="A1" i="25"/>
  <c r="F1" i="24"/>
  <c r="E1" i="24"/>
  <c r="D1" i="24"/>
  <c r="C1" i="24"/>
  <c r="B1" i="24"/>
  <c r="A1" i="24"/>
  <c r="F14" i="22" l="1"/>
  <c r="G14" i="22" s="1"/>
  <c r="H14" i="22" s="1"/>
  <c r="F13" i="22"/>
  <c r="G13" i="22" s="1"/>
  <c r="H13" i="22" s="1"/>
  <c r="G12" i="22"/>
  <c r="H12" i="22" s="1"/>
  <c r="F12" i="22"/>
  <c r="F11" i="22"/>
  <c r="G11" i="22" s="1"/>
  <c r="H11" i="22" s="1"/>
  <c r="F10" i="22"/>
  <c r="G10" i="22" s="1"/>
  <c r="H10" i="22" s="1"/>
  <c r="F9" i="22"/>
  <c r="G9" i="22" s="1"/>
  <c r="H9" i="22" s="1"/>
  <c r="G8" i="22"/>
  <c r="H8" i="22" s="1"/>
  <c r="F8" i="22"/>
  <c r="F7" i="22"/>
  <c r="G7" i="22" s="1"/>
  <c r="H7" i="22" s="1"/>
  <c r="F6" i="22"/>
  <c r="G6" i="22" s="1"/>
  <c r="H6" i="22" s="1"/>
  <c r="F5" i="22"/>
  <c r="G5" i="22" s="1"/>
  <c r="H5" i="22" s="1"/>
  <c r="G4" i="22"/>
  <c r="H4" i="22" s="1"/>
  <c r="F4" i="22"/>
  <c r="F3" i="22"/>
  <c r="G3" i="22" s="1"/>
  <c r="H3" i="22" s="1"/>
  <c r="I16" i="20"/>
  <c r="H16" i="20"/>
  <c r="G16" i="20"/>
  <c r="F16" i="20"/>
  <c r="I15" i="20"/>
  <c r="H15" i="20"/>
  <c r="G15" i="20"/>
  <c r="F15" i="20"/>
  <c r="I14" i="20"/>
  <c r="H14" i="20"/>
  <c r="G14" i="20"/>
  <c r="F14" i="20"/>
  <c r="I13" i="20"/>
  <c r="H13" i="20"/>
  <c r="G13" i="20"/>
  <c r="F13" i="20"/>
  <c r="I12" i="20"/>
  <c r="H12" i="20"/>
  <c r="G12" i="20"/>
  <c r="F12" i="20"/>
  <c r="I11" i="20"/>
  <c r="H11" i="20"/>
  <c r="G11" i="20"/>
  <c r="F11" i="20"/>
  <c r="I10" i="20"/>
  <c r="H10" i="20"/>
  <c r="G10" i="20"/>
  <c r="F10" i="20"/>
  <c r="I9" i="20"/>
  <c r="H9" i="20"/>
  <c r="G9" i="20"/>
  <c r="F9" i="20"/>
  <c r="I8" i="20"/>
  <c r="H8" i="20"/>
  <c r="G8" i="20"/>
  <c r="F8" i="20"/>
  <c r="I7" i="20"/>
  <c r="H7" i="20"/>
  <c r="G7" i="20"/>
  <c r="F7" i="20"/>
  <c r="I6" i="20"/>
  <c r="H6" i="20"/>
  <c r="G6" i="20"/>
  <c r="F6" i="20"/>
  <c r="I5" i="20"/>
  <c r="H5" i="20"/>
  <c r="G5" i="20"/>
  <c r="F5" i="20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L206" i="18"/>
  <c r="K206" i="18"/>
  <c r="L205" i="18"/>
  <c r="K205" i="18"/>
  <c r="L204" i="18"/>
  <c r="K204" i="18"/>
  <c r="L203" i="18"/>
  <c r="K203" i="18"/>
  <c r="L202" i="18"/>
  <c r="K202" i="18"/>
  <c r="L201" i="18"/>
  <c r="K201" i="18"/>
  <c r="L200" i="18"/>
  <c r="K200" i="18"/>
  <c r="L199" i="18"/>
  <c r="K199" i="18"/>
  <c r="L198" i="18"/>
  <c r="K198" i="18"/>
  <c r="L197" i="18"/>
  <c r="K197" i="18"/>
  <c r="L196" i="18"/>
  <c r="K196" i="18"/>
  <c r="L195" i="18"/>
  <c r="K195" i="18"/>
  <c r="L194" i="18"/>
  <c r="K194" i="18"/>
  <c r="L193" i="18"/>
  <c r="K193" i="18"/>
  <c r="L192" i="18"/>
  <c r="K192" i="18"/>
  <c r="L191" i="18"/>
  <c r="K191" i="18"/>
  <c r="L190" i="18"/>
  <c r="K190" i="18"/>
  <c r="L189" i="18"/>
  <c r="K189" i="18"/>
  <c r="L188" i="18"/>
  <c r="K188" i="18"/>
  <c r="L187" i="18"/>
  <c r="K187" i="18"/>
  <c r="L186" i="18"/>
  <c r="K186" i="18"/>
  <c r="L185" i="18"/>
  <c r="K185" i="18"/>
  <c r="L184" i="18"/>
  <c r="K184" i="18"/>
  <c r="L183" i="18"/>
  <c r="K183" i="18"/>
  <c r="L182" i="18"/>
  <c r="K182" i="18"/>
  <c r="L181" i="18"/>
  <c r="K181" i="18"/>
  <c r="L180" i="18"/>
  <c r="K180" i="18"/>
  <c r="L179" i="18"/>
  <c r="K179" i="18"/>
  <c r="L178" i="18"/>
  <c r="K178" i="18"/>
  <c r="L177" i="18"/>
  <c r="K177" i="18"/>
  <c r="L176" i="18"/>
  <c r="K176" i="18"/>
  <c r="L175" i="18"/>
  <c r="K175" i="18"/>
  <c r="L174" i="18"/>
  <c r="K174" i="18"/>
  <c r="L173" i="18"/>
  <c r="K173" i="18"/>
  <c r="L172" i="18"/>
  <c r="K172" i="18"/>
  <c r="L171" i="18"/>
  <c r="K171" i="18"/>
  <c r="L170" i="18"/>
  <c r="K170" i="18"/>
  <c r="L169" i="18"/>
  <c r="K169" i="18"/>
  <c r="L168" i="18"/>
  <c r="K168" i="18"/>
  <c r="L167" i="18"/>
  <c r="K167" i="18"/>
  <c r="L166" i="18"/>
  <c r="K166" i="18"/>
  <c r="L165" i="18"/>
  <c r="K165" i="18"/>
  <c r="L164" i="18"/>
  <c r="K164" i="18"/>
  <c r="L163" i="18"/>
  <c r="K163" i="18"/>
  <c r="L162" i="18"/>
  <c r="K162" i="18"/>
  <c r="L161" i="18"/>
  <c r="K161" i="18"/>
  <c r="L160" i="18"/>
  <c r="K160" i="18"/>
  <c r="L159" i="18"/>
  <c r="K159" i="18"/>
  <c r="L158" i="18"/>
  <c r="K158" i="18"/>
  <c r="L157" i="18"/>
  <c r="K157" i="18"/>
  <c r="L156" i="18"/>
  <c r="K156" i="18"/>
  <c r="L155" i="18"/>
  <c r="K155" i="18"/>
  <c r="L154" i="18"/>
  <c r="K154" i="18"/>
  <c r="L153" i="18"/>
  <c r="K153" i="18"/>
  <c r="L152" i="18"/>
  <c r="K152" i="18"/>
  <c r="L151" i="18"/>
  <c r="K151" i="18"/>
  <c r="L150" i="18"/>
  <c r="K150" i="18"/>
  <c r="L149" i="18"/>
  <c r="K149" i="18"/>
  <c r="L148" i="18"/>
  <c r="K148" i="18"/>
  <c r="L147" i="18"/>
  <c r="K147" i="18"/>
  <c r="L146" i="18"/>
  <c r="K146" i="18"/>
  <c r="L145" i="18"/>
  <c r="K145" i="18"/>
  <c r="L144" i="18"/>
  <c r="K144" i="18"/>
  <c r="L143" i="18"/>
  <c r="K143" i="18"/>
  <c r="L142" i="18"/>
  <c r="K142" i="18"/>
  <c r="L141" i="18"/>
  <c r="K141" i="18"/>
  <c r="L140" i="18"/>
  <c r="K140" i="18"/>
  <c r="L139" i="18"/>
  <c r="K139" i="18"/>
  <c r="L138" i="18"/>
  <c r="K138" i="18"/>
  <c r="L137" i="18"/>
  <c r="K137" i="18"/>
  <c r="L136" i="18"/>
  <c r="K136" i="18"/>
  <c r="L135" i="18"/>
  <c r="K135" i="18"/>
  <c r="L134" i="18"/>
  <c r="K134" i="18"/>
  <c r="L133" i="18"/>
  <c r="K133" i="18"/>
  <c r="L132" i="18"/>
  <c r="K132" i="18"/>
  <c r="L131" i="18"/>
  <c r="K131" i="18"/>
  <c r="L130" i="18"/>
  <c r="K130" i="18"/>
  <c r="L129" i="18"/>
  <c r="K129" i="18"/>
  <c r="L128" i="18"/>
  <c r="K128" i="18"/>
  <c r="L127" i="18"/>
  <c r="K127" i="18"/>
  <c r="L126" i="18"/>
  <c r="K126" i="18"/>
  <c r="L125" i="18"/>
  <c r="K125" i="18"/>
  <c r="L124" i="18"/>
  <c r="K124" i="18"/>
  <c r="L123" i="18"/>
  <c r="K123" i="18"/>
  <c r="L122" i="18"/>
  <c r="K122" i="18"/>
  <c r="L121" i="18"/>
  <c r="K121" i="18"/>
  <c r="L120" i="18"/>
  <c r="K120" i="18"/>
  <c r="L119" i="18"/>
  <c r="K119" i="18"/>
  <c r="L118" i="18"/>
  <c r="K118" i="18"/>
  <c r="L117" i="18"/>
  <c r="K117" i="18"/>
  <c r="L116" i="18"/>
  <c r="K116" i="18"/>
  <c r="L115" i="18"/>
  <c r="K115" i="18"/>
  <c r="L114" i="18"/>
  <c r="K114" i="18"/>
  <c r="L113" i="18"/>
  <c r="K113" i="18"/>
  <c r="L112" i="18"/>
  <c r="K112" i="18"/>
  <c r="L111" i="18"/>
  <c r="K111" i="18"/>
  <c r="L110" i="18"/>
  <c r="K110" i="18"/>
  <c r="L109" i="18"/>
  <c r="K109" i="18"/>
  <c r="L108" i="18"/>
  <c r="K108" i="18"/>
  <c r="L107" i="18"/>
  <c r="K107" i="18"/>
  <c r="L106" i="18"/>
  <c r="K106" i="18"/>
  <c r="L105" i="18"/>
  <c r="K105" i="18"/>
  <c r="L104" i="18"/>
  <c r="K104" i="18"/>
  <c r="L103" i="18"/>
  <c r="K103" i="18"/>
  <c r="L102" i="18"/>
  <c r="K102" i="18"/>
  <c r="L101" i="18"/>
  <c r="K101" i="18"/>
  <c r="L100" i="18"/>
  <c r="K100" i="18"/>
  <c r="L99" i="18"/>
  <c r="K99" i="18"/>
  <c r="L98" i="18"/>
  <c r="K98" i="18"/>
  <c r="L97" i="18"/>
  <c r="K97" i="18"/>
  <c r="L96" i="18"/>
  <c r="K96" i="18"/>
  <c r="L95" i="18"/>
  <c r="K95" i="18"/>
  <c r="L94" i="18"/>
  <c r="K94" i="18"/>
  <c r="L93" i="18"/>
  <c r="K93" i="18"/>
  <c r="L92" i="18"/>
  <c r="K92" i="18"/>
  <c r="L91" i="18"/>
  <c r="K91" i="18"/>
  <c r="L90" i="18"/>
  <c r="K90" i="18"/>
  <c r="L89" i="18"/>
  <c r="K89" i="18"/>
  <c r="L88" i="18"/>
  <c r="K88" i="18"/>
  <c r="L87" i="18"/>
  <c r="K87" i="18"/>
  <c r="L86" i="18"/>
  <c r="K86" i="18"/>
  <c r="L85" i="18"/>
  <c r="K85" i="18"/>
  <c r="L84" i="18"/>
  <c r="K84" i="18"/>
  <c r="L83" i="18"/>
  <c r="K83" i="18"/>
  <c r="L82" i="18"/>
  <c r="K82" i="18"/>
  <c r="L81" i="18"/>
  <c r="K81" i="18"/>
  <c r="L80" i="18"/>
  <c r="K80" i="18"/>
  <c r="L79" i="18"/>
  <c r="K79" i="18"/>
  <c r="L78" i="18"/>
  <c r="K78" i="18"/>
  <c r="L77" i="18"/>
  <c r="K77" i="18"/>
  <c r="L76" i="18"/>
  <c r="K76" i="18"/>
  <c r="L75" i="18"/>
  <c r="K75" i="18"/>
  <c r="L74" i="18"/>
  <c r="K74" i="18"/>
  <c r="L73" i="18"/>
  <c r="K73" i="18"/>
  <c r="L72" i="18"/>
  <c r="K72" i="18"/>
  <c r="L71" i="18"/>
  <c r="K71" i="18"/>
  <c r="L70" i="18"/>
  <c r="K70" i="18"/>
  <c r="L69" i="18"/>
  <c r="K69" i="18"/>
  <c r="L68" i="18"/>
  <c r="K68" i="18"/>
  <c r="L67" i="18"/>
  <c r="K67" i="18"/>
  <c r="L66" i="18"/>
  <c r="K66" i="18"/>
  <c r="L65" i="18"/>
  <c r="K65" i="18"/>
  <c r="L64" i="18"/>
  <c r="K64" i="18"/>
  <c r="L63" i="18"/>
  <c r="K63" i="18"/>
  <c r="L62" i="18"/>
  <c r="K62" i="18"/>
  <c r="L61" i="18"/>
  <c r="K61" i="18"/>
  <c r="L60" i="18"/>
  <c r="K60" i="18"/>
  <c r="L59" i="18"/>
  <c r="K59" i="18"/>
  <c r="L58" i="18"/>
  <c r="K58" i="18"/>
  <c r="L57" i="18"/>
  <c r="K57" i="18"/>
  <c r="L56" i="18"/>
  <c r="K56" i="18"/>
  <c r="L55" i="18"/>
  <c r="K55" i="18"/>
  <c r="L54" i="18"/>
  <c r="K54" i="18"/>
  <c r="L53" i="18"/>
  <c r="K53" i="18"/>
  <c r="L52" i="18"/>
  <c r="K52" i="18"/>
  <c r="L51" i="18"/>
  <c r="K51" i="18"/>
  <c r="L50" i="18"/>
  <c r="K50" i="18"/>
  <c r="L49" i="18"/>
  <c r="K49" i="18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P33" i="18"/>
  <c r="L33" i="18"/>
  <c r="K33" i="18"/>
  <c r="L32" i="18"/>
  <c r="K32" i="18"/>
  <c r="O31" i="18"/>
  <c r="P34" i="18" s="1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L3" i="18"/>
  <c r="K3" i="18"/>
  <c r="F46" i="17" l="1"/>
  <c r="G49" i="17" s="1"/>
  <c r="K25" i="17"/>
  <c r="J25" i="17"/>
  <c r="I25" i="17"/>
  <c r="K24" i="17"/>
  <c r="J24" i="17"/>
  <c r="I24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G48" i="17" l="1"/>
  <c r="J170" i="16" l="1"/>
  <c r="I170" i="16"/>
  <c r="H170" i="16"/>
  <c r="J169" i="16"/>
  <c r="I169" i="16"/>
  <c r="H169" i="16"/>
  <c r="J168" i="16"/>
  <c r="I168" i="16"/>
  <c r="H168" i="16"/>
  <c r="J167" i="16"/>
  <c r="I167" i="16"/>
  <c r="H167" i="16"/>
  <c r="J166" i="16"/>
  <c r="I166" i="16"/>
  <c r="H166" i="16"/>
  <c r="J165" i="16"/>
  <c r="I165" i="16"/>
  <c r="H165" i="16"/>
  <c r="J164" i="16"/>
  <c r="I164" i="16"/>
  <c r="H164" i="16"/>
  <c r="J163" i="16"/>
  <c r="I163" i="16"/>
  <c r="H163" i="16"/>
  <c r="J162" i="16"/>
  <c r="I162" i="16"/>
  <c r="H162" i="16"/>
  <c r="J161" i="16"/>
  <c r="I161" i="16"/>
  <c r="H161" i="16"/>
  <c r="J160" i="16"/>
  <c r="I160" i="16"/>
  <c r="H160" i="16"/>
  <c r="J159" i="16"/>
  <c r="I159" i="16"/>
  <c r="H159" i="16"/>
  <c r="J158" i="16"/>
  <c r="I158" i="16"/>
  <c r="H158" i="16"/>
  <c r="J157" i="16"/>
  <c r="I157" i="16"/>
  <c r="H157" i="16"/>
  <c r="J156" i="16"/>
  <c r="I156" i="16"/>
  <c r="H156" i="16"/>
  <c r="J155" i="16"/>
  <c r="I155" i="16"/>
  <c r="H155" i="16"/>
  <c r="J154" i="16"/>
  <c r="I154" i="16"/>
  <c r="H154" i="16"/>
  <c r="J153" i="16"/>
  <c r="I153" i="16"/>
  <c r="H153" i="16"/>
  <c r="J152" i="16"/>
  <c r="I152" i="16"/>
  <c r="H152" i="16"/>
  <c r="J151" i="16"/>
  <c r="I151" i="16"/>
  <c r="H151" i="16"/>
  <c r="J150" i="16"/>
  <c r="I150" i="16"/>
  <c r="H150" i="16"/>
  <c r="J149" i="16"/>
  <c r="I149" i="16"/>
  <c r="H149" i="16"/>
  <c r="J148" i="16"/>
  <c r="I148" i="16"/>
  <c r="H148" i="16"/>
  <c r="J147" i="16"/>
  <c r="I147" i="16"/>
  <c r="H147" i="16"/>
  <c r="J146" i="16"/>
  <c r="I146" i="16"/>
  <c r="H146" i="16"/>
  <c r="J145" i="16"/>
  <c r="I145" i="16"/>
  <c r="H145" i="16"/>
  <c r="J144" i="16"/>
  <c r="I144" i="16"/>
  <c r="H144" i="16"/>
  <c r="J143" i="16"/>
  <c r="I143" i="16"/>
  <c r="H143" i="16"/>
  <c r="J142" i="16"/>
  <c r="I142" i="16"/>
  <c r="H142" i="16"/>
  <c r="J141" i="16"/>
  <c r="I141" i="16"/>
  <c r="H141" i="16"/>
  <c r="J140" i="16"/>
  <c r="I140" i="16"/>
  <c r="H140" i="16"/>
  <c r="J139" i="16"/>
  <c r="I139" i="16"/>
  <c r="H139" i="16"/>
  <c r="J138" i="16"/>
  <c r="I138" i="16"/>
  <c r="H138" i="16"/>
  <c r="J137" i="16"/>
  <c r="I137" i="16"/>
  <c r="H137" i="16"/>
  <c r="J136" i="16"/>
  <c r="I136" i="16"/>
  <c r="H136" i="16"/>
  <c r="J135" i="16"/>
  <c r="I135" i="16"/>
  <c r="H135" i="16"/>
  <c r="J134" i="16"/>
  <c r="I134" i="16"/>
  <c r="H134" i="16"/>
  <c r="J133" i="16"/>
  <c r="I133" i="16"/>
  <c r="H133" i="16"/>
  <c r="J132" i="16"/>
  <c r="I132" i="16"/>
  <c r="H132" i="16"/>
  <c r="J131" i="16"/>
  <c r="I131" i="16"/>
  <c r="H131" i="16"/>
  <c r="J130" i="16"/>
  <c r="I130" i="16"/>
  <c r="H130" i="16"/>
  <c r="J129" i="16"/>
  <c r="I129" i="16"/>
  <c r="H129" i="16"/>
  <c r="J128" i="16"/>
  <c r="I128" i="16"/>
  <c r="H128" i="16"/>
  <c r="J127" i="16"/>
  <c r="I127" i="16"/>
  <c r="H127" i="16"/>
  <c r="J126" i="16"/>
  <c r="I126" i="16"/>
  <c r="H126" i="16"/>
  <c r="J125" i="16"/>
  <c r="I125" i="16"/>
  <c r="H125" i="16"/>
  <c r="J124" i="16"/>
  <c r="I124" i="16"/>
  <c r="H124" i="16"/>
  <c r="J123" i="16"/>
  <c r="I123" i="16"/>
  <c r="H123" i="16"/>
  <c r="J122" i="16"/>
  <c r="I122" i="16"/>
  <c r="H122" i="16"/>
  <c r="J121" i="16"/>
  <c r="I121" i="16"/>
  <c r="H121" i="16"/>
  <c r="J120" i="16"/>
  <c r="I120" i="16"/>
  <c r="H120" i="16"/>
  <c r="J119" i="16"/>
  <c r="I119" i="16"/>
  <c r="H119" i="16"/>
  <c r="J118" i="16"/>
  <c r="I118" i="16"/>
  <c r="H118" i="16"/>
  <c r="J117" i="16"/>
  <c r="I117" i="16"/>
  <c r="H117" i="16"/>
  <c r="J116" i="16"/>
  <c r="I116" i="16"/>
  <c r="H116" i="16"/>
  <c r="J115" i="16"/>
  <c r="I115" i="16"/>
  <c r="H115" i="16"/>
  <c r="J114" i="16"/>
  <c r="I114" i="16"/>
  <c r="H114" i="16"/>
  <c r="J113" i="16"/>
  <c r="I113" i="16"/>
  <c r="H113" i="16"/>
  <c r="J112" i="16"/>
  <c r="I112" i="16"/>
  <c r="H112" i="16"/>
  <c r="J111" i="16"/>
  <c r="I111" i="16"/>
  <c r="H111" i="16"/>
  <c r="J110" i="16"/>
  <c r="I110" i="16"/>
  <c r="H110" i="16"/>
  <c r="J109" i="16"/>
  <c r="I109" i="16"/>
  <c r="H109" i="16"/>
  <c r="J108" i="16"/>
  <c r="I108" i="16"/>
  <c r="H108" i="16"/>
  <c r="J107" i="16"/>
  <c r="I107" i="16"/>
  <c r="H107" i="16"/>
  <c r="J106" i="16"/>
  <c r="I106" i="16"/>
  <c r="H106" i="16"/>
  <c r="J105" i="16"/>
  <c r="I105" i="16"/>
  <c r="H105" i="16"/>
  <c r="J104" i="16"/>
  <c r="I104" i="16"/>
  <c r="H104" i="16"/>
  <c r="J103" i="16"/>
  <c r="I103" i="16"/>
  <c r="H103" i="16"/>
  <c r="J102" i="16"/>
  <c r="I102" i="16"/>
  <c r="H102" i="16"/>
  <c r="J101" i="16"/>
  <c r="I101" i="16"/>
  <c r="H101" i="16"/>
  <c r="J100" i="16"/>
  <c r="I100" i="16"/>
  <c r="H100" i="16"/>
  <c r="J99" i="16"/>
  <c r="I99" i="16"/>
  <c r="H99" i="16"/>
  <c r="J98" i="16"/>
  <c r="I98" i="16"/>
  <c r="H98" i="16"/>
  <c r="J97" i="16"/>
  <c r="I97" i="16"/>
  <c r="H97" i="16"/>
  <c r="J96" i="16"/>
  <c r="I96" i="16"/>
  <c r="H96" i="16"/>
  <c r="J95" i="16"/>
  <c r="I95" i="16"/>
  <c r="H95" i="16"/>
  <c r="J94" i="16"/>
  <c r="I94" i="16"/>
  <c r="H94" i="16"/>
  <c r="J93" i="16"/>
  <c r="I93" i="16"/>
  <c r="H93" i="16"/>
  <c r="J92" i="16"/>
  <c r="I92" i="16"/>
  <c r="H92" i="16"/>
  <c r="J91" i="16"/>
  <c r="I91" i="16"/>
  <c r="H91" i="16"/>
  <c r="J90" i="16"/>
  <c r="I90" i="16"/>
  <c r="H90" i="16"/>
  <c r="J89" i="16"/>
  <c r="I89" i="16"/>
  <c r="H89" i="16"/>
  <c r="J88" i="16"/>
  <c r="I88" i="16"/>
  <c r="H88" i="16"/>
  <c r="J87" i="16"/>
  <c r="I87" i="16"/>
  <c r="H87" i="16"/>
  <c r="J86" i="16"/>
  <c r="I86" i="16"/>
  <c r="H86" i="16"/>
  <c r="J85" i="16"/>
  <c r="I85" i="16"/>
  <c r="H85" i="16"/>
  <c r="J84" i="16"/>
  <c r="I84" i="16"/>
  <c r="H84" i="16"/>
  <c r="J83" i="16"/>
  <c r="I83" i="16"/>
  <c r="H83" i="16"/>
  <c r="J82" i="16"/>
  <c r="I82" i="16"/>
  <c r="H82" i="16"/>
  <c r="J81" i="16"/>
  <c r="I81" i="16"/>
  <c r="H81" i="16"/>
  <c r="J80" i="16"/>
  <c r="I80" i="16"/>
  <c r="H80" i="16"/>
  <c r="J79" i="16"/>
  <c r="I79" i="16"/>
  <c r="H79" i="16"/>
  <c r="J78" i="16"/>
  <c r="I78" i="16"/>
  <c r="H78" i="16"/>
  <c r="J77" i="16"/>
  <c r="I77" i="16"/>
  <c r="H77" i="16"/>
  <c r="J76" i="16"/>
  <c r="I76" i="16"/>
  <c r="H76" i="16"/>
  <c r="J75" i="16"/>
  <c r="I75" i="16"/>
  <c r="H75" i="16"/>
  <c r="J74" i="16"/>
  <c r="I74" i="16"/>
  <c r="H74" i="16"/>
  <c r="J73" i="16"/>
  <c r="I73" i="16"/>
  <c r="H73" i="16"/>
  <c r="J72" i="16"/>
  <c r="I72" i="16"/>
  <c r="H72" i="16"/>
  <c r="J71" i="16"/>
  <c r="I71" i="16"/>
  <c r="H71" i="16"/>
  <c r="J70" i="16"/>
  <c r="I70" i="16"/>
  <c r="H70" i="16"/>
  <c r="J69" i="16"/>
  <c r="I69" i="16"/>
  <c r="H69" i="16"/>
  <c r="J68" i="16"/>
  <c r="I68" i="16"/>
  <c r="H68" i="16"/>
  <c r="J67" i="16"/>
  <c r="I67" i="16"/>
  <c r="H67" i="16"/>
  <c r="J66" i="16"/>
  <c r="I66" i="16"/>
  <c r="H66" i="16"/>
  <c r="J65" i="16"/>
  <c r="I65" i="16"/>
  <c r="H65" i="16"/>
  <c r="J64" i="16"/>
  <c r="I64" i="16"/>
  <c r="H64" i="16"/>
  <c r="J63" i="16"/>
  <c r="I63" i="16"/>
  <c r="H63" i="16"/>
  <c r="J62" i="16"/>
  <c r="I62" i="16"/>
  <c r="H62" i="16"/>
  <c r="J61" i="16"/>
  <c r="I61" i="16"/>
  <c r="H61" i="16"/>
  <c r="J60" i="16"/>
  <c r="I60" i="16"/>
  <c r="H60" i="16"/>
  <c r="J59" i="16"/>
  <c r="I59" i="16"/>
  <c r="H59" i="16"/>
  <c r="J58" i="16"/>
  <c r="I58" i="16"/>
  <c r="H58" i="16"/>
  <c r="J57" i="16"/>
  <c r="I57" i="16"/>
  <c r="H57" i="16"/>
  <c r="L56" i="16"/>
  <c r="M61" i="16" s="1"/>
  <c r="J56" i="16"/>
  <c r="I56" i="16"/>
  <c r="H56" i="16"/>
  <c r="J55" i="16"/>
  <c r="I55" i="16"/>
  <c r="H55" i="16"/>
  <c r="J54" i="16"/>
  <c r="I54" i="16"/>
  <c r="H54" i="16"/>
  <c r="J53" i="16"/>
  <c r="I53" i="16"/>
  <c r="H53" i="16"/>
  <c r="J52" i="16"/>
  <c r="I52" i="16"/>
  <c r="H52" i="16"/>
  <c r="J51" i="16"/>
  <c r="I51" i="16"/>
  <c r="H51" i="16"/>
  <c r="J50" i="16"/>
  <c r="I50" i="16"/>
  <c r="H50" i="16"/>
  <c r="J49" i="16"/>
  <c r="I49" i="16"/>
  <c r="H49" i="16"/>
  <c r="J48" i="16"/>
  <c r="I48" i="16"/>
  <c r="H48" i="16"/>
  <c r="J47" i="16"/>
  <c r="I47" i="16"/>
  <c r="H47" i="16"/>
  <c r="J46" i="16"/>
  <c r="I46" i="16"/>
  <c r="H46" i="16"/>
  <c r="J45" i="16"/>
  <c r="I45" i="16"/>
  <c r="H45" i="16"/>
  <c r="J44" i="16"/>
  <c r="I44" i="16"/>
  <c r="H44" i="16"/>
  <c r="J43" i="16"/>
  <c r="I43" i="16"/>
  <c r="H43" i="16"/>
  <c r="J42" i="16"/>
  <c r="I42" i="16"/>
  <c r="H42" i="16"/>
  <c r="J41" i="16"/>
  <c r="I41" i="16"/>
  <c r="H41" i="16"/>
  <c r="J40" i="16"/>
  <c r="I40" i="16"/>
  <c r="H40" i="16"/>
  <c r="J39" i="16"/>
  <c r="I39" i="16"/>
  <c r="H39" i="16"/>
  <c r="J38" i="16"/>
  <c r="I38" i="16"/>
  <c r="H38" i="16"/>
  <c r="J37" i="16"/>
  <c r="I37" i="16"/>
  <c r="H37" i="16"/>
  <c r="J36" i="16"/>
  <c r="I36" i="16"/>
  <c r="H36" i="16"/>
  <c r="J35" i="16"/>
  <c r="I35" i="16"/>
  <c r="H35" i="16"/>
  <c r="J34" i="16"/>
  <c r="I34" i="16"/>
  <c r="H34" i="16"/>
  <c r="J33" i="16"/>
  <c r="I33" i="16"/>
  <c r="H33" i="16"/>
  <c r="J32" i="16"/>
  <c r="I32" i="16"/>
  <c r="H32" i="16"/>
  <c r="J31" i="16"/>
  <c r="I31" i="16"/>
  <c r="H31" i="16"/>
  <c r="J30" i="16"/>
  <c r="I30" i="16"/>
  <c r="H30" i="16"/>
  <c r="J29" i="16"/>
  <c r="I29" i="16"/>
  <c r="H29" i="16"/>
  <c r="J28" i="16"/>
  <c r="I28" i="16"/>
  <c r="H28" i="16"/>
  <c r="J27" i="16"/>
  <c r="I27" i="16"/>
  <c r="H27" i="16"/>
  <c r="J26" i="16"/>
  <c r="I26" i="16"/>
  <c r="H26" i="16"/>
  <c r="J25" i="16"/>
  <c r="I25" i="16"/>
  <c r="H25" i="16"/>
  <c r="J24" i="16"/>
  <c r="I24" i="16"/>
  <c r="H24" i="16"/>
  <c r="J23" i="16"/>
  <c r="I23" i="16"/>
  <c r="H23" i="16"/>
  <c r="J22" i="16"/>
  <c r="I22" i="16"/>
  <c r="H22" i="16"/>
  <c r="J21" i="16"/>
  <c r="I21" i="16"/>
  <c r="H21" i="16"/>
  <c r="J20" i="16"/>
  <c r="I20" i="16"/>
  <c r="H20" i="16"/>
  <c r="J19" i="16"/>
  <c r="I19" i="16"/>
  <c r="H19" i="16"/>
  <c r="J18" i="16"/>
  <c r="I18" i="16"/>
  <c r="H18" i="16"/>
  <c r="J17" i="16"/>
  <c r="I17" i="16"/>
  <c r="H17" i="16"/>
  <c r="J16" i="16"/>
  <c r="I16" i="16"/>
  <c r="H16" i="16"/>
  <c r="J15" i="16"/>
  <c r="I15" i="16"/>
  <c r="H15" i="16"/>
  <c r="J14" i="16"/>
  <c r="I14" i="16"/>
  <c r="H14" i="16"/>
  <c r="J13" i="16"/>
  <c r="I13" i="16"/>
  <c r="H13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J5" i="16"/>
  <c r="I5" i="16"/>
  <c r="H5" i="16"/>
  <c r="J4" i="16"/>
  <c r="I4" i="16"/>
  <c r="H4" i="16"/>
  <c r="M60" i="16" l="1"/>
  <c r="L43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E4" i="14"/>
  <c r="G3" i="14"/>
  <c r="F3" i="14"/>
  <c r="E3" i="14"/>
  <c r="O57" i="13" l="1"/>
  <c r="O56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3" background="1" saveData="1">
    <webPr sourceData="1" parsePre="1" consecutive="1" xl2000="1" url="http://www.mortgageloancalculating.com/passer_ratings.html"/>
  </connection>
</connections>
</file>

<file path=xl/sharedStrings.xml><?xml version="1.0" encoding="utf-8"?>
<sst xmlns="http://schemas.openxmlformats.org/spreadsheetml/2006/main" count="3461" uniqueCount="439">
  <si>
    <t>yearID</t>
  </si>
  <si>
    <t>lgID</t>
  </si>
  <si>
    <t>teamID</t>
  </si>
  <si>
    <t>G</t>
  </si>
  <si>
    <t>R</t>
  </si>
  <si>
    <t>AB</t>
  </si>
  <si>
    <t>H</t>
  </si>
  <si>
    <t>2B</t>
  </si>
  <si>
    <t>3B</t>
  </si>
  <si>
    <t>HR</t>
  </si>
  <si>
    <t>BB</t>
  </si>
  <si>
    <t>SO</t>
  </si>
  <si>
    <t>HBP</t>
  </si>
  <si>
    <t>SF</t>
  </si>
  <si>
    <t>BOS</t>
  </si>
  <si>
    <t>CLE</t>
  </si>
  <si>
    <t>BAL</t>
  </si>
  <si>
    <t>PHI</t>
  </si>
  <si>
    <t>WAS</t>
  </si>
  <si>
    <t>NL</t>
  </si>
  <si>
    <t>ATL</t>
  </si>
  <si>
    <t>CHN</t>
  </si>
  <si>
    <t>CIN</t>
  </si>
  <si>
    <t>PIT</t>
  </si>
  <si>
    <t>COL</t>
  </si>
  <si>
    <t>MIL</t>
  </si>
  <si>
    <t>SLN</t>
  </si>
  <si>
    <t>AL</t>
  </si>
  <si>
    <t>CHA</t>
  </si>
  <si>
    <t>DET</t>
  </si>
  <si>
    <t>OAK</t>
  </si>
  <si>
    <t>MIN</t>
  </si>
  <si>
    <t>NYA</t>
  </si>
  <si>
    <t>KCA</t>
  </si>
  <si>
    <t>LAN</t>
  </si>
  <si>
    <t>SFN</t>
  </si>
  <si>
    <t>LAA</t>
  </si>
  <si>
    <t>ANA</t>
  </si>
  <si>
    <t>TEX</t>
  </si>
  <si>
    <t>HOU</t>
  </si>
  <si>
    <t>NYN</t>
  </si>
  <si>
    <t>MON</t>
  </si>
  <si>
    <t>SDN</t>
  </si>
  <si>
    <t>SEA</t>
  </si>
  <si>
    <t>TOR</t>
  </si>
  <si>
    <t>FLO</t>
  </si>
  <si>
    <t>TBA</t>
  </si>
  <si>
    <t>ARI</t>
  </si>
  <si>
    <t>OBP</t>
  </si>
  <si>
    <t>SLG</t>
  </si>
  <si>
    <t>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</si>
  <si>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</si>
  <si>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</si>
  <si>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</si>
  <si>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</si>
  <si>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</si>
  <si>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</si>
  <si>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</si>
  <si>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</si>
  <si>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</si>
  <si>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</si>
  <si>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</si>
  <si>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</si>
  <si>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</si>
  <si>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</si>
  <si>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</si>
  <si>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</si>
  <si>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</si>
  <si>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</si>
  <si>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</si>
  <si>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</si>
  <si>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</si>
  <si>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</si>
  <si>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</si>
  <si>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</si>
  <si>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</si>
  <si>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</si>
  <si>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</t>
  </si>
  <si>
    <t>Residuals</t>
  </si>
  <si>
    <t>so I would use this model.</t>
  </si>
  <si>
    <t>of that player would score in a season.</t>
  </si>
  <si>
    <t>runa a team of 9 Pujols would score, you would be extrapolating beyond the range for which you have data, and this is usually not a good idea.</t>
  </si>
  <si>
    <t>10A Predict Runs S cored = -1003.65+1700SLG+3157SLG</t>
  </si>
  <si>
    <t>10C Simply plug in a player's OBP and SLG and you can predict how many Runs a team made up of 9</t>
  </si>
  <si>
    <t>10B This model has virtually same standard error as Problem 9, and is easier to understand,</t>
  </si>
  <si>
    <t>10D No team in the data set has statistics nearly as good as a great player like Pujols. Therefore if you used this equation to predict how many</t>
  </si>
  <si>
    <t>regression with all variables has rsq of .85</t>
  </si>
  <si>
    <t>with just rushing variables Rsq of only .06</t>
  </si>
  <si>
    <t>with just passing variables</t>
  </si>
  <si>
    <t>iables we get Rsq of .70</t>
  </si>
  <si>
    <t>Therefore passing ability is much more important than rushing ability.</t>
  </si>
  <si>
    <t>Turnover looks to be worth around (3.53+3.83)/2= 3.68 points</t>
  </si>
  <si>
    <t>NYP/A</t>
  </si>
  <si>
    <t>YR/A</t>
  </si>
  <si>
    <t>TO</t>
  </si>
  <si>
    <t>DNYP/A</t>
  </si>
  <si>
    <t>DYR/A</t>
  </si>
  <si>
    <t>DTO</t>
  </si>
  <si>
    <t>We find that there is liuttle correlation (.10) between good running and passing.</t>
  </si>
  <si>
    <t>On defense this correlation is a little bigger (.18).</t>
  </si>
  <si>
    <t>If good running led to go passing we would expect a larger correlation.</t>
  </si>
  <si>
    <t>Rk</t>
  </si>
  <si>
    <t>Tm</t>
  </si>
  <si>
    <t>Margin</t>
  </si>
  <si>
    <t>Kansas City Chiefs</t>
  </si>
  <si>
    <t>Indianapolis Colts</t>
  </si>
  <si>
    <t>St. Louis Rams</t>
  </si>
  <si>
    <t>Green Bay Packers</t>
  </si>
  <si>
    <t>Tennessee Titans</t>
  </si>
  <si>
    <t>Minnesota Vikings</t>
  </si>
  <si>
    <t>Seattle Seahawks</t>
  </si>
  <si>
    <t>Baltimore Ravens</t>
  </si>
  <si>
    <t>San Francisco 49ers</t>
  </si>
  <si>
    <t>Denver Broncos</t>
  </si>
  <si>
    <t>Philadelphia Eagles</t>
  </si>
  <si>
    <t>New England Patriots</t>
  </si>
  <si>
    <t>Cincinnati Bengals</t>
  </si>
  <si>
    <t>New Orleans Saints</t>
  </si>
  <si>
    <t>Carolina Panthers</t>
  </si>
  <si>
    <t>San Diego Chargers</t>
  </si>
  <si>
    <t>Miami Dolphins</t>
  </si>
  <si>
    <t>Tampa Bay Buccaneers</t>
  </si>
  <si>
    <t>Pittsburgh Steelers</t>
  </si>
  <si>
    <t>Atlanta Falcons</t>
  </si>
  <si>
    <t>Dallas Cowboys</t>
  </si>
  <si>
    <t>Washington Redskins</t>
  </si>
  <si>
    <t>New York Jets</t>
  </si>
  <si>
    <t>Chicago Bears</t>
  </si>
  <si>
    <t>Jacksonville Jaguars</t>
  </si>
  <si>
    <t>Detroit Lions</t>
  </si>
  <si>
    <t>Oakland Raiders</t>
  </si>
  <si>
    <t>Houston Texans</t>
  </si>
  <si>
    <t>Cleveland Browns</t>
  </si>
  <si>
    <t>Buffalo Bills</t>
  </si>
  <si>
    <t>New York Giants</t>
  </si>
  <si>
    <t>Arizona Cardinals</t>
  </si>
  <si>
    <t>QB Rating = 1.72 +82.41COMP%+334.11TD%-411.70Int%+4.27YPA</t>
  </si>
  <si>
    <t xml:space="preserve">95% accurate within .28 Since average </t>
  </si>
  <si>
    <t>QB rating is near 86 this is amazingly accurate.</t>
  </si>
  <si>
    <t>Comp %</t>
  </si>
  <si>
    <t>TD %</t>
  </si>
  <si>
    <t>Int %</t>
  </si>
  <si>
    <t>YPA</t>
  </si>
  <si>
    <t>Predicted Rating</t>
  </si>
  <si>
    <t>Generated by MagicStatBall    ...more stats</t>
  </si>
  <si>
    <t>Name</t>
  </si>
  <si>
    <t>Comp</t>
  </si>
  <si>
    <t>Att</t>
  </si>
  <si>
    <t>Yds</t>
  </si>
  <si>
    <t>TD</t>
  </si>
  <si>
    <t>Int</t>
  </si>
  <si>
    <t>Rating</t>
  </si>
  <si>
    <t>1. Drew Brees, New Orleans Saints</t>
  </si>
  <si>
    <t>2. Brett Favre, Minnesota Vikings</t>
  </si>
  <si>
    <t>3. Philip Rivers, San Diego Chargers</t>
  </si>
  <si>
    <t>4. Aaron Rodgers, Green Bay Packers</t>
  </si>
  <si>
    <t>5. Ben Roethlisberger, Pittsburgh Steelers</t>
  </si>
  <si>
    <t>6. Peyton Manning, Indianapolis Colts</t>
  </si>
  <si>
    <t>7. Matt Schaub, Houston Texans</t>
  </si>
  <si>
    <t>8. Tony Romo, Dallas Cowboys</t>
  </si>
  <si>
    <t>9. Tom Brady, New England Patriots</t>
  </si>
  <si>
    <t>10. Kurt Warner, Arizona Cardinals</t>
  </si>
  <si>
    <t>11. Eli Manning, New York Giants</t>
  </si>
  <si>
    <t>12. Donovan McNabb, Philadelphia Eagles</t>
  </si>
  <si>
    <t>13. Joe Flacco, Baltimore Ravens</t>
  </si>
  <si>
    <t>14. Kyle Orton, Denver Broncos</t>
  </si>
  <si>
    <t>15. Jason Campbell, Washington Redskins</t>
  </si>
  <si>
    <t>16. Carson Palmer, Cincinnati Bengals</t>
  </si>
  <si>
    <t>17. David Garrard, Jacksonville Jaguars</t>
  </si>
  <si>
    <t>18. Vince Young, Tennessee Titans</t>
  </si>
  <si>
    <t>19. Alex Smith, San Francisco 49ers</t>
  </si>
  <si>
    <t>20. Matt Ryan, Atlanta Falcons</t>
  </si>
  <si>
    <t>21. Jay Cutler, Chicago Bears</t>
  </si>
  <si>
    <t>22. Chad Henne, Miami Dolphins</t>
  </si>
  <si>
    <t>23. Matt Hasselbeck, Seattle Seahawks</t>
  </si>
  <si>
    <t>24. Marc Bulger, St. Louis Rams</t>
  </si>
  <si>
    <t>25. Matt Cassel, Kansas City Chiefs</t>
  </si>
  <si>
    <t>26. Mark Sanchez, New York Jets</t>
  </si>
  <si>
    <t>27. Matthew Stafford, Detroit Lions</t>
  </si>
  <si>
    <t>28. Josh Freeman, Tampa Bay Buccaneers</t>
  </si>
  <si>
    <t>29. Jake Delhomme, Carolina Panthers</t>
  </si>
  <si>
    <t>Below you are given weekly sales of Oreos</t>
  </si>
  <si>
    <t>at a Kroger's store. You are also told for each week</t>
  </si>
  <si>
    <t>if there was a price cut and/or the product was on display.</t>
  </si>
  <si>
    <t>Explain how price and display affect Oreo Sales.</t>
  </si>
  <si>
    <t>During a week in which the product is on display and</t>
  </si>
  <si>
    <t>the price is cut you are 95% sure weekly sales will be between ___ and ___.</t>
  </si>
  <si>
    <t>17 points</t>
  </si>
  <si>
    <t>Week</t>
  </si>
  <si>
    <t>Sales</t>
  </si>
  <si>
    <t>On Display?</t>
  </si>
  <si>
    <t>Price Cut?</t>
  </si>
  <si>
    <t>Display</t>
  </si>
  <si>
    <t>Price cut</t>
  </si>
  <si>
    <t>No</t>
  </si>
  <si>
    <t>yes</t>
  </si>
  <si>
    <t>Drop display (high p value)</t>
  </si>
  <si>
    <t>Prediction= 804+326=1130</t>
  </si>
  <si>
    <t>Display no significant effect</t>
  </si>
  <si>
    <t>A price cut increases weekly sales by 326 units</t>
  </si>
  <si>
    <t>Standard error is 50.5 so we are 95%</t>
  </si>
  <si>
    <t>sure</t>
  </si>
  <si>
    <t>weekly sales between</t>
  </si>
  <si>
    <t>Lower</t>
  </si>
  <si>
    <t>Upper</t>
  </si>
  <si>
    <t>Interactions</t>
  </si>
  <si>
    <t>Yield</t>
  </si>
  <si>
    <t>Size</t>
  </si>
  <si>
    <t>Pressure</t>
  </si>
  <si>
    <t>Temperature</t>
  </si>
  <si>
    <t>S*P</t>
  </si>
  <si>
    <t>S*T</t>
  </si>
  <si>
    <t>P*T</t>
  </si>
  <si>
    <t>All p-vlaues</t>
  </si>
  <si>
    <t>significant except for P*T so we drop that column and</t>
  </si>
  <si>
    <t>run model again</t>
  </si>
  <si>
    <t>Predicted Yield</t>
  </si>
  <si>
    <t>Problem 1</t>
  </si>
  <si>
    <t>Predict</t>
  </si>
  <si>
    <t>Yield=-19056+11973SIze+3866Pressure+118TEMP-2012Size*Press-90Size*Temp</t>
  </si>
  <si>
    <t>Problem 2</t>
  </si>
  <si>
    <t>As size increases effect of increased pressure descreases</t>
  </si>
  <si>
    <t>As size increases effect of increased temperature decreases</t>
  </si>
  <si>
    <t>All p-values significant</t>
  </si>
  <si>
    <t>Problem 3</t>
  </si>
  <si>
    <t xml:space="preserve">We used </t>
  </si>
  <si>
    <t>GRG Multistart Solver to find settings that maximize yield.</t>
  </si>
  <si>
    <t>Temp</t>
  </si>
  <si>
    <t>Press</t>
  </si>
  <si>
    <t>high</t>
  </si>
  <si>
    <t>large</t>
  </si>
  <si>
    <t>Eli Lilly is trying to determine how Pressure,</t>
  </si>
  <si>
    <t>low</t>
  </si>
  <si>
    <t>Temperature, and Container size influence product yield for a new drug, Niagara.</t>
  </si>
  <si>
    <t>small</t>
  </si>
  <si>
    <t>You are given the yield on 167 batches of Niagara,</t>
  </si>
  <si>
    <t>High</t>
  </si>
  <si>
    <t>as well as the Pressure, temperature and container size.</t>
  </si>
  <si>
    <t>Determine an equation that explains how</t>
  </si>
  <si>
    <t>pressure, temperature and yield</t>
  </si>
  <si>
    <t xml:space="preserve">affect yield. </t>
  </si>
  <si>
    <t xml:space="preserve">If the process is run with pressure high, temperature low, and </t>
  </si>
  <si>
    <t>a large container you are 95% sure the actual yield will be between</t>
  </si>
  <si>
    <t>______  and ___________.</t>
  </si>
  <si>
    <t>You need not consider nonlinearities and interactions.</t>
  </si>
  <si>
    <t>15 points</t>
  </si>
  <si>
    <t>High p value (.55) for Size so</t>
  </si>
  <si>
    <t>Size not important run it without Size</t>
  </si>
  <si>
    <t>All value significant</t>
  </si>
  <si>
    <t>Predicted yield = 53.36-33.7*Pressure+16.97*Temp</t>
  </si>
  <si>
    <t>For</t>
  </si>
  <si>
    <t>High Pressure and Low temp</t>
  </si>
  <si>
    <t>53.36-33.70*1+16.97*0=</t>
  </si>
  <si>
    <t>95% Confidence interval</t>
  </si>
  <si>
    <t>Q1=January-March</t>
  </si>
  <si>
    <t>Cards Sold</t>
  </si>
  <si>
    <t>Quarter</t>
  </si>
  <si>
    <t>Price</t>
  </si>
  <si>
    <t>Quarter 1</t>
  </si>
  <si>
    <t>Quarter 2</t>
  </si>
  <si>
    <t>Quarter 3</t>
  </si>
  <si>
    <t>Q2=April-June</t>
  </si>
  <si>
    <t>Q3=July-September</t>
  </si>
  <si>
    <t>Q4=October-December</t>
  </si>
  <si>
    <t>You are given the number of cards sold by a Hallmark store during several quarters</t>
  </si>
  <si>
    <t>and the average card price charged during each quarter. Determine how price and seasonality</t>
  </si>
  <si>
    <t>affect card sales.</t>
  </si>
  <si>
    <t>If we charge $4.00 per card in Q4 you are 95% sure between ____  and ___________</t>
  </si>
  <si>
    <t>cards will be  sold.</t>
  </si>
  <si>
    <t>All independent variables significant</t>
  </si>
  <si>
    <t>Predicted sales = 1942.15083.45-110.91Q1--508.8Q2-537Q3-83.45Price</t>
  </si>
  <si>
    <t>After adjusting for seasonality a $1 price increase reduces sales by 83.45</t>
  </si>
  <si>
    <t>Q4 is best quarter. After adjusting for price</t>
  </si>
  <si>
    <t>Q1 sells 111 less cards than Q4</t>
  </si>
  <si>
    <t>Q2 sells 509 fewer cards than Q4</t>
  </si>
  <si>
    <t>Q3 sells 537 fewer cards than Q4.</t>
  </si>
  <si>
    <t>$4 price in Q4 predict</t>
  </si>
  <si>
    <t>You are given the number of almond cream croissants sold</t>
  </si>
  <si>
    <t>Day</t>
  </si>
  <si>
    <t>Sunny or Cloudy</t>
  </si>
  <si>
    <t>Croissants sold</t>
  </si>
  <si>
    <t>Weekend?</t>
  </si>
  <si>
    <t>Sunny?</t>
  </si>
  <si>
    <t>each day by the French Rivera Bakery (corner</t>
  </si>
  <si>
    <t>weekend</t>
  </si>
  <si>
    <t>sunny</t>
  </si>
  <si>
    <t>of Chimney Rock and Rivera)</t>
  </si>
  <si>
    <t>weekday</t>
  </si>
  <si>
    <t>You are also given whether the day is sunny</t>
  </si>
  <si>
    <t>or cloudy. Develop an equation to forecast</t>
  </si>
  <si>
    <t>daily almond cream croissant sales.</t>
  </si>
  <si>
    <t>cloudy</t>
  </si>
  <si>
    <t>Explain how the day of the week and weather</t>
  </si>
  <si>
    <t>affect sales.</t>
  </si>
  <si>
    <t>Predict sales on a cloudy weekend day.</t>
  </si>
  <si>
    <t>You are 95% sure sales on a cloudy weekend</t>
  </si>
  <si>
    <t>day are between _____ and______</t>
  </si>
  <si>
    <t>Both variables highly significant</t>
  </si>
  <si>
    <t>leave them in equation</t>
  </si>
  <si>
    <t>Predicted sales=199+99.3*Weekend+61.4*Sunny</t>
  </si>
  <si>
    <t>On weekend cloudy day predict</t>
  </si>
  <si>
    <t>Cart Notice?</t>
  </si>
  <si>
    <t>Coupon?</t>
  </si>
  <si>
    <t>Price Reduction?</t>
  </si>
  <si>
    <t>Cart?</t>
  </si>
  <si>
    <t>2 cents off?</t>
  </si>
  <si>
    <t>Yes</t>
  </si>
  <si>
    <t>Chapter 8</t>
  </si>
  <si>
    <t>1 cent off?</t>
  </si>
  <si>
    <t>Coupon</t>
  </si>
  <si>
    <t>Infant Mortality(deaths per thousand births)</t>
  </si>
  <si>
    <t>%age adult literacy</t>
  </si>
  <si>
    <t>%age finishing primary school</t>
  </si>
  <si>
    <t>GNP per capita</t>
  </si>
  <si>
    <t>Predictions</t>
  </si>
  <si>
    <t>Residuals^2</t>
  </si>
  <si>
    <t>Cuba</t>
  </si>
  <si>
    <t>Sri Lanka</t>
  </si>
  <si>
    <t>Costa Rica</t>
  </si>
  <si>
    <t>Vietnam</t>
  </si>
  <si>
    <t>China</t>
  </si>
  <si>
    <t>South Africa</t>
  </si>
  <si>
    <t>Saudi Arabia</t>
  </si>
  <si>
    <t>Brazil</t>
  </si>
  <si>
    <t>Zimbawe</t>
  </si>
  <si>
    <t>Morocco</t>
  </si>
  <si>
    <t>Pakistan</t>
  </si>
  <si>
    <t>Nigeria</t>
  </si>
  <si>
    <t>Lower 95.000%</t>
  </si>
  <si>
    <t>Upper 95.000%</t>
  </si>
  <si>
    <t>X Variable 1</t>
  </si>
  <si>
    <t>X Variable 2</t>
  </si>
  <si>
    <t>X Variable 3</t>
  </si>
  <si>
    <t>Part c</t>
  </si>
  <si>
    <t xml:space="preserve">Part a </t>
  </si>
  <si>
    <t>Part b</t>
  </si>
  <si>
    <t>Part d</t>
  </si>
  <si>
    <t>1996 Baseball</t>
  </si>
  <si>
    <t>Team</t>
  </si>
  <si>
    <t>Runs</t>
  </si>
  <si>
    <t>Singles</t>
  </si>
  <si>
    <t>Doubles</t>
  </si>
  <si>
    <t>Triples</t>
  </si>
  <si>
    <t>HR's</t>
  </si>
  <si>
    <t>BB's</t>
  </si>
  <si>
    <t>SB's</t>
  </si>
  <si>
    <t>Cleveland</t>
  </si>
  <si>
    <t>Chicago Sox</t>
  </si>
  <si>
    <t>Boston</t>
  </si>
  <si>
    <t>Minnesota</t>
  </si>
  <si>
    <t>California</t>
  </si>
  <si>
    <t>Yankees</t>
  </si>
  <si>
    <t>Seattle</t>
  </si>
  <si>
    <t>Milwaukee</t>
  </si>
  <si>
    <t>Texas</t>
  </si>
  <si>
    <t>Oakland</t>
  </si>
  <si>
    <t>Baltimore</t>
  </si>
  <si>
    <t>Kansas City</t>
  </si>
  <si>
    <t>Toronto</t>
  </si>
  <si>
    <t>Detroit</t>
  </si>
  <si>
    <t>Colorado</t>
  </si>
  <si>
    <t>Housston</t>
  </si>
  <si>
    <t>San Diego</t>
  </si>
  <si>
    <t>Cincinnati</t>
  </si>
  <si>
    <t>Mets</t>
  </si>
  <si>
    <t>Cubs</t>
  </si>
  <si>
    <t>LA</t>
  </si>
  <si>
    <t>Philadelphia</t>
  </si>
  <si>
    <t>Florida</t>
  </si>
  <si>
    <t>Pittsburgh</t>
  </si>
  <si>
    <t>Montreal</t>
  </si>
  <si>
    <t>San Francisco</t>
  </si>
  <si>
    <t>Atlanta</t>
  </si>
  <si>
    <t>St Louis</t>
  </si>
  <si>
    <t>We find a single is worth</t>
  </si>
  <si>
    <t>.52 runs; a double is worth .78 runs,</t>
  </si>
  <si>
    <t>a triple is worth .78 runs</t>
  </si>
  <si>
    <t>and HR is worth 1.41 runs.</t>
  </si>
  <si>
    <t>A walk is worth .37 runs</t>
  </si>
  <si>
    <t>and SB isworth .16 runs.</t>
  </si>
  <si>
    <t>Predicted Runs</t>
  </si>
  <si>
    <t>cyl</t>
  </si>
  <si>
    <t>disp</t>
  </si>
  <si>
    <t>HP</t>
  </si>
  <si>
    <t>wt</t>
  </si>
  <si>
    <t>accel</t>
  </si>
  <si>
    <t>mpg</t>
  </si>
  <si>
    <t>95% predictions accurate within 8.48MPG</t>
  </si>
  <si>
    <t>Remove displacement, cyl and accel due to high p values</t>
  </si>
  <si>
    <t>Price^2 has high p value so delete it and rerun analysis</t>
  </si>
  <si>
    <t>Ad</t>
  </si>
  <si>
    <t>A*P</t>
  </si>
  <si>
    <t>Price^2</t>
  </si>
  <si>
    <t>Ad^2</t>
  </si>
  <si>
    <t>Predicted Sales</t>
  </si>
  <si>
    <t>All ind variables have low p value so use this equation to predict sales</t>
  </si>
  <si>
    <t>Ads have nonlinear effect and Price and ads interact.</t>
  </si>
  <si>
    <t>At higher price ads have less effect on sales</t>
  </si>
  <si>
    <t>10000-500P+200*A-20AP</t>
  </si>
  <si>
    <t>A Predict Runs = -560+.632Singles+.71Doubles+1.26Triples+1.49HR+.346*(BB+HBP)</t>
  </si>
  <si>
    <t>B  91% of variation in runs scored is explained by the model. For 95% of teams your forecast should be accurate within 48.86 runs (around 6% of average Runs Scored)</t>
  </si>
  <si>
    <t>C HR coefficient of 1.49 means for example, that a HR generates 1.49 runs.</t>
  </si>
  <si>
    <t>singles</t>
  </si>
  <si>
    <t>BB+HBP</t>
  </si>
  <si>
    <t>Year</t>
  </si>
  <si>
    <t>At Bats</t>
  </si>
  <si>
    <t>Hits</t>
  </si>
  <si>
    <t>Anaheim Angels</t>
  </si>
  <si>
    <t>Baltimore Orioles</t>
  </si>
  <si>
    <t>Boston Red Sox</t>
  </si>
  <si>
    <t>Chicago White Sox</t>
  </si>
  <si>
    <t>Cleveland Indians</t>
  </si>
  <si>
    <t>Detroit Tigers</t>
  </si>
  <si>
    <t>Kansas City Royals</t>
  </si>
  <si>
    <t>Minnesota Twins</t>
  </si>
  <si>
    <t>New York Yankees</t>
  </si>
  <si>
    <t>Oakland Athletics</t>
  </si>
  <si>
    <t>Seattle Mariners</t>
  </si>
  <si>
    <t>Tampa Bay Devil Rays</t>
  </si>
  <si>
    <t>Texas Rangers</t>
  </si>
  <si>
    <t>Toronto Blue Jays</t>
  </si>
  <si>
    <t>Arizona Diamondbacks</t>
  </si>
  <si>
    <t>Atlanta Braves</t>
  </si>
  <si>
    <t>Chicago Cubs</t>
  </si>
  <si>
    <t>Cincinnati Reds</t>
  </si>
  <si>
    <t>Colorado Rockies</t>
  </si>
  <si>
    <t>Florida Marlins</t>
  </si>
  <si>
    <t>Houston Astros</t>
  </si>
  <si>
    <t>Los Angeles Dodgers</t>
  </si>
  <si>
    <t>Milwaukee Brewers</t>
  </si>
  <si>
    <t>Montreal Expos</t>
  </si>
  <si>
    <t>New York Mets</t>
  </si>
  <si>
    <t>Philadelphia Phillies</t>
  </si>
  <si>
    <t>Pittsburgh Pirates</t>
  </si>
  <si>
    <t>San Diego Padres</t>
  </si>
  <si>
    <t>San Francisco Giants</t>
  </si>
  <si>
    <t>St. Louis Cardinals</t>
  </si>
  <si>
    <t>Los Angeles Angels of Anaheim</t>
  </si>
  <si>
    <t>Washington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</si>
</sst>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3" applyNumberFormat="0" applyAlignment="0" applyProtection="0"/>
    <xf numFmtId="0" fontId="8" fillId="28" borderId="4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3" applyNumberFormat="0" applyAlignment="0" applyProtection="0"/>
    <xf numFmtId="0" fontId="15" fillId="0" borderId="8" applyNumberFormat="0" applyFill="0" applyAlignment="0" applyProtection="0"/>
    <xf numFmtId="0" fontId="16" fillId="31" borderId="0" applyNumberFormat="0" applyBorder="0" applyAlignment="0" applyProtection="0"/>
    <xf numFmtId="0" fontId="1" fillId="32" borderId="9" applyNumberFormat="0" applyFont="0" applyAlignment="0" applyProtection="0"/>
    <xf numFmtId="0" fontId="17" fillId="27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3" fillId="0" borderId="0"/>
  </cellStyleXfs>
  <cellXfs count="3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21" fillId="0" borderId="2" xfId="0" applyFont="1" applyBorder="1" applyAlignment="1">
      <alignment horizontal="centerContinuous"/>
    </xf>
    <xf numFmtId="0" fontId="0" fillId="0" borderId="1" xfId="0" applyBorder="1"/>
    <xf numFmtId="0" fontId="19" fillId="0" borderId="0" xfId="0" applyFont="1"/>
    <xf numFmtId="0" fontId="21" fillId="0" borderId="2" xfId="0" applyFont="1" applyBorder="1" applyAlignment="1">
      <alignment horizontal="center"/>
    </xf>
    <xf numFmtId="10" fontId="0" fillId="0" borderId="0" xfId="0" applyNumberFormat="1"/>
    <xf numFmtId="0" fontId="22" fillId="0" borderId="0" xfId="0" applyFont="1"/>
    <xf numFmtId="0" fontId="0" fillId="33" borderId="0" xfId="0" applyFill="1"/>
    <xf numFmtId="0" fontId="19" fillId="33" borderId="0" xfId="0" applyFont="1" applyFill="1"/>
    <xf numFmtId="0" fontId="24" fillId="0" borderId="0" xfId="42" applyFont="1"/>
    <xf numFmtId="0" fontId="23" fillId="0" borderId="0" xfId="42"/>
    <xf numFmtId="0" fontId="25" fillId="0" borderId="2" xfId="42" applyFont="1" applyBorder="1" applyAlignment="1">
      <alignment horizontal="centerContinuous"/>
    </xf>
    <xf numFmtId="0" fontId="23" fillId="0" borderId="1" xfId="42" applyBorder="1"/>
    <xf numFmtId="0" fontId="25" fillId="0" borderId="2" xfId="42" applyFont="1" applyBorder="1" applyAlignment="1">
      <alignment horizontal="center"/>
    </xf>
    <xf numFmtId="0" fontId="26" fillId="0" borderId="0" xfId="42" applyFont="1" applyAlignment="1">
      <alignment horizontal="center"/>
    </xf>
    <xf numFmtId="0" fontId="27" fillId="0" borderId="0" xfId="42" applyFont="1"/>
    <xf numFmtId="0" fontId="0" fillId="34" borderId="0" xfId="0" applyFill="1"/>
    <xf numFmtId="0" fontId="0" fillId="34" borderId="1" xfId="0" applyFill="1" applyBorder="1"/>
    <xf numFmtId="0" fontId="20" fillId="0" borderId="0" xfId="0" applyFont="1"/>
    <xf numFmtId="3" fontId="19" fillId="0" borderId="0" xfId="0" applyNumberFormat="1" applyFont="1"/>
    <xf numFmtId="164" fontId="19" fillId="0" borderId="0" xfId="0" applyNumberFormat="1" applyFont="1"/>
    <xf numFmtId="0" fontId="19" fillId="34" borderId="0" xfId="0" applyFont="1" applyFill="1"/>
    <xf numFmtId="0" fontId="23" fillId="0" borderId="0" xfId="42" applyAlignment="1">
      <alignment wrapText="1"/>
    </xf>
    <xf numFmtId="0" fontId="23" fillId="35" borderId="0" xfId="42" applyFill="1"/>
    <xf numFmtId="0" fontId="23" fillId="35" borderId="1" xfId="42" applyFill="1" applyBorder="1"/>
    <xf numFmtId="0" fontId="23" fillId="0" borderId="0" xfId="42" quotePrefix="1"/>
    <xf numFmtId="0" fontId="24" fillId="0" borderId="0" xfId="42" quotePrefix="1" applyFont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0" fillId="35" borderId="0" xfId="0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C1B095A2-2B40-40CF-B210-0F08789F3DA4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onnections" Target="connection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27</xdr:row>
      <xdr:rowOff>121920</xdr:rowOff>
    </xdr:from>
    <xdr:to>
      <xdr:col>19</xdr:col>
      <xdr:colOff>198120</xdr:colOff>
      <xdr:row>29</xdr:row>
      <xdr:rowOff>15240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86CD071-3FE1-425E-ADC6-753878C9E4D0}"/>
            </a:ext>
          </a:extLst>
        </xdr:cNvPr>
        <xdr:cNvCxnSpPr/>
      </xdr:nvCxnSpPr>
      <xdr:spPr>
        <a:xfrm flipV="1">
          <a:off x="9182100" y="5313045"/>
          <a:ext cx="2903220" cy="2838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38</xdr:row>
      <xdr:rowOff>57150</xdr:rowOff>
    </xdr:from>
    <xdr:to>
      <xdr:col>10</xdr:col>
      <xdr:colOff>257175</xdr:colOff>
      <xdr:row>44</xdr:row>
      <xdr:rowOff>95250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D73D9A26-C8A6-4336-8A59-5D4D12394A58}"/>
            </a:ext>
          </a:extLst>
        </xdr:cNvPr>
        <xdr:cNvSpPr txBox="1">
          <a:spLocks noChangeArrowheads="1"/>
        </xdr:cNvSpPr>
      </xdr:nvSpPr>
      <xdr:spPr bwMode="auto">
        <a:xfrm>
          <a:off x="4591050" y="6610350"/>
          <a:ext cx="2114550" cy="1009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Cart  notice and 2 cents off are both significant. Having a cart notice increases sales by 20 cases. 2 cents price off increases sales by 10 cases. Forecast is 16.41+20.17= 36.58.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40</xdr:row>
      <xdr:rowOff>152400</xdr:rowOff>
    </xdr:from>
    <xdr:to>
      <xdr:col>3</xdr:col>
      <xdr:colOff>542925</xdr:colOff>
      <xdr:row>45</xdr:row>
      <xdr:rowOff>76200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2571B7D0-8099-44A4-8D82-EB258154CAF1}"/>
            </a:ext>
          </a:extLst>
        </xdr:cNvPr>
        <xdr:cNvSpPr txBox="1">
          <a:spLocks noChangeArrowheads="1"/>
        </xdr:cNvSpPr>
      </xdr:nvSpPr>
      <xdr:spPr bwMode="auto">
        <a:xfrm>
          <a:off x="1381125" y="7010400"/>
          <a:ext cx="1181100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 cent off and coupon are non-significant so I deleted them.</a:t>
          </a:r>
        </a:p>
      </xdr:txBody>
    </xdr:sp>
    <xdr:clientData/>
  </xdr:twoCellAnchor>
  <xdr:twoCellAnchor>
    <xdr:from>
      <xdr:col>3</xdr:col>
      <xdr:colOff>257175</xdr:colOff>
      <xdr:row>38</xdr:row>
      <xdr:rowOff>9525</xdr:rowOff>
    </xdr:from>
    <xdr:to>
      <xdr:col>4</xdr:col>
      <xdr:colOff>238125</xdr:colOff>
      <xdr:row>40</xdr:row>
      <xdr:rowOff>152400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1ABE5AC-B413-45E5-BC1B-3F86AB72FAD5}"/>
            </a:ext>
          </a:extLst>
        </xdr:cNvPr>
        <xdr:cNvSpPr>
          <a:spLocks noChangeShapeType="1"/>
        </xdr:cNvSpPr>
      </xdr:nvSpPr>
      <xdr:spPr bwMode="auto">
        <a:xfrm flipV="1">
          <a:off x="2276475" y="654367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prstDash val="solid"/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47</xdr:row>
      <xdr:rowOff>114300</xdr:rowOff>
    </xdr:from>
    <xdr:to>
      <xdr:col>4</xdr:col>
      <xdr:colOff>638175</xdr:colOff>
      <xdr:row>56</xdr:row>
      <xdr:rowOff>47625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B5E95349-418C-449E-9CB4-2D3205FEF15B}"/>
            </a:ext>
          </a:extLst>
        </xdr:cNvPr>
        <xdr:cNvSpPr txBox="1">
          <a:spLocks noChangeArrowheads="1"/>
        </xdr:cNvSpPr>
      </xdr:nvSpPr>
      <xdr:spPr bwMode="auto">
        <a:xfrm>
          <a:off x="1771650" y="8286750"/>
          <a:ext cx="2133600" cy="1390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All other things equal, a $1000 increase in GNP reduces deaths/1000 births by 2.9. A 1% increase in adult literacy reduces deaths per 1000 births by .67. A 1% increase in percentage of children finsihing school reduces deaths per 1000 births by .6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219075</xdr:colOff>
      <xdr:row>47</xdr:row>
      <xdr:rowOff>133350</xdr:rowOff>
    </xdr:from>
    <xdr:to>
      <xdr:col>10</xdr:col>
      <xdr:colOff>390525</xdr:colOff>
      <xdr:row>55</xdr:row>
      <xdr:rowOff>38100</xdr:rowOff>
    </xdr:to>
    <xdr:sp macro="" textlink="">
      <xdr:nvSpPr>
        <xdr:cNvPr id="3" name="Text 5">
          <a:extLst>
            <a:ext uri="{FF2B5EF4-FFF2-40B4-BE49-F238E27FC236}">
              <a16:creationId xmlns:a16="http://schemas.microsoft.com/office/drawing/2014/main" id="{31F12781-DD2A-4A9E-A3A5-5BADC4BFC4C0}"/>
            </a:ext>
          </a:extLst>
        </xdr:cNvPr>
        <xdr:cNvSpPr txBox="1">
          <a:spLocks noChangeArrowheads="1"/>
        </xdr:cNvSpPr>
      </xdr:nvSpPr>
      <xdr:spPr bwMode="auto">
        <a:xfrm>
          <a:off x="4857750" y="8305800"/>
          <a:ext cx="2790825" cy="1200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For alpha =.10 all three variables are significant so I would predict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MORT = 154.2- .68*AL-.60*FS-.0029*GNP</a:t>
          </a:r>
        </a:p>
      </xdr:txBody>
    </xdr:sp>
    <xdr:clientData/>
  </xdr:twoCellAnchor>
  <xdr:twoCellAnchor>
    <xdr:from>
      <xdr:col>1</xdr:col>
      <xdr:colOff>819150</xdr:colOff>
      <xdr:row>58</xdr:row>
      <xdr:rowOff>95250</xdr:rowOff>
    </xdr:from>
    <xdr:to>
      <xdr:col>4</xdr:col>
      <xdr:colOff>609600</xdr:colOff>
      <xdr:row>60</xdr:row>
      <xdr:rowOff>123825</xdr:rowOff>
    </xdr:to>
    <xdr:sp macro="" textlink="">
      <xdr:nvSpPr>
        <xdr:cNvPr id="4" name="Text 6">
          <a:extLst>
            <a:ext uri="{FF2B5EF4-FFF2-40B4-BE49-F238E27FC236}">
              <a16:creationId xmlns:a16="http://schemas.microsoft.com/office/drawing/2014/main" id="{02195D4E-2F27-45E2-843D-292B99496E14}"/>
            </a:ext>
          </a:extLst>
        </xdr:cNvPr>
        <xdr:cNvSpPr txBox="1">
          <a:spLocks noChangeArrowheads="1"/>
        </xdr:cNvSpPr>
      </xdr:nvSpPr>
      <xdr:spPr bwMode="auto">
        <a:xfrm>
          <a:off x="1685925" y="10048875"/>
          <a:ext cx="219075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95% OF ALL forecasts accurate within 2se =23.87 deaths/thousand.</a:t>
          </a:r>
        </a:p>
      </xdr:txBody>
    </xdr:sp>
    <xdr:clientData/>
  </xdr:twoCellAnchor>
  <xdr:twoCellAnchor>
    <xdr:from>
      <xdr:col>0</xdr:col>
      <xdr:colOff>438150</xdr:colOff>
      <xdr:row>48</xdr:row>
      <xdr:rowOff>152400</xdr:rowOff>
    </xdr:from>
    <xdr:to>
      <xdr:col>1</xdr:col>
      <xdr:colOff>647700</xdr:colOff>
      <xdr:row>54</xdr:row>
      <xdr:rowOff>19050</xdr:rowOff>
    </xdr:to>
    <xdr:sp macro="" textlink="">
      <xdr:nvSpPr>
        <xdr:cNvPr id="5" name="Text 8">
          <a:extLst>
            <a:ext uri="{FF2B5EF4-FFF2-40B4-BE49-F238E27FC236}">
              <a16:creationId xmlns:a16="http://schemas.microsoft.com/office/drawing/2014/main" id="{CB628E25-D6EC-45B6-AFDF-091AE81C2D1D}"/>
            </a:ext>
          </a:extLst>
        </xdr:cNvPr>
        <xdr:cNvSpPr txBox="1">
          <a:spLocks noChangeArrowheads="1"/>
        </xdr:cNvSpPr>
      </xdr:nvSpPr>
      <xdr:spPr bwMode="auto">
        <a:xfrm>
          <a:off x="438150" y="8486775"/>
          <a:ext cx="1076325" cy="83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 outliers because no residuals&gt;23.87 in abs value.</a:t>
          </a:r>
        </a:p>
      </xdr:txBody>
    </xdr:sp>
    <xdr:clientData/>
  </xdr:twoCellAnchor>
  <xdr:twoCellAnchor>
    <xdr:from>
      <xdr:col>2</xdr:col>
      <xdr:colOff>66675</xdr:colOff>
      <xdr:row>15</xdr:row>
      <xdr:rowOff>152400</xdr:rowOff>
    </xdr:from>
    <xdr:to>
      <xdr:col>3</xdr:col>
      <xdr:colOff>266700</xdr:colOff>
      <xdr:row>17</xdr:row>
      <xdr:rowOff>123825</xdr:rowOff>
    </xdr:to>
    <xdr:sp macro="" textlink="">
      <xdr:nvSpPr>
        <xdr:cNvPr id="6" name="Line 11">
          <a:extLst>
            <a:ext uri="{FF2B5EF4-FFF2-40B4-BE49-F238E27FC236}">
              <a16:creationId xmlns:a16="http://schemas.microsoft.com/office/drawing/2014/main" id="{2A9DF054-115D-43BE-A667-DEC16599F3F8}"/>
            </a:ext>
          </a:extLst>
        </xdr:cNvPr>
        <xdr:cNvSpPr>
          <a:spLocks noChangeShapeType="1"/>
        </xdr:cNvSpPr>
      </xdr:nvSpPr>
      <xdr:spPr bwMode="auto">
        <a:xfrm flipH="1" flipV="1">
          <a:off x="2019300" y="3067050"/>
          <a:ext cx="866775" cy="295275"/>
        </a:xfrm>
        <a:prstGeom prst="line">
          <a:avLst/>
        </a:prstGeom>
        <a:noFill/>
        <a:ln w="9525">
          <a:solidFill>
            <a:srgbClr val="000000"/>
          </a:solidFill>
          <a:prstDash val="solid"/>
          <a:round/>
          <a:headEnd/>
          <a:tailEnd type="triangle" w="med" len="med"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14</xdr:row>
      <xdr:rowOff>76200</xdr:rowOff>
    </xdr:from>
    <xdr:to>
      <xdr:col>10</xdr:col>
      <xdr:colOff>85725</xdr:colOff>
      <xdr:row>23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F0BB789-53AC-4EAA-8986-79A65A71AFDB}"/>
            </a:ext>
          </a:extLst>
        </xdr:cNvPr>
        <xdr:cNvSpPr>
          <a:spLocks noChangeShapeType="1"/>
        </xdr:cNvSpPr>
      </xdr:nvSpPr>
      <xdr:spPr bwMode="auto">
        <a:xfrm>
          <a:off x="6429375" y="2343150"/>
          <a:ext cx="304800" cy="139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Tuesdaystatsexam2anw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Nov4statsexamdonotpo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Mondaystatsexam2answ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59/S59_1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>
        <row r="11">
          <cell r="F11">
            <v>400</v>
          </cell>
        </row>
        <row r="12">
          <cell r="F12">
            <v>466.66666666666669</v>
          </cell>
        </row>
        <row r="13">
          <cell r="F13">
            <v>4</v>
          </cell>
        </row>
        <row r="14">
          <cell r="F14">
            <v>2.5</v>
          </cell>
        </row>
        <row r="15">
          <cell r="F15">
            <v>1866.6666666666667</v>
          </cell>
        </row>
        <row r="16">
          <cell r="F16">
            <v>1566.6666666666667</v>
          </cell>
        </row>
      </sheetData>
      <sheetData sheetId="6"/>
      <sheetData sheetId="7">
        <row r="8">
          <cell r="E8">
            <v>400</v>
          </cell>
        </row>
        <row r="9">
          <cell r="E9">
            <v>0.5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>
        <row r="11">
          <cell r="G11">
            <v>200</v>
          </cell>
        </row>
        <row r="12">
          <cell r="G12">
            <v>5</v>
          </cell>
        </row>
      </sheetData>
      <sheetData sheetId="6">
        <row r="15">
          <cell r="F15">
            <v>135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E9">
            <v>300</v>
          </cell>
        </row>
        <row r="10">
          <cell r="E10">
            <v>40</v>
          </cell>
        </row>
        <row r="11">
          <cell r="E11">
            <v>64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59_1-3-1"/>
      <sheetName val="S59_1-3-2"/>
    </sheetNames>
    <sheetDataSet>
      <sheetData sheetId="0" refreshError="1"/>
      <sheetData sheetId="1">
        <row r="36">
          <cell r="M36">
            <v>22</v>
          </cell>
        </row>
        <row r="37">
          <cell r="M37">
            <v>4.5</v>
          </cell>
        </row>
        <row r="38">
          <cell r="M38">
            <v>1.5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sser_ratings" connectionId="1" xr16:uid="{AAE3D67D-138C-4E1C-A8CC-0265D80218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05"/>
  <sheetViews>
    <sheetView topLeftCell="G1" workbookViewId="0">
      <selection activeCell="H12" sqref="H12"/>
    </sheetView>
  </sheetViews>
  <sheetFormatPr defaultRowHeight="15" x14ac:dyDescent="0.25"/>
  <cols>
    <col min="1" max="1" width="18" bestFit="1" customWidth="1"/>
    <col min="2" max="2" width="10.28515625" customWidth="1"/>
    <col min="8" max="8" width="127.140625" bestFit="1" customWidth="1"/>
  </cols>
  <sheetData>
    <row r="1" spans="1:9" x14ac:dyDescent="0.25">
      <c r="A1" t="s">
        <v>51</v>
      </c>
    </row>
    <row r="2" spans="1:9" ht="15.75" thickBot="1" x14ac:dyDescent="0.3"/>
    <row r="3" spans="1:9" x14ac:dyDescent="0.25">
      <c r="A3" s="4" t="s">
        <v>52</v>
      </c>
      <c r="B3" s="4"/>
    </row>
    <row r="4" spans="1:9" x14ac:dyDescent="0.25">
      <c r="A4" s="1" t="s">
        <v>53</v>
      </c>
      <c r="B4" s="1">
        <v>0.9520351232573836</v>
      </c>
    </row>
    <row r="5" spans="1:9" x14ac:dyDescent="0.25">
      <c r="A5" s="1" t="s">
        <v>54</v>
      </c>
      <c r="B5" s="1">
        <v>0.90637087591570153</v>
      </c>
    </row>
    <row r="6" spans="1:9" x14ac:dyDescent="0.25">
      <c r="A6" s="1" t="s">
        <v>55</v>
      </c>
      <c r="B6" s="1">
        <v>0.90531291971135919</v>
      </c>
      <c r="E6" t="s">
        <v>82</v>
      </c>
    </row>
    <row r="7" spans="1:9" x14ac:dyDescent="0.25">
      <c r="A7" s="1" t="s">
        <v>56</v>
      </c>
      <c r="B7" s="1">
        <v>25.706049982788812</v>
      </c>
      <c r="E7" t="s">
        <v>84</v>
      </c>
    </row>
    <row r="8" spans="1:9" ht="15.75" thickBot="1" x14ac:dyDescent="0.3">
      <c r="A8" s="2" t="s">
        <v>57</v>
      </c>
      <c r="B8" s="2">
        <v>180</v>
      </c>
      <c r="E8" t="s">
        <v>79</v>
      </c>
    </row>
    <row r="9" spans="1:9" x14ac:dyDescent="0.25">
      <c r="E9" t="s">
        <v>83</v>
      </c>
    </row>
    <row r="10" spans="1:9" ht="15.75" thickBot="1" x14ac:dyDescent="0.3">
      <c r="A10" t="s">
        <v>58</v>
      </c>
      <c r="E10" t="s">
        <v>80</v>
      </c>
    </row>
    <row r="11" spans="1:9" x14ac:dyDescent="0.25">
      <c r="A11" s="3"/>
      <c r="B11" s="3" t="s">
        <v>63</v>
      </c>
      <c r="C11" s="3" t="s">
        <v>64</v>
      </c>
      <c r="D11" s="3" t="s">
        <v>65</v>
      </c>
      <c r="E11" s="3" t="s">
        <v>66</v>
      </c>
      <c r="F11" s="3" t="s">
        <v>67</v>
      </c>
      <c r="H11" s="5" t="s">
        <v>85</v>
      </c>
    </row>
    <row r="12" spans="1:9" x14ac:dyDescent="0.25">
      <c r="A12" s="1" t="s">
        <v>59</v>
      </c>
      <c r="B12" s="1">
        <v>2</v>
      </c>
      <c r="C12" s="1">
        <v>1132241.1719879785</v>
      </c>
      <c r="D12" s="1">
        <v>566120.58599398925</v>
      </c>
      <c r="E12" s="1">
        <v>856.71871122407936</v>
      </c>
      <c r="F12" s="1">
        <v>9.3297499670396639E-92</v>
      </c>
      <c r="H12" t="s">
        <v>81</v>
      </c>
    </row>
    <row r="13" spans="1:9" x14ac:dyDescent="0.25">
      <c r="A13" s="1" t="s">
        <v>60</v>
      </c>
      <c r="B13" s="1">
        <v>177</v>
      </c>
      <c r="C13" s="1">
        <v>116961.77801202169</v>
      </c>
      <c r="D13" s="1">
        <v>660.80100571763671</v>
      </c>
      <c r="E13" s="1"/>
      <c r="F13" s="1"/>
    </row>
    <row r="14" spans="1:9" ht="15.75" thickBot="1" x14ac:dyDescent="0.3">
      <c r="A14" s="2" t="s">
        <v>61</v>
      </c>
      <c r="B14" s="2">
        <v>179</v>
      </c>
      <c r="C14" s="2">
        <v>1249202.9500000002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68</v>
      </c>
      <c r="C16" s="3" t="s">
        <v>56</v>
      </c>
      <c r="D16" s="3" t="s">
        <v>69</v>
      </c>
      <c r="E16" s="3" t="s">
        <v>70</v>
      </c>
      <c r="F16" s="3" t="s">
        <v>71</v>
      </c>
      <c r="G16" s="3" t="s">
        <v>72</v>
      </c>
      <c r="H16" s="3" t="s">
        <v>73</v>
      </c>
      <c r="I16" s="3" t="s">
        <v>74</v>
      </c>
    </row>
    <row r="17" spans="1:9" x14ac:dyDescent="0.25">
      <c r="A17" s="1" t="s">
        <v>62</v>
      </c>
      <c r="B17" s="1">
        <v>-1003.6467862742352</v>
      </c>
      <c r="C17" s="1">
        <v>49.633526404899094</v>
      </c>
      <c r="D17" s="1">
        <v>-20.221146047264735</v>
      </c>
      <c r="E17" s="1">
        <v>7.0469155646504491E-48</v>
      </c>
      <c r="F17" s="1">
        <v>-1101.59642438742</v>
      </c>
      <c r="G17" s="1">
        <v>-905.69714816105034</v>
      </c>
      <c r="H17" s="1">
        <v>-1101.59642438742</v>
      </c>
      <c r="I17" s="1">
        <v>-905.69714816105034</v>
      </c>
    </row>
    <row r="18" spans="1:9" x14ac:dyDescent="0.25">
      <c r="A18" s="1" t="s">
        <v>49</v>
      </c>
      <c r="B18" s="1">
        <v>1700.8005278729231</v>
      </c>
      <c r="C18" s="1">
        <v>121.88416139994534</v>
      </c>
      <c r="D18" s="1">
        <v>13.954237436084831</v>
      </c>
      <c r="E18" s="1">
        <v>2.4946607745014298E-30</v>
      </c>
      <c r="F18" s="1">
        <v>1460.2673567365023</v>
      </c>
      <c r="G18" s="1">
        <v>1941.3336990093439</v>
      </c>
      <c r="H18" s="1">
        <v>1460.2673567365023</v>
      </c>
      <c r="I18" s="1">
        <v>1941.3336990093439</v>
      </c>
    </row>
    <row r="19" spans="1:9" ht="15.75" thickBot="1" x14ac:dyDescent="0.3">
      <c r="A19" s="2" t="s">
        <v>48</v>
      </c>
      <c r="B19" s="2">
        <v>3156.7145692208064</v>
      </c>
      <c r="C19" s="2">
        <v>232.93246477910137</v>
      </c>
      <c r="D19" s="2">
        <v>13.552059272692786</v>
      </c>
      <c r="E19" s="2">
        <v>3.6662134636732957E-29</v>
      </c>
      <c r="F19" s="2">
        <v>2697.0323285554905</v>
      </c>
      <c r="G19" s="2">
        <v>3616.3968098861224</v>
      </c>
      <c r="H19" s="2">
        <v>2697.0323285554905</v>
      </c>
      <c r="I19" s="2">
        <v>3616.3968098861224</v>
      </c>
    </row>
    <row r="23" spans="1:9" x14ac:dyDescent="0.25">
      <c r="A23" t="s">
        <v>75</v>
      </c>
    </row>
    <row r="24" spans="1:9" ht="15.75" thickBot="1" x14ac:dyDescent="0.3"/>
    <row r="25" spans="1:9" x14ac:dyDescent="0.25">
      <c r="A25" s="3" t="s">
        <v>76</v>
      </c>
      <c r="B25" s="3" t="s">
        <v>77</v>
      </c>
      <c r="C25" s="3" t="s">
        <v>78</v>
      </c>
    </row>
    <row r="26" spans="1:9" x14ac:dyDescent="0.25">
      <c r="A26" s="1">
        <v>1</v>
      </c>
      <c r="B26" s="1">
        <v>912.19725115454878</v>
      </c>
      <c r="C26" s="1">
        <v>-48.197251154548781</v>
      </c>
      <c r="D26">
        <v>2000</v>
      </c>
      <c r="E26" t="s">
        <v>27</v>
      </c>
      <c r="F26" t="s">
        <v>37</v>
      </c>
    </row>
    <row r="27" spans="1:9" x14ac:dyDescent="0.25">
      <c r="A27" s="1">
        <v>2</v>
      </c>
      <c r="B27" s="1">
        <v>811.37107991376661</v>
      </c>
      <c r="C27" s="1">
        <v>-17.371079913766607</v>
      </c>
      <c r="D27">
        <v>2000</v>
      </c>
      <c r="E27" t="s">
        <v>27</v>
      </c>
      <c r="F27" t="s">
        <v>16</v>
      </c>
    </row>
    <row r="28" spans="1:9" x14ac:dyDescent="0.25">
      <c r="A28" s="1">
        <v>3</v>
      </c>
      <c r="B28" s="1">
        <v>791.55825014394395</v>
      </c>
      <c r="C28" s="1">
        <v>0.44174985605604888</v>
      </c>
      <c r="D28">
        <v>2000</v>
      </c>
      <c r="E28" t="s">
        <v>27</v>
      </c>
      <c r="F28" t="s">
        <v>14</v>
      </c>
    </row>
    <row r="29" spans="1:9" x14ac:dyDescent="0.25">
      <c r="A29" s="1">
        <v>4</v>
      </c>
      <c r="B29" s="1">
        <v>918.66210522740755</v>
      </c>
      <c r="C29" s="1">
        <v>59.337894772592449</v>
      </c>
      <c r="D29">
        <v>2000</v>
      </c>
      <c r="E29" t="s">
        <v>27</v>
      </c>
      <c r="F29" t="s">
        <v>28</v>
      </c>
    </row>
    <row r="30" spans="1:9" x14ac:dyDescent="0.25">
      <c r="A30" s="1">
        <v>5</v>
      </c>
      <c r="B30" s="1">
        <v>954.60975353936681</v>
      </c>
      <c r="C30" s="1">
        <v>-4.6097535393668068</v>
      </c>
      <c r="D30">
        <v>2000</v>
      </c>
      <c r="E30" t="s">
        <v>27</v>
      </c>
      <c r="F30" t="s">
        <v>15</v>
      </c>
    </row>
    <row r="31" spans="1:9" x14ac:dyDescent="0.25">
      <c r="A31" s="1">
        <v>6</v>
      </c>
      <c r="B31" s="1">
        <v>823.22687989285464</v>
      </c>
      <c r="C31" s="1">
        <v>-0.22687989285464027</v>
      </c>
      <c r="D31">
        <v>2000</v>
      </c>
      <c r="E31" t="s">
        <v>27</v>
      </c>
      <c r="F31" t="s">
        <v>29</v>
      </c>
    </row>
    <row r="32" spans="1:9" x14ac:dyDescent="0.25">
      <c r="A32" s="1">
        <v>7</v>
      </c>
      <c r="B32" s="1">
        <v>817.22011886293251</v>
      </c>
      <c r="C32" s="1">
        <v>61.779881137067491</v>
      </c>
      <c r="D32">
        <v>2000</v>
      </c>
      <c r="E32" t="s">
        <v>27</v>
      </c>
      <c r="F32" t="s">
        <v>33</v>
      </c>
    </row>
    <row r="33" spans="1:6" x14ac:dyDescent="0.25">
      <c r="A33" s="1">
        <v>8</v>
      </c>
      <c r="B33" s="1">
        <v>752.09350360504436</v>
      </c>
      <c r="C33" s="1">
        <v>-4.0935036050443614</v>
      </c>
      <c r="D33">
        <v>2000</v>
      </c>
      <c r="E33" t="s">
        <v>27</v>
      </c>
      <c r="F33" t="s">
        <v>31</v>
      </c>
    </row>
    <row r="34" spans="1:6" x14ac:dyDescent="0.25">
      <c r="A34" s="1">
        <v>9</v>
      </c>
      <c r="B34" s="1">
        <v>879.59261101339087</v>
      </c>
      <c r="C34" s="1">
        <v>-8.5926110133908651</v>
      </c>
      <c r="E34" t="s">
        <v>27</v>
      </c>
      <c r="F34" t="s">
        <v>32</v>
      </c>
    </row>
    <row r="35" spans="1:6" x14ac:dyDescent="0.25">
      <c r="A35" s="1">
        <v>10</v>
      </c>
      <c r="B35" s="1">
        <v>909.72720136171165</v>
      </c>
      <c r="C35" s="1">
        <v>37.27279863828835</v>
      </c>
      <c r="D35">
        <v>2000</v>
      </c>
      <c r="E35" t="s">
        <v>27</v>
      </c>
      <c r="F35" t="s">
        <v>30</v>
      </c>
    </row>
    <row r="36" spans="1:6" x14ac:dyDescent="0.25">
      <c r="A36" s="1">
        <v>11</v>
      </c>
      <c r="B36" s="1">
        <v>887.08072669600676</v>
      </c>
      <c r="C36" s="1">
        <v>19.919273303993236</v>
      </c>
      <c r="D36">
        <v>2000</v>
      </c>
      <c r="E36" t="s">
        <v>27</v>
      </c>
      <c r="F36" t="s">
        <v>43</v>
      </c>
    </row>
    <row r="37" spans="1:6" x14ac:dyDescent="0.25">
      <c r="A37" s="1">
        <v>12</v>
      </c>
      <c r="B37" s="1">
        <v>712.14427507313655</v>
      </c>
      <c r="C37" s="1">
        <v>20.855724926863445</v>
      </c>
      <c r="D37">
        <v>2000</v>
      </c>
      <c r="E37" t="s">
        <v>27</v>
      </c>
      <c r="F37" t="s">
        <v>46</v>
      </c>
    </row>
    <row r="38" spans="1:6" x14ac:dyDescent="0.25">
      <c r="A38" s="1">
        <v>13</v>
      </c>
      <c r="B38" s="1">
        <v>864.93285989605715</v>
      </c>
      <c r="C38" s="1">
        <v>-16.932859896057153</v>
      </c>
      <c r="D38">
        <v>2000</v>
      </c>
      <c r="E38" t="s">
        <v>27</v>
      </c>
      <c r="F38" t="s">
        <v>38</v>
      </c>
    </row>
    <row r="39" spans="1:6" x14ac:dyDescent="0.25">
      <c r="A39" s="1">
        <v>14</v>
      </c>
      <c r="B39" s="1">
        <v>871.27627026099094</v>
      </c>
      <c r="C39" s="1">
        <v>-10.276270260990941</v>
      </c>
      <c r="D39">
        <v>2000</v>
      </c>
      <c r="E39" t="s">
        <v>27</v>
      </c>
      <c r="F39" t="s">
        <v>44</v>
      </c>
    </row>
    <row r="40" spans="1:6" x14ac:dyDescent="0.25">
      <c r="A40" s="1">
        <v>15</v>
      </c>
      <c r="B40" s="1">
        <v>778.99503292765291</v>
      </c>
      <c r="C40" s="1">
        <v>13.004967072347085</v>
      </c>
      <c r="D40">
        <v>2000</v>
      </c>
      <c r="E40" t="s">
        <v>19</v>
      </c>
      <c r="F40" t="s">
        <v>47</v>
      </c>
    </row>
    <row r="41" spans="1:6" x14ac:dyDescent="0.25">
      <c r="A41" s="1">
        <v>16</v>
      </c>
      <c r="B41" s="1">
        <v>819.17394542460795</v>
      </c>
      <c r="C41" s="1">
        <v>-9.1739454246079504</v>
      </c>
      <c r="D41">
        <v>2000</v>
      </c>
      <c r="E41" t="s">
        <v>19</v>
      </c>
      <c r="F41" t="s">
        <v>20</v>
      </c>
    </row>
    <row r="42" spans="1:6" x14ac:dyDescent="0.25">
      <c r="A42" s="1">
        <v>17</v>
      </c>
      <c r="B42" s="1">
        <v>752.55124035726499</v>
      </c>
      <c r="C42" s="1">
        <v>11.448759642735013</v>
      </c>
      <c r="D42">
        <v>2000</v>
      </c>
      <c r="E42" t="s">
        <v>19</v>
      </c>
      <c r="F42" t="s">
        <v>21</v>
      </c>
    </row>
    <row r="43" spans="1:6" x14ac:dyDescent="0.25">
      <c r="A43" s="1">
        <v>18</v>
      </c>
      <c r="B43" s="1">
        <v>840.21660218691613</v>
      </c>
      <c r="C43" s="1">
        <v>-15.216602186916134</v>
      </c>
      <c r="D43">
        <v>2000</v>
      </c>
      <c r="E43" t="s">
        <v>19</v>
      </c>
      <c r="F43" t="s">
        <v>22</v>
      </c>
    </row>
    <row r="44" spans="1:6" x14ac:dyDescent="0.25">
      <c r="A44" s="1">
        <v>19</v>
      </c>
      <c r="B44" s="1">
        <v>911.34828377267991</v>
      </c>
      <c r="C44" s="1">
        <v>56.651716227320094</v>
      </c>
      <c r="D44">
        <v>2000</v>
      </c>
      <c r="E44" t="s">
        <v>19</v>
      </c>
      <c r="F44" t="s">
        <v>24</v>
      </c>
    </row>
    <row r="45" spans="1:6" x14ac:dyDescent="0.25">
      <c r="A45" s="1">
        <v>20</v>
      </c>
      <c r="B45" s="1">
        <v>737.84267715349654</v>
      </c>
      <c r="C45" s="1">
        <v>-6.8426771534965383</v>
      </c>
      <c r="D45">
        <v>2000</v>
      </c>
      <c r="E45" t="s">
        <v>19</v>
      </c>
      <c r="F45" t="s">
        <v>45</v>
      </c>
    </row>
    <row r="46" spans="1:6" x14ac:dyDescent="0.25">
      <c r="A46" s="1">
        <v>21</v>
      </c>
      <c r="B46" s="1">
        <v>945.29400391748356</v>
      </c>
      <c r="C46" s="1">
        <v>-7.2940039174835647</v>
      </c>
      <c r="D46">
        <v>2000</v>
      </c>
      <c r="E46" t="s">
        <v>19</v>
      </c>
      <c r="F46" t="s">
        <v>39</v>
      </c>
    </row>
    <row r="47" spans="1:6" x14ac:dyDescent="0.25">
      <c r="A47" s="1">
        <v>22</v>
      </c>
      <c r="B47" s="1">
        <v>804.28282541084275</v>
      </c>
      <c r="C47" s="1">
        <v>-6.2828254108427473</v>
      </c>
      <c r="D47">
        <v>2000</v>
      </c>
      <c r="E47" t="s">
        <v>19</v>
      </c>
      <c r="F47" t="s">
        <v>34</v>
      </c>
    </row>
    <row r="48" spans="1:6" x14ac:dyDescent="0.25">
      <c r="A48" s="1">
        <v>23</v>
      </c>
      <c r="B48" s="1">
        <v>709.24384791232205</v>
      </c>
      <c r="C48" s="1">
        <v>30.756152087677947</v>
      </c>
      <c r="D48">
        <v>2000</v>
      </c>
      <c r="E48" t="s">
        <v>19</v>
      </c>
      <c r="F48" t="s">
        <v>25</v>
      </c>
    </row>
    <row r="49" spans="1:6" x14ac:dyDescent="0.25">
      <c r="A49" s="1">
        <v>24</v>
      </c>
      <c r="B49" s="1">
        <v>759.47211158003984</v>
      </c>
      <c r="C49" s="1">
        <v>-21.472111580039837</v>
      </c>
      <c r="D49">
        <v>2000</v>
      </c>
      <c r="E49" t="s">
        <v>19</v>
      </c>
      <c r="F49" t="s">
        <v>41</v>
      </c>
    </row>
    <row r="50" spans="1:6" x14ac:dyDescent="0.25">
      <c r="A50" s="1">
        <v>25</v>
      </c>
      <c r="B50" s="1">
        <v>820.58628512918051</v>
      </c>
      <c r="C50" s="1">
        <v>-13.58628512918051</v>
      </c>
      <c r="D50">
        <v>2000</v>
      </c>
      <c r="E50" t="s">
        <v>19</v>
      </c>
      <c r="F50" t="s">
        <v>40</v>
      </c>
    </row>
    <row r="51" spans="1:6" x14ac:dyDescent="0.25">
      <c r="A51" s="1">
        <v>26</v>
      </c>
      <c r="B51" s="1">
        <v>714.60022798798423</v>
      </c>
      <c r="C51" s="1">
        <v>-6.6002279879842263</v>
      </c>
      <c r="D51">
        <v>2000</v>
      </c>
      <c r="E51" t="s">
        <v>19</v>
      </c>
      <c r="F51" t="s">
        <v>17</v>
      </c>
    </row>
    <row r="52" spans="1:6" x14ac:dyDescent="0.25">
      <c r="A52" s="1">
        <v>27</v>
      </c>
      <c r="B52" s="1">
        <v>785.88255205037149</v>
      </c>
      <c r="C52" s="1">
        <v>7.117447949628513</v>
      </c>
      <c r="D52">
        <v>2000</v>
      </c>
      <c r="E52" t="s">
        <v>19</v>
      </c>
      <c r="F52" t="s">
        <v>23</v>
      </c>
    </row>
    <row r="53" spans="1:6" x14ac:dyDescent="0.25">
      <c r="A53" s="1">
        <v>28</v>
      </c>
      <c r="B53" s="1">
        <v>721.44178643575572</v>
      </c>
      <c r="C53" s="1">
        <v>30.558213564244284</v>
      </c>
      <c r="D53">
        <v>2000</v>
      </c>
      <c r="E53" t="s">
        <v>19</v>
      </c>
      <c r="F53" t="s">
        <v>42</v>
      </c>
    </row>
    <row r="54" spans="1:6" x14ac:dyDescent="0.25">
      <c r="A54" s="1">
        <v>29</v>
      </c>
      <c r="B54" s="1">
        <v>940.93130048263606</v>
      </c>
      <c r="C54" s="1">
        <v>-15.931300482636061</v>
      </c>
      <c r="D54">
        <v>2000</v>
      </c>
      <c r="E54" t="s">
        <v>19</v>
      </c>
      <c r="F54" t="s">
        <v>35</v>
      </c>
    </row>
    <row r="55" spans="1:6" x14ac:dyDescent="0.25">
      <c r="A55" s="1">
        <v>30</v>
      </c>
      <c r="B55" s="1">
        <v>895.16855669989411</v>
      </c>
      <c r="C55" s="1">
        <v>-8.1685566998941113</v>
      </c>
      <c r="D55">
        <v>2000</v>
      </c>
      <c r="E55" t="s">
        <v>19</v>
      </c>
      <c r="F55" t="s">
        <v>26</v>
      </c>
    </row>
    <row r="56" spans="1:6" x14ac:dyDescent="0.25">
      <c r="A56" s="1">
        <v>31</v>
      </c>
      <c r="B56" s="1">
        <v>716.74936954645409</v>
      </c>
      <c r="C56" s="1">
        <v>-25.749369546454091</v>
      </c>
      <c r="D56">
        <v>2001</v>
      </c>
      <c r="E56" t="s">
        <v>27</v>
      </c>
      <c r="F56" t="s">
        <v>37</v>
      </c>
    </row>
    <row r="57" spans="1:6" x14ac:dyDescent="0.25">
      <c r="A57" s="1">
        <v>32</v>
      </c>
      <c r="B57" s="1">
        <v>649.05631156948675</v>
      </c>
      <c r="C57" s="1">
        <v>37.943688430513248</v>
      </c>
      <c r="D57">
        <v>2001</v>
      </c>
      <c r="E57" t="s">
        <v>27</v>
      </c>
      <c r="F57" t="s">
        <v>16</v>
      </c>
    </row>
    <row r="58" spans="1:6" x14ac:dyDescent="0.25">
      <c r="A58" s="1">
        <v>33</v>
      </c>
      <c r="B58" s="1">
        <v>797.55929882810483</v>
      </c>
      <c r="C58" s="1">
        <v>-25.559298828104829</v>
      </c>
      <c r="D58">
        <v>2001</v>
      </c>
      <c r="E58" t="s">
        <v>27</v>
      </c>
      <c r="F58" t="s">
        <v>14</v>
      </c>
    </row>
    <row r="59" spans="1:6" x14ac:dyDescent="0.25">
      <c r="A59" s="1">
        <v>34</v>
      </c>
      <c r="B59" s="1">
        <v>818.37058776251615</v>
      </c>
      <c r="C59" s="1">
        <v>-20.370587762516152</v>
      </c>
      <c r="D59">
        <v>2001</v>
      </c>
      <c r="E59" t="s">
        <v>27</v>
      </c>
      <c r="F59" t="s">
        <v>28</v>
      </c>
    </row>
    <row r="60" spans="1:6" x14ac:dyDescent="0.25">
      <c r="A60" s="1">
        <v>35</v>
      </c>
      <c r="B60" s="1">
        <v>878.22206388976656</v>
      </c>
      <c r="C60" s="1">
        <v>18.777936110233441</v>
      </c>
      <c r="D60">
        <v>2001</v>
      </c>
      <c r="E60" t="s">
        <v>27</v>
      </c>
      <c r="F60" t="s">
        <v>15</v>
      </c>
    </row>
    <row r="61" spans="1:6" x14ac:dyDescent="0.25">
      <c r="A61" s="1">
        <v>36</v>
      </c>
      <c r="B61" s="1">
        <v>704.42877229491501</v>
      </c>
      <c r="C61" s="1">
        <v>19.571227705084993</v>
      </c>
      <c r="D61">
        <v>2001</v>
      </c>
      <c r="E61" t="s">
        <v>27</v>
      </c>
      <c r="F61" t="s">
        <v>29</v>
      </c>
    </row>
    <row r="62" spans="1:6" x14ac:dyDescent="0.25">
      <c r="A62" s="1">
        <v>37</v>
      </c>
      <c r="B62" s="1">
        <v>696.66935994409209</v>
      </c>
      <c r="C62" s="1">
        <v>32.330640055907907</v>
      </c>
      <c r="D62">
        <v>2001</v>
      </c>
      <c r="E62" t="s">
        <v>27</v>
      </c>
      <c r="F62" t="s">
        <v>33</v>
      </c>
    </row>
    <row r="63" spans="1:6" x14ac:dyDescent="0.25">
      <c r="A63" s="1">
        <v>38</v>
      </c>
      <c r="B63" s="1">
        <v>796.40476783988822</v>
      </c>
      <c r="C63" s="1">
        <v>-25.404767839888223</v>
      </c>
      <c r="D63">
        <v>2001</v>
      </c>
      <c r="E63" t="s">
        <v>27</v>
      </c>
      <c r="F63" t="s">
        <v>31</v>
      </c>
    </row>
    <row r="64" spans="1:6" x14ac:dyDescent="0.25">
      <c r="A64" s="1">
        <v>39</v>
      </c>
      <c r="B64" s="1">
        <v>790.13749548741964</v>
      </c>
      <c r="C64" s="1">
        <v>13.862504512580358</v>
      </c>
      <c r="D64">
        <v>2001</v>
      </c>
      <c r="E64" t="s">
        <v>27</v>
      </c>
      <c r="F64" t="s">
        <v>32</v>
      </c>
    </row>
    <row r="65" spans="1:6" x14ac:dyDescent="0.25">
      <c r="A65" s="1">
        <v>40</v>
      </c>
      <c r="B65" s="1">
        <v>832.68361213357775</v>
      </c>
      <c r="C65" s="1">
        <v>51.316387866422247</v>
      </c>
      <c r="D65">
        <v>2001</v>
      </c>
      <c r="E65" t="s">
        <v>27</v>
      </c>
      <c r="F65" t="s">
        <v>30</v>
      </c>
    </row>
    <row r="66" spans="1:6" x14ac:dyDescent="0.25">
      <c r="A66" s="1">
        <v>41</v>
      </c>
      <c r="B66" s="1">
        <v>890.16849490449658</v>
      </c>
      <c r="C66" s="1">
        <v>36.831505095503417</v>
      </c>
      <c r="D66">
        <v>2001</v>
      </c>
      <c r="E66" t="s">
        <v>27</v>
      </c>
      <c r="F66" t="s">
        <v>43</v>
      </c>
    </row>
    <row r="67" spans="1:6" x14ac:dyDescent="0.25">
      <c r="A67" s="1">
        <v>42</v>
      </c>
      <c r="B67" s="1">
        <v>664.50805678368454</v>
      </c>
      <c r="C67" s="1">
        <v>7.4919432163154625</v>
      </c>
      <c r="D67">
        <v>2001</v>
      </c>
      <c r="E67" t="s">
        <v>27</v>
      </c>
      <c r="F67" t="s">
        <v>46</v>
      </c>
    </row>
    <row r="68" spans="1:6" x14ac:dyDescent="0.25">
      <c r="A68" s="1">
        <v>43</v>
      </c>
      <c r="B68" s="1">
        <v>882.91442713799756</v>
      </c>
      <c r="C68" s="1">
        <v>7.0855728620024365</v>
      </c>
      <c r="D68">
        <v>2001</v>
      </c>
      <c r="E68" t="s">
        <v>27</v>
      </c>
      <c r="F68" t="s">
        <v>38</v>
      </c>
    </row>
    <row r="69" spans="1:6" x14ac:dyDescent="0.25">
      <c r="A69" s="1">
        <v>44</v>
      </c>
      <c r="B69" s="1">
        <v>753.88585437401218</v>
      </c>
      <c r="C69" s="1">
        <v>13.114145625987817</v>
      </c>
      <c r="D69">
        <v>2001</v>
      </c>
      <c r="E69" t="s">
        <v>27</v>
      </c>
      <c r="F69" t="s">
        <v>44</v>
      </c>
    </row>
    <row r="70" spans="1:6" x14ac:dyDescent="0.25">
      <c r="A70" s="1">
        <v>45</v>
      </c>
      <c r="B70" s="1">
        <v>823.35283401511276</v>
      </c>
      <c r="C70" s="1">
        <v>-5.3528340151127622</v>
      </c>
      <c r="D70">
        <v>2001</v>
      </c>
      <c r="E70" t="s">
        <v>19</v>
      </c>
      <c r="F70" t="s">
        <v>47</v>
      </c>
    </row>
    <row r="71" spans="1:6" x14ac:dyDescent="0.25">
      <c r="A71" s="1">
        <v>46</v>
      </c>
      <c r="B71" s="1">
        <v>718.50159850196837</v>
      </c>
      <c r="C71" s="1">
        <v>10.498401498031626</v>
      </c>
      <c r="D71">
        <v>2001</v>
      </c>
      <c r="E71" t="s">
        <v>19</v>
      </c>
      <c r="F71" t="s">
        <v>20</v>
      </c>
    </row>
    <row r="72" spans="1:6" x14ac:dyDescent="0.25">
      <c r="A72" s="1">
        <v>47</v>
      </c>
      <c r="B72" s="1">
        <v>788.75038352399997</v>
      </c>
      <c r="C72" s="1">
        <v>-11.750383523999972</v>
      </c>
      <c r="D72">
        <v>2001</v>
      </c>
      <c r="E72" t="s">
        <v>19</v>
      </c>
      <c r="F72" t="s">
        <v>21</v>
      </c>
    </row>
    <row r="73" spans="1:6" x14ac:dyDescent="0.25">
      <c r="A73" s="1">
        <v>48</v>
      </c>
      <c r="B73" s="1">
        <v>733.2438134505577</v>
      </c>
      <c r="C73" s="1">
        <v>1.7561865494423046</v>
      </c>
      <c r="D73">
        <v>2001</v>
      </c>
      <c r="E73" t="s">
        <v>19</v>
      </c>
      <c r="F73" t="s">
        <v>22</v>
      </c>
    </row>
    <row r="74" spans="1:6" x14ac:dyDescent="0.25">
      <c r="A74" s="1">
        <v>49</v>
      </c>
      <c r="B74" s="1">
        <v>935.51218285869959</v>
      </c>
      <c r="C74" s="1">
        <v>-12.512182858699589</v>
      </c>
      <c r="D74">
        <v>2001</v>
      </c>
      <c r="E74" t="s">
        <v>19</v>
      </c>
      <c r="F74" t="s">
        <v>24</v>
      </c>
    </row>
    <row r="75" spans="1:6" x14ac:dyDescent="0.25">
      <c r="A75" s="1">
        <v>50</v>
      </c>
      <c r="B75" s="1">
        <v>745.6115276850179</v>
      </c>
      <c r="C75" s="1">
        <v>-3.6115276850179043</v>
      </c>
      <c r="D75">
        <v>2001</v>
      </c>
      <c r="E75" t="s">
        <v>19</v>
      </c>
      <c r="F75" t="s">
        <v>45</v>
      </c>
    </row>
    <row r="76" spans="1:6" x14ac:dyDescent="0.25">
      <c r="A76" s="1">
        <v>51</v>
      </c>
      <c r="B76" s="1">
        <v>859.30051013805075</v>
      </c>
      <c r="C76" s="1">
        <v>-12.300510138050754</v>
      </c>
      <c r="D76">
        <v>2001</v>
      </c>
      <c r="E76" t="s">
        <v>19</v>
      </c>
      <c r="F76" t="s">
        <v>39</v>
      </c>
    </row>
    <row r="77" spans="1:6" x14ac:dyDescent="0.25">
      <c r="A77" s="1">
        <v>52</v>
      </c>
      <c r="B77" s="1">
        <v>738.86841827637397</v>
      </c>
      <c r="C77" s="1">
        <v>19.131581723626027</v>
      </c>
      <c r="D77">
        <v>2001</v>
      </c>
      <c r="E77" t="s">
        <v>19</v>
      </c>
      <c r="F77" t="s">
        <v>34</v>
      </c>
    </row>
    <row r="78" spans="1:6" x14ac:dyDescent="0.25">
      <c r="A78" s="1">
        <v>53</v>
      </c>
      <c r="B78" s="1">
        <v>726.63548097787816</v>
      </c>
      <c r="C78" s="1">
        <v>13.36451902212184</v>
      </c>
      <c r="D78">
        <v>2001</v>
      </c>
      <c r="E78" t="s">
        <v>19</v>
      </c>
      <c r="F78" t="s">
        <v>25</v>
      </c>
    </row>
    <row r="79" spans="1:6" x14ac:dyDescent="0.25">
      <c r="A79" s="1">
        <v>54</v>
      </c>
      <c r="B79" s="1">
        <v>675.31178853283427</v>
      </c>
      <c r="C79" s="1">
        <v>-5.3117885328342709</v>
      </c>
      <c r="D79">
        <v>2001</v>
      </c>
      <c r="E79" t="s">
        <v>19</v>
      </c>
      <c r="F79" t="s">
        <v>41</v>
      </c>
    </row>
    <row r="80" spans="1:6" x14ac:dyDescent="0.25">
      <c r="A80" s="1">
        <v>55</v>
      </c>
      <c r="B80" s="1">
        <v>673.36689223623102</v>
      </c>
      <c r="C80" s="1">
        <v>-31.366892236231024</v>
      </c>
      <c r="D80">
        <v>2001</v>
      </c>
      <c r="E80" t="s">
        <v>19</v>
      </c>
      <c r="F80" t="s">
        <v>40</v>
      </c>
    </row>
    <row r="81" spans="1:6" x14ac:dyDescent="0.25">
      <c r="A81" s="1">
        <v>56</v>
      </c>
      <c r="B81" s="1">
        <v>739.62761669660279</v>
      </c>
      <c r="C81" s="1">
        <v>6.3723833033972141</v>
      </c>
      <c r="D81">
        <v>2001</v>
      </c>
      <c r="E81" t="s">
        <v>19</v>
      </c>
      <c r="F81" t="s">
        <v>17</v>
      </c>
    </row>
    <row r="82" spans="1:6" x14ac:dyDescent="0.25">
      <c r="A82" s="1">
        <v>57</v>
      </c>
      <c r="B82" s="1">
        <v>652.64913979022219</v>
      </c>
      <c r="C82" s="1">
        <v>4.3508602097778066</v>
      </c>
      <c r="D82">
        <v>2001</v>
      </c>
      <c r="E82" t="s">
        <v>19</v>
      </c>
      <c r="F82" t="s">
        <v>23</v>
      </c>
    </row>
    <row r="83" spans="1:6" x14ac:dyDescent="0.25">
      <c r="A83" s="1">
        <v>58</v>
      </c>
      <c r="B83" s="1">
        <v>734.68948134413688</v>
      </c>
      <c r="C83" s="1">
        <v>54.31051865586312</v>
      </c>
      <c r="D83">
        <v>2001</v>
      </c>
      <c r="E83" t="s">
        <v>19</v>
      </c>
      <c r="F83" t="s">
        <v>42</v>
      </c>
    </row>
    <row r="84" spans="1:6" x14ac:dyDescent="0.25">
      <c r="A84" s="1">
        <v>59</v>
      </c>
      <c r="B84" s="1">
        <v>858.15366263675389</v>
      </c>
      <c r="C84" s="1">
        <v>-59.153662636753893</v>
      </c>
      <c r="D84">
        <v>2001</v>
      </c>
      <c r="E84" t="s">
        <v>19</v>
      </c>
      <c r="F84" t="s">
        <v>35</v>
      </c>
    </row>
    <row r="85" spans="1:6" x14ac:dyDescent="0.25">
      <c r="A85" s="1">
        <v>60</v>
      </c>
      <c r="B85" s="1">
        <v>815.21952728954716</v>
      </c>
      <c r="C85" s="1">
        <v>-1.2195272895471589</v>
      </c>
      <c r="D85">
        <v>2001</v>
      </c>
      <c r="E85" t="s">
        <v>19</v>
      </c>
      <c r="F85" t="s">
        <v>26</v>
      </c>
    </row>
    <row r="86" spans="1:6" x14ac:dyDescent="0.25">
      <c r="A86" s="1">
        <v>61</v>
      </c>
      <c r="B86" s="1">
        <v>785.81601105993207</v>
      </c>
      <c r="C86" s="1">
        <v>1.183988940067934</v>
      </c>
      <c r="D86">
        <v>2002</v>
      </c>
      <c r="E86" t="s">
        <v>19</v>
      </c>
      <c r="F86" t="s">
        <v>26</v>
      </c>
    </row>
    <row r="87" spans="1:6" x14ac:dyDescent="0.25">
      <c r="A87" s="1">
        <v>62</v>
      </c>
      <c r="B87" s="1">
        <v>650.21772670926384</v>
      </c>
      <c r="C87" s="1">
        <v>22.782273290736157</v>
      </c>
      <c r="D87">
        <v>2002</v>
      </c>
      <c r="E87" t="s">
        <v>27</v>
      </c>
      <c r="F87" t="s">
        <v>46</v>
      </c>
    </row>
    <row r="88" spans="1:6" x14ac:dyDescent="0.25">
      <c r="A88" s="1">
        <v>63</v>
      </c>
      <c r="B88" s="1">
        <v>658.57840751299875</v>
      </c>
      <c r="C88" s="1">
        <v>3.4215924870012486</v>
      </c>
      <c r="D88">
        <v>2002</v>
      </c>
      <c r="E88" t="s">
        <v>19</v>
      </c>
      <c r="F88" t="s">
        <v>42</v>
      </c>
    </row>
    <row r="89" spans="1:6" x14ac:dyDescent="0.25">
      <c r="A89" s="1">
        <v>64</v>
      </c>
      <c r="B89" s="1">
        <v>813.34442615440912</v>
      </c>
      <c r="C89" s="1">
        <v>0.6555738455908795</v>
      </c>
      <c r="D89">
        <v>2002</v>
      </c>
      <c r="E89" t="s">
        <v>27</v>
      </c>
      <c r="F89" t="s">
        <v>43</v>
      </c>
    </row>
    <row r="90" spans="1:6" x14ac:dyDescent="0.25">
      <c r="A90" s="1">
        <v>65</v>
      </c>
      <c r="B90" s="1">
        <v>835.2676035167608</v>
      </c>
      <c r="C90" s="1">
        <v>-52.267603516760801</v>
      </c>
      <c r="D90">
        <v>2002</v>
      </c>
      <c r="E90" t="s">
        <v>19</v>
      </c>
      <c r="F90" t="s">
        <v>35</v>
      </c>
    </row>
    <row r="91" spans="1:6" x14ac:dyDescent="0.25">
      <c r="A91" s="1">
        <v>66</v>
      </c>
      <c r="B91" s="1">
        <v>807.56441541574304</v>
      </c>
      <c r="C91" s="1">
        <v>43.435584584256958</v>
      </c>
      <c r="D91">
        <v>2002</v>
      </c>
      <c r="E91" t="s">
        <v>27</v>
      </c>
      <c r="F91" t="s">
        <v>37</v>
      </c>
    </row>
    <row r="92" spans="1:6" x14ac:dyDescent="0.25">
      <c r="A92" s="1">
        <v>67</v>
      </c>
      <c r="B92" s="1">
        <v>808.41823575898161</v>
      </c>
      <c r="C92" s="1">
        <v>10.581764241018391</v>
      </c>
      <c r="D92">
        <v>2002</v>
      </c>
      <c r="E92" t="s">
        <v>19</v>
      </c>
      <c r="F92" t="s">
        <v>47</v>
      </c>
    </row>
    <row r="93" spans="1:6" x14ac:dyDescent="0.25">
      <c r="A93" s="1">
        <v>68</v>
      </c>
      <c r="B93" s="1">
        <v>738.85310256141997</v>
      </c>
      <c r="C93" s="1">
        <v>-30.853102561419973</v>
      </c>
      <c r="D93">
        <v>2002</v>
      </c>
      <c r="E93" t="s">
        <v>19</v>
      </c>
      <c r="F93" t="s">
        <v>20</v>
      </c>
    </row>
    <row r="94" spans="1:6" x14ac:dyDescent="0.25">
      <c r="A94" s="1">
        <v>69</v>
      </c>
      <c r="B94" s="1">
        <v>656.03899640110592</v>
      </c>
      <c r="C94" s="1">
        <v>10.961003598894081</v>
      </c>
      <c r="D94">
        <v>2002</v>
      </c>
      <c r="E94" t="s">
        <v>27</v>
      </c>
      <c r="F94" t="s">
        <v>16</v>
      </c>
    </row>
    <row r="95" spans="1:6" x14ac:dyDescent="0.25">
      <c r="A95" s="1">
        <v>70</v>
      </c>
      <c r="B95" s="1">
        <v>840.85349878556508</v>
      </c>
      <c r="C95" s="1">
        <v>18.14650121443492</v>
      </c>
      <c r="D95">
        <v>2002</v>
      </c>
      <c r="E95" t="s">
        <v>27</v>
      </c>
      <c r="F95" t="s">
        <v>14</v>
      </c>
    </row>
    <row r="96" spans="1:6" x14ac:dyDescent="0.25">
      <c r="A96" s="1">
        <v>71</v>
      </c>
      <c r="B96" s="1">
        <v>712.21175979904854</v>
      </c>
      <c r="C96" s="1">
        <v>-6.2117597990485365</v>
      </c>
      <c r="D96">
        <v>2002</v>
      </c>
      <c r="E96" t="s">
        <v>19</v>
      </c>
      <c r="F96" t="s">
        <v>21</v>
      </c>
    </row>
    <row r="97" spans="1:6" x14ac:dyDescent="0.25">
      <c r="A97" s="1">
        <v>72</v>
      </c>
      <c r="B97" s="1">
        <v>826.38113982599327</v>
      </c>
      <c r="C97" s="1">
        <v>29.618860174006727</v>
      </c>
      <c r="D97">
        <v>2002</v>
      </c>
      <c r="E97" t="s">
        <v>27</v>
      </c>
      <c r="F97" t="s">
        <v>28</v>
      </c>
    </row>
    <row r="98" spans="1:6" x14ac:dyDescent="0.25">
      <c r="A98" s="1">
        <v>73</v>
      </c>
      <c r="B98" s="1">
        <v>733.36697900565571</v>
      </c>
      <c r="C98" s="1">
        <v>-24.366979005655708</v>
      </c>
      <c r="D98">
        <v>2002</v>
      </c>
      <c r="E98" t="s">
        <v>19</v>
      </c>
      <c r="F98" t="s">
        <v>22</v>
      </c>
    </row>
    <row r="99" spans="1:6" x14ac:dyDescent="0.25">
      <c r="A99" s="1">
        <v>74</v>
      </c>
      <c r="B99" s="1">
        <v>710.58097571996382</v>
      </c>
      <c r="C99" s="1">
        <v>28.419024280036183</v>
      </c>
      <c r="D99">
        <v>2002</v>
      </c>
      <c r="E99" t="s">
        <v>27</v>
      </c>
      <c r="F99" t="s">
        <v>15</v>
      </c>
    </row>
    <row r="100" spans="1:6" x14ac:dyDescent="0.25">
      <c r="A100" s="1">
        <v>75</v>
      </c>
      <c r="B100" s="1">
        <v>778.93626303370422</v>
      </c>
      <c r="C100" s="1">
        <v>-0.93626303370422193</v>
      </c>
      <c r="D100">
        <v>2002</v>
      </c>
      <c r="E100" t="s">
        <v>19</v>
      </c>
      <c r="F100" t="s">
        <v>24</v>
      </c>
    </row>
    <row r="101" spans="1:6" x14ac:dyDescent="0.25">
      <c r="A101" s="1">
        <v>76</v>
      </c>
      <c r="B101" s="1">
        <v>588.6398528359515</v>
      </c>
      <c r="C101" s="1">
        <v>-13.639852835951501</v>
      </c>
      <c r="D101">
        <v>2002</v>
      </c>
      <c r="E101" t="s">
        <v>27</v>
      </c>
      <c r="F101" t="s">
        <v>29</v>
      </c>
    </row>
    <row r="102" spans="1:6" x14ac:dyDescent="0.25">
      <c r="A102" s="1">
        <v>77</v>
      </c>
      <c r="B102" s="1">
        <v>745.24811477385776</v>
      </c>
      <c r="C102" s="1">
        <v>-46.248114773857765</v>
      </c>
      <c r="D102">
        <v>2002</v>
      </c>
      <c r="E102" t="s">
        <v>19</v>
      </c>
      <c r="F102" t="s">
        <v>45</v>
      </c>
    </row>
    <row r="103" spans="1:6" x14ac:dyDescent="0.25">
      <c r="A103" s="1">
        <v>78</v>
      </c>
      <c r="B103" s="1">
        <v>771.95386879440878</v>
      </c>
      <c r="C103" s="1">
        <v>-22.953868794408777</v>
      </c>
      <c r="D103">
        <v>2002</v>
      </c>
      <c r="E103" t="s">
        <v>19</v>
      </c>
      <c r="F103" t="s">
        <v>39</v>
      </c>
    </row>
    <row r="104" spans="1:6" x14ac:dyDescent="0.25">
      <c r="A104" s="1">
        <v>79</v>
      </c>
      <c r="B104" s="1">
        <v>693.56470204978177</v>
      </c>
      <c r="C104" s="1">
        <v>43.435297950218228</v>
      </c>
      <c r="D104">
        <v>2002</v>
      </c>
      <c r="E104" t="s">
        <v>27</v>
      </c>
      <c r="F104" t="s">
        <v>33</v>
      </c>
    </row>
    <row r="105" spans="1:6" x14ac:dyDescent="0.25">
      <c r="A105" s="1">
        <v>80</v>
      </c>
      <c r="B105" s="1">
        <v>702.41690184196716</v>
      </c>
      <c r="C105" s="1">
        <v>10.58309815803284</v>
      </c>
      <c r="D105">
        <v>2002</v>
      </c>
      <c r="E105" t="s">
        <v>19</v>
      </c>
      <c r="F105" t="s">
        <v>34</v>
      </c>
    </row>
    <row r="106" spans="1:6" x14ac:dyDescent="0.25">
      <c r="A106" s="1">
        <v>81</v>
      </c>
      <c r="B106" s="1">
        <v>671.60537646610794</v>
      </c>
      <c r="C106" s="1">
        <v>-44.605376466107941</v>
      </c>
      <c r="D106">
        <v>2002</v>
      </c>
      <c r="E106" t="s">
        <v>19</v>
      </c>
      <c r="F106" t="s">
        <v>25</v>
      </c>
    </row>
    <row r="107" spans="1:6" x14ac:dyDescent="0.25">
      <c r="A107" s="1">
        <v>82</v>
      </c>
      <c r="B107" s="1">
        <v>787.64116773886394</v>
      </c>
      <c r="C107" s="1">
        <v>-19.641167738863942</v>
      </c>
      <c r="D107">
        <v>2002</v>
      </c>
      <c r="E107" t="s">
        <v>27</v>
      </c>
      <c r="F107" t="s">
        <v>31</v>
      </c>
    </row>
    <row r="108" spans="1:6" x14ac:dyDescent="0.25">
      <c r="A108" s="1">
        <v>83</v>
      </c>
      <c r="B108" s="1">
        <v>762.36952489502664</v>
      </c>
      <c r="C108" s="1">
        <v>-27.369524895026643</v>
      </c>
      <c r="D108">
        <v>2002</v>
      </c>
      <c r="E108" t="s">
        <v>19</v>
      </c>
      <c r="F108" t="s">
        <v>41</v>
      </c>
    </row>
    <row r="109" spans="1:6" x14ac:dyDescent="0.25">
      <c r="A109" s="1">
        <v>84</v>
      </c>
      <c r="B109" s="1">
        <v>685.61757447166701</v>
      </c>
      <c r="C109" s="1">
        <v>4.3824255283329876</v>
      </c>
      <c r="D109">
        <v>2002</v>
      </c>
      <c r="E109" t="s">
        <v>19</v>
      </c>
      <c r="F109" t="s">
        <v>40</v>
      </c>
    </row>
    <row r="110" spans="1:6" x14ac:dyDescent="0.25">
      <c r="A110" s="1">
        <v>85</v>
      </c>
      <c r="B110" s="1">
        <v>888.58601709594234</v>
      </c>
      <c r="C110" s="1">
        <v>8.4139829040576615</v>
      </c>
      <c r="D110">
        <v>2002</v>
      </c>
      <c r="E110" t="s">
        <v>27</v>
      </c>
      <c r="F110" t="s">
        <v>32</v>
      </c>
    </row>
    <row r="111" spans="1:6" x14ac:dyDescent="0.25">
      <c r="A111" s="1">
        <v>86</v>
      </c>
      <c r="B111" s="1">
        <v>801.47146088525471</v>
      </c>
      <c r="C111" s="1">
        <v>-1.4714608852547144</v>
      </c>
      <c r="D111">
        <v>2002</v>
      </c>
      <c r="E111" t="s">
        <v>27</v>
      </c>
      <c r="F111" t="s">
        <v>30</v>
      </c>
    </row>
    <row r="112" spans="1:6" x14ac:dyDescent="0.25">
      <c r="A112" s="1">
        <v>87</v>
      </c>
      <c r="B112" s="1">
        <v>784.2799558699752</v>
      </c>
      <c r="C112" s="1">
        <v>-74.279955869975197</v>
      </c>
      <c r="D112">
        <v>2002</v>
      </c>
      <c r="E112" t="s">
        <v>19</v>
      </c>
      <c r="F112" t="s">
        <v>17</v>
      </c>
    </row>
    <row r="113" spans="1:6" x14ac:dyDescent="0.25">
      <c r="A113" s="1">
        <v>88</v>
      </c>
      <c r="B113" s="1">
        <v>651.88589630796025</v>
      </c>
      <c r="C113" s="1">
        <v>-10.885896307960252</v>
      </c>
      <c r="D113">
        <v>2002</v>
      </c>
      <c r="E113" t="s">
        <v>19</v>
      </c>
      <c r="F113" t="s">
        <v>23</v>
      </c>
    </row>
    <row r="114" spans="1:6" x14ac:dyDescent="0.25">
      <c r="A114" s="1">
        <v>89</v>
      </c>
      <c r="B114" s="1">
        <v>838.74364194516409</v>
      </c>
      <c r="C114" s="1">
        <v>4.2563580548359141</v>
      </c>
      <c r="D114">
        <v>2002</v>
      </c>
      <c r="E114" t="s">
        <v>27</v>
      </c>
      <c r="F114" t="s">
        <v>38</v>
      </c>
    </row>
    <row r="115" spans="1:6" x14ac:dyDescent="0.25">
      <c r="A115" s="1">
        <v>90</v>
      </c>
      <c r="B115" s="1">
        <v>759.86748439780047</v>
      </c>
      <c r="C115" s="1">
        <v>53.132515602199533</v>
      </c>
      <c r="D115">
        <v>2002</v>
      </c>
      <c r="E115" t="s">
        <v>27</v>
      </c>
      <c r="F115" t="s">
        <v>44</v>
      </c>
    </row>
    <row r="116" spans="1:6" x14ac:dyDescent="0.25">
      <c r="A116" s="1">
        <v>91</v>
      </c>
      <c r="B116" s="1">
        <v>741.30897116737469</v>
      </c>
      <c r="C116" s="1">
        <v>-5.3089711673746933</v>
      </c>
      <c r="D116">
        <v>2003</v>
      </c>
      <c r="E116" t="s">
        <v>27</v>
      </c>
      <c r="F116" t="s">
        <v>37</v>
      </c>
    </row>
    <row r="117" spans="1:6" x14ac:dyDescent="0.25">
      <c r="A117" s="1">
        <v>92</v>
      </c>
      <c r="B117" s="1">
        <v>745.2896600708433</v>
      </c>
      <c r="C117" s="1">
        <v>-28.289660070843297</v>
      </c>
      <c r="D117">
        <v>2003</v>
      </c>
      <c r="E117" t="s">
        <v>19</v>
      </c>
      <c r="F117" t="s">
        <v>47</v>
      </c>
    </row>
    <row r="118" spans="1:6" x14ac:dyDescent="0.25">
      <c r="A118" s="1">
        <v>93</v>
      </c>
      <c r="B118" s="1">
        <v>906.13321033398483</v>
      </c>
      <c r="C118" s="1">
        <v>0.86678966601516549</v>
      </c>
      <c r="D118">
        <v>2003</v>
      </c>
      <c r="E118" t="s">
        <v>19</v>
      </c>
      <c r="F118" t="s">
        <v>20</v>
      </c>
    </row>
    <row r="119" spans="1:6" x14ac:dyDescent="0.25">
      <c r="A119" s="1">
        <v>94</v>
      </c>
      <c r="B119" s="1">
        <v>706.43059864978966</v>
      </c>
      <c r="C119" s="1">
        <v>36.569401350210342</v>
      </c>
      <c r="D119">
        <v>2003</v>
      </c>
      <c r="E119" t="s">
        <v>27</v>
      </c>
      <c r="F119" t="s">
        <v>16</v>
      </c>
    </row>
    <row r="120" spans="1:6" x14ac:dyDescent="0.25">
      <c r="A120" s="1">
        <v>95</v>
      </c>
      <c r="B120" s="1">
        <v>966.64478554333084</v>
      </c>
      <c r="C120" s="1">
        <v>-5.6447855433308405</v>
      </c>
      <c r="D120">
        <v>2003</v>
      </c>
      <c r="E120" t="s">
        <v>27</v>
      </c>
      <c r="F120" t="s">
        <v>14</v>
      </c>
    </row>
    <row r="121" spans="1:6" x14ac:dyDescent="0.25">
      <c r="A121" s="1">
        <v>96</v>
      </c>
      <c r="B121" s="1">
        <v>800.05394129685715</v>
      </c>
      <c r="C121" s="1">
        <v>-9.0539412968571469</v>
      </c>
      <c r="D121">
        <v>2003</v>
      </c>
      <c r="E121" t="s">
        <v>27</v>
      </c>
      <c r="F121" t="s">
        <v>28</v>
      </c>
    </row>
    <row r="122" spans="1:6" x14ac:dyDescent="0.25">
      <c r="A122" s="1">
        <v>97</v>
      </c>
      <c r="B122" s="1">
        <v>724.06971509490302</v>
      </c>
      <c r="C122" s="1">
        <v>-6.9715094903017416E-2</v>
      </c>
      <c r="D122">
        <v>2003</v>
      </c>
      <c r="E122" t="s">
        <v>19</v>
      </c>
      <c r="F122" t="s">
        <v>21</v>
      </c>
    </row>
    <row r="123" spans="1:6" x14ac:dyDescent="0.25">
      <c r="A123" s="1">
        <v>98</v>
      </c>
      <c r="B123" s="1">
        <v>671.06696661229807</v>
      </c>
      <c r="C123" s="1">
        <v>22.933033387701926</v>
      </c>
      <c r="D123">
        <v>2003</v>
      </c>
      <c r="E123" t="s">
        <v>19</v>
      </c>
      <c r="F123" t="s">
        <v>22</v>
      </c>
    </row>
    <row r="124" spans="1:6" x14ac:dyDescent="0.25">
      <c r="A124" s="1">
        <v>99</v>
      </c>
      <c r="B124" s="1">
        <v>676.31595375601592</v>
      </c>
      <c r="C124" s="1">
        <v>22.684046243984085</v>
      </c>
      <c r="D124">
        <v>2003</v>
      </c>
      <c r="E124" t="s">
        <v>27</v>
      </c>
      <c r="F124" t="s">
        <v>15</v>
      </c>
    </row>
    <row r="125" spans="1:6" x14ac:dyDescent="0.25">
      <c r="A125" s="1">
        <v>100</v>
      </c>
      <c r="B125" s="1">
        <v>840.34907661119905</v>
      </c>
      <c r="C125" s="1">
        <v>12.650923388800948</v>
      </c>
      <c r="D125">
        <v>2003</v>
      </c>
      <c r="E125" t="s">
        <v>19</v>
      </c>
      <c r="F125" t="s">
        <v>24</v>
      </c>
    </row>
    <row r="126" spans="1:6" x14ac:dyDescent="0.25">
      <c r="A126" s="1">
        <v>101</v>
      </c>
      <c r="B126" s="1">
        <v>581.50841295655721</v>
      </c>
      <c r="C126" s="1">
        <v>9.4915870434427916</v>
      </c>
      <c r="D126">
        <v>2003</v>
      </c>
      <c r="E126" t="s">
        <v>27</v>
      </c>
      <c r="F126" t="s">
        <v>29</v>
      </c>
    </row>
    <row r="127" spans="1:6" x14ac:dyDescent="0.25">
      <c r="A127" s="1">
        <v>102</v>
      </c>
      <c r="B127" s="1">
        <v>762.50465134164267</v>
      </c>
      <c r="C127" s="1">
        <v>-11.504651341642671</v>
      </c>
      <c r="D127">
        <v>2003</v>
      </c>
      <c r="E127" t="s">
        <v>19</v>
      </c>
      <c r="F127" t="s">
        <v>45</v>
      </c>
    </row>
    <row r="128" spans="1:6" x14ac:dyDescent="0.25">
      <c r="A128" s="1">
        <v>103</v>
      </c>
      <c r="B128" s="1">
        <v>790.76805289539209</v>
      </c>
      <c r="C128" s="1">
        <v>14.231947104607912</v>
      </c>
      <c r="D128">
        <v>2003</v>
      </c>
      <c r="E128" t="s">
        <v>19</v>
      </c>
      <c r="F128" t="s">
        <v>39</v>
      </c>
    </row>
    <row r="129" spans="1:6" x14ac:dyDescent="0.25">
      <c r="A129" s="1">
        <v>104</v>
      </c>
      <c r="B129" s="1">
        <v>784.34560674569593</v>
      </c>
      <c r="C129" s="1">
        <v>51.654393254304068</v>
      </c>
      <c r="D129">
        <v>2003</v>
      </c>
      <c r="E129" t="s">
        <v>27</v>
      </c>
      <c r="F129" t="s">
        <v>33</v>
      </c>
    </row>
    <row r="130" spans="1:6" x14ac:dyDescent="0.25">
      <c r="A130" s="1">
        <v>105</v>
      </c>
      <c r="B130" s="1">
        <v>578.97699903797695</v>
      </c>
      <c r="C130" s="1">
        <v>-4.9769990379769524</v>
      </c>
      <c r="D130">
        <v>2003</v>
      </c>
      <c r="E130" t="s">
        <v>19</v>
      </c>
      <c r="F130" t="s">
        <v>34</v>
      </c>
    </row>
    <row r="131" spans="1:6" x14ac:dyDescent="0.25">
      <c r="A131" s="1">
        <v>106</v>
      </c>
      <c r="B131" s="1">
        <v>747.27297467870915</v>
      </c>
      <c r="C131" s="1">
        <v>-33.272974678709147</v>
      </c>
      <c r="D131">
        <v>2003</v>
      </c>
      <c r="E131" t="s">
        <v>19</v>
      </c>
      <c r="F131" t="s">
        <v>25</v>
      </c>
    </row>
    <row r="132" spans="1:6" x14ac:dyDescent="0.25">
      <c r="A132" s="1">
        <v>107</v>
      </c>
      <c r="B132" s="1">
        <v>806.56705359653961</v>
      </c>
      <c r="C132" s="1">
        <v>-5.5670535965396084</v>
      </c>
      <c r="D132">
        <v>2003</v>
      </c>
      <c r="E132" t="s">
        <v>27</v>
      </c>
      <c r="F132" t="s">
        <v>31</v>
      </c>
    </row>
    <row r="133" spans="1:6" x14ac:dyDescent="0.25">
      <c r="A133" s="1">
        <v>108</v>
      </c>
      <c r="B133" s="1">
        <v>707.73165827584978</v>
      </c>
      <c r="C133" s="1">
        <v>3.2683417241502184</v>
      </c>
      <c r="D133">
        <v>2003</v>
      </c>
      <c r="E133" t="s">
        <v>19</v>
      </c>
      <c r="F133" t="s">
        <v>41</v>
      </c>
    </row>
    <row r="134" spans="1:6" x14ac:dyDescent="0.25">
      <c r="A134" s="1">
        <v>109</v>
      </c>
      <c r="B134" s="1">
        <v>892.27980066234886</v>
      </c>
      <c r="C134" s="1">
        <v>-15.279800662348862</v>
      </c>
      <c r="D134">
        <v>2003</v>
      </c>
      <c r="E134" t="s">
        <v>27</v>
      </c>
      <c r="F134" t="s">
        <v>32</v>
      </c>
    </row>
    <row r="135" spans="1:6" x14ac:dyDescent="0.25">
      <c r="A135" s="1">
        <v>110</v>
      </c>
      <c r="B135" s="1">
        <v>623.21951487220724</v>
      </c>
      <c r="C135" s="1">
        <v>18.780485127792758</v>
      </c>
      <c r="D135">
        <v>2003</v>
      </c>
      <c r="E135" t="s">
        <v>19</v>
      </c>
      <c r="F135" t="s">
        <v>40</v>
      </c>
    </row>
    <row r="136" spans="1:6" x14ac:dyDescent="0.25">
      <c r="A136" s="1">
        <v>111</v>
      </c>
      <c r="B136" s="1">
        <v>735.93317842315616</v>
      </c>
      <c r="C136" s="1">
        <v>32.066821576843836</v>
      </c>
      <c r="D136">
        <v>2003</v>
      </c>
      <c r="E136" t="s">
        <v>27</v>
      </c>
      <c r="F136" t="s">
        <v>30</v>
      </c>
    </row>
    <row r="137" spans="1:6" x14ac:dyDescent="0.25">
      <c r="A137" s="1">
        <v>112</v>
      </c>
      <c r="B137" s="1">
        <v>791.27797907026923</v>
      </c>
      <c r="C137" s="1">
        <v>-0.2779790702692253</v>
      </c>
      <c r="D137">
        <v>2003</v>
      </c>
      <c r="E137" t="s">
        <v>19</v>
      </c>
      <c r="F137" t="s">
        <v>17</v>
      </c>
    </row>
    <row r="138" spans="1:6" x14ac:dyDescent="0.25">
      <c r="A138" s="1">
        <v>113</v>
      </c>
      <c r="B138" s="1">
        <v>778.55094652989101</v>
      </c>
      <c r="C138" s="1">
        <v>-25.550946529891007</v>
      </c>
      <c r="D138">
        <v>2003</v>
      </c>
      <c r="E138" t="s">
        <v>19</v>
      </c>
      <c r="F138" t="s">
        <v>23</v>
      </c>
    </row>
    <row r="139" spans="1:6" x14ac:dyDescent="0.25">
      <c r="A139" s="1">
        <v>114</v>
      </c>
      <c r="B139" s="1">
        <v>708.2913430034929</v>
      </c>
      <c r="C139" s="1">
        <v>-30.291343003492898</v>
      </c>
      <c r="D139">
        <v>2003</v>
      </c>
      <c r="E139" t="s">
        <v>19</v>
      </c>
      <c r="F139" t="s">
        <v>42</v>
      </c>
    </row>
    <row r="140" spans="1:6" x14ac:dyDescent="0.25">
      <c r="A140" s="1">
        <v>115</v>
      </c>
      <c r="B140" s="1">
        <v>779.88450403876857</v>
      </c>
      <c r="C140" s="1">
        <v>15.115495961231431</v>
      </c>
      <c r="D140">
        <v>2003</v>
      </c>
      <c r="E140" t="s">
        <v>27</v>
      </c>
      <c r="F140" t="s">
        <v>43</v>
      </c>
    </row>
    <row r="141" spans="1:6" x14ac:dyDescent="0.25">
      <c r="A141" s="1">
        <v>116</v>
      </c>
      <c r="B141" s="1">
        <v>787.11957362216503</v>
      </c>
      <c r="C141" s="1">
        <v>-32.119573622165035</v>
      </c>
      <c r="D141">
        <v>2003</v>
      </c>
      <c r="E141" t="s">
        <v>19</v>
      </c>
      <c r="F141" t="s">
        <v>35</v>
      </c>
    </row>
    <row r="142" spans="1:6" x14ac:dyDescent="0.25">
      <c r="A142" s="1">
        <v>117</v>
      </c>
      <c r="B142" s="1">
        <v>873.21370710592805</v>
      </c>
      <c r="C142" s="1">
        <v>2.7862928940719485</v>
      </c>
      <c r="D142">
        <v>2003</v>
      </c>
      <c r="E142" t="s">
        <v>19</v>
      </c>
      <c r="F142" t="s">
        <v>26</v>
      </c>
    </row>
    <row r="143" spans="1:6" x14ac:dyDescent="0.25">
      <c r="A143" s="1">
        <v>118</v>
      </c>
      <c r="B143" s="1">
        <v>693.85546359361422</v>
      </c>
      <c r="C143" s="1">
        <v>21.144536406385782</v>
      </c>
      <c r="D143">
        <v>2003</v>
      </c>
      <c r="E143" t="s">
        <v>27</v>
      </c>
      <c r="F143" t="s">
        <v>46</v>
      </c>
    </row>
    <row r="144" spans="1:6" x14ac:dyDescent="0.25">
      <c r="A144" s="1">
        <v>119</v>
      </c>
      <c r="B144" s="1">
        <v>809.61078222722438</v>
      </c>
      <c r="C144" s="1">
        <v>16.389217772775623</v>
      </c>
      <c r="D144">
        <v>2003</v>
      </c>
      <c r="E144" t="s">
        <v>27</v>
      </c>
      <c r="F144" t="s">
        <v>38</v>
      </c>
    </row>
    <row r="145" spans="1:6" x14ac:dyDescent="0.25">
      <c r="A145" s="1">
        <v>120</v>
      </c>
      <c r="B145" s="1">
        <v>870.48834952167431</v>
      </c>
      <c r="C145" s="1">
        <v>23.511650478325691</v>
      </c>
      <c r="D145">
        <v>2003</v>
      </c>
      <c r="E145" t="s">
        <v>27</v>
      </c>
      <c r="F145" t="s">
        <v>44</v>
      </c>
    </row>
    <row r="146" spans="1:6" x14ac:dyDescent="0.25">
      <c r="A146" s="1">
        <v>121</v>
      </c>
      <c r="B146" s="1">
        <v>801.80523973536799</v>
      </c>
      <c r="C146" s="1">
        <v>34.194760264632009</v>
      </c>
      <c r="D146">
        <v>2004</v>
      </c>
      <c r="E146" t="s">
        <v>27</v>
      </c>
      <c r="F146" t="s">
        <v>37</v>
      </c>
    </row>
    <row r="147" spans="1:6" x14ac:dyDescent="0.25">
      <c r="A147" s="1">
        <v>122</v>
      </c>
      <c r="B147" s="1">
        <v>642.45040137304443</v>
      </c>
      <c r="C147" s="1">
        <v>-27.450401373044429</v>
      </c>
      <c r="D147">
        <v>2004</v>
      </c>
      <c r="E147" t="s">
        <v>19</v>
      </c>
      <c r="F147" t="s">
        <v>47</v>
      </c>
    </row>
    <row r="148" spans="1:6" x14ac:dyDescent="0.25">
      <c r="A148" s="1">
        <v>123</v>
      </c>
      <c r="B148" s="1">
        <v>816.75277420709176</v>
      </c>
      <c r="C148" s="1">
        <v>-13.752774207091761</v>
      </c>
      <c r="D148">
        <v>2004</v>
      </c>
      <c r="E148" t="s">
        <v>19</v>
      </c>
      <c r="F148" t="s">
        <v>20</v>
      </c>
    </row>
    <row r="149" spans="1:6" x14ac:dyDescent="0.25">
      <c r="A149" s="1">
        <v>124</v>
      </c>
      <c r="B149" s="1">
        <v>818.03635891246552</v>
      </c>
      <c r="C149" s="1">
        <v>23.963641087534484</v>
      </c>
      <c r="D149">
        <v>2004</v>
      </c>
      <c r="E149" t="s">
        <v>27</v>
      </c>
      <c r="F149" t="s">
        <v>16</v>
      </c>
    </row>
    <row r="150" spans="1:6" x14ac:dyDescent="0.25">
      <c r="A150" s="1">
        <v>125</v>
      </c>
      <c r="B150" s="1">
        <v>936.15173419221117</v>
      </c>
      <c r="C150" s="1">
        <v>12.848265807788835</v>
      </c>
      <c r="D150">
        <v>2004</v>
      </c>
      <c r="E150" t="s">
        <v>27</v>
      </c>
      <c r="F150" t="s">
        <v>14</v>
      </c>
    </row>
    <row r="151" spans="1:6" x14ac:dyDescent="0.25">
      <c r="A151" s="1">
        <v>126</v>
      </c>
      <c r="B151" s="1">
        <v>824.30269466869277</v>
      </c>
      <c r="C151" s="1">
        <v>40.697305331307234</v>
      </c>
      <c r="D151">
        <v>2004</v>
      </c>
      <c r="E151" t="s">
        <v>27</v>
      </c>
      <c r="F151" t="s">
        <v>28</v>
      </c>
    </row>
    <row r="152" spans="1:6" x14ac:dyDescent="0.25">
      <c r="A152" s="1">
        <v>127</v>
      </c>
      <c r="B152" s="1">
        <v>811.34976895144234</v>
      </c>
      <c r="C152" s="1">
        <v>-22.349768951442343</v>
      </c>
      <c r="D152">
        <v>2004</v>
      </c>
      <c r="E152" t="s">
        <v>19</v>
      </c>
      <c r="F152" t="s">
        <v>21</v>
      </c>
    </row>
    <row r="153" spans="1:6" x14ac:dyDescent="0.25">
      <c r="A153" s="1">
        <v>128</v>
      </c>
      <c r="B153" s="1">
        <v>751.78547644148898</v>
      </c>
      <c r="C153" s="1">
        <v>-1.7854764414889814</v>
      </c>
      <c r="D153">
        <v>2004</v>
      </c>
      <c r="E153" t="s">
        <v>19</v>
      </c>
      <c r="F153" t="s">
        <v>22</v>
      </c>
    </row>
    <row r="154" spans="1:6" x14ac:dyDescent="0.25">
      <c r="A154" s="1">
        <v>129</v>
      </c>
      <c r="B154" s="1">
        <v>860.40818332925051</v>
      </c>
      <c r="C154" s="1">
        <v>-2.4081833292505053</v>
      </c>
      <c r="D154">
        <v>2004</v>
      </c>
      <c r="E154" t="s">
        <v>27</v>
      </c>
      <c r="F154" t="s">
        <v>15</v>
      </c>
    </row>
    <row r="155" spans="1:6" x14ac:dyDescent="0.25">
      <c r="A155" s="1">
        <v>130</v>
      </c>
      <c r="B155" s="1">
        <v>859.61566507807879</v>
      </c>
      <c r="C155" s="1">
        <v>-26.615665078078791</v>
      </c>
      <c r="D155">
        <v>2004</v>
      </c>
      <c r="E155" t="s">
        <v>19</v>
      </c>
      <c r="F155" t="s">
        <v>24</v>
      </c>
    </row>
    <row r="156" spans="1:6" x14ac:dyDescent="0.25">
      <c r="A156" s="1">
        <v>131</v>
      </c>
      <c r="B156" s="1">
        <v>823.26967088198796</v>
      </c>
      <c r="C156" s="1">
        <v>3.7303291180120368</v>
      </c>
      <c r="D156">
        <v>2004</v>
      </c>
      <c r="E156" t="s">
        <v>27</v>
      </c>
      <c r="F156" t="s">
        <v>29</v>
      </c>
    </row>
    <row r="157" spans="1:6" x14ac:dyDescent="0.25">
      <c r="A157" s="1">
        <v>132</v>
      </c>
      <c r="B157" s="1">
        <v>727.66693661698912</v>
      </c>
      <c r="C157" s="1">
        <v>-9.6669366169891191</v>
      </c>
      <c r="D157">
        <v>2004</v>
      </c>
      <c r="E157" t="s">
        <v>19</v>
      </c>
      <c r="F157" t="s">
        <v>45</v>
      </c>
    </row>
    <row r="158" spans="1:6" x14ac:dyDescent="0.25">
      <c r="A158" s="1">
        <v>133</v>
      </c>
      <c r="B158" s="1">
        <v>817.03663994275257</v>
      </c>
      <c r="C158" s="1">
        <v>-14.036639942752572</v>
      </c>
      <c r="D158">
        <v>2004</v>
      </c>
      <c r="E158" t="s">
        <v>19</v>
      </c>
      <c r="F158" t="s">
        <v>39</v>
      </c>
    </row>
    <row r="159" spans="1:6" x14ac:dyDescent="0.25">
      <c r="A159" s="1">
        <v>134</v>
      </c>
      <c r="B159" s="1">
        <v>689.09155488934732</v>
      </c>
      <c r="C159" s="1">
        <v>30.908445110652679</v>
      </c>
      <c r="D159">
        <v>2004</v>
      </c>
      <c r="E159" t="s">
        <v>27</v>
      </c>
      <c r="F159" t="s">
        <v>33</v>
      </c>
    </row>
    <row r="160" spans="1:6" x14ac:dyDescent="0.25">
      <c r="A160" s="1">
        <v>135</v>
      </c>
      <c r="B160" s="1">
        <v>762.97279483804073</v>
      </c>
      <c r="C160" s="1">
        <v>-1.972794838040727</v>
      </c>
      <c r="D160">
        <v>2004</v>
      </c>
      <c r="E160" t="s">
        <v>19</v>
      </c>
      <c r="F160" t="s">
        <v>34</v>
      </c>
    </row>
    <row r="161" spans="1:6" x14ac:dyDescent="0.25">
      <c r="A161" s="1">
        <v>136</v>
      </c>
      <c r="B161" s="1">
        <v>666.83688619800205</v>
      </c>
      <c r="C161" s="1">
        <v>-32.836886198002048</v>
      </c>
      <c r="D161">
        <v>2004</v>
      </c>
      <c r="E161" t="s">
        <v>19</v>
      </c>
      <c r="F161" t="s">
        <v>25</v>
      </c>
    </row>
    <row r="162" spans="1:6" x14ac:dyDescent="0.25">
      <c r="A162" s="1">
        <v>137</v>
      </c>
      <c r="B162" s="1">
        <v>777.53325326244305</v>
      </c>
      <c r="C162" s="1">
        <v>2.4667467375569458</v>
      </c>
      <c r="D162">
        <v>2004</v>
      </c>
      <c r="E162" t="s">
        <v>27</v>
      </c>
      <c r="F162" t="s">
        <v>31</v>
      </c>
    </row>
    <row r="163" spans="1:6" x14ac:dyDescent="0.25">
      <c r="A163" s="1">
        <v>138</v>
      </c>
      <c r="B163" s="1">
        <v>651.65795933056324</v>
      </c>
      <c r="C163" s="1">
        <v>-16.657959330563244</v>
      </c>
      <c r="D163">
        <v>2004</v>
      </c>
      <c r="E163" t="s">
        <v>19</v>
      </c>
      <c r="F163" t="s">
        <v>41</v>
      </c>
    </row>
    <row r="164" spans="1:6" x14ac:dyDescent="0.25">
      <c r="A164" s="1">
        <v>139</v>
      </c>
      <c r="B164" s="1">
        <v>889.00470720462874</v>
      </c>
      <c r="C164" s="1">
        <v>7.995292795371256</v>
      </c>
      <c r="D164">
        <v>2004</v>
      </c>
      <c r="E164" t="s">
        <v>27</v>
      </c>
      <c r="F164" t="s">
        <v>32</v>
      </c>
    </row>
    <row r="165" spans="1:6" x14ac:dyDescent="0.25">
      <c r="A165" s="1">
        <v>140</v>
      </c>
      <c r="B165" s="1">
        <v>693.37369839534563</v>
      </c>
      <c r="C165" s="1">
        <v>-9.3736983953456274</v>
      </c>
      <c r="D165">
        <v>2004</v>
      </c>
      <c r="E165" t="s">
        <v>19</v>
      </c>
      <c r="F165" t="s">
        <v>40</v>
      </c>
    </row>
    <row r="166" spans="1:6" x14ac:dyDescent="0.25">
      <c r="A166" s="1">
        <v>141</v>
      </c>
      <c r="B166" s="1">
        <v>815.45090999533988</v>
      </c>
      <c r="C166" s="1">
        <v>-22.450909995339885</v>
      </c>
      <c r="D166">
        <v>2004</v>
      </c>
      <c r="E166" t="s">
        <v>27</v>
      </c>
      <c r="F166" t="s">
        <v>30</v>
      </c>
    </row>
    <row r="167" spans="1:6" x14ac:dyDescent="0.25">
      <c r="A167" s="1">
        <v>142</v>
      </c>
      <c r="B167" s="1">
        <v>839.98152225948809</v>
      </c>
      <c r="C167" s="1">
        <v>1.8477740511912089E-2</v>
      </c>
      <c r="D167">
        <v>2004</v>
      </c>
      <c r="E167" t="s">
        <v>19</v>
      </c>
      <c r="F167" t="s">
        <v>17</v>
      </c>
    </row>
    <row r="168" spans="1:6" x14ac:dyDescent="0.25">
      <c r="A168" s="1">
        <v>143</v>
      </c>
      <c r="B168" s="1">
        <v>692.17808093254939</v>
      </c>
      <c r="C168" s="1">
        <v>-12.178080932549392</v>
      </c>
      <c r="D168">
        <v>2004</v>
      </c>
      <c r="E168" t="s">
        <v>19</v>
      </c>
      <c r="F168" t="s">
        <v>23</v>
      </c>
    </row>
    <row r="169" spans="1:6" x14ac:dyDescent="0.25">
      <c r="A169" s="1">
        <v>144</v>
      </c>
      <c r="B169" s="1">
        <v>780.58435481692811</v>
      </c>
      <c r="C169" s="1">
        <v>-12.584354816928112</v>
      </c>
      <c r="D169">
        <v>2004</v>
      </c>
      <c r="E169" t="s">
        <v>19</v>
      </c>
      <c r="F169" t="s">
        <v>42</v>
      </c>
    </row>
    <row r="170" spans="1:6" x14ac:dyDescent="0.25">
      <c r="A170" s="1">
        <v>145</v>
      </c>
      <c r="B170" s="1">
        <v>715.06550112940295</v>
      </c>
      <c r="C170" s="1">
        <v>-17.065501129402946</v>
      </c>
      <c r="D170">
        <v>2004</v>
      </c>
      <c r="E170" t="s">
        <v>27</v>
      </c>
      <c r="F170" t="s">
        <v>43</v>
      </c>
    </row>
    <row r="171" spans="1:6" x14ac:dyDescent="0.25">
      <c r="A171" s="1">
        <v>146</v>
      </c>
      <c r="B171" s="1">
        <v>868.93951717708637</v>
      </c>
      <c r="C171" s="1">
        <v>-18.939517177086373</v>
      </c>
      <c r="D171">
        <v>2004</v>
      </c>
      <c r="E171" t="s">
        <v>19</v>
      </c>
      <c r="F171" t="s">
        <v>35</v>
      </c>
    </row>
    <row r="172" spans="1:6" x14ac:dyDescent="0.25">
      <c r="A172" s="1">
        <v>147</v>
      </c>
      <c r="B172" s="1">
        <v>864.9130326392077</v>
      </c>
      <c r="C172" s="1">
        <v>-9.9130326392076995</v>
      </c>
      <c r="D172">
        <v>2004</v>
      </c>
      <c r="E172" t="s">
        <v>19</v>
      </c>
      <c r="F172" t="s">
        <v>26</v>
      </c>
    </row>
    <row r="173" spans="1:6" x14ac:dyDescent="0.25">
      <c r="A173" s="1">
        <v>148</v>
      </c>
      <c r="B173" s="1">
        <v>695.36221047484378</v>
      </c>
      <c r="C173" s="1">
        <v>18.637789525156222</v>
      </c>
      <c r="D173">
        <v>2004</v>
      </c>
      <c r="E173" t="s">
        <v>27</v>
      </c>
      <c r="F173" t="s">
        <v>46</v>
      </c>
    </row>
    <row r="174" spans="1:6" x14ac:dyDescent="0.25">
      <c r="A174" s="1">
        <v>149</v>
      </c>
      <c r="B174" s="1">
        <v>812.74229926069142</v>
      </c>
      <c r="C174" s="1">
        <v>47.257700739308575</v>
      </c>
      <c r="D174">
        <v>2004</v>
      </c>
      <c r="E174" t="s">
        <v>27</v>
      </c>
      <c r="F174" t="s">
        <v>38</v>
      </c>
    </row>
    <row r="175" spans="1:6" x14ac:dyDescent="0.25">
      <c r="A175" s="1">
        <v>150</v>
      </c>
      <c r="B175" s="1">
        <v>719.07917341063865</v>
      </c>
      <c r="C175" s="1">
        <v>-7.9173410638645692E-2</v>
      </c>
      <c r="D175">
        <v>2004</v>
      </c>
      <c r="E175" t="s">
        <v>27</v>
      </c>
      <c r="F175" t="s">
        <v>44</v>
      </c>
    </row>
    <row r="176" spans="1:6" x14ac:dyDescent="0.25">
      <c r="A176" s="1">
        <v>151</v>
      </c>
      <c r="B176" s="1">
        <v>736.63292826756515</v>
      </c>
      <c r="C176" s="1">
        <v>4.3670717324348516</v>
      </c>
      <c r="D176">
        <v>2005</v>
      </c>
      <c r="E176" t="s">
        <v>27</v>
      </c>
      <c r="F176" t="s">
        <v>28</v>
      </c>
    </row>
    <row r="177" spans="1:6" x14ac:dyDescent="0.25">
      <c r="A177" s="1">
        <v>152</v>
      </c>
      <c r="B177" s="1">
        <v>822.34297121804889</v>
      </c>
      <c r="C177" s="1">
        <v>-32.342971218048888</v>
      </c>
      <c r="D177">
        <v>2005</v>
      </c>
      <c r="E177" t="s">
        <v>27</v>
      </c>
      <c r="F177" t="s">
        <v>15</v>
      </c>
    </row>
    <row r="178" spans="1:6" x14ac:dyDescent="0.25">
      <c r="A178" s="1">
        <v>153</v>
      </c>
      <c r="B178" s="1">
        <v>680.38626336977632</v>
      </c>
      <c r="C178" s="1">
        <v>7.6137366302236842</v>
      </c>
      <c r="D178">
        <v>2005</v>
      </c>
      <c r="E178" t="s">
        <v>27</v>
      </c>
      <c r="F178" t="s">
        <v>31</v>
      </c>
    </row>
    <row r="179" spans="1:6" x14ac:dyDescent="0.25">
      <c r="A179" s="1">
        <v>154</v>
      </c>
      <c r="B179" s="1">
        <v>739.15108071501993</v>
      </c>
      <c r="C179" s="1">
        <v>-16.15108071501993</v>
      </c>
      <c r="D179">
        <v>2005</v>
      </c>
      <c r="E179" t="s">
        <v>27</v>
      </c>
      <c r="F179" t="s">
        <v>29</v>
      </c>
    </row>
    <row r="180" spans="1:6" x14ac:dyDescent="0.25">
      <c r="A180" s="1">
        <v>155</v>
      </c>
      <c r="B180" s="1">
        <v>679.85174014037079</v>
      </c>
      <c r="C180" s="1">
        <v>21.148259859629206</v>
      </c>
      <c r="D180">
        <v>2005</v>
      </c>
      <c r="E180" t="s">
        <v>27</v>
      </c>
      <c r="F180" t="s">
        <v>33</v>
      </c>
    </row>
    <row r="181" spans="1:6" x14ac:dyDescent="0.25">
      <c r="A181" s="1">
        <v>156</v>
      </c>
      <c r="B181" s="1">
        <v>881.19683504940463</v>
      </c>
      <c r="C181" s="1">
        <v>4.8031649505953737</v>
      </c>
      <c r="D181">
        <v>2005</v>
      </c>
      <c r="E181" t="s">
        <v>27</v>
      </c>
      <c r="F181" t="s">
        <v>32</v>
      </c>
    </row>
    <row r="182" spans="1:6" x14ac:dyDescent="0.25">
      <c r="A182" s="1">
        <v>157</v>
      </c>
      <c r="B182" s="1">
        <v>895.38359275371783</v>
      </c>
      <c r="C182" s="1">
        <v>14.616407246282165</v>
      </c>
      <c r="D182">
        <v>2005</v>
      </c>
      <c r="E182" t="s">
        <v>27</v>
      </c>
      <c r="F182" t="s">
        <v>14</v>
      </c>
    </row>
    <row r="183" spans="1:6" x14ac:dyDescent="0.25">
      <c r="A183" s="1">
        <v>158</v>
      </c>
      <c r="B183" s="1">
        <v>733.32316202848267</v>
      </c>
      <c r="C183" s="1">
        <v>41.67683797151733</v>
      </c>
      <c r="D183">
        <v>2005</v>
      </c>
      <c r="E183" t="s">
        <v>27</v>
      </c>
      <c r="F183" t="s">
        <v>44</v>
      </c>
    </row>
    <row r="184" spans="1:6" x14ac:dyDescent="0.25">
      <c r="A184" s="1">
        <v>159</v>
      </c>
      <c r="B184" s="1">
        <v>766.8409669526859</v>
      </c>
      <c r="C184" s="1">
        <v>-37.840966952685903</v>
      </c>
      <c r="D184">
        <v>2005</v>
      </c>
      <c r="E184" t="s">
        <v>27</v>
      </c>
      <c r="F184" t="s">
        <v>16</v>
      </c>
    </row>
    <row r="185" spans="1:6" x14ac:dyDescent="0.25">
      <c r="A185" s="1">
        <v>160</v>
      </c>
      <c r="B185" s="1">
        <v>756.71988027230645</v>
      </c>
      <c r="C185" s="1">
        <v>-6.7198802723064546</v>
      </c>
      <c r="D185">
        <v>2005</v>
      </c>
      <c r="E185" t="s">
        <v>27</v>
      </c>
      <c r="F185" t="s">
        <v>46</v>
      </c>
    </row>
    <row r="186" spans="1:6" x14ac:dyDescent="0.25">
      <c r="A186" s="1">
        <v>161</v>
      </c>
      <c r="B186" s="1">
        <v>717.96934444671854</v>
      </c>
      <c r="C186" s="1">
        <v>43.030655553281463</v>
      </c>
      <c r="D186">
        <v>2005</v>
      </c>
      <c r="E186" t="s">
        <v>27</v>
      </c>
      <c r="F186" t="s">
        <v>36</v>
      </c>
    </row>
    <row r="187" spans="1:6" x14ac:dyDescent="0.25">
      <c r="A187" s="1">
        <v>162</v>
      </c>
      <c r="B187" s="1">
        <v>730.80235365682631</v>
      </c>
      <c r="C187" s="1">
        <v>41.197646343173687</v>
      </c>
      <c r="D187">
        <v>2005</v>
      </c>
      <c r="E187" t="s">
        <v>27</v>
      </c>
      <c r="F187" t="s">
        <v>30</v>
      </c>
    </row>
    <row r="188" spans="1:6" x14ac:dyDescent="0.25">
      <c r="A188" s="1">
        <v>163</v>
      </c>
      <c r="B188" s="1">
        <v>832.08861913063777</v>
      </c>
      <c r="C188" s="1">
        <v>32.911380869362233</v>
      </c>
      <c r="D188">
        <v>2005</v>
      </c>
      <c r="E188" t="s">
        <v>27</v>
      </c>
      <c r="F188" t="s">
        <v>38</v>
      </c>
    </row>
    <row r="189" spans="1:6" x14ac:dyDescent="0.25">
      <c r="A189" s="1">
        <v>164</v>
      </c>
      <c r="B189" s="1">
        <v>663.43025575520358</v>
      </c>
      <c r="C189" s="1">
        <v>35.569744244796425</v>
      </c>
      <c r="D189">
        <v>2005</v>
      </c>
      <c r="E189" t="s">
        <v>27</v>
      </c>
      <c r="F189" t="s">
        <v>43</v>
      </c>
    </row>
    <row r="190" spans="1:6" x14ac:dyDescent="0.25">
      <c r="A190" s="1">
        <v>165</v>
      </c>
      <c r="B190" s="1">
        <v>785.38829429229054</v>
      </c>
      <c r="C190" s="1">
        <v>19.611705707709461</v>
      </c>
      <c r="D190">
        <v>2005</v>
      </c>
      <c r="E190" t="s">
        <v>19</v>
      </c>
      <c r="F190" t="s">
        <v>26</v>
      </c>
    </row>
    <row r="191" spans="1:6" x14ac:dyDescent="0.25">
      <c r="A191" s="1">
        <v>166</v>
      </c>
      <c r="B191" s="1">
        <v>707.96648253017634</v>
      </c>
      <c r="C191" s="1">
        <v>-14.966482530176336</v>
      </c>
      <c r="D191">
        <v>2005</v>
      </c>
      <c r="E191" t="s">
        <v>19</v>
      </c>
      <c r="F191" t="s">
        <v>39</v>
      </c>
    </row>
    <row r="192" spans="1:6" x14ac:dyDescent="0.25">
      <c r="A192" s="1">
        <v>167</v>
      </c>
      <c r="B192" s="1">
        <v>760.82202475456722</v>
      </c>
      <c r="C192" s="1">
        <v>-34.822024754567224</v>
      </c>
      <c r="D192">
        <v>2005</v>
      </c>
      <c r="E192" t="s">
        <v>19</v>
      </c>
      <c r="F192" t="s">
        <v>25</v>
      </c>
    </row>
    <row r="193" spans="1:6" x14ac:dyDescent="0.25">
      <c r="A193" s="1">
        <v>168</v>
      </c>
      <c r="B193" s="1">
        <v>768.44690264419455</v>
      </c>
      <c r="C193" s="1">
        <v>-65.446902644194552</v>
      </c>
      <c r="D193">
        <v>2005</v>
      </c>
      <c r="E193" t="s">
        <v>19</v>
      </c>
      <c r="F193" t="s">
        <v>21</v>
      </c>
    </row>
    <row r="194" spans="1:6" x14ac:dyDescent="0.25">
      <c r="A194" s="1">
        <v>169</v>
      </c>
      <c r="B194" s="1">
        <v>824.69377131840292</v>
      </c>
      <c r="C194" s="1">
        <v>-4.6937713184029235</v>
      </c>
      <c r="D194">
        <v>2005</v>
      </c>
      <c r="E194" t="s">
        <v>19</v>
      </c>
      <c r="F194" t="s">
        <v>22</v>
      </c>
    </row>
    <row r="195" spans="1:6" x14ac:dyDescent="0.25">
      <c r="A195" s="1">
        <v>170</v>
      </c>
      <c r="B195" s="1">
        <v>694.84921401258543</v>
      </c>
      <c r="C195" s="1">
        <v>-14.849214012585435</v>
      </c>
      <c r="D195">
        <v>2005</v>
      </c>
      <c r="E195" t="s">
        <v>19</v>
      </c>
      <c r="F195" t="s">
        <v>23</v>
      </c>
    </row>
    <row r="196" spans="1:6" x14ac:dyDescent="0.25">
      <c r="A196" s="1">
        <v>171</v>
      </c>
      <c r="B196" s="1">
        <v>786.03973477806323</v>
      </c>
      <c r="C196" s="1">
        <v>-17.039734778063234</v>
      </c>
      <c r="D196">
        <v>2005</v>
      </c>
      <c r="E196" t="s">
        <v>19</v>
      </c>
      <c r="F196" t="s">
        <v>20</v>
      </c>
    </row>
    <row r="197" spans="1:6" x14ac:dyDescent="0.25">
      <c r="A197" s="1">
        <v>172</v>
      </c>
      <c r="B197" s="1">
        <v>816.43164493899565</v>
      </c>
      <c r="C197" s="1">
        <v>-9.431644938995646</v>
      </c>
      <c r="D197">
        <v>2005</v>
      </c>
      <c r="E197" t="s">
        <v>19</v>
      </c>
      <c r="F197" t="s">
        <v>17</v>
      </c>
    </row>
    <row r="198" spans="1:6" x14ac:dyDescent="0.25">
      <c r="A198" s="1">
        <v>173</v>
      </c>
      <c r="B198" s="1">
        <v>762.72535435742884</v>
      </c>
      <c r="C198" s="1">
        <v>-45.725354357428841</v>
      </c>
      <c r="D198">
        <v>2005</v>
      </c>
      <c r="E198" t="s">
        <v>19</v>
      </c>
      <c r="F198" t="s">
        <v>45</v>
      </c>
    </row>
    <row r="199" spans="1:6" x14ac:dyDescent="0.25">
      <c r="A199" s="1">
        <v>174</v>
      </c>
      <c r="B199" s="1">
        <v>719.08275427708691</v>
      </c>
      <c r="C199" s="1">
        <v>2.9172457229130941</v>
      </c>
      <c r="D199">
        <v>2005</v>
      </c>
      <c r="E199" t="s">
        <v>19</v>
      </c>
      <c r="F199" t="s">
        <v>40</v>
      </c>
    </row>
    <row r="200" spans="1:6" x14ac:dyDescent="0.25">
      <c r="A200" s="1">
        <v>175</v>
      </c>
      <c r="B200" s="1">
        <v>668.13235331264286</v>
      </c>
      <c r="C200" s="1">
        <v>-29.132353312642863</v>
      </c>
      <c r="D200">
        <v>2005</v>
      </c>
      <c r="E200" t="s">
        <v>19</v>
      </c>
      <c r="F200" t="s">
        <v>18</v>
      </c>
    </row>
    <row r="201" spans="1:6" x14ac:dyDescent="0.25">
      <c r="A201" s="1">
        <v>176</v>
      </c>
      <c r="B201" s="1">
        <v>713.45651212376583</v>
      </c>
      <c r="C201" s="1">
        <v>-29.456512123765833</v>
      </c>
      <c r="D201">
        <v>2005</v>
      </c>
      <c r="E201" t="s">
        <v>19</v>
      </c>
      <c r="F201" t="s">
        <v>42</v>
      </c>
    </row>
    <row r="202" spans="1:6" x14ac:dyDescent="0.25">
      <c r="A202" s="1">
        <v>177</v>
      </c>
      <c r="B202" s="1">
        <v>762.07518218071709</v>
      </c>
      <c r="C202" s="1">
        <v>-66.075182180717093</v>
      </c>
      <c r="D202">
        <v>2005</v>
      </c>
      <c r="E202" t="s">
        <v>19</v>
      </c>
      <c r="F202" t="s">
        <v>47</v>
      </c>
    </row>
    <row r="203" spans="1:6" x14ac:dyDescent="0.25">
      <c r="A203" s="1">
        <v>178</v>
      </c>
      <c r="B203" s="1">
        <v>675.22942526712086</v>
      </c>
      <c r="C203" s="1">
        <v>-26.22942526712086</v>
      </c>
      <c r="D203">
        <v>2005</v>
      </c>
      <c r="E203" t="s">
        <v>19</v>
      </c>
      <c r="F203" t="s">
        <v>35</v>
      </c>
    </row>
    <row r="204" spans="1:6" x14ac:dyDescent="0.25">
      <c r="A204" s="1">
        <v>179</v>
      </c>
      <c r="B204" s="1">
        <v>698.53543976345566</v>
      </c>
      <c r="C204" s="1">
        <v>-13.535439763455656</v>
      </c>
      <c r="D204">
        <v>2005</v>
      </c>
      <c r="E204" t="s">
        <v>19</v>
      </c>
      <c r="F204" t="s">
        <v>34</v>
      </c>
    </row>
    <row r="205" spans="1:6" ht="15.75" thickBot="1" x14ac:dyDescent="0.3">
      <c r="A205" s="2">
        <v>180</v>
      </c>
      <c r="B205" s="2">
        <v>746.94390565965398</v>
      </c>
      <c r="C205" s="2">
        <v>-6.9439056596539785</v>
      </c>
      <c r="D205">
        <v>2005</v>
      </c>
      <c r="E205" t="s">
        <v>19</v>
      </c>
      <c r="F205" t="s">
        <v>24</v>
      </c>
    </row>
  </sheetData>
  <phoneticPr fontId="3" type="noConversion"/>
  <conditionalFormatting sqref="C26:C205">
    <cfRule type="cellIs" dxfId="1" priority="1" operator="lessThan">
      <formula>-50</formula>
    </cfRule>
    <cfRule type="cellIs" dxfId="0" priority="2" operator="greaterThan">
      <formula>50</formula>
    </cfRule>
  </conditionalFormatting>
  <printOptions headings="1" gridLines="1"/>
  <pageMargins left="0.7" right="0.7" top="0.75" bottom="0.75" header="0.3" footer="0.3"/>
  <pageSetup scale="2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428B-6AD5-4066-9CC3-44966B27A224}">
  <sheetPr codeName="Sheet10"/>
  <dimension ref="D5:I133"/>
  <sheetViews>
    <sheetView topLeftCell="A5" workbookViewId="0">
      <selection activeCell="H5" sqref="H5:I5"/>
    </sheetView>
  </sheetViews>
  <sheetFormatPr defaultRowHeight="15" x14ac:dyDescent="0.25"/>
  <cols>
    <col min="5" max="5" width="21.140625" bestFit="1" customWidth="1"/>
  </cols>
  <sheetData>
    <row r="5" spans="4:9" x14ac:dyDescent="0.25">
      <c r="D5" t="s">
        <v>101</v>
      </c>
      <c r="E5" t="s">
        <v>102</v>
      </c>
      <c r="F5" t="s">
        <v>103</v>
      </c>
      <c r="G5" t="s">
        <v>93</v>
      </c>
      <c r="H5" t="s">
        <v>96</v>
      </c>
      <c r="I5" t="s">
        <v>97</v>
      </c>
    </row>
    <row r="6" spans="4:9" x14ac:dyDescent="0.25">
      <c r="D6">
        <v>2003</v>
      </c>
      <c r="E6" t="s">
        <v>104</v>
      </c>
      <c r="F6">
        <v>152</v>
      </c>
      <c r="G6">
        <v>4.3</v>
      </c>
      <c r="H6">
        <v>5.2</v>
      </c>
      <c r="I6">
        <v>37</v>
      </c>
    </row>
    <row r="7" spans="4:9" x14ac:dyDescent="0.25">
      <c r="D7">
        <v>2003</v>
      </c>
      <c r="E7" t="s">
        <v>105</v>
      </c>
      <c r="F7">
        <v>111</v>
      </c>
      <c r="G7">
        <v>3.7</v>
      </c>
      <c r="H7">
        <v>4.5</v>
      </c>
      <c r="I7">
        <v>30</v>
      </c>
    </row>
    <row r="8" spans="4:9" x14ac:dyDescent="0.25">
      <c r="D8">
        <v>2003</v>
      </c>
      <c r="E8" t="s">
        <v>106</v>
      </c>
      <c r="F8">
        <v>119</v>
      </c>
      <c r="G8">
        <v>3.6</v>
      </c>
      <c r="H8">
        <v>4.8</v>
      </c>
      <c r="I8">
        <v>46</v>
      </c>
    </row>
    <row r="9" spans="4:9" x14ac:dyDescent="0.25">
      <c r="D9">
        <v>2003</v>
      </c>
      <c r="E9" t="s">
        <v>107</v>
      </c>
      <c r="F9">
        <v>135</v>
      </c>
      <c r="G9">
        <v>5</v>
      </c>
      <c r="H9">
        <v>4.0999999999999996</v>
      </c>
      <c r="I9">
        <v>32</v>
      </c>
    </row>
    <row r="10" spans="4:9" x14ac:dyDescent="0.25">
      <c r="D10">
        <v>2003</v>
      </c>
      <c r="E10" t="s">
        <v>108</v>
      </c>
      <c r="F10">
        <v>111</v>
      </c>
      <c r="G10">
        <v>3.3</v>
      </c>
      <c r="H10">
        <v>3.8</v>
      </c>
      <c r="I10">
        <v>34</v>
      </c>
    </row>
    <row r="11" spans="4:9" x14ac:dyDescent="0.25">
      <c r="D11">
        <v>2003</v>
      </c>
      <c r="E11" t="s">
        <v>109</v>
      </c>
      <c r="F11">
        <v>63</v>
      </c>
      <c r="G11">
        <v>4.8</v>
      </c>
      <c r="H11">
        <v>4.9000000000000004</v>
      </c>
      <c r="I11">
        <v>35</v>
      </c>
    </row>
    <row r="12" spans="4:9" x14ac:dyDescent="0.25">
      <c r="D12">
        <v>2003</v>
      </c>
      <c r="E12" t="s">
        <v>110</v>
      </c>
      <c r="F12">
        <v>77</v>
      </c>
      <c r="G12">
        <v>4.4000000000000004</v>
      </c>
      <c r="H12">
        <v>3.9</v>
      </c>
      <c r="I12">
        <v>28</v>
      </c>
    </row>
    <row r="13" spans="4:9" x14ac:dyDescent="0.25">
      <c r="D13">
        <v>2003</v>
      </c>
      <c r="E13" t="s">
        <v>111</v>
      </c>
      <c r="F13">
        <v>110</v>
      </c>
      <c r="G13">
        <v>4.8</v>
      </c>
      <c r="H13">
        <v>3.4</v>
      </c>
      <c r="I13">
        <v>41</v>
      </c>
    </row>
    <row r="14" spans="4:9" x14ac:dyDescent="0.25">
      <c r="D14">
        <v>2003</v>
      </c>
      <c r="E14" t="s">
        <v>112</v>
      </c>
      <c r="F14">
        <v>47</v>
      </c>
      <c r="G14">
        <v>4.5999999999999996</v>
      </c>
      <c r="H14">
        <v>4</v>
      </c>
      <c r="I14">
        <v>37</v>
      </c>
    </row>
    <row r="15" spans="4:9" x14ac:dyDescent="0.25">
      <c r="D15">
        <v>2003</v>
      </c>
      <c r="E15" t="s">
        <v>113</v>
      </c>
      <c r="F15">
        <v>80</v>
      </c>
      <c r="G15">
        <v>4.8</v>
      </c>
      <c r="H15">
        <v>4.2</v>
      </c>
      <c r="I15">
        <v>20</v>
      </c>
    </row>
    <row r="16" spans="4:9" x14ac:dyDescent="0.25">
      <c r="D16">
        <v>2003</v>
      </c>
      <c r="E16" t="s">
        <v>114</v>
      </c>
      <c r="F16">
        <v>87</v>
      </c>
      <c r="G16">
        <v>4.8</v>
      </c>
      <c r="H16">
        <v>4.5</v>
      </c>
      <c r="I16">
        <v>26</v>
      </c>
    </row>
    <row r="17" spans="4:9" x14ac:dyDescent="0.25">
      <c r="D17">
        <v>2003</v>
      </c>
      <c r="E17" t="s">
        <v>115</v>
      </c>
      <c r="F17">
        <v>110</v>
      </c>
      <c r="G17">
        <v>3.4</v>
      </c>
      <c r="H17">
        <v>3.6</v>
      </c>
      <c r="I17">
        <v>41</v>
      </c>
    </row>
    <row r="18" spans="4:9" x14ac:dyDescent="0.25">
      <c r="D18">
        <v>2003</v>
      </c>
      <c r="E18" t="s">
        <v>116</v>
      </c>
      <c r="F18">
        <v>-38</v>
      </c>
      <c r="G18">
        <v>4.0999999999999996</v>
      </c>
      <c r="H18">
        <v>4.8</v>
      </c>
      <c r="I18">
        <v>24</v>
      </c>
    </row>
    <row r="19" spans="4:9" x14ac:dyDescent="0.25">
      <c r="D19">
        <v>2003</v>
      </c>
      <c r="E19" t="s">
        <v>117</v>
      </c>
      <c r="F19">
        <v>14</v>
      </c>
      <c r="G19">
        <v>4.5</v>
      </c>
      <c r="H19">
        <v>4.7</v>
      </c>
      <c r="I19">
        <v>27</v>
      </c>
    </row>
    <row r="20" spans="4:9" x14ac:dyDescent="0.25">
      <c r="D20">
        <v>2003</v>
      </c>
      <c r="E20" t="s">
        <v>118</v>
      </c>
      <c r="F20">
        <v>21</v>
      </c>
      <c r="G20">
        <v>4</v>
      </c>
      <c r="H20">
        <v>4</v>
      </c>
      <c r="I20">
        <v>26</v>
      </c>
    </row>
    <row r="21" spans="4:9" x14ac:dyDescent="0.25">
      <c r="D21">
        <v>2003</v>
      </c>
      <c r="E21" t="s">
        <v>119</v>
      </c>
      <c r="F21">
        <v>-128</v>
      </c>
      <c r="G21">
        <v>5.0999999999999996</v>
      </c>
      <c r="H21">
        <v>4.3</v>
      </c>
      <c r="I21">
        <v>20</v>
      </c>
    </row>
    <row r="22" spans="4:9" x14ac:dyDescent="0.25">
      <c r="D22">
        <v>2003</v>
      </c>
      <c r="E22" t="s">
        <v>120</v>
      </c>
      <c r="F22">
        <v>50</v>
      </c>
      <c r="G22">
        <v>3.7</v>
      </c>
      <c r="H22">
        <v>3.3</v>
      </c>
      <c r="I22">
        <v>36</v>
      </c>
    </row>
    <row r="23" spans="4:9" x14ac:dyDescent="0.25">
      <c r="D23">
        <v>2003</v>
      </c>
      <c r="E23" t="s">
        <v>121</v>
      </c>
      <c r="F23">
        <v>37</v>
      </c>
      <c r="G23">
        <v>3.9</v>
      </c>
      <c r="H23">
        <v>3.9</v>
      </c>
      <c r="I23">
        <v>33</v>
      </c>
    </row>
    <row r="24" spans="4:9" x14ac:dyDescent="0.25">
      <c r="D24">
        <v>2003</v>
      </c>
      <c r="E24" t="s">
        <v>122</v>
      </c>
      <c r="F24">
        <v>-27</v>
      </c>
      <c r="G24">
        <v>3.3</v>
      </c>
      <c r="H24">
        <v>3.9</v>
      </c>
      <c r="I24">
        <v>25</v>
      </c>
    </row>
    <row r="25" spans="4:9" x14ac:dyDescent="0.25">
      <c r="D25">
        <v>2003</v>
      </c>
      <c r="E25" t="s">
        <v>123</v>
      </c>
      <c r="F25">
        <v>-123</v>
      </c>
      <c r="G25">
        <v>4.5</v>
      </c>
      <c r="H25">
        <v>4.5999999999999996</v>
      </c>
      <c r="I25">
        <v>31</v>
      </c>
    </row>
    <row r="26" spans="4:9" x14ac:dyDescent="0.25">
      <c r="D26">
        <v>2003</v>
      </c>
      <c r="E26" t="s">
        <v>124</v>
      </c>
      <c r="F26">
        <v>29</v>
      </c>
      <c r="G26">
        <v>3.9</v>
      </c>
      <c r="H26">
        <v>3.5</v>
      </c>
      <c r="I26">
        <v>25</v>
      </c>
    </row>
    <row r="27" spans="4:9" x14ac:dyDescent="0.25">
      <c r="D27">
        <v>2003</v>
      </c>
      <c r="E27" t="s">
        <v>125</v>
      </c>
      <c r="F27">
        <v>-85</v>
      </c>
      <c r="G27">
        <v>3.9</v>
      </c>
      <c r="H27">
        <v>4.4000000000000004</v>
      </c>
      <c r="I27">
        <v>30</v>
      </c>
    </row>
    <row r="28" spans="4:9" x14ac:dyDescent="0.25">
      <c r="D28">
        <v>2003</v>
      </c>
      <c r="E28" t="s">
        <v>126</v>
      </c>
      <c r="F28">
        <v>-16</v>
      </c>
      <c r="G28">
        <v>4</v>
      </c>
      <c r="H28">
        <v>4.2</v>
      </c>
      <c r="I28">
        <v>20</v>
      </c>
    </row>
    <row r="29" spans="4:9" x14ac:dyDescent="0.25">
      <c r="D29">
        <v>2003</v>
      </c>
      <c r="E29" t="s">
        <v>127</v>
      </c>
      <c r="F29">
        <v>-63</v>
      </c>
      <c r="G29">
        <v>4</v>
      </c>
      <c r="H29">
        <v>4.2</v>
      </c>
      <c r="I29">
        <v>20</v>
      </c>
    </row>
    <row r="30" spans="4:9" x14ac:dyDescent="0.25">
      <c r="D30">
        <v>2003</v>
      </c>
      <c r="E30" t="s">
        <v>128</v>
      </c>
      <c r="F30">
        <v>-55</v>
      </c>
      <c r="G30">
        <v>4.3</v>
      </c>
      <c r="H30">
        <v>3.2</v>
      </c>
      <c r="I30">
        <v>27</v>
      </c>
    </row>
    <row r="31" spans="4:9" x14ac:dyDescent="0.25">
      <c r="D31">
        <v>2003</v>
      </c>
      <c r="E31" t="s">
        <v>129</v>
      </c>
      <c r="F31">
        <v>-109</v>
      </c>
      <c r="G31">
        <v>3.6</v>
      </c>
      <c r="H31">
        <v>4</v>
      </c>
      <c r="I31">
        <v>28</v>
      </c>
    </row>
    <row r="32" spans="4:9" x14ac:dyDescent="0.25">
      <c r="D32">
        <v>2003</v>
      </c>
      <c r="E32" t="s">
        <v>130</v>
      </c>
      <c r="F32">
        <v>-109</v>
      </c>
      <c r="G32">
        <v>4.3</v>
      </c>
      <c r="H32">
        <v>4.5999999999999996</v>
      </c>
      <c r="I32">
        <v>25</v>
      </c>
    </row>
    <row r="33" spans="4:9" x14ac:dyDescent="0.25">
      <c r="D33">
        <v>2003</v>
      </c>
      <c r="E33" t="s">
        <v>131</v>
      </c>
      <c r="F33">
        <v>-125</v>
      </c>
      <c r="G33">
        <v>3.9</v>
      </c>
      <c r="H33">
        <v>4.4000000000000004</v>
      </c>
      <c r="I33">
        <v>22</v>
      </c>
    </row>
    <row r="34" spans="4:9" x14ac:dyDescent="0.25">
      <c r="D34">
        <v>2003</v>
      </c>
      <c r="E34" t="s">
        <v>132</v>
      </c>
      <c r="F34">
        <v>-68</v>
      </c>
      <c r="G34">
        <v>4.0999999999999996</v>
      </c>
      <c r="H34">
        <v>4.5999999999999996</v>
      </c>
      <c r="I34">
        <v>22</v>
      </c>
    </row>
    <row r="35" spans="4:9" x14ac:dyDescent="0.25">
      <c r="D35">
        <v>2003</v>
      </c>
      <c r="E35" t="s">
        <v>133</v>
      </c>
      <c r="F35">
        <v>-36</v>
      </c>
      <c r="G35">
        <v>3.9</v>
      </c>
      <c r="H35">
        <v>3.5</v>
      </c>
      <c r="I35">
        <v>18</v>
      </c>
    </row>
    <row r="36" spans="4:9" x14ac:dyDescent="0.25">
      <c r="D36">
        <v>2003</v>
      </c>
      <c r="E36" t="s">
        <v>134</v>
      </c>
      <c r="F36">
        <v>-144</v>
      </c>
      <c r="G36">
        <v>4</v>
      </c>
      <c r="H36">
        <v>3.8</v>
      </c>
      <c r="I36">
        <v>22</v>
      </c>
    </row>
    <row r="37" spans="4:9" x14ac:dyDescent="0.25">
      <c r="D37">
        <v>2003</v>
      </c>
      <c r="E37" t="s">
        <v>135</v>
      </c>
      <c r="F37">
        <v>-227</v>
      </c>
      <c r="G37">
        <v>3.8</v>
      </c>
      <c r="H37">
        <v>4</v>
      </c>
      <c r="I37">
        <v>23</v>
      </c>
    </row>
    <row r="38" spans="4:9" x14ac:dyDescent="0.25">
      <c r="D38">
        <v>2004</v>
      </c>
      <c r="E38" t="s">
        <v>105</v>
      </c>
      <c r="F38">
        <v>171</v>
      </c>
      <c r="G38">
        <v>4.3</v>
      </c>
      <c r="H38">
        <v>4.5999999999999996</v>
      </c>
      <c r="I38">
        <v>36</v>
      </c>
    </row>
    <row r="39" spans="4:9" x14ac:dyDescent="0.25">
      <c r="D39">
        <v>2004</v>
      </c>
      <c r="E39" t="s">
        <v>104</v>
      </c>
      <c r="F39">
        <v>48</v>
      </c>
      <c r="G39">
        <v>4.5999999999999996</v>
      </c>
      <c r="H39">
        <v>4.5999999999999996</v>
      </c>
      <c r="I39">
        <v>21</v>
      </c>
    </row>
    <row r="40" spans="4:9" x14ac:dyDescent="0.25">
      <c r="D40">
        <v>2004</v>
      </c>
      <c r="E40" t="s">
        <v>119</v>
      </c>
      <c r="F40">
        <v>133</v>
      </c>
      <c r="G40">
        <v>4.2</v>
      </c>
      <c r="H40">
        <v>3.7</v>
      </c>
      <c r="I40">
        <v>33</v>
      </c>
    </row>
    <row r="41" spans="4:9" x14ac:dyDescent="0.25">
      <c r="D41">
        <v>2004</v>
      </c>
      <c r="E41" t="s">
        <v>115</v>
      </c>
      <c r="F41">
        <v>177</v>
      </c>
      <c r="G41">
        <v>4.0999999999999996</v>
      </c>
      <c r="H41">
        <v>3.9</v>
      </c>
      <c r="I41">
        <v>36</v>
      </c>
    </row>
    <row r="42" spans="4:9" x14ac:dyDescent="0.25">
      <c r="D42">
        <v>2004</v>
      </c>
      <c r="E42" t="s">
        <v>107</v>
      </c>
      <c r="F42">
        <v>44</v>
      </c>
      <c r="G42">
        <v>4.3</v>
      </c>
      <c r="H42">
        <v>4.5999999999999996</v>
      </c>
      <c r="I42">
        <v>15</v>
      </c>
    </row>
    <row r="43" spans="4:9" x14ac:dyDescent="0.25">
      <c r="D43">
        <v>2004</v>
      </c>
      <c r="E43" t="s">
        <v>109</v>
      </c>
      <c r="F43">
        <v>10</v>
      </c>
      <c r="G43">
        <v>4.7</v>
      </c>
      <c r="H43">
        <v>4.5999999999999996</v>
      </c>
      <c r="I43">
        <v>22</v>
      </c>
    </row>
    <row r="44" spans="4:9" x14ac:dyDescent="0.25">
      <c r="D44">
        <v>2004</v>
      </c>
      <c r="E44" t="s">
        <v>133</v>
      </c>
      <c r="F44">
        <v>111</v>
      </c>
      <c r="G44">
        <v>3.9</v>
      </c>
      <c r="H44">
        <v>3.6</v>
      </c>
      <c r="I44">
        <v>39</v>
      </c>
    </row>
    <row r="45" spans="4:9" x14ac:dyDescent="0.25">
      <c r="D45">
        <v>2004</v>
      </c>
      <c r="E45" t="s">
        <v>114</v>
      </c>
      <c r="F45">
        <v>126</v>
      </c>
      <c r="G45">
        <v>4.4000000000000004</v>
      </c>
      <c r="H45">
        <v>4.3</v>
      </c>
      <c r="I45">
        <v>28</v>
      </c>
    </row>
    <row r="46" spans="4:9" x14ac:dyDescent="0.25">
      <c r="D46">
        <v>2004</v>
      </c>
      <c r="E46" t="s">
        <v>113</v>
      </c>
      <c r="F46">
        <v>77</v>
      </c>
      <c r="G46">
        <v>4.4000000000000004</v>
      </c>
      <c r="H46">
        <v>3.8</v>
      </c>
      <c r="I46">
        <v>20</v>
      </c>
    </row>
    <row r="47" spans="4:9" x14ac:dyDescent="0.25">
      <c r="D47">
        <v>2004</v>
      </c>
      <c r="E47" t="s">
        <v>116</v>
      </c>
      <c r="F47">
        <v>2</v>
      </c>
      <c r="G47">
        <v>4.2</v>
      </c>
      <c r="H47">
        <v>4.4000000000000004</v>
      </c>
      <c r="I47">
        <v>36</v>
      </c>
    </row>
    <row r="48" spans="4:9" x14ac:dyDescent="0.25">
      <c r="D48">
        <v>2004</v>
      </c>
      <c r="E48" t="s">
        <v>122</v>
      </c>
      <c r="F48">
        <v>121</v>
      </c>
      <c r="G48">
        <v>4</v>
      </c>
      <c r="H48">
        <v>3.6</v>
      </c>
      <c r="I48">
        <v>32</v>
      </c>
    </row>
    <row r="49" spans="4:9" x14ac:dyDescent="0.25">
      <c r="D49">
        <v>2004</v>
      </c>
      <c r="E49" t="s">
        <v>110</v>
      </c>
      <c r="F49">
        <v>-2</v>
      </c>
      <c r="G49">
        <v>4.5</v>
      </c>
      <c r="H49">
        <v>4.5</v>
      </c>
      <c r="I49">
        <v>35</v>
      </c>
    </row>
    <row r="50" spans="4:9" x14ac:dyDescent="0.25">
      <c r="D50">
        <v>2004</v>
      </c>
      <c r="E50" t="s">
        <v>118</v>
      </c>
      <c r="F50">
        <v>16</v>
      </c>
      <c r="G50">
        <v>3.7</v>
      </c>
      <c r="H50">
        <v>4</v>
      </c>
      <c r="I50">
        <v>38</v>
      </c>
    </row>
    <row r="51" spans="4:9" x14ac:dyDescent="0.25">
      <c r="D51">
        <v>2004</v>
      </c>
      <c r="E51" t="s">
        <v>117</v>
      </c>
      <c r="F51">
        <v>-57</v>
      </c>
      <c r="G51">
        <v>4</v>
      </c>
      <c r="H51">
        <v>4.5999999999999996</v>
      </c>
      <c r="I51">
        <v>33</v>
      </c>
    </row>
    <row r="52" spans="4:9" x14ac:dyDescent="0.25">
      <c r="D52">
        <v>2004</v>
      </c>
      <c r="E52" t="s">
        <v>108</v>
      </c>
      <c r="F52">
        <v>-95</v>
      </c>
      <c r="G52">
        <v>4.5</v>
      </c>
      <c r="H52">
        <v>4.5999999999999996</v>
      </c>
      <c r="I52">
        <v>30</v>
      </c>
    </row>
    <row r="53" spans="4:9" x14ac:dyDescent="0.25">
      <c r="D53">
        <v>2004</v>
      </c>
      <c r="E53" t="s">
        <v>123</v>
      </c>
      <c r="F53">
        <v>3</v>
      </c>
      <c r="G53">
        <v>5.0999999999999996</v>
      </c>
      <c r="H53">
        <v>3.9</v>
      </c>
      <c r="I53">
        <v>32</v>
      </c>
    </row>
    <row r="54" spans="4:9" x14ac:dyDescent="0.25">
      <c r="D54">
        <v>2004</v>
      </c>
      <c r="E54" t="s">
        <v>126</v>
      </c>
      <c r="F54">
        <v>72</v>
      </c>
      <c r="G54">
        <v>4.5</v>
      </c>
      <c r="H54">
        <v>3.6</v>
      </c>
      <c r="I54">
        <v>33</v>
      </c>
    </row>
    <row r="55" spans="4:9" x14ac:dyDescent="0.25">
      <c r="D55">
        <v>2004</v>
      </c>
      <c r="E55" t="s">
        <v>130</v>
      </c>
      <c r="F55">
        <v>-122</v>
      </c>
      <c r="G55">
        <v>4</v>
      </c>
      <c r="H55">
        <v>3.7</v>
      </c>
      <c r="I55">
        <v>18</v>
      </c>
    </row>
    <row r="56" spans="4:9" x14ac:dyDescent="0.25">
      <c r="D56">
        <v>2004</v>
      </c>
      <c r="E56" t="s">
        <v>106</v>
      </c>
      <c r="F56">
        <v>-73</v>
      </c>
      <c r="G56">
        <v>4.3</v>
      </c>
      <c r="H56">
        <v>4.5</v>
      </c>
      <c r="I56">
        <v>15</v>
      </c>
    </row>
    <row r="57" spans="4:9" x14ac:dyDescent="0.25">
      <c r="D57">
        <v>2004</v>
      </c>
      <c r="E57" t="s">
        <v>111</v>
      </c>
      <c r="F57">
        <v>49</v>
      </c>
      <c r="G57">
        <v>4.2</v>
      </c>
      <c r="H57">
        <v>3.6</v>
      </c>
      <c r="I57">
        <v>34</v>
      </c>
    </row>
    <row r="58" spans="4:9" x14ac:dyDescent="0.25">
      <c r="D58">
        <v>2004</v>
      </c>
      <c r="E58" t="s">
        <v>131</v>
      </c>
      <c r="F58">
        <v>-30</v>
      </c>
      <c r="G58">
        <v>3.9</v>
      </c>
      <c r="H58">
        <v>4.4000000000000004</v>
      </c>
      <c r="I58">
        <v>30</v>
      </c>
    </row>
    <row r="59" spans="4:9" x14ac:dyDescent="0.25">
      <c r="D59">
        <v>2004</v>
      </c>
      <c r="E59" t="s">
        <v>134</v>
      </c>
      <c r="F59">
        <v>-44</v>
      </c>
      <c r="G59">
        <v>4.5</v>
      </c>
      <c r="H59">
        <v>4.3</v>
      </c>
      <c r="I59">
        <v>28</v>
      </c>
    </row>
    <row r="60" spans="4:9" x14ac:dyDescent="0.25">
      <c r="D60">
        <v>2004</v>
      </c>
      <c r="E60" t="s">
        <v>121</v>
      </c>
      <c r="F60">
        <v>-3</v>
      </c>
      <c r="G60">
        <v>3.8</v>
      </c>
      <c r="H60">
        <v>4.0999999999999996</v>
      </c>
      <c r="I60">
        <v>27</v>
      </c>
    </row>
    <row r="61" spans="4:9" x14ac:dyDescent="0.25">
      <c r="D61">
        <v>2004</v>
      </c>
      <c r="E61" t="s">
        <v>129</v>
      </c>
      <c r="F61">
        <v>-54</v>
      </c>
      <c r="G61">
        <v>4.4000000000000004</v>
      </c>
      <c r="H61">
        <v>3.8</v>
      </c>
      <c r="I61">
        <v>24</v>
      </c>
    </row>
    <row r="62" spans="4:9" x14ac:dyDescent="0.25">
      <c r="D62">
        <v>2004</v>
      </c>
      <c r="E62" t="s">
        <v>124</v>
      </c>
      <c r="F62">
        <v>-112</v>
      </c>
      <c r="G62">
        <v>3.9</v>
      </c>
      <c r="H62">
        <v>4.2</v>
      </c>
      <c r="I62">
        <v>22</v>
      </c>
    </row>
    <row r="63" spans="4:9" x14ac:dyDescent="0.25">
      <c r="D63">
        <v>2004</v>
      </c>
      <c r="E63" t="s">
        <v>135</v>
      </c>
      <c r="F63">
        <v>-38</v>
      </c>
      <c r="G63">
        <v>3.5</v>
      </c>
      <c r="H63">
        <v>4.7</v>
      </c>
      <c r="I63">
        <v>30</v>
      </c>
    </row>
    <row r="64" spans="4:9" x14ac:dyDescent="0.25">
      <c r="D64">
        <v>2004</v>
      </c>
      <c r="E64" t="s">
        <v>132</v>
      </c>
      <c r="F64">
        <v>-114</v>
      </c>
      <c r="G64">
        <v>3.8</v>
      </c>
      <c r="H64">
        <v>4.3</v>
      </c>
      <c r="I64">
        <v>28</v>
      </c>
    </row>
    <row r="65" spans="4:9" x14ac:dyDescent="0.25">
      <c r="D65">
        <v>2004</v>
      </c>
      <c r="E65" t="s">
        <v>120</v>
      </c>
      <c r="F65">
        <v>-79</v>
      </c>
      <c r="G65">
        <v>3.5</v>
      </c>
      <c r="H65">
        <v>4.3</v>
      </c>
      <c r="I65">
        <v>25</v>
      </c>
    </row>
    <row r="66" spans="4:9" x14ac:dyDescent="0.25">
      <c r="D66">
        <v>2004</v>
      </c>
      <c r="E66" t="s">
        <v>128</v>
      </c>
      <c r="F66">
        <v>-19</v>
      </c>
      <c r="G66">
        <v>4.0999999999999996</v>
      </c>
      <c r="H66">
        <v>4.0999999999999996</v>
      </c>
      <c r="I66">
        <v>28</v>
      </c>
    </row>
    <row r="67" spans="4:9" x14ac:dyDescent="0.25">
      <c r="D67">
        <v>2004</v>
      </c>
      <c r="E67" t="s">
        <v>112</v>
      </c>
      <c r="F67">
        <v>-193</v>
      </c>
      <c r="G67">
        <v>3.5</v>
      </c>
      <c r="H67">
        <v>4</v>
      </c>
      <c r="I67">
        <v>21</v>
      </c>
    </row>
    <row r="68" spans="4:9" x14ac:dyDescent="0.25">
      <c r="D68">
        <v>2004</v>
      </c>
      <c r="E68" t="s">
        <v>125</v>
      </c>
      <c r="F68">
        <v>-25</v>
      </c>
      <c r="G68">
        <v>3.7</v>
      </c>
      <c r="H68">
        <v>3.1</v>
      </c>
      <c r="I68">
        <v>26</v>
      </c>
    </row>
    <row r="69" spans="4:9" x14ac:dyDescent="0.25">
      <c r="D69">
        <v>2004</v>
      </c>
      <c r="E69" t="s">
        <v>127</v>
      </c>
      <c r="F69">
        <v>-100</v>
      </c>
      <c r="G69">
        <v>3.8</v>
      </c>
      <c r="H69">
        <v>4.0999999999999996</v>
      </c>
      <c r="I69">
        <v>29</v>
      </c>
    </row>
    <row r="70" spans="4:9" x14ac:dyDescent="0.25">
      <c r="D70">
        <v>2005</v>
      </c>
      <c r="E70" t="s">
        <v>110</v>
      </c>
      <c r="F70">
        <v>181</v>
      </c>
      <c r="G70">
        <v>4.7</v>
      </c>
      <c r="H70">
        <v>3.6</v>
      </c>
      <c r="I70">
        <v>27</v>
      </c>
    </row>
    <row r="71" spans="4:9" x14ac:dyDescent="0.25">
      <c r="D71">
        <v>2005</v>
      </c>
      <c r="E71" t="s">
        <v>105</v>
      </c>
      <c r="F71">
        <v>192</v>
      </c>
      <c r="G71">
        <v>3.7</v>
      </c>
      <c r="H71">
        <v>4.4000000000000004</v>
      </c>
      <c r="I71">
        <v>31</v>
      </c>
    </row>
    <row r="72" spans="4:9" x14ac:dyDescent="0.25">
      <c r="D72">
        <v>2005</v>
      </c>
      <c r="E72" t="s">
        <v>134</v>
      </c>
      <c r="F72">
        <v>108</v>
      </c>
      <c r="G72">
        <v>4.7</v>
      </c>
      <c r="H72">
        <v>3.9</v>
      </c>
      <c r="I72">
        <v>37</v>
      </c>
    </row>
    <row r="73" spans="4:9" x14ac:dyDescent="0.25">
      <c r="D73">
        <v>2005</v>
      </c>
      <c r="E73" t="s">
        <v>116</v>
      </c>
      <c r="F73">
        <v>71</v>
      </c>
      <c r="G73">
        <v>4.2</v>
      </c>
      <c r="H73">
        <v>4.3</v>
      </c>
      <c r="I73">
        <v>44</v>
      </c>
    </row>
    <row r="74" spans="4:9" x14ac:dyDescent="0.25">
      <c r="D74">
        <v>2005</v>
      </c>
      <c r="E74" t="s">
        <v>119</v>
      </c>
      <c r="F74">
        <v>106</v>
      </c>
      <c r="G74">
        <v>4.5</v>
      </c>
      <c r="H74">
        <v>3.5</v>
      </c>
      <c r="I74">
        <v>20</v>
      </c>
    </row>
    <row r="75" spans="4:9" x14ac:dyDescent="0.25">
      <c r="D75">
        <v>2005</v>
      </c>
      <c r="E75" t="s">
        <v>104</v>
      </c>
      <c r="F75">
        <v>78</v>
      </c>
      <c r="G75">
        <v>4.5999999999999996</v>
      </c>
      <c r="H75">
        <v>4.0999999999999996</v>
      </c>
      <c r="I75">
        <v>31</v>
      </c>
    </row>
    <row r="76" spans="4:9" x14ac:dyDescent="0.25">
      <c r="D76">
        <v>2005</v>
      </c>
      <c r="E76" t="s">
        <v>113</v>
      </c>
      <c r="F76">
        <v>137</v>
      </c>
      <c r="G76">
        <v>4.7</v>
      </c>
      <c r="H76">
        <v>4</v>
      </c>
      <c r="I76">
        <v>36</v>
      </c>
    </row>
    <row r="77" spans="4:9" x14ac:dyDescent="0.25">
      <c r="D77">
        <v>2005</v>
      </c>
      <c r="E77" t="s">
        <v>118</v>
      </c>
      <c r="F77">
        <v>132</v>
      </c>
      <c r="G77">
        <v>3.4</v>
      </c>
      <c r="H77">
        <v>3.6</v>
      </c>
      <c r="I77">
        <v>42</v>
      </c>
    </row>
    <row r="78" spans="4:9" x14ac:dyDescent="0.25">
      <c r="D78">
        <v>2005</v>
      </c>
      <c r="E78" t="s">
        <v>122</v>
      </c>
      <c r="F78">
        <v>131</v>
      </c>
      <c r="G78">
        <v>4</v>
      </c>
      <c r="H78">
        <v>3.4</v>
      </c>
      <c r="I78">
        <v>30</v>
      </c>
    </row>
    <row r="79" spans="4:9" x14ac:dyDescent="0.25">
      <c r="D79">
        <v>2005</v>
      </c>
      <c r="E79" t="s">
        <v>115</v>
      </c>
      <c r="F79">
        <v>41</v>
      </c>
      <c r="G79">
        <v>3.4</v>
      </c>
      <c r="H79">
        <v>3.6</v>
      </c>
      <c r="I79">
        <v>18</v>
      </c>
    </row>
    <row r="80" spans="4:9" x14ac:dyDescent="0.25">
      <c r="D80">
        <v>2005</v>
      </c>
      <c r="E80" t="s">
        <v>106</v>
      </c>
      <c r="F80">
        <v>-66</v>
      </c>
      <c r="G80">
        <v>4</v>
      </c>
      <c r="H80">
        <v>4.7</v>
      </c>
      <c r="I80">
        <v>27</v>
      </c>
    </row>
    <row r="81" spans="4:9" x14ac:dyDescent="0.25">
      <c r="D81">
        <v>2005</v>
      </c>
      <c r="E81" t="s">
        <v>128</v>
      </c>
      <c r="F81">
        <v>92</v>
      </c>
      <c r="G81">
        <v>3.9</v>
      </c>
      <c r="H81">
        <v>3.9</v>
      </c>
      <c r="I81">
        <v>28</v>
      </c>
    </row>
    <row r="82" spans="4:9" x14ac:dyDescent="0.25">
      <c r="D82">
        <v>2005</v>
      </c>
      <c r="E82" t="s">
        <v>125</v>
      </c>
      <c r="F82">
        <v>66</v>
      </c>
      <c r="G82">
        <v>4.2</v>
      </c>
      <c r="H82">
        <v>4.0999999999999996</v>
      </c>
      <c r="I82">
        <v>28</v>
      </c>
    </row>
    <row r="83" spans="4:9" x14ac:dyDescent="0.25">
      <c r="D83">
        <v>2005</v>
      </c>
      <c r="E83" t="s">
        <v>123</v>
      </c>
      <c r="F83">
        <v>10</v>
      </c>
      <c r="G83">
        <v>4.8</v>
      </c>
      <c r="H83">
        <v>4.7</v>
      </c>
      <c r="I83">
        <v>29</v>
      </c>
    </row>
    <row r="84" spans="4:9" x14ac:dyDescent="0.25">
      <c r="D84">
        <v>2005</v>
      </c>
      <c r="E84" t="s">
        <v>124</v>
      </c>
      <c r="F84">
        <v>17</v>
      </c>
      <c r="G84">
        <v>3.6</v>
      </c>
      <c r="H84">
        <v>4.2</v>
      </c>
      <c r="I84">
        <v>26</v>
      </c>
    </row>
    <row r="85" spans="4:9" x14ac:dyDescent="0.25">
      <c r="D85">
        <v>2005</v>
      </c>
      <c r="E85" t="s">
        <v>120</v>
      </c>
      <c r="F85">
        <v>1</v>
      </c>
      <c r="G85">
        <v>4.3</v>
      </c>
      <c r="H85">
        <v>3.7</v>
      </c>
      <c r="I85">
        <v>31</v>
      </c>
    </row>
    <row r="86" spans="4:9" x14ac:dyDescent="0.25">
      <c r="D86">
        <v>2005</v>
      </c>
      <c r="E86" t="s">
        <v>135</v>
      </c>
      <c r="F86">
        <v>-76</v>
      </c>
      <c r="G86">
        <v>3.2</v>
      </c>
      <c r="H86">
        <v>4</v>
      </c>
      <c r="I86">
        <v>26</v>
      </c>
    </row>
    <row r="87" spans="4:9" x14ac:dyDescent="0.25">
      <c r="D87">
        <v>2005</v>
      </c>
      <c r="E87" t="s">
        <v>114</v>
      </c>
      <c r="F87">
        <v>-78</v>
      </c>
      <c r="G87">
        <v>3.9</v>
      </c>
      <c r="H87">
        <v>3.7</v>
      </c>
      <c r="I87">
        <v>27</v>
      </c>
    </row>
    <row r="88" spans="4:9" x14ac:dyDescent="0.25">
      <c r="D88">
        <v>2005</v>
      </c>
      <c r="E88" t="s">
        <v>109</v>
      </c>
      <c r="F88">
        <v>-38</v>
      </c>
      <c r="G88">
        <v>3.9</v>
      </c>
      <c r="H88">
        <v>4</v>
      </c>
      <c r="I88">
        <v>35</v>
      </c>
    </row>
    <row r="89" spans="4:9" x14ac:dyDescent="0.25">
      <c r="D89">
        <v>2005</v>
      </c>
      <c r="E89" t="s">
        <v>121</v>
      </c>
      <c r="F89">
        <v>26</v>
      </c>
      <c r="G89">
        <v>4</v>
      </c>
      <c r="H89">
        <v>3.5</v>
      </c>
      <c r="I89">
        <v>30</v>
      </c>
    </row>
    <row r="90" spans="4:9" x14ac:dyDescent="0.25">
      <c r="D90">
        <v>2005</v>
      </c>
      <c r="E90" t="s">
        <v>108</v>
      </c>
      <c r="F90">
        <v>-122</v>
      </c>
      <c r="G90">
        <v>3.8</v>
      </c>
      <c r="H90">
        <v>4.2</v>
      </c>
      <c r="I90">
        <v>20</v>
      </c>
    </row>
    <row r="91" spans="4:9" x14ac:dyDescent="0.25">
      <c r="D91">
        <v>2005</v>
      </c>
      <c r="E91" t="s">
        <v>107</v>
      </c>
      <c r="F91">
        <v>-46</v>
      </c>
      <c r="G91">
        <v>3.4</v>
      </c>
      <c r="H91">
        <v>4</v>
      </c>
      <c r="I91">
        <v>21</v>
      </c>
    </row>
    <row r="92" spans="4:9" x14ac:dyDescent="0.25">
      <c r="D92">
        <v>2005</v>
      </c>
      <c r="E92" t="s">
        <v>130</v>
      </c>
      <c r="F92">
        <v>-93</v>
      </c>
      <c r="G92">
        <v>3.8</v>
      </c>
      <c r="H92">
        <v>4</v>
      </c>
      <c r="I92">
        <v>19</v>
      </c>
    </row>
    <row r="93" spans="4:9" x14ac:dyDescent="0.25">
      <c r="D93">
        <v>2005</v>
      </c>
      <c r="E93" t="s">
        <v>133</v>
      </c>
      <c r="F93">
        <v>-96</v>
      </c>
      <c r="G93">
        <v>3.8</v>
      </c>
      <c r="H93">
        <v>4.5</v>
      </c>
      <c r="I93">
        <v>30</v>
      </c>
    </row>
    <row r="94" spans="4:9" x14ac:dyDescent="0.25">
      <c r="D94">
        <v>2005</v>
      </c>
      <c r="E94" t="s">
        <v>111</v>
      </c>
      <c r="F94">
        <v>-34</v>
      </c>
      <c r="G94">
        <v>3.6</v>
      </c>
      <c r="H94">
        <v>3.7</v>
      </c>
      <c r="I94">
        <v>26</v>
      </c>
    </row>
    <row r="95" spans="4:9" x14ac:dyDescent="0.25">
      <c r="D95">
        <v>2005</v>
      </c>
      <c r="E95" t="s">
        <v>131</v>
      </c>
      <c r="F95">
        <v>-171</v>
      </c>
      <c r="G95">
        <v>4.2</v>
      </c>
      <c r="H95">
        <v>4.5999999999999996</v>
      </c>
      <c r="I95">
        <v>16</v>
      </c>
    </row>
    <row r="96" spans="4:9" x14ac:dyDescent="0.25">
      <c r="D96">
        <v>2005</v>
      </c>
      <c r="E96" t="s">
        <v>127</v>
      </c>
      <c r="F96">
        <v>58</v>
      </c>
      <c r="G96">
        <v>4.3</v>
      </c>
      <c r="H96">
        <v>3.7</v>
      </c>
      <c r="I96">
        <v>34</v>
      </c>
    </row>
    <row r="97" spans="4:9" x14ac:dyDescent="0.25">
      <c r="D97">
        <v>2005</v>
      </c>
      <c r="E97" t="s">
        <v>129</v>
      </c>
      <c r="F97">
        <v>-91</v>
      </c>
      <c r="G97">
        <v>3.6</v>
      </c>
      <c r="H97">
        <v>4.2</v>
      </c>
      <c r="I97">
        <v>31</v>
      </c>
    </row>
    <row r="98" spans="4:9" x14ac:dyDescent="0.25">
      <c r="D98">
        <v>2005</v>
      </c>
      <c r="E98" t="s">
        <v>126</v>
      </c>
      <c r="F98">
        <v>-115</v>
      </c>
      <c r="G98">
        <v>3.5</v>
      </c>
      <c r="H98">
        <v>3.9</v>
      </c>
      <c r="I98">
        <v>28</v>
      </c>
    </row>
    <row r="99" spans="4:9" x14ac:dyDescent="0.25">
      <c r="D99">
        <v>2005</v>
      </c>
      <c r="E99" t="s">
        <v>112</v>
      </c>
      <c r="F99">
        <v>-189</v>
      </c>
      <c r="G99">
        <v>3.9</v>
      </c>
      <c r="H99">
        <v>3.8</v>
      </c>
      <c r="I99">
        <v>26</v>
      </c>
    </row>
    <row r="100" spans="4:9" x14ac:dyDescent="0.25">
      <c r="D100">
        <v>2005</v>
      </c>
      <c r="E100" t="s">
        <v>117</v>
      </c>
      <c r="F100">
        <v>-163</v>
      </c>
      <c r="G100">
        <v>4</v>
      </c>
      <c r="H100">
        <v>4.3</v>
      </c>
      <c r="I100">
        <v>19</v>
      </c>
    </row>
    <row r="101" spans="4:9" x14ac:dyDescent="0.25">
      <c r="D101">
        <v>2005</v>
      </c>
      <c r="E101" t="s">
        <v>132</v>
      </c>
      <c r="F101">
        <v>-69</v>
      </c>
      <c r="G101">
        <v>3.8</v>
      </c>
      <c r="H101">
        <v>4.2</v>
      </c>
      <c r="I101">
        <v>23</v>
      </c>
    </row>
    <row r="102" spans="4:9" x14ac:dyDescent="0.25">
      <c r="D102">
        <v>2006</v>
      </c>
      <c r="E102" t="s">
        <v>111</v>
      </c>
      <c r="F102">
        <v>152</v>
      </c>
      <c r="G102">
        <v>3.4</v>
      </c>
      <c r="H102">
        <v>3.3</v>
      </c>
      <c r="I102">
        <v>40</v>
      </c>
    </row>
    <row r="103" spans="4:9" x14ac:dyDescent="0.25">
      <c r="D103">
        <v>2006</v>
      </c>
      <c r="E103" t="s">
        <v>115</v>
      </c>
      <c r="F103">
        <v>148</v>
      </c>
      <c r="G103">
        <v>3.9</v>
      </c>
      <c r="H103">
        <v>3.9</v>
      </c>
      <c r="I103">
        <v>35</v>
      </c>
    </row>
    <row r="104" spans="4:9" x14ac:dyDescent="0.25">
      <c r="D104">
        <v>2006</v>
      </c>
      <c r="E104" t="s">
        <v>127</v>
      </c>
      <c r="F104">
        <v>172</v>
      </c>
      <c r="G104">
        <v>3.8</v>
      </c>
      <c r="H104">
        <v>4</v>
      </c>
      <c r="I104">
        <v>44</v>
      </c>
    </row>
    <row r="105" spans="4:9" x14ac:dyDescent="0.25">
      <c r="D105">
        <v>2006</v>
      </c>
      <c r="E105" t="s">
        <v>128</v>
      </c>
      <c r="F105">
        <v>97</v>
      </c>
      <c r="G105">
        <v>5</v>
      </c>
      <c r="H105">
        <v>3.5</v>
      </c>
      <c r="I105">
        <v>24</v>
      </c>
    </row>
    <row r="106" spans="4:9" x14ac:dyDescent="0.25">
      <c r="D106">
        <v>2006</v>
      </c>
      <c r="E106" t="s">
        <v>120</v>
      </c>
      <c r="F106">
        <v>-23</v>
      </c>
      <c r="G106">
        <v>4.2</v>
      </c>
      <c r="H106">
        <v>3.5</v>
      </c>
      <c r="I106">
        <v>27</v>
      </c>
    </row>
    <row r="107" spans="4:9" x14ac:dyDescent="0.25">
      <c r="D107">
        <v>2006</v>
      </c>
      <c r="E107" t="s">
        <v>126</v>
      </c>
      <c r="F107">
        <v>21</v>
      </c>
      <c r="G107">
        <v>3.5</v>
      </c>
      <c r="H107">
        <v>4.5999999999999996</v>
      </c>
      <c r="I107">
        <v>25</v>
      </c>
    </row>
    <row r="108" spans="4:9" x14ac:dyDescent="0.25">
      <c r="D108">
        <v>2006</v>
      </c>
      <c r="E108" t="s">
        <v>119</v>
      </c>
      <c r="F108">
        <v>189</v>
      </c>
      <c r="G108">
        <v>4.9000000000000004</v>
      </c>
      <c r="H108">
        <v>4.2</v>
      </c>
      <c r="I108">
        <v>28</v>
      </c>
    </row>
    <row r="109" spans="4:9" x14ac:dyDescent="0.25">
      <c r="D109">
        <v>2006</v>
      </c>
      <c r="E109" t="s">
        <v>113</v>
      </c>
      <c r="F109">
        <v>14</v>
      </c>
      <c r="G109">
        <v>4.4000000000000004</v>
      </c>
      <c r="H109">
        <v>4.0999999999999996</v>
      </c>
      <c r="I109">
        <v>30</v>
      </c>
    </row>
    <row r="110" spans="4:9" x14ac:dyDescent="0.25">
      <c r="D110">
        <v>2006</v>
      </c>
      <c r="E110" t="s">
        <v>118</v>
      </c>
      <c r="F110">
        <v>-35</v>
      </c>
      <c r="G110">
        <v>3.9</v>
      </c>
      <c r="H110">
        <v>3.9</v>
      </c>
      <c r="I110">
        <v>22</v>
      </c>
    </row>
    <row r="111" spans="4:9" x14ac:dyDescent="0.25">
      <c r="D111">
        <v>2006</v>
      </c>
      <c r="E111" t="s">
        <v>133</v>
      </c>
      <c r="F111">
        <v>-11</v>
      </c>
      <c r="G111">
        <v>3.7</v>
      </c>
      <c r="H111">
        <v>4.7</v>
      </c>
      <c r="I111">
        <v>24</v>
      </c>
    </row>
    <row r="112" spans="4:9" x14ac:dyDescent="0.25">
      <c r="D112">
        <v>2006</v>
      </c>
      <c r="E112" t="s">
        <v>122</v>
      </c>
      <c r="F112">
        <v>38</v>
      </c>
      <c r="G112">
        <v>4.2</v>
      </c>
      <c r="H112">
        <v>3.5</v>
      </c>
      <c r="I112">
        <v>29</v>
      </c>
    </row>
    <row r="113" spans="4:9" x14ac:dyDescent="0.25">
      <c r="D113">
        <v>2006</v>
      </c>
      <c r="E113" t="s">
        <v>104</v>
      </c>
      <c r="F113">
        <v>16</v>
      </c>
      <c r="G113">
        <v>4.2</v>
      </c>
      <c r="H113">
        <v>4.2</v>
      </c>
      <c r="I113">
        <v>30</v>
      </c>
    </row>
    <row r="114" spans="4:9" x14ac:dyDescent="0.25">
      <c r="D114">
        <v>2006</v>
      </c>
      <c r="E114" t="s">
        <v>117</v>
      </c>
      <c r="F114">
        <v>91</v>
      </c>
      <c r="G114">
        <v>3.7</v>
      </c>
      <c r="H114">
        <v>4.9000000000000004</v>
      </c>
      <c r="I114">
        <v>19</v>
      </c>
    </row>
    <row r="115" spans="4:9" x14ac:dyDescent="0.25">
      <c r="D115">
        <v>2006</v>
      </c>
      <c r="E115" t="s">
        <v>109</v>
      </c>
      <c r="F115">
        <v>-45</v>
      </c>
      <c r="G115">
        <v>4.0999999999999996</v>
      </c>
      <c r="H115">
        <v>2.8</v>
      </c>
      <c r="I115">
        <v>36</v>
      </c>
    </row>
    <row r="116" spans="4:9" x14ac:dyDescent="0.25">
      <c r="D116">
        <v>2006</v>
      </c>
      <c r="E116" t="s">
        <v>123</v>
      </c>
      <c r="F116">
        <v>-36</v>
      </c>
      <c r="G116">
        <v>5.5</v>
      </c>
      <c r="H116">
        <v>3.7</v>
      </c>
      <c r="I116">
        <v>26</v>
      </c>
    </row>
    <row r="117" spans="4:9" x14ac:dyDescent="0.25">
      <c r="D117">
        <v>2006</v>
      </c>
      <c r="E117" t="s">
        <v>114</v>
      </c>
      <c r="F117">
        <v>70</v>
      </c>
      <c r="G117">
        <v>4.8</v>
      </c>
      <c r="H117">
        <v>4.5</v>
      </c>
      <c r="I117">
        <v>29</v>
      </c>
    </row>
    <row r="118" spans="4:9" x14ac:dyDescent="0.25">
      <c r="D118">
        <v>2006</v>
      </c>
      <c r="E118" t="s">
        <v>116</v>
      </c>
      <c r="F118">
        <v>42</v>
      </c>
      <c r="G118">
        <v>3.7</v>
      </c>
      <c r="H118">
        <v>4.2</v>
      </c>
      <c r="I118">
        <v>31</v>
      </c>
    </row>
    <row r="119" spans="4:9" x14ac:dyDescent="0.25">
      <c r="D119">
        <v>2006</v>
      </c>
      <c r="E119" t="s">
        <v>130</v>
      </c>
      <c r="F119">
        <v>-164</v>
      </c>
      <c r="G119">
        <v>3.9</v>
      </c>
      <c r="H119">
        <v>4</v>
      </c>
      <c r="I119">
        <v>23</v>
      </c>
    </row>
    <row r="120" spans="4:9" x14ac:dyDescent="0.25">
      <c r="D120">
        <v>2006</v>
      </c>
      <c r="E120" t="s">
        <v>110</v>
      </c>
      <c r="F120">
        <v>-6</v>
      </c>
      <c r="G120">
        <v>4</v>
      </c>
      <c r="H120">
        <v>4.5999999999999996</v>
      </c>
      <c r="I120">
        <v>26</v>
      </c>
    </row>
    <row r="121" spans="4:9" x14ac:dyDescent="0.25">
      <c r="D121">
        <v>2006</v>
      </c>
      <c r="E121" t="s">
        <v>124</v>
      </c>
      <c r="F121">
        <v>75</v>
      </c>
      <c r="G121">
        <v>4.0999999999999996</v>
      </c>
      <c r="H121">
        <v>3.9</v>
      </c>
      <c r="I121">
        <v>31</v>
      </c>
    </row>
    <row r="122" spans="4:9" x14ac:dyDescent="0.25">
      <c r="D122">
        <v>2006</v>
      </c>
      <c r="E122" t="s">
        <v>121</v>
      </c>
      <c r="F122">
        <v>-142</v>
      </c>
      <c r="G122">
        <v>3.8</v>
      </c>
      <c r="H122">
        <v>3.9</v>
      </c>
      <c r="I122">
        <v>20</v>
      </c>
    </row>
    <row r="123" spans="4:9" x14ac:dyDescent="0.25">
      <c r="D123">
        <v>2006</v>
      </c>
      <c r="E123" t="s">
        <v>132</v>
      </c>
      <c r="F123">
        <v>-118</v>
      </c>
      <c r="G123">
        <v>3.6</v>
      </c>
      <c r="H123">
        <v>4.4000000000000004</v>
      </c>
      <c r="I123">
        <v>27</v>
      </c>
    </row>
    <row r="124" spans="4:9" x14ac:dyDescent="0.25">
      <c r="D124">
        <v>2006</v>
      </c>
      <c r="E124" t="s">
        <v>105</v>
      </c>
      <c r="F124">
        <v>67</v>
      </c>
      <c r="G124">
        <v>4</v>
      </c>
      <c r="H124">
        <v>5.3</v>
      </c>
      <c r="I124">
        <v>26</v>
      </c>
    </row>
    <row r="125" spans="4:9" x14ac:dyDescent="0.25">
      <c r="D125">
        <v>2006</v>
      </c>
      <c r="E125" t="s">
        <v>134</v>
      </c>
      <c r="F125">
        <v>-7</v>
      </c>
      <c r="G125">
        <v>4.7</v>
      </c>
      <c r="H125">
        <v>4</v>
      </c>
      <c r="I125">
        <v>28</v>
      </c>
    </row>
    <row r="126" spans="4:9" x14ac:dyDescent="0.25">
      <c r="D126">
        <v>2006</v>
      </c>
      <c r="E126" t="s">
        <v>131</v>
      </c>
      <c r="F126">
        <v>-99</v>
      </c>
      <c r="G126">
        <v>3.9</v>
      </c>
      <c r="H126">
        <v>4.4000000000000004</v>
      </c>
      <c r="I126">
        <v>22</v>
      </c>
    </row>
    <row r="127" spans="4:9" x14ac:dyDescent="0.25">
      <c r="D127">
        <v>2006</v>
      </c>
      <c r="E127" t="s">
        <v>107</v>
      </c>
      <c r="F127">
        <v>-65</v>
      </c>
      <c r="G127">
        <v>3.9</v>
      </c>
      <c r="H127">
        <v>4.0999999999999996</v>
      </c>
      <c r="I127">
        <v>33</v>
      </c>
    </row>
    <row r="128" spans="4:9" x14ac:dyDescent="0.25">
      <c r="D128">
        <v>2006</v>
      </c>
      <c r="E128" t="s">
        <v>125</v>
      </c>
      <c r="F128">
        <v>-69</v>
      </c>
      <c r="G128">
        <v>4.5</v>
      </c>
      <c r="H128">
        <v>4.5</v>
      </c>
      <c r="I128">
        <v>12</v>
      </c>
    </row>
    <row r="129" spans="4:9" x14ac:dyDescent="0.25">
      <c r="D129">
        <v>2006</v>
      </c>
      <c r="E129" t="s">
        <v>106</v>
      </c>
      <c r="F129">
        <v>-14</v>
      </c>
      <c r="G129">
        <v>4.3</v>
      </c>
      <c r="H129">
        <v>4.9000000000000004</v>
      </c>
      <c r="I129">
        <v>32</v>
      </c>
    </row>
    <row r="130" spans="4:9" x14ac:dyDescent="0.25">
      <c r="D130">
        <v>2006</v>
      </c>
      <c r="E130" t="s">
        <v>135</v>
      </c>
      <c r="F130">
        <v>-75</v>
      </c>
      <c r="G130">
        <v>3.2</v>
      </c>
      <c r="H130">
        <v>4.0999999999999996</v>
      </c>
      <c r="I130">
        <v>33</v>
      </c>
    </row>
    <row r="131" spans="4:9" x14ac:dyDescent="0.25">
      <c r="D131">
        <v>2006</v>
      </c>
      <c r="E131" t="s">
        <v>129</v>
      </c>
      <c r="F131">
        <v>-93</v>
      </c>
      <c r="G131">
        <v>3.7</v>
      </c>
      <c r="H131">
        <v>4.0999999999999996</v>
      </c>
      <c r="I131">
        <v>30</v>
      </c>
    </row>
    <row r="132" spans="4:9" x14ac:dyDescent="0.25">
      <c r="D132">
        <v>2006</v>
      </c>
      <c r="E132" t="s">
        <v>108</v>
      </c>
      <c r="F132">
        <v>-76</v>
      </c>
      <c r="G132">
        <v>4.7</v>
      </c>
      <c r="H132">
        <v>4.5999999999999996</v>
      </c>
      <c r="I132">
        <v>28</v>
      </c>
    </row>
    <row r="133" spans="4:9" x14ac:dyDescent="0.25">
      <c r="D133">
        <v>2006</v>
      </c>
      <c r="E133" t="s">
        <v>112</v>
      </c>
      <c r="F133">
        <v>-114</v>
      </c>
      <c r="G133">
        <v>5</v>
      </c>
      <c r="H133">
        <v>4.0999999999999996</v>
      </c>
      <c r="I133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65FE-429E-44DE-90F4-4C463507AF43}">
  <sheetPr codeName="Sheet11"/>
  <dimension ref="A1:I56"/>
  <sheetViews>
    <sheetView workbookViewId="0">
      <selection activeCell="E8" sqref="E8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51</v>
      </c>
    </row>
    <row r="2" spans="1:9" ht="15.75" thickBot="1" x14ac:dyDescent="0.3"/>
    <row r="3" spans="1:9" x14ac:dyDescent="0.25">
      <c r="A3" s="6" t="s">
        <v>52</v>
      </c>
      <c r="B3" s="6"/>
    </row>
    <row r="4" spans="1:9" x14ac:dyDescent="0.25">
      <c r="A4" t="s">
        <v>53</v>
      </c>
      <c r="B4">
        <v>0.99995972912029529</v>
      </c>
      <c r="E4" t="s">
        <v>136</v>
      </c>
    </row>
    <row r="5" spans="1:9" x14ac:dyDescent="0.25">
      <c r="A5" t="s">
        <v>54</v>
      </c>
      <c r="B5">
        <v>0.99991945986233444</v>
      </c>
    </row>
    <row r="6" spans="1:9" x14ac:dyDescent="0.25">
      <c r="A6" t="s">
        <v>55</v>
      </c>
      <c r="B6">
        <v>0.99990603650605692</v>
      </c>
    </row>
    <row r="7" spans="1:9" x14ac:dyDescent="0.25">
      <c r="A7" t="s">
        <v>56</v>
      </c>
      <c r="B7">
        <v>0.1421369583902731</v>
      </c>
      <c r="G7" t="s">
        <v>137</v>
      </c>
    </row>
    <row r="8" spans="1:9" ht="15.75" thickBot="1" x14ac:dyDescent="0.3">
      <c r="A8" s="7" t="s">
        <v>57</v>
      </c>
      <c r="B8" s="7">
        <v>29</v>
      </c>
      <c r="G8" t="s">
        <v>138</v>
      </c>
    </row>
    <row r="10" spans="1:9" ht="15.75" thickBot="1" x14ac:dyDescent="0.3">
      <c r="A10" t="s">
        <v>58</v>
      </c>
    </row>
    <row r="11" spans="1:9" x14ac:dyDescent="0.25">
      <c r="A11" s="9"/>
      <c r="B11" s="9" t="s">
        <v>63</v>
      </c>
      <c r="C11" s="9" t="s">
        <v>64</v>
      </c>
      <c r="D11" s="9" t="s">
        <v>65</v>
      </c>
      <c r="E11" s="9" t="s">
        <v>66</v>
      </c>
      <c r="F11" s="9" t="s">
        <v>67</v>
      </c>
    </row>
    <row r="12" spans="1:9" x14ac:dyDescent="0.25">
      <c r="A12" t="s">
        <v>59</v>
      </c>
      <c r="B12">
        <v>4</v>
      </c>
      <c r="C12">
        <v>6019.7427162483264</v>
      </c>
      <c r="D12">
        <v>1504.9356790620816</v>
      </c>
      <c r="E12">
        <v>74491.016939827678</v>
      </c>
      <c r="F12">
        <v>9.6841046703681946E-49</v>
      </c>
    </row>
    <row r="13" spans="1:9" x14ac:dyDescent="0.25">
      <c r="A13" t="s">
        <v>60</v>
      </c>
      <c r="B13">
        <v>24</v>
      </c>
      <c r="C13">
        <v>0.48486995857051746</v>
      </c>
      <c r="D13">
        <v>2.0202914940438226E-2</v>
      </c>
    </row>
    <row r="14" spans="1:9" ht="15.75" thickBot="1" x14ac:dyDescent="0.3">
      <c r="A14" s="7" t="s">
        <v>61</v>
      </c>
      <c r="B14" s="7">
        <v>28</v>
      </c>
      <c r="C14" s="7">
        <v>6020.2275862068973</v>
      </c>
      <c r="D14" s="7"/>
      <c r="E14" s="7"/>
      <c r="F14" s="7"/>
    </row>
    <row r="15" spans="1:9" ht="15.75" thickBot="1" x14ac:dyDescent="0.3"/>
    <row r="16" spans="1:9" x14ac:dyDescent="0.25">
      <c r="A16" s="9"/>
      <c r="B16" s="9" t="s">
        <v>68</v>
      </c>
      <c r="C16" s="9" t="s">
        <v>56</v>
      </c>
      <c r="D16" s="9" t="s">
        <v>69</v>
      </c>
      <c r="E16" s="9" t="s">
        <v>70</v>
      </c>
      <c r="F16" s="9" t="s">
        <v>71</v>
      </c>
      <c r="G16" s="9" t="s">
        <v>72</v>
      </c>
      <c r="H16" s="9" t="s">
        <v>73</v>
      </c>
      <c r="I16" s="9" t="s">
        <v>74</v>
      </c>
    </row>
    <row r="17" spans="1:9" x14ac:dyDescent="0.25">
      <c r="A17" t="s">
        <v>62</v>
      </c>
      <c r="B17">
        <v>1.7254203247889706</v>
      </c>
      <c r="C17">
        <v>0.65804734487689043</v>
      </c>
      <c r="D17">
        <v>2.6220306763972547</v>
      </c>
      <c r="E17">
        <v>1.4940285324380178E-2</v>
      </c>
      <c r="F17">
        <v>0.36727736563104463</v>
      </c>
      <c r="G17">
        <v>3.0835632839468965</v>
      </c>
      <c r="H17">
        <v>0.36727736563104463</v>
      </c>
      <c r="I17">
        <v>3.0835632839468965</v>
      </c>
    </row>
    <row r="18" spans="1:9" x14ac:dyDescent="0.25">
      <c r="A18" t="s">
        <v>139</v>
      </c>
      <c r="B18">
        <v>82.413561218161462</v>
      </c>
      <c r="C18">
        <v>1.1818814051501341</v>
      </c>
      <c r="D18">
        <v>69.730821433553643</v>
      </c>
      <c r="E18">
        <v>3.1840413347907167E-29</v>
      </c>
      <c r="F18">
        <v>79.97427790296986</v>
      </c>
      <c r="G18">
        <v>84.852844533353064</v>
      </c>
      <c r="H18">
        <v>79.97427790296986</v>
      </c>
      <c r="I18">
        <v>84.852844533353064</v>
      </c>
    </row>
    <row r="19" spans="1:9" x14ac:dyDescent="0.25">
      <c r="A19" t="s">
        <v>140</v>
      </c>
      <c r="B19">
        <v>334.11688119834145</v>
      </c>
      <c r="C19">
        <v>4.161650003811916</v>
      </c>
      <c r="D19">
        <v>80.284714210061594</v>
      </c>
      <c r="E19">
        <v>1.0965639937102975E-30</v>
      </c>
      <c r="F19">
        <v>325.52765780102777</v>
      </c>
      <c r="G19">
        <v>342.70610459565512</v>
      </c>
      <c r="H19">
        <v>325.52765780102777</v>
      </c>
      <c r="I19">
        <v>342.70610459565512</v>
      </c>
    </row>
    <row r="20" spans="1:9" x14ac:dyDescent="0.25">
      <c r="A20" t="s">
        <v>141</v>
      </c>
      <c r="B20">
        <v>-411.69733382427717</v>
      </c>
      <c r="C20">
        <v>3.0388579505701947</v>
      </c>
      <c r="D20">
        <v>-135.47764999908222</v>
      </c>
      <c r="E20">
        <v>3.9671149465506764E-36</v>
      </c>
      <c r="F20">
        <v>-417.96922833396496</v>
      </c>
      <c r="G20">
        <v>-405.42543931458937</v>
      </c>
      <c r="H20">
        <v>-417.96922833396496</v>
      </c>
      <c r="I20">
        <v>-405.42543931458937</v>
      </c>
    </row>
    <row r="21" spans="1:9" ht="15.75" thickBot="1" x14ac:dyDescent="0.3">
      <c r="A21" s="7" t="s">
        <v>142</v>
      </c>
      <c r="B21" s="7">
        <v>4.2704159411754254</v>
      </c>
      <c r="C21" s="7">
        <v>5.8389112727859169E-2</v>
      </c>
      <c r="D21" s="7">
        <v>73.137195303498487</v>
      </c>
      <c r="E21" s="7">
        <v>1.0188118839855572E-29</v>
      </c>
      <c r="F21" s="7">
        <v>4.149906736237206</v>
      </c>
      <c r="G21" s="7">
        <v>4.3909251461136449</v>
      </c>
      <c r="H21" s="7">
        <v>4.149906736237206</v>
      </c>
      <c r="I21" s="7">
        <v>4.3909251461136449</v>
      </c>
    </row>
    <row r="25" spans="1:9" x14ac:dyDescent="0.25">
      <c r="A25" t="s">
        <v>75</v>
      </c>
    </row>
    <row r="26" spans="1:9" ht="15.75" thickBot="1" x14ac:dyDescent="0.3"/>
    <row r="27" spans="1:9" x14ac:dyDescent="0.25">
      <c r="A27" s="9" t="s">
        <v>76</v>
      </c>
      <c r="B27" s="9" t="s">
        <v>143</v>
      </c>
      <c r="C27" s="9" t="s">
        <v>78</v>
      </c>
    </row>
    <row r="28" spans="1:9" x14ac:dyDescent="0.25">
      <c r="A28">
        <v>1</v>
      </c>
      <c r="B28">
        <v>109.78481683122979</v>
      </c>
      <c r="C28">
        <v>-0.18481683122979575</v>
      </c>
    </row>
    <row r="29" spans="1:9" x14ac:dyDescent="0.25">
      <c r="A29">
        <v>2</v>
      </c>
      <c r="B29">
        <v>107.19576342787884</v>
      </c>
      <c r="C29">
        <v>4.2365721211581331E-3</v>
      </c>
    </row>
    <row r="30" spans="1:9" x14ac:dyDescent="0.25">
      <c r="A30">
        <v>3</v>
      </c>
      <c r="B30">
        <v>104.38173149115777</v>
      </c>
      <c r="C30">
        <v>1.8268508842240294E-2</v>
      </c>
    </row>
    <row r="31" spans="1:9" x14ac:dyDescent="0.25">
      <c r="A31">
        <v>4</v>
      </c>
      <c r="B31">
        <v>103.08876827677109</v>
      </c>
      <c r="C31">
        <v>0.11123172322891151</v>
      </c>
    </row>
    <row r="32" spans="1:9" x14ac:dyDescent="0.25">
      <c r="A32">
        <v>5</v>
      </c>
      <c r="B32">
        <v>100.28413332246716</v>
      </c>
      <c r="C32">
        <v>0.21586667753284416</v>
      </c>
    </row>
    <row r="33" spans="1:3" x14ac:dyDescent="0.25">
      <c r="A33">
        <v>6</v>
      </c>
      <c r="B33">
        <v>99.928081821770448</v>
      </c>
      <c r="C33">
        <v>-2.8081821770442161E-2</v>
      </c>
    </row>
    <row r="34" spans="1:3" x14ac:dyDescent="0.25">
      <c r="A34">
        <v>7</v>
      </c>
      <c r="B34">
        <v>98.617944171221467</v>
      </c>
      <c r="C34">
        <v>-1.7944171221472516E-2</v>
      </c>
    </row>
    <row r="35" spans="1:3" x14ac:dyDescent="0.25">
      <c r="A35">
        <v>8</v>
      </c>
      <c r="B35">
        <v>97.648603449162181</v>
      </c>
      <c r="C35">
        <v>-4.8603449162186507E-2</v>
      </c>
    </row>
    <row r="36" spans="1:3" x14ac:dyDescent="0.25">
      <c r="A36">
        <v>9</v>
      </c>
      <c r="B36">
        <v>96.331771449424565</v>
      </c>
      <c r="C36">
        <v>-0.13177144942456209</v>
      </c>
    </row>
    <row r="37" spans="1:3" x14ac:dyDescent="0.25">
      <c r="A37">
        <v>10</v>
      </c>
      <c r="B37">
        <v>93.384361907257755</v>
      </c>
      <c r="C37">
        <v>-0.18436190725775248</v>
      </c>
    </row>
    <row r="38" spans="1:3" x14ac:dyDescent="0.25">
      <c r="A38">
        <v>11</v>
      </c>
      <c r="B38">
        <v>92.986024255421768</v>
      </c>
      <c r="C38">
        <v>0.11397574457822657</v>
      </c>
    </row>
    <row r="39" spans="1:3" x14ac:dyDescent="0.25">
      <c r="A39">
        <v>12</v>
      </c>
      <c r="B39">
        <v>92.906338969525933</v>
      </c>
      <c r="C39">
        <v>-6.3389695259274959E-3</v>
      </c>
    </row>
    <row r="40" spans="1:3" x14ac:dyDescent="0.25">
      <c r="A40">
        <v>13</v>
      </c>
      <c r="B40">
        <v>88.798361866106617</v>
      </c>
      <c r="C40">
        <v>0.10163813389338827</v>
      </c>
    </row>
    <row r="41" spans="1:3" x14ac:dyDescent="0.25">
      <c r="A41">
        <v>14</v>
      </c>
      <c r="B41">
        <v>86.89848293033171</v>
      </c>
      <c r="C41">
        <v>-9.8482930331712737E-2</v>
      </c>
    </row>
    <row r="42" spans="1:3" x14ac:dyDescent="0.25">
      <c r="A42">
        <v>15</v>
      </c>
      <c r="B42">
        <v>86.052575482502647</v>
      </c>
      <c r="C42">
        <v>0.34742451749735892</v>
      </c>
    </row>
    <row r="43" spans="1:3" x14ac:dyDescent="0.25">
      <c r="A43">
        <v>16</v>
      </c>
      <c r="B43">
        <v>83.448921018027079</v>
      </c>
      <c r="C43">
        <v>0.15107898197291547</v>
      </c>
    </row>
    <row r="44" spans="1:3" x14ac:dyDescent="0.25">
      <c r="A44">
        <v>17</v>
      </c>
      <c r="B44">
        <v>83.547218428732663</v>
      </c>
      <c r="C44">
        <v>-4.7218428732662687E-2</v>
      </c>
    </row>
    <row r="45" spans="1:3" x14ac:dyDescent="0.25">
      <c r="A45">
        <v>18</v>
      </c>
      <c r="B45">
        <v>82.977426686851416</v>
      </c>
      <c r="C45">
        <v>-0.17742668685141894</v>
      </c>
    </row>
    <row r="46" spans="1:3" x14ac:dyDescent="0.25">
      <c r="A46">
        <v>19</v>
      </c>
      <c r="B46">
        <v>81.437949225148856</v>
      </c>
      <c r="C46">
        <v>6.2050774851144297E-2</v>
      </c>
    </row>
    <row r="47" spans="1:3" x14ac:dyDescent="0.25">
      <c r="A47">
        <v>20</v>
      </c>
      <c r="B47">
        <v>81.011227484548243</v>
      </c>
      <c r="C47">
        <v>-0.1112274845482375</v>
      </c>
    </row>
    <row r="48" spans="1:3" x14ac:dyDescent="0.25">
      <c r="A48">
        <v>21</v>
      </c>
      <c r="B48">
        <v>76.835026721923924</v>
      </c>
      <c r="C48">
        <v>-3.5026721923927084E-2</v>
      </c>
    </row>
    <row r="49" spans="1:3" x14ac:dyDescent="0.25">
      <c r="A49">
        <v>22</v>
      </c>
      <c r="B49">
        <v>75.336657693932978</v>
      </c>
      <c r="C49">
        <v>-0.13665769393297467</v>
      </c>
    </row>
    <row r="50" spans="1:3" x14ac:dyDescent="0.25">
      <c r="A50">
        <v>23</v>
      </c>
      <c r="B50">
        <v>74.97752420847749</v>
      </c>
      <c r="C50">
        <v>0.1224757915225041</v>
      </c>
    </row>
    <row r="51" spans="1:3" x14ac:dyDescent="0.25">
      <c r="A51">
        <v>24</v>
      </c>
      <c r="B51">
        <v>70.664485997664485</v>
      </c>
      <c r="C51">
        <v>3.5514002335517603E-2</v>
      </c>
    </row>
    <row r="52" spans="1:3" x14ac:dyDescent="0.25">
      <c r="A52">
        <v>25</v>
      </c>
      <c r="B52">
        <v>69.933580443724509</v>
      </c>
      <c r="C52">
        <v>-3.3580443724503084E-2</v>
      </c>
    </row>
    <row r="53" spans="1:3" x14ac:dyDescent="0.25">
      <c r="A53">
        <v>26</v>
      </c>
      <c r="B53">
        <v>63.100910944656974</v>
      </c>
      <c r="C53">
        <v>-0.10091094465697381</v>
      </c>
    </row>
    <row r="54" spans="1:3" x14ac:dyDescent="0.25">
      <c r="A54">
        <v>27</v>
      </c>
      <c r="B54">
        <v>60.85706352859026</v>
      </c>
      <c r="C54">
        <v>0.14293647140974031</v>
      </c>
    </row>
    <row r="55" spans="1:3" x14ac:dyDescent="0.25">
      <c r="A55">
        <v>28</v>
      </c>
      <c r="B55">
        <v>59.803217718242777</v>
      </c>
      <c r="C55">
        <v>9.6782281757221256E-2</v>
      </c>
    </row>
    <row r="56" spans="1:3" ht="15.75" thickBot="1" x14ac:dyDescent="0.3">
      <c r="A56" s="7">
        <v>29</v>
      </c>
      <c r="B56" s="7">
        <v>59.581030247249274</v>
      </c>
      <c r="C56" s="7">
        <v>-0.18103024724927508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39A9-AD49-4E34-ABF5-C7C8E48F184A}">
  <sheetPr codeName="Sheet12"/>
  <dimension ref="A1:K31"/>
  <sheetViews>
    <sheetView workbookViewId="0">
      <selection activeCell="K1" sqref="K1"/>
    </sheetView>
  </sheetViews>
  <sheetFormatPr defaultRowHeight="15" x14ac:dyDescent="0.25"/>
  <cols>
    <col min="1" max="1" width="35.7109375" customWidth="1"/>
    <col min="2" max="2" width="6.140625" customWidth="1"/>
    <col min="3" max="3" width="4" customWidth="1"/>
    <col min="4" max="4" width="5" customWidth="1"/>
    <col min="5" max="5" width="3.28515625" customWidth="1"/>
    <col min="6" max="6" width="3.42578125" customWidth="1"/>
    <col min="7" max="7" width="8.140625" customWidth="1"/>
    <col min="8" max="9" width="6.140625" customWidth="1"/>
    <col min="10" max="10" width="5" customWidth="1"/>
  </cols>
  <sheetData>
    <row r="1" spans="1:11" x14ac:dyDescent="0.25">
      <c r="A1" t="s">
        <v>144</v>
      </c>
    </row>
    <row r="2" spans="1:11" x14ac:dyDescent="0.25">
      <c r="A2" t="s">
        <v>145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G2" t="s">
        <v>139</v>
      </c>
      <c r="H2" t="s">
        <v>140</v>
      </c>
      <c r="I2" t="s">
        <v>141</v>
      </c>
      <c r="J2" t="s">
        <v>142</v>
      </c>
      <c r="K2" t="s">
        <v>151</v>
      </c>
    </row>
    <row r="3" spans="1:11" x14ac:dyDescent="0.25">
      <c r="A3" t="s">
        <v>152</v>
      </c>
      <c r="B3">
        <v>363</v>
      </c>
      <c r="C3">
        <v>514</v>
      </c>
      <c r="D3">
        <v>4388</v>
      </c>
      <c r="E3">
        <v>34</v>
      </c>
      <c r="F3">
        <v>11</v>
      </c>
      <c r="G3" s="10">
        <v>0.70599999999999996</v>
      </c>
      <c r="H3" s="10">
        <v>6.6000000000000003E-2</v>
      </c>
      <c r="I3" s="10">
        <v>2.1000000000000001E-2</v>
      </c>
      <c r="J3">
        <v>8.5399999999999991</v>
      </c>
      <c r="K3">
        <v>109.6</v>
      </c>
    </row>
    <row r="4" spans="1:11" x14ac:dyDescent="0.25">
      <c r="A4" t="s">
        <v>153</v>
      </c>
      <c r="B4">
        <v>364</v>
      </c>
      <c r="C4">
        <v>532</v>
      </c>
      <c r="D4">
        <v>4202</v>
      </c>
      <c r="E4">
        <v>33</v>
      </c>
      <c r="F4">
        <v>7</v>
      </c>
      <c r="G4" s="10">
        <v>0.68400000000000005</v>
      </c>
      <c r="H4" s="10">
        <v>6.2E-2</v>
      </c>
      <c r="I4" s="10">
        <v>1.2999999999999999E-2</v>
      </c>
      <c r="J4">
        <v>7.9</v>
      </c>
      <c r="K4">
        <v>107.2</v>
      </c>
    </row>
    <row r="5" spans="1:11" x14ac:dyDescent="0.25">
      <c r="A5" t="s">
        <v>154</v>
      </c>
      <c r="B5">
        <v>317</v>
      </c>
      <c r="C5">
        <v>486</v>
      </c>
      <c r="D5">
        <v>4254</v>
      </c>
      <c r="E5">
        <v>28</v>
      </c>
      <c r="F5">
        <v>9</v>
      </c>
      <c r="G5" s="10">
        <v>0.65200000000000002</v>
      </c>
      <c r="H5" s="10">
        <v>5.8000000000000003E-2</v>
      </c>
      <c r="I5" s="10">
        <v>1.9E-2</v>
      </c>
      <c r="J5">
        <v>8.75</v>
      </c>
      <c r="K5">
        <v>104.4</v>
      </c>
    </row>
    <row r="6" spans="1:11" x14ac:dyDescent="0.25">
      <c r="A6" t="s">
        <v>155</v>
      </c>
      <c r="B6">
        <v>350</v>
      </c>
      <c r="C6">
        <v>541</v>
      </c>
      <c r="D6">
        <v>4434</v>
      </c>
      <c r="E6">
        <v>30</v>
      </c>
      <c r="F6">
        <v>7</v>
      </c>
      <c r="G6" s="10">
        <v>0.64700000000000002</v>
      </c>
      <c r="H6" s="10">
        <v>5.5E-2</v>
      </c>
      <c r="I6" s="10">
        <v>1.2999999999999999E-2</v>
      </c>
      <c r="J6">
        <v>8.1999999999999993</v>
      </c>
      <c r="K6">
        <v>103.2</v>
      </c>
    </row>
    <row r="7" spans="1:11" x14ac:dyDescent="0.25">
      <c r="A7" t="s">
        <v>156</v>
      </c>
      <c r="B7">
        <v>337</v>
      </c>
      <c r="C7">
        <v>506</v>
      </c>
      <c r="D7">
        <v>4328</v>
      </c>
      <c r="E7">
        <v>26</v>
      </c>
      <c r="F7">
        <v>12</v>
      </c>
      <c r="G7" s="10">
        <v>0.66600000000000004</v>
      </c>
      <c r="H7" s="10">
        <v>5.0999999999999997E-2</v>
      </c>
      <c r="I7" s="10">
        <v>2.4E-2</v>
      </c>
      <c r="J7">
        <v>8.5500000000000007</v>
      </c>
      <c r="K7">
        <v>100.5</v>
      </c>
    </row>
    <row r="8" spans="1:11" x14ac:dyDescent="0.25">
      <c r="A8" t="s">
        <v>157</v>
      </c>
      <c r="B8">
        <v>393</v>
      </c>
      <c r="C8">
        <v>571</v>
      </c>
      <c r="D8">
        <v>4500</v>
      </c>
      <c r="E8">
        <v>33</v>
      </c>
      <c r="F8">
        <v>16</v>
      </c>
      <c r="G8" s="10">
        <v>0.68799999999999994</v>
      </c>
      <c r="H8" s="10">
        <v>5.8000000000000003E-2</v>
      </c>
      <c r="I8" s="10">
        <v>2.8000000000000001E-2</v>
      </c>
      <c r="J8">
        <v>7.88</v>
      </c>
      <c r="K8">
        <v>99.9</v>
      </c>
    </row>
    <row r="9" spans="1:11" x14ac:dyDescent="0.25">
      <c r="A9" t="s">
        <v>158</v>
      </c>
      <c r="B9">
        <v>396</v>
      </c>
      <c r="C9">
        <v>583</v>
      </c>
      <c r="D9">
        <v>4770</v>
      </c>
      <c r="E9">
        <v>29</v>
      </c>
      <c r="F9">
        <v>15</v>
      </c>
      <c r="G9" s="10">
        <v>0.67900000000000005</v>
      </c>
      <c r="H9" s="10">
        <v>0.05</v>
      </c>
      <c r="I9" s="10">
        <v>2.5999999999999999E-2</v>
      </c>
      <c r="J9">
        <v>8.18</v>
      </c>
      <c r="K9">
        <v>98.6</v>
      </c>
    </row>
    <row r="10" spans="1:11" x14ac:dyDescent="0.25">
      <c r="A10" t="s">
        <v>159</v>
      </c>
      <c r="B10">
        <v>347</v>
      </c>
      <c r="C10">
        <v>550</v>
      </c>
      <c r="D10">
        <v>4483</v>
      </c>
      <c r="E10">
        <v>26</v>
      </c>
      <c r="F10">
        <v>9</v>
      </c>
      <c r="G10" s="10">
        <v>0.63100000000000001</v>
      </c>
      <c r="H10" s="10">
        <v>4.7E-2</v>
      </c>
      <c r="I10" s="10">
        <v>1.6E-2</v>
      </c>
      <c r="J10">
        <v>8.15</v>
      </c>
      <c r="K10">
        <v>97.6</v>
      </c>
    </row>
    <row r="11" spans="1:11" x14ac:dyDescent="0.25">
      <c r="A11" t="s">
        <v>160</v>
      </c>
      <c r="B11">
        <v>371</v>
      </c>
      <c r="C11">
        <v>565</v>
      </c>
      <c r="D11">
        <v>4398</v>
      </c>
      <c r="E11">
        <v>28</v>
      </c>
      <c r="F11">
        <v>13</v>
      </c>
      <c r="G11" s="10">
        <v>0.65700000000000003</v>
      </c>
      <c r="H11" s="10">
        <v>0.05</v>
      </c>
      <c r="I11" s="10">
        <v>2.3E-2</v>
      </c>
      <c r="J11">
        <v>7.78</v>
      </c>
      <c r="K11">
        <v>96.2</v>
      </c>
    </row>
    <row r="12" spans="1:11" x14ac:dyDescent="0.25">
      <c r="A12" t="s">
        <v>161</v>
      </c>
      <c r="B12">
        <v>339</v>
      </c>
      <c r="C12">
        <v>513</v>
      </c>
      <c r="D12">
        <v>3753</v>
      </c>
      <c r="E12">
        <v>26</v>
      </c>
      <c r="F12">
        <v>14</v>
      </c>
      <c r="G12" s="10">
        <v>0.66100000000000003</v>
      </c>
      <c r="H12" s="10">
        <v>5.0999999999999997E-2</v>
      </c>
      <c r="I12" s="10">
        <v>2.7E-2</v>
      </c>
      <c r="J12">
        <v>7.32</v>
      </c>
      <c r="K12">
        <v>93.2</v>
      </c>
    </row>
    <row r="13" spans="1:11" x14ac:dyDescent="0.25">
      <c r="A13" t="s">
        <v>162</v>
      </c>
      <c r="B13">
        <v>317</v>
      </c>
      <c r="C13">
        <v>509</v>
      </c>
      <c r="D13">
        <v>4021</v>
      </c>
      <c r="E13">
        <v>27</v>
      </c>
      <c r="F13">
        <v>14</v>
      </c>
      <c r="G13" s="10">
        <v>0.623</v>
      </c>
      <c r="H13" s="10">
        <v>5.2999999999999999E-2</v>
      </c>
      <c r="I13" s="10">
        <v>2.8000000000000001E-2</v>
      </c>
      <c r="J13">
        <v>7.9</v>
      </c>
      <c r="K13">
        <v>93.1</v>
      </c>
    </row>
    <row r="14" spans="1:11" x14ac:dyDescent="0.25">
      <c r="A14" t="s">
        <v>163</v>
      </c>
      <c r="B14">
        <v>267</v>
      </c>
      <c r="C14">
        <v>443</v>
      </c>
      <c r="D14">
        <v>3553</v>
      </c>
      <c r="E14">
        <v>22</v>
      </c>
      <c r="F14">
        <v>10</v>
      </c>
      <c r="G14" s="10">
        <v>0.60299999999999998</v>
      </c>
      <c r="H14" s="10">
        <v>0.05</v>
      </c>
      <c r="I14" s="10">
        <v>2.3E-2</v>
      </c>
      <c r="J14">
        <v>8.02</v>
      </c>
      <c r="K14">
        <v>92.9</v>
      </c>
    </row>
    <row r="15" spans="1:11" x14ac:dyDescent="0.25">
      <c r="A15" t="s">
        <v>164</v>
      </c>
      <c r="B15">
        <v>315</v>
      </c>
      <c r="C15">
        <v>499</v>
      </c>
      <c r="D15">
        <v>3613</v>
      </c>
      <c r="E15">
        <v>21</v>
      </c>
      <c r="F15">
        <v>12</v>
      </c>
      <c r="G15" s="10">
        <v>0.63100000000000001</v>
      </c>
      <c r="H15" s="10">
        <v>4.2000000000000003E-2</v>
      </c>
      <c r="I15" s="10">
        <v>2.4E-2</v>
      </c>
      <c r="J15">
        <v>7.24</v>
      </c>
      <c r="K15">
        <v>88.9</v>
      </c>
    </row>
    <row r="16" spans="1:11" x14ac:dyDescent="0.25">
      <c r="A16" t="s">
        <v>165</v>
      </c>
      <c r="B16">
        <v>336</v>
      </c>
      <c r="C16">
        <v>541</v>
      </c>
      <c r="D16">
        <v>3802</v>
      </c>
      <c r="E16">
        <v>21</v>
      </c>
      <c r="F16">
        <v>12</v>
      </c>
      <c r="G16" s="10">
        <v>0.621</v>
      </c>
      <c r="H16" s="10">
        <v>3.9E-2</v>
      </c>
      <c r="I16" s="10">
        <v>2.1999999999999999E-2</v>
      </c>
      <c r="J16">
        <v>7.03</v>
      </c>
      <c r="K16">
        <v>86.8</v>
      </c>
    </row>
    <row r="17" spans="1:11" x14ac:dyDescent="0.25">
      <c r="A17" t="s">
        <v>166</v>
      </c>
      <c r="B17">
        <v>327</v>
      </c>
      <c r="C17">
        <v>507</v>
      </c>
      <c r="D17">
        <v>3618</v>
      </c>
      <c r="E17">
        <v>20</v>
      </c>
      <c r="F17">
        <v>15</v>
      </c>
      <c r="G17" s="10">
        <v>0.64500000000000002</v>
      </c>
      <c r="H17" s="10">
        <v>3.9E-2</v>
      </c>
      <c r="I17" s="10">
        <v>0.03</v>
      </c>
      <c r="J17">
        <v>7.14</v>
      </c>
      <c r="K17">
        <v>86.4</v>
      </c>
    </row>
    <row r="18" spans="1:11" x14ac:dyDescent="0.25">
      <c r="A18" t="s">
        <v>167</v>
      </c>
      <c r="B18">
        <v>282</v>
      </c>
      <c r="C18">
        <v>466</v>
      </c>
      <c r="D18">
        <v>3094</v>
      </c>
      <c r="E18">
        <v>21</v>
      </c>
      <c r="F18">
        <v>13</v>
      </c>
      <c r="G18" s="10">
        <v>0.60499999999999998</v>
      </c>
      <c r="H18" s="10">
        <v>4.4999999999999998E-2</v>
      </c>
      <c r="I18" s="10">
        <v>2.8000000000000001E-2</v>
      </c>
      <c r="J18">
        <v>6.64</v>
      </c>
      <c r="K18">
        <v>83.6</v>
      </c>
    </row>
    <row r="19" spans="1:11" x14ac:dyDescent="0.25">
      <c r="A19" t="s">
        <v>168</v>
      </c>
      <c r="B19">
        <v>314</v>
      </c>
      <c r="C19">
        <v>516</v>
      </c>
      <c r="D19">
        <v>3597</v>
      </c>
      <c r="E19">
        <v>15</v>
      </c>
      <c r="F19">
        <v>10</v>
      </c>
      <c r="G19" s="10">
        <v>0.60899999999999999</v>
      </c>
      <c r="H19" s="10">
        <v>2.9000000000000001E-2</v>
      </c>
      <c r="I19" s="10">
        <v>1.9E-2</v>
      </c>
      <c r="J19">
        <v>6.97</v>
      </c>
      <c r="K19">
        <v>83.5</v>
      </c>
    </row>
    <row r="20" spans="1:11" x14ac:dyDescent="0.25">
      <c r="A20" t="s">
        <v>169</v>
      </c>
      <c r="B20">
        <v>152</v>
      </c>
      <c r="C20">
        <v>259</v>
      </c>
      <c r="D20">
        <v>1879</v>
      </c>
      <c r="E20">
        <v>10</v>
      </c>
      <c r="F20">
        <v>7</v>
      </c>
      <c r="G20" s="10">
        <v>0.58699999999999997</v>
      </c>
      <c r="H20" s="10">
        <v>3.9E-2</v>
      </c>
      <c r="I20" s="10">
        <v>2.7E-2</v>
      </c>
      <c r="J20">
        <v>7.25</v>
      </c>
      <c r="K20">
        <v>82.8</v>
      </c>
    </row>
    <row r="21" spans="1:11" x14ac:dyDescent="0.25">
      <c r="A21" t="s">
        <v>170</v>
      </c>
      <c r="B21">
        <v>225</v>
      </c>
      <c r="C21">
        <v>372</v>
      </c>
      <c r="D21">
        <v>2350</v>
      </c>
      <c r="E21">
        <v>18</v>
      </c>
      <c r="F21">
        <v>12</v>
      </c>
      <c r="G21" s="10">
        <v>0.60499999999999998</v>
      </c>
      <c r="H21" s="10">
        <v>4.8000000000000001E-2</v>
      </c>
      <c r="I21" s="10">
        <v>3.2000000000000001E-2</v>
      </c>
      <c r="J21">
        <v>6.32</v>
      </c>
      <c r="K21">
        <v>81.5</v>
      </c>
    </row>
    <row r="22" spans="1:11" x14ac:dyDescent="0.25">
      <c r="A22" t="s">
        <v>171</v>
      </c>
      <c r="B22">
        <v>263</v>
      </c>
      <c r="C22">
        <v>451</v>
      </c>
      <c r="D22">
        <v>2916</v>
      </c>
      <c r="E22">
        <v>22</v>
      </c>
      <c r="F22">
        <v>14</v>
      </c>
      <c r="G22" s="10">
        <v>0.58299999999999996</v>
      </c>
      <c r="H22" s="10">
        <v>4.9000000000000002E-2</v>
      </c>
      <c r="I22" s="10">
        <v>3.1E-2</v>
      </c>
      <c r="J22">
        <v>6.47</v>
      </c>
      <c r="K22">
        <v>80.900000000000006</v>
      </c>
    </row>
    <row r="23" spans="1:11" x14ac:dyDescent="0.25">
      <c r="A23" t="s">
        <v>172</v>
      </c>
      <c r="B23">
        <v>336</v>
      </c>
      <c r="C23">
        <v>555</v>
      </c>
      <c r="D23">
        <v>3666</v>
      </c>
      <c r="E23">
        <v>27</v>
      </c>
      <c r="F23">
        <v>26</v>
      </c>
      <c r="G23" s="10">
        <v>0.60499999999999998</v>
      </c>
      <c r="H23" s="10">
        <v>4.9000000000000002E-2</v>
      </c>
      <c r="I23" s="10">
        <v>4.7E-2</v>
      </c>
      <c r="J23">
        <v>6.61</v>
      </c>
      <c r="K23">
        <v>76.8</v>
      </c>
    </row>
    <row r="24" spans="1:11" x14ac:dyDescent="0.25">
      <c r="A24" t="s">
        <v>173</v>
      </c>
      <c r="B24">
        <v>274</v>
      </c>
      <c r="C24">
        <v>451</v>
      </c>
      <c r="D24">
        <v>2878</v>
      </c>
      <c r="E24">
        <v>12</v>
      </c>
      <c r="F24">
        <v>14</v>
      </c>
      <c r="G24" s="10">
        <v>0.60799999999999998</v>
      </c>
      <c r="H24" s="10">
        <v>2.7E-2</v>
      </c>
      <c r="I24" s="10">
        <v>3.1E-2</v>
      </c>
      <c r="J24">
        <v>6.38</v>
      </c>
      <c r="K24">
        <v>75.2</v>
      </c>
    </row>
    <row r="25" spans="1:11" x14ac:dyDescent="0.25">
      <c r="A25" t="s">
        <v>174</v>
      </c>
      <c r="B25">
        <v>293</v>
      </c>
      <c r="C25">
        <v>488</v>
      </c>
      <c r="D25">
        <v>3029</v>
      </c>
      <c r="E25">
        <v>17</v>
      </c>
      <c r="F25">
        <v>17</v>
      </c>
      <c r="G25" s="10">
        <v>0.6</v>
      </c>
      <c r="H25" s="10">
        <v>3.5000000000000003E-2</v>
      </c>
      <c r="I25" s="10">
        <v>3.5000000000000003E-2</v>
      </c>
      <c r="J25">
        <v>6.21</v>
      </c>
      <c r="K25">
        <v>75.099999999999994</v>
      </c>
    </row>
    <row r="26" spans="1:11" x14ac:dyDescent="0.25">
      <c r="A26" t="s">
        <v>175</v>
      </c>
      <c r="B26">
        <v>140</v>
      </c>
      <c r="C26">
        <v>247</v>
      </c>
      <c r="D26">
        <v>1469</v>
      </c>
      <c r="E26">
        <v>5</v>
      </c>
      <c r="F26">
        <v>6</v>
      </c>
      <c r="G26" s="10">
        <v>0.56699999999999995</v>
      </c>
      <c r="H26" s="10">
        <v>0.02</v>
      </c>
      <c r="I26" s="10">
        <v>2.4E-2</v>
      </c>
      <c r="J26">
        <v>5.95</v>
      </c>
      <c r="K26">
        <v>70.7</v>
      </c>
    </row>
    <row r="27" spans="1:11" x14ac:dyDescent="0.25">
      <c r="A27" t="s">
        <v>176</v>
      </c>
      <c r="B27">
        <v>272</v>
      </c>
      <c r="C27">
        <v>494</v>
      </c>
      <c r="D27">
        <v>2924</v>
      </c>
      <c r="E27">
        <v>16</v>
      </c>
      <c r="F27">
        <v>16</v>
      </c>
      <c r="G27" s="10">
        <v>0.55100000000000005</v>
      </c>
      <c r="H27" s="10">
        <v>3.2000000000000001E-2</v>
      </c>
      <c r="I27" s="10">
        <v>3.2000000000000001E-2</v>
      </c>
      <c r="J27">
        <v>5.92</v>
      </c>
      <c r="K27">
        <v>69.900000000000006</v>
      </c>
    </row>
    <row r="28" spans="1:11" x14ac:dyDescent="0.25">
      <c r="A28" t="s">
        <v>177</v>
      </c>
      <c r="B28">
        <v>196</v>
      </c>
      <c r="C28">
        <v>364</v>
      </c>
      <c r="D28">
        <v>2444</v>
      </c>
      <c r="E28">
        <v>12</v>
      </c>
      <c r="F28">
        <v>20</v>
      </c>
      <c r="G28" s="10">
        <v>0.53800000000000003</v>
      </c>
      <c r="H28" s="10">
        <v>3.3000000000000002E-2</v>
      </c>
      <c r="I28" s="10">
        <v>5.5E-2</v>
      </c>
      <c r="J28">
        <v>6.71</v>
      </c>
      <c r="K28">
        <v>63</v>
      </c>
    </row>
    <row r="29" spans="1:11" x14ac:dyDescent="0.25">
      <c r="A29" t="s">
        <v>178</v>
      </c>
      <c r="B29">
        <v>201</v>
      </c>
      <c r="C29">
        <v>377</v>
      </c>
      <c r="D29">
        <v>2267</v>
      </c>
      <c r="E29">
        <v>13</v>
      </c>
      <c r="F29">
        <v>20</v>
      </c>
      <c r="G29" s="10">
        <v>0.53300000000000003</v>
      </c>
      <c r="H29" s="10">
        <v>3.4000000000000002E-2</v>
      </c>
      <c r="I29" s="10">
        <v>5.2999999999999999E-2</v>
      </c>
      <c r="J29">
        <v>6.01</v>
      </c>
      <c r="K29">
        <v>61</v>
      </c>
    </row>
    <row r="30" spans="1:11" x14ac:dyDescent="0.25">
      <c r="A30" t="s">
        <v>179</v>
      </c>
      <c r="B30">
        <v>159</v>
      </c>
      <c r="C30">
        <v>291</v>
      </c>
      <c r="D30">
        <v>1857</v>
      </c>
      <c r="E30">
        <v>10</v>
      </c>
      <c r="F30">
        <v>18</v>
      </c>
      <c r="G30" s="10">
        <v>0.54600000000000004</v>
      </c>
      <c r="H30" s="10">
        <v>3.4000000000000002E-2</v>
      </c>
      <c r="I30" s="10">
        <v>6.2E-2</v>
      </c>
      <c r="J30">
        <v>6.38</v>
      </c>
      <c r="K30">
        <v>59.9</v>
      </c>
    </row>
    <row r="31" spans="1:11" x14ac:dyDescent="0.25">
      <c r="A31" t="s">
        <v>180</v>
      </c>
      <c r="B31">
        <v>178</v>
      </c>
      <c r="C31">
        <v>321</v>
      </c>
      <c r="D31">
        <v>2015</v>
      </c>
      <c r="E31">
        <v>8</v>
      </c>
      <c r="F31">
        <v>18</v>
      </c>
      <c r="G31" s="10">
        <v>0.55500000000000005</v>
      </c>
      <c r="H31" s="10">
        <v>2.5000000000000001E-2</v>
      </c>
      <c r="I31" s="10">
        <v>5.6000000000000001E-2</v>
      </c>
      <c r="J31">
        <v>6.28</v>
      </c>
      <c r="K31">
        <v>59.4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51E7-D81F-4515-A803-7FC639715006}">
  <sheetPr codeName="Sheet13"/>
  <dimension ref="B2:X57"/>
  <sheetViews>
    <sheetView workbookViewId="0">
      <selection activeCell="C9" sqref="C9:H24"/>
    </sheetView>
  </sheetViews>
  <sheetFormatPr defaultRowHeight="15" x14ac:dyDescent="0.25"/>
  <cols>
    <col min="5" max="5" width="13.7109375" customWidth="1"/>
  </cols>
  <sheetData>
    <row r="2" spans="2:17" x14ac:dyDescent="0.25">
      <c r="B2" s="11" t="s">
        <v>181</v>
      </c>
      <c r="C2" s="11"/>
      <c r="D2" s="11"/>
      <c r="E2" s="11"/>
      <c r="F2" s="11"/>
      <c r="G2" s="11"/>
      <c r="H2" s="11"/>
    </row>
    <row r="3" spans="2:17" x14ac:dyDescent="0.25">
      <c r="B3" s="11" t="s">
        <v>182</v>
      </c>
      <c r="C3" s="11"/>
      <c r="D3" s="11"/>
      <c r="E3" s="11"/>
      <c r="F3" s="11"/>
      <c r="G3" s="11"/>
      <c r="H3" s="11"/>
    </row>
    <row r="4" spans="2:17" x14ac:dyDescent="0.25">
      <c r="B4" s="11" t="s">
        <v>183</v>
      </c>
      <c r="C4" s="11"/>
      <c r="D4" s="11"/>
      <c r="E4" s="11"/>
      <c r="F4" s="11"/>
      <c r="G4" s="11"/>
      <c r="H4" s="11"/>
    </row>
    <row r="5" spans="2:17" x14ac:dyDescent="0.25">
      <c r="B5" s="11" t="s">
        <v>184</v>
      </c>
      <c r="C5" s="11"/>
      <c r="D5" s="11"/>
      <c r="E5" s="11"/>
      <c r="F5" s="11"/>
      <c r="G5" s="11"/>
      <c r="H5" s="11"/>
    </row>
    <row r="6" spans="2:17" x14ac:dyDescent="0.25">
      <c r="B6" s="11" t="s">
        <v>185</v>
      </c>
      <c r="C6" s="11"/>
      <c r="D6" s="11"/>
      <c r="E6" s="11"/>
      <c r="F6" s="11"/>
      <c r="G6" s="11"/>
      <c r="H6" s="11"/>
    </row>
    <row r="7" spans="2:17" x14ac:dyDescent="0.25">
      <c r="B7" s="11" t="s">
        <v>186</v>
      </c>
      <c r="C7" s="11"/>
      <c r="D7" s="11"/>
      <c r="E7" s="11"/>
      <c r="F7" s="11"/>
      <c r="G7" s="11"/>
      <c r="H7" s="11"/>
    </row>
    <row r="8" spans="2:17" x14ac:dyDescent="0.25">
      <c r="B8" s="11" t="s">
        <v>187</v>
      </c>
      <c r="C8" s="11"/>
      <c r="D8" s="11"/>
      <c r="E8" s="11"/>
      <c r="F8" s="11"/>
      <c r="G8" s="11"/>
      <c r="H8" s="11"/>
    </row>
    <row r="9" spans="2:17" x14ac:dyDescent="0.25">
      <c r="C9" t="s">
        <v>188</v>
      </c>
      <c r="D9" t="s">
        <v>189</v>
      </c>
      <c r="E9" t="s">
        <v>190</v>
      </c>
      <c r="F9" t="s">
        <v>191</v>
      </c>
      <c r="G9" t="s">
        <v>192</v>
      </c>
      <c r="H9" t="s">
        <v>193</v>
      </c>
    </row>
    <row r="10" spans="2:17" x14ac:dyDescent="0.25">
      <c r="C10">
        <v>1</v>
      </c>
      <c r="D10">
        <v>817</v>
      </c>
      <c r="E10" t="s">
        <v>194</v>
      </c>
      <c r="F10" t="s">
        <v>194</v>
      </c>
      <c r="G10">
        <f>IF(E10="yes",1,0)</f>
        <v>0</v>
      </c>
      <c r="H10">
        <f>IF(F10="yes",1,0)</f>
        <v>0</v>
      </c>
    </row>
    <row r="11" spans="2:17" x14ac:dyDescent="0.25">
      <c r="C11">
        <v>2</v>
      </c>
      <c r="D11">
        <v>1150</v>
      </c>
      <c r="E11" t="s">
        <v>194</v>
      </c>
      <c r="F11" t="s">
        <v>195</v>
      </c>
      <c r="G11">
        <f t="shared" ref="G11:H24" si="0">IF(E11="yes",1,0)</f>
        <v>0</v>
      </c>
      <c r="H11">
        <f t="shared" si="0"/>
        <v>1</v>
      </c>
      <c r="P11" t="s">
        <v>51</v>
      </c>
    </row>
    <row r="12" spans="2:17" ht="15.75" thickBot="1" x14ac:dyDescent="0.3">
      <c r="C12">
        <v>3</v>
      </c>
      <c r="D12">
        <v>886</v>
      </c>
      <c r="E12" t="s">
        <v>194</v>
      </c>
      <c r="F12" t="s">
        <v>194</v>
      </c>
      <c r="G12">
        <f t="shared" si="0"/>
        <v>0</v>
      </c>
      <c r="H12">
        <f t="shared" si="0"/>
        <v>0</v>
      </c>
    </row>
    <row r="13" spans="2:17" x14ac:dyDescent="0.25">
      <c r="C13">
        <v>4</v>
      </c>
      <c r="D13">
        <v>817</v>
      </c>
      <c r="E13" t="s">
        <v>195</v>
      </c>
      <c r="F13" t="s">
        <v>194</v>
      </c>
      <c r="G13">
        <f t="shared" si="0"/>
        <v>1</v>
      </c>
      <c r="H13">
        <f t="shared" si="0"/>
        <v>0</v>
      </c>
      <c r="P13" s="6" t="s">
        <v>52</v>
      </c>
      <c r="Q13" s="6"/>
    </row>
    <row r="14" spans="2:17" x14ac:dyDescent="0.25">
      <c r="C14">
        <v>5</v>
      </c>
      <c r="D14">
        <v>713</v>
      </c>
      <c r="E14" t="s">
        <v>194</v>
      </c>
      <c r="F14" t="s">
        <v>194</v>
      </c>
      <c r="G14">
        <f t="shared" si="0"/>
        <v>0</v>
      </c>
      <c r="H14">
        <f t="shared" si="0"/>
        <v>0</v>
      </c>
      <c r="P14" t="s">
        <v>53</v>
      </c>
      <c r="Q14">
        <v>0.95698924729532941</v>
      </c>
    </row>
    <row r="15" spans="2:17" x14ac:dyDescent="0.25">
      <c r="C15">
        <v>6</v>
      </c>
      <c r="D15">
        <v>769</v>
      </c>
      <c r="E15" t="s">
        <v>195</v>
      </c>
      <c r="F15" t="s">
        <v>194</v>
      </c>
      <c r="G15">
        <f t="shared" si="0"/>
        <v>1</v>
      </c>
      <c r="H15">
        <f t="shared" si="0"/>
        <v>0</v>
      </c>
      <c r="P15" t="s">
        <v>54</v>
      </c>
      <c r="Q15">
        <v>0.91582841943888116</v>
      </c>
    </row>
    <row r="16" spans="2:17" x14ac:dyDescent="0.25">
      <c r="C16">
        <v>7</v>
      </c>
      <c r="D16">
        <v>1099</v>
      </c>
      <c r="E16" t="s">
        <v>194</v>
      </c>
      <c r="F16" t="s">
        <v>195</v>
      </c>
      <c r="G16">
        <f t="shared" si="0"/>
        <v>0</v>
      </c>
      <c r="H16">
        <f t="shared" si="0"/>
        <v>1</v>
      </c>
      <c r="P16" t="s">
        <v>55</v>
      </c>
      <c r="Q16">
        <v>0.90179982267869463</v>
      </c>
    </row>
    <row r="17" spans="3:24" x14ac:dyDescent="0.25">
      <c r="C17">
        <v>8</v>
      </c>
      <c r="D17">
        <v>744</v>
      </c>
      <c r="E17" t="s">
        <v>195</v>
      </c>
      <c r="F17" t="s">
        <v>194</v>
      </c>
      <c r="G17">
        <f t="shared" si="0"/>
        <v>1</v>
      </c>
      <c r="H17">
        <f t="shared" si="0"/>
        <v>0</v>
      </c>
      <c r="P17" t="s">
        <v>56</v>
      </c>
      <c r="Q17">
        <v>49.164744617355225</v>
      </c>
    </row>
    <row r="18" spans="3:24" ht="15.75" thickBot="1" x14ac:dyDescent="0.3">
      <c r="C18">
        <v>9</v>
      </c>
      <c r="D18">
        <v>1150</v>
      </c>
      <c r="E18" t="s">
        <v>194</v>
      </c>
      <c r="F18" t="s">
        <v>195</v>
      </c>
      <c r="G18">
        <f t="shared" si="0"/>
        <v>0</v>
      </c>
      <c r="H18">
        <f t="shared" si="0"/>
        <v>1</v>
      </c>
      <c r="P18" s="7" t="s">
        <v>57</v>
      </c>
      <c r="Q18" s="7">
        <v>15</v>
      </c>
    </row>
    <row r="19" spans="3:24" x14ac:dyDescent="0.25">
      <c r="C19">
        <v>10</v>
      </c>
      <c r="D19">
        <v>881</v>
      </c>
      <c r="E19" t="s">
        <v>194</v>
      </c>
      <c r="F19" t="s">
        <v>194</v>
      </c>
      <c r="G19">
        <f t="shared" si="0"/>
        <v>0</v>
      </c>
      <c r="H19">
        <f t="shared" si="0"/>
        <v>0</v>
      </c>
    </row>
    <row r="20" spans="3:24" ht="15.75" thickBot="1" x14ac:dyDescent="0.3">
      <c r="C20">
        <v>11</v>
      </c>
      <c r="D20">
        <v>780</v>
      </c>
      <c r="E20" t="s">
        <v>194</v>
      </c>
      <c r="F20" t="s">
        <v>194</v>
      </c>
      <c r="G20">
        <f t="shared" si="0"/>
        <v>0</v>
      </c>
      <c r="H20">
        <f t="shared" si="0"/>
        <v>0</v>
      </c>
      <c r="P20" t="s">
        <v>58</v>
      </c>
    </row>
    <row r="21" spans="3:24" x14ac:dyDescent="0.25">
      <c r="C21">
        <v>12</v>
      </c>
      <c r="D21">
        <v>816</v>
      </c>
      <c r="E21" t="s">
        <v>195</v>
      </c>
      <c r="F21" t="s">
        <v>194</v>
      </c>
      <c r="G21">
        <f t="shared" si="0"/>
        <v>1</v>
      </c>
      <c r="H21">
        <f t="shared" si="0"/>
        <v>0</v>
      </c>
      <c r="P21" s="9"/>
      <c r="Q21" s="9" t="s">
        <v>63</v>
      </c>
      <c r="R21" s="9" t="s">
        <v>64</v>
      </c>
      <c r="S21" s="9" t="s">
        <v>65</v>
      </c>
      <c r="T21" s="9" t="s">
        <v>66</v>
      </c>
      <c r="U21" s="9" t="s">
        <v>67</v>
      </c>
    </row>
    <row r="22" spans="3:24" x14ac:dyDescent="0.25">
      <c r="C22">
        <v>13</v>
      </c>
      <c r="D22">
        <v>1120</v>
      </c>
      <c r="E22" t="s">
        <v>195</v>
      </c>
      <c r="F22" t="s">
        <v>195</v>
      </c>
      <c r="G22">
        <f t="shared" si="0"/>
        <v>1</v>
      </c>
      <c r="H22">
        <f t="shared" si="0"/>
        <v>1</v>
      </c>
      <c r="P22" t="s">
        <v>59</v>
      </c>
      <c r="Q22">
        <v>2</v>
      </c>
      <c r="R22">
        <v>315600.33464052284</v>
      </c>
      <c r="S22">
        <v>157800.16732026142</v>
      </c>
      <c r="T22">
        <v>65.282967006224538</v>
      </c>
      <c r="U22">
        <v>3.5562549988741291E-7</v>
      </c>
    </row>
    <row r="23" spans="3:24" x14ac:dyDescent="0.25">
      <c r="C23">
        <v>14</v>
      </c>
      <c r="D23">
        <v>763</v>
      </c>
      <c r="E23" t="s">
        <v>195</v>
      </c>
      <c r="F23" t="s">
        <v>194</v>
      </c>
      <c r="G23">
        <f t="shared" si="0"/>
        <v>1</v>
      </c>
      <c r="H23">
        <f t="shared" si="0"/>
        <v>0</v>
      </c>
      <c r="P23" t="s">
        <v>60</v>
      </c>
      <c r="Q23">
        <v>12</v>
      </c>
      <c r="R23">
        <v>29006.065359477117</v>
      </c>
      <c r="S23">
        <v>2417.1721132897596</v>
      </c>
    </row>
    <row r="24" spans="3:24" ht="15.75" thickBot="1" x14ac:dyDescent="0.3">
      <c r="C24">
        <v>15</v>
      </c>
      <c r="D24">
        <v>857</v>
      </c>
      <c r="E24" t="s">
        <v>194</v>
      </c>
      <c r="F24" t="s">
        <v>194</v>
      </c>
      <c r="G24">
        <f t="shared" si="0"/>
        <v>0</v>
      </c>
      <c r="H24">
        <f t="shared" si="0"/>
        <v>0</v>
      </c>
      <c r="P24" s="7" t="s">
        <v>61</v>
      </c>
      <c r="Q24" s="7">
        <v>14</v>
      </c>
      <c r="R24" s="7">
        <v>344606.39999999997</v>
      </c>
      <c r="S24" s="7"/>
      <c r="T24" s="7"/>
      <c r="U24" s="7"/>
    </row>
    <row r="25" spans="3:24" ht="15.75" thickBot="1" x14ac:dyDescent="0.3"/>
    <row r="26" spans="3:24" x14ac:dyDescent="0.25">
      <c r="P26" s="9"/>
      <c r="Q26" s="9" t="s">
        <v>68</v>
      </c>
      <c r="R26" s="9" t="s">
        <v>56</v>
      </c>
      <c r="S26" s="9" t="s">
        <v>69</v>
      </c>
      <c r="T26" s="9" t="s">
        <v>70</v>
      </c>
      <c r="U26" s="9" t="s">
        <v>71</v>
      </c>
      <c r="V26" s="9" t="s">
        <v>72</v>
      </c>
      <c r="W26" s="9" t="s">
        <v>73</v>
      </c>
      <c r="X26" s="9" t="s">
        <v>74</v>
      </c>
    </row>
    <row r="27" spans="3:24" x14ac:dyDescent="0.25">
      <c r="P27" t="s">
        <v>62</v>
      </c>
      <c r="Q27">
        <v>819.63398692810449</v>
      </c>
      <c r="R27">
        <v>19.062154718726919</v>
      </c>
      <c r="S27">
        <v>42.997971584129729</v>
      </c>
      <c r="T27">
        <v>1.6269313876318074E-14</v>
      </c>
      <c r="U27">
        <v>778.10111966584054</v>
      </c>
      <c r="V27">
        <v>861.16685419036844</v>
      </c>
      <c r="W27">
        <v>778.10111966584054</v>
      </c>
      <c r="X27">
        <v>861.16685419036844</v>
      </c>
    </row>
    <row r="28" spans="3:24" x14ac:dyDescent="0.25">
      <c r="P28" t="s">
        <v>192</v>
      </c>
      <c r="Q28">
        <v>-34.594771241830067</v>
      </c>
      <c r="R28">
        <v>26.365402783811412</v>
      </c>
      <c r="S28">
        <v>-1.3121275455375012</v>
      </c>
      <c r="T28">
        <v>0.21402253904504881</v>
      </c>
      <c r="U28">
        <v>-92.040049086542439</v>
      </c>
      <c r="V28">
        <v>22.850506602882298</v>
      </c>
      <c r="W28">
        <v>-92.040049086542439</v>
      </c>
      <c r="X28">
        <v>22.850506602882298</v>
      </c>
    </row>
    <row r="29" spans="3:24" ht="15.75" thickBot="1" x14ac:dyDescent="0.3">
      <c r="P29" s="7" t="s">
        <v>193</v>
      </c>
      <c r="Q29" s="7">
        <v>318.76470588235298</v>
      </c>
      <c r="R29" s="7">
        <v>29.208210650369971</v>
      </c>
      <c r="S29" s="7">
        <v>10.913530777288999</v>
      </c>
      <c r="T29" s="7">
        <v>1.381804688283778E-7</v>
      </c>
      <c r="U29" s="7">
        <v>255.12548178570393</v>
      </c>
      <c r="V29" s="7">
        <v>382.40392997900204</v>
      </c>
      <c r="W29" s="7">
        <v>255.12548178570393</v>
      </c>
      <c r="X29" s="7">
        <v>382.40392997900204</v>
      </c>
    </row>
    <row r="31" spans="3:24" x14ac:dyDescent="0.25">
      <c r="N31" s="12" t="s">
        <v>196</v>
      </c>
      <c r="O31" s="12"/>
      <c r="P31" s="12"/>
    </row>
    <row r="32" spans="3:24" x14ac:dyDescent="0.25">
      <c r="O32" t="s">
        <v>51</v>
      </c>
    </row>
    <row r="33" spans="15:23" ht="15.75" thickBot="1" x14ac:dyDescent="0.3"/>
    <row r="34" spans="15:23" x14ac:dyDescent="0.25">
      <c r="O34" s="6" t="s">
        <v>52</v>
      </c>
      <c r="P34" s="6"/>
    </row>
    <row r="35" spans="15:23" x14ac:dyDescent="0.25">
      <c r="O35" t="s">
        <v>53</v>
      </c>
      <c r="P35">
        <v>0.95065874600309808</v>
      </c>
    </row>
    <row r="36" spans="15:23" x14ac:dyDescent="0.25">
      <c r="O36" t="s">
        <v>54</v>
      </c>
      <c r="P36">
        <v>0.90375205135218284</v>
      </c>
    </row>
    <row r="37" spans="15:23" x14ac:dyDescent="0.25">
      <c r="O37" t="s">
        <v>55</v>
      </c>
      <c r="P37">
        <v>0.89634836299465848</v>
      </c>
    </row>
    <row r="38" spans="15:23" x14ac:dyDescent="0.25">
      <c r="O38" t="s">
        <v>56</v>
      </c>
      <c r="P38">
        <v>50.510972982198552</v>
      </c>
    </row>
    <row r="39" spans="15:23" ht="15.75" thickBot="1" x14ac:dyDescent="0.3">
      <c r="O39" s="7" t="s">
        <v>57</v>
      </c>
      <c r="P39" s="7">
        <v>15</v>
      </c>
    </row>
    <row r="41" spans="15:23" ht="15.75" thickBot="1" x14ac:dyDescent="0.3">
      <c r="O41" t="s">
        <v>58</v>
      </c>
    </row>
    <row r="42" spans="15:23" x14ac:dyDescent="0.25">
      <c r="O42" s="9"/>
      <c r="P42" s="9" t="s">
        <v>63</v>
      </c>
      <c r="Q42" s="9" t="s">
        <v>64</v>
      </c>
      <c r="R42" s="9" t="s">
        <v>65</v>
      </c>
      <c r="S42" s="9" t="s">
        <v>66</v>
      </c>
      <c r="T42" s="9" t="s">
        <v>67</v>
      </c>
    </row>
    <row r="43" spans="15:23" x14ac:dyDescent="0.25">
      <c r="O43" t="s">
        <v>59</v>
      </c>
      <c r="P43">
        <v>1</v>
      </c>
      <c r="Q43">
        <v>311438.74090909085</v>
      </c>
      <c r="R43">
        <v>311438.74090909085</v>
      </c>
      <c r="S43">
        <v>122.06781373147578</v>
      </c>
      <c r="T43">
        <v>5.5925139598406193E-8</v>
      </c>
    </row>
    <row r="44" spans="15:23" x14ac:dyDescent="0.25">
      <c r="O44" t="s">
        <v>60</v>
      </c>
      <c r="P44">
        <v>13</v>
      </c>
      <c r="Q44">
        <v>33167.659090909096</v>
      </c>
      <c r="R44">
        <v>2551.3583916083921</v>
      </c>
    </row>
    <row r="45" spans="15:23" ht="15.75" thickBot="1" x14ac:dyDescent="0.3">
      <c r="O45" s="7" t="s">
        <v>61</v>
      </c>
      <c r="P45" s="7">
        <v>14</v>
      </c>
      <c r="Q45" s="7">
        <v>344606.39999999997</v>
      </c>
      <c r="R45" s="7"/>
      <c r="S45" s="7"/>
      <c r="T45" s="7"/>
    </row>
    <row r="46" spans="15:23" ht="15.75" thickBot="1" x14ac:dyDescent="0.3"/>
    <row r="47" spans="15:23" x14ac:dyDescent="0.25">
      <c r="O47" s="9"/>
      <c r="P47" s="9" t="s">
        <v>68</v>
      </c>
      <c r="Q47" s="9" t="s">
        <v>56</v>
      </c>
      <c r="R47" s="9" t="s">
        <v>69</v>
      </c>
      <c r="S47" s="9" t="s">
        <v>70</v>
      </c>
      <c r="T47" s="9" t="s">
        <v>71</v>
      </c>
      <c r="U47" s="9" t="s">
        <v>72</v>
      </c>
      <c r="V47" s="9" t="s">
        <v>73</v>
      </c>
      <c r="W47" s="9" t="s">
        <v>74</v>
      </c>
    </row>
    <row r="48" spans="15:23" x14ac:dyDescent="0.25">
      <c r="O48" t="s">
        <v>62</v>
      </c>
      <c r="P48">
        <v>803.90909090909088</v>
      </c>
      <c r="Q48">
        <v>15.229631379793776</v>
      </c>
      <c r="R48">
        <v>52.785853502383098</v>
      </c>
      <c r="S48">
        <v>1.4868398921716836E-16</v>
      </c>
      <c r="T48">
        <v>771.00747262670222</v>
      </c>
      <c r="U48">
        <v>836.81070919147953</v>
      </c>
      <c r="V48">
        <v>771.00747262670222</v>
      </c>
      <c r="W48">
        <v>836.81070919147953</v>
      </c>
    </row>
    <row r="49" spans="13:23" ht="15.75" thickBot="1" x14ac:dyDescent="0.3">
      <c r="O49" s="7" t="s">
        <v>193</v>
      </c>
      <c r="P49" s="7">
        <v>325.84090909090907</v>
      </c>
      <c r="Q49" s="7">
        <v>29.492054351409593</v>
      </c>
      <c r="R49" s="7">
        <v>11.048430374106349</v>
      </c>
      <c r="S49" s="7">
        <v>5.5925139598406193E-8</v>
      </c>
      <c r="T49" s="7">
        <v>262.12719925542666</v>
      </c>
      <c r="U49" s="7">
        <v>389.55461892639147</v>
      </c>
      <c r="V49" s="7">
        <v>262.12719925542666</v>
      </c>
      <c r="W49" s="7">
        <v>389.55461892639147</v>
      </c>
    </row>
    <row r="51" spans="13:23" x14ac:dyDescent="0.25">
      <c r="M51" s="13" t="s">
        <v>197</v>
      </c>
      <c r="N51" s="13"/>
      <c r="O51" s="13"/>
      <c r="P51" s="13" t="s">
        <v>198</v>
      </c>
      <c r="Q51" s="13"/>
      <c r="R51" s="13"/>
    </row>
    <row r="52" spans="13:23" x14ac:dyDescent="0.25">
      <c r="M52" s="13"/>
      <c r="N52" s="13" t="s">
        <v>199</v>
      </c>
      <c r="O52" s="13"/>
      <c r="P52" s="13"/>
      <c r="Q52" s="13"/>
      <c r="R52" s="13"/>
    </row>
    <row r="53" spans="13:23" x14ac:dyDescent="0.25">
      <c r="M53" s="13"/>
      <c r="N53" s="13" t="s">
        <v>200</v>
      </c>
      <c r="O53" s="13"/>
      <c r="P53" s="13"/>
      <c r="Q53" s="13"/>
      <c r="R53" s="13"/>
    </row>
    <row r="54" spans="13:23" x14ac:dyDescent="0.25">
      <c r="M54" s="13"/>
      <c r="N54" s="13" t="s">
        <v>201</v>
      </c>
      <c r="O54" s="13" t="s">
        <v>202</v>
      </c>
      <c r="P54" s="13"/>
      <c r="Q54" s="13"/>
      <c r="R54" s="13"/>
    </row>
    <row r="55" spans="13:23" x14ac:dyDescent="0.25">
      <c r="M55" s="13"/>
      <c r="N55" s="13"/>
      <c r="O55" s="13"/>
      <c r="P55" s="13"/>
      <c r="Q55" s="13"/>
      <c r="R55" s="13"/>
    </row>
    <row r="56" spans="13:23" x14ac:dyDescent="0.25">
      <c r="M56" s="13"/>
      <c r="N56" s="13" t="s">
        <v>203</v>
      </c>
      <c r="O56" s="13">
        <f>1130-2*50.5</f>
        <v>1029</v>
      </c>
      <c r="P56" s="13"/>
      <c r="Q56" s="13"/>
      <c r="R56" s="13"/>
    </row>
    <row r="57" spans="13:23" x14ac:dyDescent="0.25">
      <c r="M57" s="13"/>
      <c r="N57" s="13" t="s">
        <v>204</v>
      </c>
      <c r="O57" s="13">
        <f>1130+2*50.5</f>
        <v>1231</v>
      </c>
      <c r="P57" s="13"/>
      <c r="Q57" s="13"/>
      <c r="R57" s="1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494B-BFE0-40CE-BEB3-89109D9C248F}">
  <sheetPr codeName="Sheet14"/>
  <dimension ref="A1:I64"/>
  <sheetViews>
    <sheetView workbookViewId="0">
      <selection activeCell="A42" sqref="A42"/>
    </sheetView>
  </sheetViews>
  <sheetFormatPr defaultRowHeight="12.75" x14ac:dyDescent="0.2"/>
  <cols>
    <col min="1" max="1" width="12.5703125" style="15" customWidth="1"/>
    <col min="2" max="2" width="12.85546875" style="15" customWidth="1"/>
    <col min="3" max="3" width="9.140625" style="15"/>
    <col min="4" max="4" width="11.140625" style="15" customWidth="1"/>
    <col min="5" max="16384" width="9.140625" style="15"/>
  </cols>
  <sheetData>
    <row r="1" spans="1:7" x14ac:dyDescent="0.2">
      <c r="A1" s="14" t="s">
        <v>205</v>
      </c>
    </row>
    <row r="2" spans="1:7" x14ac:dyDescent="0.2">
      <c r="A2" s="15" t="s">
        <v>206</v>
      </c>
      <c r="B2" s="15" t="s">
        <v>207</v>
      </c>
      <c r="C2" s="15" t="s">
        <v>208</v>
      </c>
      <c r="D2" s="15" t="s">
        <v>209</v>
      </c>
      <c r="E2" s="15" t="s">
        <v>210</v>
      </c>
      <c r="F2" s="15" t="s">
        <v>211</v>
      </c>
      <c r="G2" s="15" t="s">
        <v>212</v>
      </c>
    </row>
    <row r="3" spans="1:7" x14ac:dyDescent="0.2">
      <c r="A3" s="15">
        <v>1550</v>
      </c>
      <c r="B3" s="15">
        <v>1.3</v>
      </c>
      <c r="C3" s="15">
        <v>4</v>
      </c>
      <c r="D3" s="15">
        <v>22</v>
      </c>
      <c r="E3" s="15">
        <f t="shared" ref="E3:E18" si="0">B3*C3</f>
        <v>5.2</v>
      </c>
      <c r="F3" s="15">
        <f t="shared" ref="F3:F18" si="1">B3*D3</f>
        <v>28.6</v>
      </c>
      <c r="G3" s="15">
        <f t="shared" ref="G3:G18" si="2">C3*D3</f>
        <v>88</v>
      </c>
    </row>
    <row r="4" spans="1:7" x14ac:dyDescent="0.2">
      <c r="A4" s="15">
        <v>1925</v>
      </c>
      <c r="B4" s="15">
        <v>1.5</v>
      </c>
      <c r="C4" s="15">
        <v>4</v>
      </c>
      <c r="D4" s="15">
        <v>22</v>
      </c>
      <c r="E4" s="15">
        <f t="shared" si="0"/>
        <v>6</v>
      </c>
      <c r="F4" s="15">
        <f t="shared" si="1"/>
        <v>33</v>
      </c>
      <c r="G4" s="15">
        <f t="shared" si="2"/>
        <v>88</v>
      </c>
    </row>
    <row r="5" spans="1:7" x14ac:dyDescent="0.2">
      <c r="A5" s="15">
        <v>2150</v>
      </c>
      <c r="B5" s="15">
        <v>1.3</v>
      </c>
      <c r="C5" s="15">
        <v>4.5</v>
      </c>
      <c r="D5" s="15">
        <v>22</v>
      </c>
      <c r="E5" s="15">
        <f t="shared" si="0"/>
        <v>5.8500000000000005</v>
      </c>
      <c r="F5" s="15">
        <f t="shared" si="1"/>
        <v>28.6</v>
      </c>
      <c r="G5" s="15">
        <f t="shared" si="2"/>
        <v>99</v>
      </c>
    </row>
    <row r="6" spans="1:7" x14ac:dyDescent="0.2">
      <c r="A6" s="15">
        <v>2350</v>
      </c>
      <c r="B6" s="15">
        <v>1.5</v>
      </c>
      <c r="C6" s="15">
        <v>4.5</v>
      </c>
      <c r="D6" s="15">
        <v>22</v>
      </c>
      <c r="E6" s="15">
        <f t="shared" si="0"/>
        <v>6.75</v>
      </c>
      <c r="F6" s="15">
        <f t="shared" si="1"/>
        <v>33</v>
      </c>
      <c r="G6" s="15">
        <f t="shared" si="2"/>
        <v>99</v>
      </c>
    </row>
    <row r="7" spans="1:7" x14ac:dyDescent="0.2">
      <c r="A7" s="15">
        <v>1525</v>
      </c>
      <c r="B7" s="15">
        <v>1.3</v>
      </c>
      <c r="C7" s="15">
        <v>4</v>
      </c>
      <c r="D7" s="15">
        <v>30</v>
      </c>
      <c r="E7" s="15">
        <f t="shared" si="0"/>
        <v>5.2</v>
      </c>
      <c r="F7" s="15">
        <f t="shared" si="1"/>
        <v>39</v>
      </c>
      <c r="G7" s="15">
        <f t="shared" si="2"/>
        <v>120</v>
      </c>
    </row>
    <row r="8" spans="1:7" x14ac:dyDescent="0.2">
      <c r="A8" s="15">
        <v>1800</v>
      </c>
      <c r="B8" s="15">
        <v>1.5</v>
      </c>
      <c r="C8" s="15">
        <v>4</v>
      </c>
      <c r="D8" s="15">
        <v>30</v>
      </c>
      <c r="E8" s="15">
        <f t="shared" si="0"/>
        <v>6</v>
      </c>
      <c r="F8" s="15">
        <f t="shared" si="1"/>
        <v>45</v>
      </c>
      <c r="G8" s="15">
        <f t="shared" si="2"/>
        <v>120</v>
      </c>
    </row>
    <row r="9" spans="1:7" x14ac:dyDescent="0.2">
      <c r="A9" s="15">
        <v>2175</v>
      </c>
      <c r="B9" s="15">
        <v>1.3</v>
      </c>
      <c r="C9" s="15">
        <v>4.5</v>
      </c>
      <c r="D9" s="15">
        <v>30</v>
      </c>
      <c r="E9" s="15">
        <f t="shared" si="0"/>
        <v>5.8500000000000005</v>
      </c>
      <c r="F9" s="15">
        <f t="shared" si="1"/>
        <v>39</v>
      </c>
      <c r="G9" s="15">
        <f t="shared" si="2"/>
        <v>135</v>
      </c>
    </row>
    <row r="10" spans="1:7" x14ac:dyDescent="0.2">
      <c r="A10" s="15">
        <v>2200</v>
      </c>
      <c r="B10" s="15">
        <v>1.5</v>
      </c>
      <c r="C10" s="15">
        <v>4.5</v>
      </c>
      <c r="D10" s="15">
        <v>30</v>
      </c>
      <c r="E10" s="15">
        <f t="shared" si="0"/>
        <v>6.75</v>
      </c>
      <c r="F10" s="15">
        <f t="shared" si="1"/>
        <v>45</v>
      </c>
      <c r="G10" s="15">
        <f t="shared" si="2"/>
        <v>135</v>
      </c>
    </row>
    <row r="11" spans="1:7" x14ac:dyDescent="0.2">
      <c r="A11" s="15">
        <v>1530</v>
      </c>
      <c r="B11" s="15">
        <v>1.3</v>
      </c>
      <c r="C11" s="15">
        <v>4</v>
      </c>
      <c r="D11" s="15">
        <v>22</v>
      </c>
      <c r="E11" s="15">
        <f t="shared" si="0"/>
        <v>5.2</v>
      </c>
      <c r="F11" s="15">
        <f t="shared" si="1"/>
        <v>28.6</v>
      </c>
      <c r="G11" s="15">
        <f t="shared" si="2"/>
        <v>88</v>
      </c>
    </row>
    <row r="12" spans="1:7" x14ac:dyDescent="0.2">
      <c r="A12" s="15">
        <v>1900</v>
      </c>
      <c r="B12" s="15">
        <v>1.5</v>
      </c>
      <c r="C12" s="15">
        <v>4</v>
      </c>
      <c r="D12" s="15">
        <v>22</v>
      </c>
      <c r="E12" s="15">
        <f t="shared" si="0"/>
        <v>6</v>
      </c>
      <c r="F12" s="15">
        <f t="shared" si="1"/>
        <v>33</v>
      </c>
      <c r="G12" s="15">
        <f t="shared" si="2"/>
        <v>88</v>
      </c>
    </row>
    <row r="13" spans="1:7" x14ac:dyDescent="0.2">
      <c r="A13" s="15">
        <v>2140</v>
      </c>
      <c r="B13" s="15">
        <v>1.3</v>
      </c>
      <c r="C13" s="15">
        <v>4.5</v>
      </c>
      <c r="D13" s="15">
        <v>22</v>
      </c>
      <c r="E13" s="15">
        <f t="shared" si="0"/>
        <v>5.8500000000000005</v>
      </c>
      <c r="F13" s="15">
        <f t="shared" si="1"/>
        <v>28.6</v>
      </c>
      <c r="G13" s="15">
        <f t="shared" si="2"/>
        <v>99</v>
      </c>
    </row>
    <row r="14" spans="1:7" x14ac:dyDescent="0.2">
      <c r="A14" s="15">
        <v>2350</v>
      </c>
      <c r="B14" s="15">
        <v>1.5</v>
      </c>
      <c r="C14" s="15">
        <v>4.5</v>
      </c>
      <c r="D14" s="15">
        <v>22</v>
      </c>
      <c r="E14" s="15">
        <f t="shared" si="0"/>
        <v>6.75</v>
      </c>
      <c r="F14" s="15">
        <f t="shared" si="1"/>
        <v>33</v>
      </c>
      <c r="G14" s="15">
        <f t="shared" si="2"/>
        <v>99</v>
      </c>
    </row>
    <row r="15" spans="1:7" x14ac:dyDescent="0.2">
      <c r="A15" s="15">
        <v>1530</v>
      </c>
      <c r="B15" s="15">
        <v>1.3</v>
      </c>
      <c r="C15" s="15">
        <v>4</v>
      </c>
      <c r="D15" s="15">
        <v>30</v>
      </c>
      <c r="E15" s="15">
        <f t="shared" si="0"/>
        <v>5.2</v>
      </c>
      <c r="F15" s="15">
        <f t="shared" si="1"/>
        <v>39</v>
      </c>
      <c r="G15" s="15">
        <f t="shared" si="2"/>
        <v>120</v>
      </c>
    </row>
    <row r="16" spans="1:7" x14ac:dyDescent="0.2">
      <c r="A16" s="15">
        <v>1780</v>
      </c>
      <c r="B16" s="15">
        <v>1.5</v>
      </c>
      <c r="C16" s="15">
        <v>4</v>
      </c>
      <c r="D16" s="15">
        <v>30</v>
      </c>
      <c r="E16" s="15">
        <f t="shared" si="0"/>
        <v>6</v>
      </c>
      <c r="F16" s="15">
        <f t="shared" si="1"/>
        <v>45</v>
      </c>
      <c r="G16" s="15">
        <f t="shared" si="2"/>
        <v>120</v>
      </c>
    </row>
    <row r="17" spans="1:7" x14ac:dyDescent="0.2">
      <c r="A17" s="15">
        <v>2170</v>
      </c>
      <c r="B17" s="15">
        <v>1.3</v>
      </c>
      <c r="C17" s="15">
        <v>4.5</v>
      </c>
      <c r="D17" s="15">
        <v>30</v>
      </c>
      <c r="E17" s="15">
        <f t="shared" si="0"/>
        <v>5.8500000000000005</v>
      </c>
      <c r="F17" s="15">
        <f t="shared" si="1"/>
        <v>39</v>
      </c>
      <c r="G17" s="15">
        <f t="shared" si="2"/>
        <v>135</v>
      </c>
    </row>
    <row r="18" spans="1:7" x14ac:dyDescent="0.2">
      <c r="A18" s="15">
        <v>2200</v>
      </c>
      <c r="B18" s="15">
        <v>1.5</v>
      </c>
      <c r="C18" s="15">
        <v>4.5</v>
      </c>
      <c r="D18" s="15">
        <v>30</v>
      </c>
      <c r="E18" s="15">
        <f t="shared" si="0"/>
        <v>6.75</v>
      </c>
      <c r="F18" s="15">
        <f t="shared" si="1"/>
        <v>45</v>
      </c>
      <c r="G18" s="15">
        <f t="shared" si="2"/>
        <v>135</v>
      </c>
    </row>
    <row r="20" spans="1:7" x14ac:dyDescent="0.2">
      <c r="A20" s="15" t="s">
        <v>51</v>
      </c>
    </row>
    <row r="21" spans="1:7" ht="13.5" thickBot="1" x14ac:dyDescent="0.25"/>
    <row r="22" spans="1:7" x14ac:dyDescent="0.2">
      <c r="A22" s="16" t="s">
        <v>52</v>
      </c>
      <c r="B22" s="16"/>
    </row>
    <row r="23" spans="1:7" x14ac:dyDescent="0.2">
      <c r="A23" s="15" t="s">
        <v>53</v>
      </c>
      <c r="B23" s="15">
        <v>0.99929545646440698</v>
      </c>
    </row>
    <row r="24" spans="1:7" x14ac:dyDescent="0.2">
      <c r="A24" s="15" t="s">
        <v>54</v>
      </c>
      <c r="B24" s="15">
        <v>0.99859140931040746</v>
      </c>
    </row>
    <row r="25" spans="1:7" x14ac:dyDescent="0.2">
      <c r="A25" s="15" t="s">
        <v>55</v>
      </c>
      <c r="B25" s="15">
        <v>0.9976523488506791</v>
      </c>
    </row>
    <row r="26" spans="1:7" x14ac:dyDescent="0.2">
      <c r="A26" s="15" t="s">
        <v>56</v>
      </c>
      <c r="B26" s="15">
        <v>14.630874888399532</v>
      </c>
    </row>
    <row r="27" spans="1:7" ht="13.5" thickBot="1" x14ac:dyDescent="0.25">
      <c r="A27" s="17" t="s">
        <v>57</v>
      </c>
      <c r="B27" s="17">
        <v>16</v>
      </c>
    </row>
    <row r="29" spans="1:7" ht="13.5" thickBot="1" x14ac:dyDescent="0.25">
      <c r="A29" s="15" t="s">
        <v>58</v>
      </c>
    </row>
    <row r="30" spans="1:7" x14ac:dyDescent="0.2">
      <c r="A30" s="18"/>
      <c r="B30" s="18" t="s">
        <v>63</v>
      </c>
      <c r="C30" s="18" t="s">
        <v>64</v>
      </c>
      <c r="D30" s="18" t="s">
        <v>65</v>
      </c>
      <c r="E30" s="18" t="s">
        <v>66</v>
      </c>
      <c r="F30" s="18" t="s">
        <v>67</v>
      </c>
    </row>
    <row r="31" spans="1:7" x14ac:dyDescent="0.2">
      <c r="A31" s="15" t="s">
        <v>59</v>
      </c>
      <c r="B31" s="15">
        <v>6</v>
      </c>
      <c r="C31" s="15">
        <v>1365796.875</v>
      </c>
      <c r="D31" s="15">
        <v>227632.8125</v>
      </c>
      <c r="E31" s="15">
        <v>1063.3941605839416</v>
      </c>
      <c r="F31" s="15">
        <v>2.6349726966753135E-12</v>
      </c>
    </row>
    <row r="32" spans="1:7" x14ac:dyDescent="0.2">
      <c r="A32" s="15" t="s">
        <v>60</v>
      </c>
      <c r="B32" s="15">
        <v>9</v>
      </c>
      <c r="C32" s="15">
        <v>1926.5625</v>
      </c>
      <c r="D32" s="15">
        <v>214.0625</v>
      </c>
      <c r="G32" s="14" t="s">
        <v>213</v>
      </c>
    </row>
    <row r="33" spans="1:9" ht="13.5" thickBot="1" x14ac:dyDescent="0.25">
      <c r="A33" s="17" t="s">
        <v>61</v>
      </c>
      <c r="B33" s="17">
        <v>15</v>
      </c>
      <c r="C33" s="17">
        <v>1367723.4375</v>
      </c>
      <c r="D33" s="17"/>
      <c r="E33" s="17"/>
      <c r="F33" s="17"/>
      <c r="G33" s="15" t="s">
        <v>214</v>
      </c>
    </row>
    <row r="34" spans="1:9" ht="13.5" thickBot="1" x14ac:dyDescent="0.25">
      <c r="G34" s="15" t="s">
        <v>215</v>
      </c>
    </row>
    <row r="35" spans="1:9" x14ac:dyDescent="0.2">
      <c r="A35" s="18"/>
      <c r="B35" s="18" t="s">
        <v>68</v>
      </c>
      <c r="C35" s="18" t="s">
        <v>56</v>
      </c>
      <c r="D35" s="18" t="s">
        <v>69</v>
      </c>
      <c r="E35" s="18" t="s">
        <v>70</v>
      </c>
      <c r="F35" s="18" t="s">
        <v>71</v>
      </c>
      <c r="G35" s="18" t="s">
        <v>72</v>
      </c>
      <c r="H35" s="18" t="s">
        <v>73</v>
      </c>
      <c r="I35" s="18" t="s">
        <v>74</v>
      </c>
    </row>
    <row r="36" spans="1:9" x14ac:dyDescent="0.2">
      <c r="A36" s="15" t="s">
        <v>62</v>
      </c>
      <c r="B36" s="15">
        <v>-18883.437500590051</v>
      </c>
      <c r="C36" s="15">
        <v>1019.3393377968614</v>
      </c>
      <c r="D36" s="15">
        <v>-18.525172923673853</v>
      </c>
      <c r="E36" s="15">
        <v>1.7824172189967891E-8</v>
      </c>
      <c r="F36" s="15">
        <v>-21189.345042332323</v>
      </c>
      <c r="G36" s="15">
        <v>-16577.529958847779</v>
      </c>
      <c r="H36" s="15">
        <v>-21189.345042332323</v>
      </c>
      <c r="I36" s="15">
        <v>-16577.529958847779</v>
      </c>
    </row>
    <row r="37" spans="1:9" x14ac:dyDescent="0.2">
      <c r="A37" s="15" t="s">
        <v>207</v>
      </c>
      <c r="B37" s="15">
        <v>11973.437500409613</v>
      </c>
      <c r="C37" s="15">
        <v>666.71895141197047</v>
      </c>
      <c r="D37" s="15">
        <v>17.958747797782546</v>
      </c>
      <c r="E37" s="15">
        <v>2.3414098639890132E-8</v>
      </c>
      <c r="F37" s="15">
        <v>10465.213299422541</v>
      </c>
      <c r="G37" s="15">
        <v>13481.661701396684</v>
      </c>
      <c r="H37" s="15">
        <v>10465.213299422541</v>
      </c>
      <c r="I37" s="15">
        <v>13481.661701396684</v>
      </c>
    </row>
    <row r="38" spans="1:9" x14ac:dyDescent="0.2">
      <c r="A38" s="15" t="s">
        <v>208</v>
      </c>
      <c r="B38" s="15">
        <v>3825.6250001274493</v>
      </c>
      <c r="C38" s="15">
        <v>226.30610492561019</v>
      </c>
      <c r="D38" s="15">
        <v>16.90464780605447</v>
      </c>
      <c r="E38" s="15">
        <v>3.9784354907025427E-8</v>
      </c>
      <c r="F38" s="15">
        <v>3313.684633715065</v>
      </c>
      <c r="G38" s="15">
        <v>4337.5653665398331</v>
      </c>
      <c r="H38" s="15">
        <v>3313.684633715065</v>
      </c>
      <c r="I38" s="15">
        <v>4337.5653665398331</v>
      </c>
    </row>
    <row r="39" spans="1:9" x14ac:dyDescent="0.2">
      <c r="A39" s="15" t="s">
        <v>209</v>
      </c>
      <c r="B39" s="15">
        <v>111.0937500024158</v>
      </c>
      <c r="C39" s="15">
        <v>20.158975106483908</v>
      </c>
      <c r="D39" s="15">
        <v>5.5108828407989723</v>
      </c>
      <c r="E39" s="15">
        <v>3.7487284892553918E-4</v>
      </c>
      <c r="F39" s="15">
        <v>65.490945314915706</v>
      </c>
      <c r="G39" s="15">
        <v>156.6965546899159</v>
      </c>
      <c r="H39" s="15">
        <v>65.490945314915706</v>
      </c>
      <c r="I39" s="15">
        <v>156.6965546899159</v>
      </c>
    </row>
    <row r="40" spans="1:9" x14ac:dyDescent="0.2">
      <c r="A40" s="15" t="s">
        <v>210</v>
      </c>
      <c r="B40" s="15">
        <v>-2012.500000088256</v>
      </c>
      <c r="C40" s="15">
        <v>146.3087488865134</v>
      </c>
      <c r="D40" s="15">
        <v>-13.755158289606332</v>
      </c>
      <c r="E40" s="15">
        <v>2.388309086541557E-7</v>
      </c>
      <c r="F40" s="15">
        <v>-2343.4736366099937</v>
      </c>
      <c r="G40" s="15">
        <v>-1681.5263635665181</v>
      </c>
      <c r="H40" s="15">
        <v>-2343.4736366099937</v>
      </c>
      <c r="I40" s="15">
        <v>-1681.5263635665181</v>
      </c>
    </row>
    <row r="41" spans="1:9" x14ac:dyDescent="0.2">
      <c r="A41" s="15" t="s">
        <v>211</v>
      </c>
      <c r="B41" s="15">
        <v>-89.843750001290005</v>
      </c>
      <c r="C41" s="15">
        <v>9.1442968052518978</v>
      </c>
      <c r="D41" s="15">
        <v>-9.825113063881469</v>
      </c>
      <c r="E41" s="15">
        <v>4.1434633938748172E-6</v>
      </c>
      <c r="F41" s="15">
        <v>-110.52960228354756</v>
      </c>
      <c r="G41" s="15">
        <v>-69.157897719032448</v>
      </c>
      <c r="H41" s="15">
        <v>-110.52960228354756</v>
      </c>
      <c r="I41" s="15">
        <v>-69.157897719032448</v>
      </c>
    </row>
    <row r="42" spans="1:9" ht="13.5" thickBot="1" x14ac:dyDescent="0.25">
      <c r="A42" s="17" t="s">
        <v>212</v>
      </c>
      <c r="B42" s="17">
        <v>1.5624999998570179</v>
      </c>
      <c r="C42" s="17">
        <v>3.6577187221022331</v>
      </c>
      <c r="D42" s="17">
        <v>0.42717882881901548</v>
      </c>
      <c r="E42" s="17">
        <v>0.67928697559677198</v>
      </c>
      <c r="F42" s="17">
        <v>-6.7118409130493379</v>
      </c>
      <c r="G42" s="17">
        <v>9.8368409127633729</v>
      </c>
      <c r="H42" s="17">
        <v>-6.7118409130493379</v>
      </c>
      <c r="I42" s="17">
        <v>9.8368409127633729</v>
      </c>
    </row>
    <row r="46" spans="1:9" x14ac:dyDescent="0.2">
      <c r="A46" s="15" t="s">
        <v>75</v>
      </c>
    </row>
    <row r="47" spans="1:9" ht="13.5" thickBot="1" x14ac:dyDescent="0.25"/>
    <row r="48" spans="1:9" x14ac:dyDescent="0.2">
      <c r="A48" s="18" t="s">
        <v>76</v>
      </c>
      <c r="B48" s="18" t="s">
        <v>216</v>
      </c>
      <c r="C48" s="18" t="s">
        <v>78</v>
      </c>
    </row>
    <row r="49" spans="1:3" x14ac:dyDescent="0.2">
      <c r="A49" s="15">
        <v>1</v>
      </c>
      <c r="B49" s="15">
        <v>1531.5624999969823</v>
      </c>
      <c r="C49" s="15">
        <v>18.437500003017703</v>
      </c>
    </row>
    <row r="50" spans="1:3" x14ac:dyDescent="0.2">
      <c r="A50" s="15">
        <v>2</v>
      </c>
      <c r="B50" s="15">
        <v>1920.9375000026221</v>
      </c>
      <c r="C50" s="15">
        <v>4.0624999973779268</v>
      </c>
    </row>
    <row r="51" spans="1:3" x14ac:dyDescent="0.2">
      <c r="A51" s="15">
        <v>3</v>
      </c>
      <c r="B51" s="15">
        <v>2153.4375000017649</v>
      </c>
      <c r="C51" s="15">
        <v>-3.4375000017648745</v>
      </c>
    </row>
    <row r="52" spans="1:3" x14ac:dyDescent="0.2">
      <c r="A52" s="15">
        <v>4</v>
      </c>
      <c r="B52" s="15">
        <v>2341.5624999985807</v>
      </c>
      <c r="C52" s="15">
        <v>8.4375000014192665</v>
      </c>
    </row>
    <row r="53" spans="1:3" x14ac:dyDescent="0.2">
      <c r="A53" s="15">
        <v>5</v>
      </c>
      <c r="B53" s="15">
        <v>1535.9374999983177</v>
      </c>
      <c r="C53" s="15">
        <v>-10.937499998317662</v>
      </c>
    </row>
    <row r="54" spans="1:3" x14ac:dyDescent="0.2">
      <c r="A54" s="15">
        <v>6</v>
      </c>
      <c r="B54" s="15">
        <v>1781.5625000018952</v>
      </c>
      <c r="C54" s="15">
        <v>18.43749999810484</v>
      </c>
    </row>
    <row r="55" spans="1:3" x14ac:dyDescent="0.2">
      <c r="A55" s="15">
        <v>7</v>
      </c>
      <c r="B55" s="15">
        <v>2164.0625000025284</v>
      </c>
      <c r="C55" s="15">
        <v>10.937499997471605</v>
      </c>
    </row>
    <row r="56" spans="1:3" x14ac:dyDescent="0.2">
      <c r="A56" s="15">
        <v>8</v>
      </c>
      <c r="B56" s="15">
        <v>2208.437499997282</v>
      </c>
      <c r="C56" s="15">
        <v>-8.4374999972819751</v>
      </c>
    </row>
    <row r="57" spans="1:3" x14ac:dyDescent="0.2">
      <c r="A57" s="15">
        <v>9</v>
      </c>
      <c r="B57" s="15">
        <v>1531.5624999969823</v>
      </c>
      <c r="C57" s="15">
        <v>-1.5624999969822966</v>
      </c>
    </row>
    <row r="58" spans="1:3" x14ac:dyDescent="0.2">
      <c r="A58" s="15">
        <v>10</v>
      </c>
      <c r="B58" s="15">
        <v>1920.9375000026221</v>
      </c>
      <c r="C58" s="15">
        <v>-20.937500002622073</v>
      </c>
    </row>
    <row r="59" spans="1:3" x14ac:dyDescent="0.2">
      <c r="A59" s="15">
        <v>11</v>
      </c>
      <c r="B59" s="15">
        <v>2153.4375000017649</v>
      </c>
      <c r="C59" s="15">
        <v>-13.437500001764874</v>
      </c>
    </row>
    <row r="60" spans="1:3" x14ac:dyDescent="0.2">
      <c r="A60" s="15">
        <v>12</v>
      </c>
      <c r="B60" s="15">
        <v>2341.5624999985807</v>
      </c>
      <c r="C60" s="15">
        <v>8.4375000014192665</v>
      </c>
    </row>
    <row r="61" spans="1:3" x14ac:dyDescent="0.2">
      <c r="A61" s="15">
        <v>13</v>
      </c>
      <c r="B61" s="15">
        <v>1535.9374999983177</v>
      </c>
      <c r="C61" s="15">
        <v>-5.9374999983176622</v>
      </c>
    </row>
    <row r="62" spans="1:3" x14ac:dyDescent="0.2">
      <c r="A62" s="15">
        <v>14</v>
      </c>
      <c r="B62" s="15">
        <v>1781.5625000018952</v>
      </c>
      <c r="C62" s="15">
        <v>-1.5625000018951596</v>
      </c>
    </row>
    <row r="63" spans="1:3" x14ac:dyDescent="0.2">
      <c r="A63" s="15">
        <v>15</v>
      </c>
      <c r="B63" s="15">
        <v>2164.0625000025284</v>
      </c>
      <c r="C63" s="15">
        <v>5.9374999974716047</v>
      </c>
    </row>
    <row r="64" spans="1:3" ht="13.5" thickBot="1" x14ac:dyDescent="0.25">
      <c r="A64" s="17">
        <v>16</v>
      </c>
      <c r="B64" s="17">
        <v>2208.437499997282</v>
      </c>
      <c r="C64" s="17">
        <v>-8.4374999972819751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C20A-6A8E-44B5-8542-EB7A982350CA}">
  <sheetPr codeName="Sheet15"/>
  <dimension ref="A1:M64"/>
  <sheetViews>
    <sheetView topLeftCell="A23" workbookViewId="0">
      <selection activeCell="I39" sqref="I39"/>
    </sheetView>
  </sheetViews>
  <sheetFormatPr defaultRowHeight="12.75" x14ac:dyDescent="0.2"/>
  <cols>
    <col min="1" max="1" width="12.5703125" style="15" customWidth="1"/>
    <col min="2" max="2" width="12.85546875" style="15" customWidth="1"/>
    <col min="3" max="3" width="9.140625" style="15"/>
    <col min="4" max="4" width="11.140625" style="15" customWidth="1"/>
    <col min="5" max="7" width="9.140625" style="15"/>
    <col min="8" max="8" width="11" style="15" customWidth="1"/>
    <col min="9" max="16384" width="9.140625" style="15"/>
  </cols>
  <sheetData>
    <row r="1" spans="1:6" x14ac:dyDescent="0.2">
      <c r="A1" s="14" t="s">
        <v>205</v>
      </c>
    </row>
    <row r="2" spans="1:6" x14ac:dyDescent="0.2">
      <c r="A2" s="15" t="s">
        <v>206</v>
      </c>
      <c r="B2" s="15" t="s">
        <v>207</v>
      </c>
      <c r="C2" s="15" t="s">
        <v>208</v>
      </c>
      <c r="D2" s="15" t="s">
        <v>209</v>
      </c>
      <c r="E2" s="15" t="s">
        <v>210</v>
      </c>
      <c r="F2" s="15" t="s">
        <v>211</v>
      </c>
    </row>
    <row r="3" spans="1:6" x14ac:dyDescent="0.2">
      <c r="A3" s="15">
        <v>1550</v>
      </c>
      <c r="B3" s="15">
        <v>1.3</v>
      </c>
      <c r="C3" s="15">
        <v>4</v>
      </c>
      <c r="D3" s="15">
        <v>22</v>
      </c>
      <c r="E3" s="15">
        <f t="shared" ref="E3:E18" si="0">B3*C3</f>
        <v>5.2</v>
      </c>
      <c r="F3" s="15">
        <f t="shared" ref="F3:F18" si="1">B3*D3</f>
        <v>28.6</v>
      </c>
    </row>
    <row r="4" spans="1:6" x14ac:dyDescent="0.2">
      <c r="A4" s="15">
        <v>1925</v>
      </c>
      <c r="B4" s="15">
        <v>1.5</v>
      </c>
      <c r="C4" s="15">
        <v>4</v>
      </c>
      <c r="D4" s="15">
        <v>22</v>
      </c>
      <c r="E4" s="15">
        <f t="shared" si="0"/>
        <v>6</v>
      </c>
      <c r="F4" s="15">
        <f t="shared" si="1"/>
        <v>33</v>
      </c>
    </row>
    <row r="5" spans="1:6" x14ac:dyDescent="0.2">
      <c r="A5" s="15">
        <v>2150</v>
      </c>
      <c r="B5" s="15">
        <v>1.3</v>
      </c>
      <c r="C5" s="15">
        <v>4.5</v>
      </c>
      <c r="D5" s="15">
        <v>22</v>
      </c>
      <c r="E5" s="15">
        <f t="shared" si="0"/>
        <v>5.8500000000000005</v>
      </c>
      <c r="F5" s="15">
        <f t="shared" si="1"/>
        <v>28.6</v>
      </c>
    </row>
    <row r="6" spans="1:6" x14ac:dyDescent="0.2">
      <c r="A6" s="15">
        <v>2350</v>
      </c>
      <c r="B6" s="15">
        <v>1.5</v>
      </c>
      <c r="C6" s="15">
        <v>4.5</v>
      </c>
      <c r="D6" s="15">
        <v>22</v>
      </c>
      <c r="E6" s="15">
        <f t="shared" si="0"/>
        <v>6.75</v>
      </c>
      <c r="F6" s="15">
        <f t="shared" si="1"/>
        <v>33</v>
      </c>
    </row>
    <row r="7" spans="1:6" x14ac:dyDescent="0.2">
      <c r="A7" s="15">
        <v>1525</v>
      </c>
      <c r="B7" s="15">
        <v>1.3</v>
      </c>
      <c r="C7" s="15">
        <v>4</v>
      </c>
      <c r="D7" s="15">
        <v>30</v>
      </c>
      <c r="E7" s="15">
        <f t="shared" si="0"/>
        <v>5.2</v>
      </c>
      <c r="F7" s="15">
        <f t="shared" si="1"/>
        <v>39</v>
      </c>
    </row>
    <row r="8" spans="1:6" x14ac:dyDescent="0.2">
      <c r="A8" s="15">
        <v>1800</v>
      </c>
      <c r="B8" s="15">
        <v>1.5</v>
      </c>
      <c r="C8" s="15">
        <v>4</v>
      </c>
      <c r="D8" s="15">
        <v>30</v>
      </c>
      <c r="E8" s="15">
        <f t="shared" si="0"/>
        <v>6</v>
      </c>
      <c r="F8" s="15">
        <f t="shared" si="1"/>
        <v>45</v>
      </c>
    </row>
    <row r="9" spans="1:6" x14ac:dyDescent="0.2">
      <c r="A9" s="15">
        <v>2175</v>
      </c>
      <c r="B9" s="15">
        <v>1.3</v>
      </c>
      <c r="C9" s="15">
        <v>4.5</v>
      </c>
      <c r="D9" s="15">
        <v>30</v>
      </c>
      <c r="E9" s="15">
        <f t="shared" si="0"/>
        <v>5.8500000000000005</v>
      </c>
      <c r="F9" s="15">
        <f t="shared" si="1"/>
        <v>39</v>
      </c>
    </row>
    <row r="10" spans="1:6" x14ac:dyDescent="0.2">
      <c r="A10" s="15">
        <v>2200</v>
      </c>
      <c r="B10" s="15">
        <v>1.5</v>
      </c>
      <c r="C10" s="15">
        <v>4.5</v>
      </c>
      <c r="D10" s="15">
        <v>30</v>
      </c>
      <c r="E10" s="15">
        <f t="shared" si="0"/>
        <v>6.75</v>
      </c>
      <c r="F10" s="15">
        <f t="shared" si="1"/>
        <v>45</v>
      </c>
    </row>
    <row r="11" spans="1:6" x14ac:dyDescent="0.2">
      <c r="A11" s="15">
        <v>1530</v>
      </c>
      <c r="B11" s="15">
        <v>1.3</v>
      </c>
      <c r="C11" s="15">
        <v>4</v>
      </c>
      <c r="D11" s="15">
        <v>22</v>
      </c>
      <c r="E11" s="15">
        <f t="shared" si="0"/>
        <v>5.2</v>
      </c>
      <c r="F11" s="15">
        <f t="shared" si="1"/>
        <v>28.6</v>
      </c>
    </row>
    <row r="12" spans="1:6" x14ac:dyDescent="0.2">
      <c r="A12" s="15">
        <v>1900</v>
      </c>
      <c r="B12" s="15">
        <v>1.5</v>
      </c>
      <c r="C12" s="15">
        <v>4</v>
      </c>
      <c r="D12" s="15">
        <v>22</v>
      </c>
      <c r="E12" s="15">
        <f t="shared" si="0"/>
        <v>6</v>
      </c>
      <c r="F12" s="15">
        <f t="shared" si="1"/>
        <v>33</v>
      </c>
    </row>
    <row r="13" spans="1:6" x14ac:dyDescent="0.2">
      <c r="A13" s="15">
        <v>2140</v>
      </c>
      <c r="B13" s="15">
        <v>1.3</v>
      </c>
      <c r="C13" s="15">
        <v>4.5</v>
      </c>
      <c r="D13" s="15">
        <v>22</v>
      </c>
      <c r="E13" s="15">
        <f t="shared" si="0"/>
        <v>5.8500000000000005</v>
      </c>
      <c r="F13" s="15">
        <f t="shared" si="1"/>
        <v>28.6</v>
      </c>
    </row>
    <row r="14" spans="1:6" x14ac:dyDescent="0.2">
      <c r="A14" s="15">
        <v>2350</v>
      </c>
      <c r="B14" s="15">
        <v>1.5</v>
      </c>
      <c r="C14" s="15">
        <v>4.5</v>
      </c>
      <c r="D14" s="15">
        <v>22</v>
      </c>
      <c r="E14" s="15">
        <f t="shared" si="0"/>
        <v>6.75</v>
      </c>
      <c r="F14" s="15">
        <f t="shared" si="1"/>
        <v>33</v>
      </c>
    </row>
    <row r="15" spans="1:6" x14ac:dyDescent="0.2">
      <c r="A15" s="15">
        <v>1530</v>
      </c>
      <c r="B15" s="15">
        <v>1.3</v>
      </c>
      <c r="C15" s="15">
        <v>4</v>
      </c>
      <c r="D15" s="15">
        <v>30</v>
      </c>
      <c r="E15" s="15">
        <f t="shared" si="0"/>
        <v>5.2</v>
      </c>
      <c r="F15" s="15">
        <f t="shared" si="1"/>
        <v>39</v>
      </c>
    </row>
    <row r="16" spans="1:6" x14ac:dyDescent="0.2">
      <c r="A16" s="15">
        <v>1780</v>
      </c>
      <c r="B16" s="15">
        <v>1.5</v>
      </c>
      <c r="C16" s="15">
        <v>4</v>
      </c>
      <c r="D16" s="15">
        <v>30</v>
      </c>
      <c r="E16" s="15">
        <f t="shared" si="0"/>
        <v>6</v>
      </c>
      <c r="F16" s="15">
        <f t="shared" si="1"/>
        <v>45</v>
      </c>
    </row>
    <row r="17" spans="1:8" x14ac:dyDescent="0.2">
      <c r="A17" s="15">
        <v>2170</v>
      </c>
      <c r="B17" s="15">
        <v>1.3</v>
      </c>
      <c r="C17" s="15">
        <v>4.5</v>
      </c>
      <c r="D17" s="15">
        <v>30</v>
      </c>
      <c r="E17" s="15">
        <f t="shared" si="0"/>
        <v>5.8500000000000005</v>
      </c>
      <c r="F17" s="15">
        <f t="shared" si="1"/>
        <v>39</v>
      </c>
    </row>
    <row r="18" spans="1:8" x14ac:dyDescent="0.2">
      <c r="A18" s="15">
        <v>2200</v>
      </c>
      <c r="B18" s="15">
        <v>1.5</v>
      </c>
      <c r="C18" s="15">
        <v>4.5</v>
      </c>
      <c r="D18" s="15">
        <v>30</v>
      </c>
      <c r="E18" s="15">
        <f t="shared" si="0"/>
        <v>6.75</v>
      </c>
      <c r="F18" s="15">
        <f t="shared" si="1"/>
        <v>45</v>
      </c>
    </row>
    <row r="20" spans="1:8" x14ac:dyDescent="0.2">
      <c r="A20" s="15" t="s">
        <v>51</v>
      </c>
    </row>
    <row r="21" spans="1:8" ht="13.5" thickBot="1" x14ac:dyDescent="0.25"/>
    <row r="22" spans="1:8" x14ac:dyDescent="0.2">
      <c r="A22" s="16" t="s">
        <v>52</v>
      </c>
      <c r="B22" s="16"/>
    </row>
    <row r="23" spans="1:8" x14ac:dyDescent="0.2">
      <c r="A23" s="15" t="s">
        <v>53</v>
      </c>
      <c r="B23" s="15">
        <v>0.99928116617769158</v>
      </c>
    </row>
    <row r="24" spans="1:8" x14ac:dyDescent="0.2">
      <c r="A24" s="15" t="s">
        <v>54</v>
      </c>
      <c r="B24" s="15">
        <v>0.9985628490774473</v>
      </c>
    </row>
    <row r="25" spans="1:8" x14ac:dyDescent="0.2">
      <c r="A25" s="15" t="s">
        <v>55</v>
      </c>
      <c r="B25" s="15">
        <v>0.9978442736161709</v>
      </c>
      <c r="E25" s="14" t="s">
        <v>217</v>
      </c>
    </row>
    <row r="26" spans="1:8" x14ac:dyDescent="0.2">
      <c r="A26" s="15" t="s">
        <v>56</v>
      </c>
      <c r="B26" s="15">
        <v>14.020074892809953</v>
      </c>
      <c r="E26" s="14" t="s">
        <v>218</v>
      </c>
    </row>
    <row r="27" spans="1:8" ht="13.5" thickBot="1" x14ac:dyDescent="0.25">
      <c r="A27" s="17" t="s">
        <v>57</v>
      </c>
      <c r="B27" s="17">
        <v>16</v>
      </c>
      <c r="E27" s="15" t="s">
        <v>219</v>
      </c>
    </row>
    <row r="28" spans="1:8" x14ac:dyDescent="0.2">
      <c r="E28" s="14" t="s">
        <v>220</v>
      </c>
    </row>
    <row r="29" spans="1:8" x14ac:dyDescent="0.2">
      <c r="A29" s="15" t="s">
        <v>58</v>
      </c>
      <c r="E29" s="14" t="s">
        <v>221</v>
      </c>
    </row>
    <row r="30" spans="1:8" ht="13.5" thickBot="1" x14ac:dyDescent="0.25">
      <c r="E30" s="14" t="s">
        <v>222</v>
      </c>
    </row>
    <row r="31" spans="1:8" x14ac:dyDescent="0.2">
      <c r="A31" s="18"/>
      <c r="B31" s="18" t="s">
        <v>63</v>
      </c>
      <c r="C31" s="18" t="s">
        <v>64</v>
      </c>
      <c r="D31" s="18" t="s">
        <v>65</v>
      </c>
      <c r="E31" s="18" t="s">
        <v>66</v>
      </c>
      <c r="F31" s="18" t="s">
        <v>67</v>
      </c>
      <c r="H31" s="14" t="s">
        <v>223</v>
      </c>
    </row>
    <row r="32" spans="1:8" x14ac:dyDescent="0.2">
      <c r="A32" s="15" t="s">
        <v>59</v>
      </c>
      <c r="B32" s="15">
        <v>5</v>
      </c>
      <c r="C32" s="15">
        <v>1365757.8125</v>
      </c>
      <c r="D32" s="15">
        <v>273151.5625</v>
      </c>
      <c r="E32" s="15">
        <v>1389.6422893481717</v>
      </c>
      <c r="F32" s="15">
        <v>7.1787133606284585E-14</v>
      </c>
      <c r="H32" s="14" t="s">
        <v>224</v>
      </c>
    </row>
    <row r="33" spans="1:13" x14ac:dyDescent="0.2">
      <c r="A33" s="15" t="s">
        <v>60</v>
      </c>
      <c r="B33" s="15">
        <v>10</v>
      </c>
      <c r="C33" s="15">
        <v>1965.625</v>
      </c>
      <c r="D33" s="15">
        <v>196.5625</v>
      </c>
      <c r="H33" s="14" t="s">
        <v>225</v>
      </c>
    </row>
    <row r="34" spans="1:13" ht="13.5" thickBot="1" x14ac:dyDescent="0.25">
      <c r="A34" s="17" t="s">
        <v>61</v>
      </c>
      <c r="B34" s="17">
        <v>15</v>
      </c>
      <c r="C34" s="17">
        <v>1367723.4375</v>
      </c>
      <c r="D34" s="17"/>
      <c r="E34" s="17"/>
      <c r="F34" s="17"/>
      <c r="H34" s="14" t="s">
        <v>226</v>
      </c>
    </row>
    <row r="35" spans="1:13" ht="13.5" thickBot="1" x14ac:dyDescent="0.25"/>
    <row r="36" spans="1:13" x14ac:dyDescent="0.2">
      <c r="A36" s="18"/>
      <c r="B36" s="18" t="s">
        <v>68</v>
      </c>
      <c r="C36" s="18" t="s">
        <v>56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L36" s="19" t="s">
        <v>227</v>
      </c>
      <c r="M36" s="20">
        <v>22</v>
      </c>
    </row>
    <row r="37" spans="1:13" x14ac:dyDescent="0.2">
      <c r="A37" s="15" t="s">
        <v>62</v>
      </c>
      <c r="B37" s="15">
        <v>-19056.093750089818</v>
      </c>
      <c r="C37" s="15">
        <v>896.71812925108156</v>
      </c>
      <c r="D37" s="15">
        <v>-21.250929504464274</v>
      </c>
      <c r="E37" s="15">
        <v>1.1850037154612864E-9</v>
      </c>
      <c r="F37" s="15">
        <v>-21054.106598904596</v>
      </c>
      <c r="G37" s="15">
        <v>-17058.08090127504</v>
      </c>
      <c r="H37" s="15">
        <v>-21054.106598904596</v>
      </c>
      <c r="I37" s="15">
        <v>-17058.08090127504</v>
      </c>
      <c r="L37" s="20" t="s">
        <v>228</v>
      </c>
      <c r="M37" s="20">
        <v>4.5</v>
      </c>
    </row>
    <row r="38" spans="1:13" x14ac:dyDescent="0.2">
      <c r="A38" s="15" t="s">
        <v>207</v>
      </c>
      <c r="B38" s="15">
        <v>11973.437500064039</v>
      </c>
      <c r="C38" s="15">
        <v>638.88521379818746</v>
      </c>
      <c r="D38" s="15">
        <v>18.74114041375551</v>
      </c>
      <c r="E38" s="15">
        <v>4.0480900774572139E-9</v>
      </c>
      <c r="F38" s="15">
        <v>10549.912286904069</v>
      </c>
      <c r="G38" s="15">
        <v>13396.962713224009</v>
      </c>
      <c r="H38" s="15">
        <v>10549.912286904069</v>
      </c>
      <c r="I38" s="15">
        <v>13396.962713224009</v>
      </c>
      <c r="L38" s="20" t="s">
        <v>207</v>
      </c>
      <c r="M38" s="20">
        <v>1.5</v>
      </c>
    </row>
    <row r="39" spans="1:13" x14ac:dyDescent="0.2">
      <c r="A39" s="15" t="s">
        <v>208</v>
      </c>
      <c r="B39" s="15">
        <v>3866.2500000353284</v>
      </c>
      <c r="C39" s="15">
        <v>196.78112841583001</v>
      </c>
      <c r="D39" s="15">
        <v>19.647463306874243</v>
      </c>
      <c r="E39" s="15">
        <v>2.5534055105472402E-9</v>
      </c>
      <c r="F39" s="15">
        <v>3427.794246600894</v>
      </c>
      <c r="G39" s="15">
        <v>4304.7057534697624</v>
      </c>
      <c r="H39" s="15">
        <v>3427.794246600894</v>
      </c>
      <c r="I39" s="15">
        <v>4304.7057534697624</v>
      </c>
    </row>
    <row r="40" spans="1:13" x14ac:dyDescent="0.2">
      <c r="A40" s="15" t="s">
        <v>209</v>
      </c>
      <c r="B40" s="15">
        <v>117.73437499767832</v>
      </c>
      <c r="C40" s="15">
        <v>12.298820525875373</v>
      </c>
      <c r="D40" s="15">
        <v>9.5728183649788257</v>
      </c>
      <c r="E40" s="15">
        <v>2.3681796132213899E-6</v>
      </c>
      <c r="F40" s="15">
        <v>90.330890408280183</v>
      </c>
      <c r="G40" s="15">
        <v>145.13785958707643</v>
      </c>
      <c r="H40" s="15">
        <v>90.330890408280183</v>
      </c>
      <c r="I40" s="15">
        <v>145.13785958707643</v>
      </c>
    </row>
    <row r="41" spans="1:13" x14ac:dyDescent="0.2">
      <c r="A41" s="15" t="s">
        <v>210</v>
      </c>
      <c r="B41" s="15">
        <v>-2012.500000025186</v>
      </c>
      <c r="C41" s="15">
        <v>140.2007489292042</v>
      </c>
      <c r="D41" s="15">
        <v>-14.354416901449067</v>
      </c>
      <c r="E41" s="15">
        <v>5.3319412259260111E-8</v>
      </c>
      <c r="F41" s="15">
        <v>-2324.8867898494946</v>
      </c>
      <c r="G41" s="15">
        <v>-1700.1132102008773</v>
      </c>
      <c r="H41" s="15">
        <v>-2324.8867898494946</v>
      </c>
      <c r="I41" s="15">
        <v>-1700.1132102008773</v>
      </c>
    </row>
    <row r="42" spans="1:13" ht="13.5" thickBot="1" x14ac:dyDescent="0.25">
      <c r="A42" s="17" t="s">
        <v>211</v>
      </c>
      <c r="B42" s="17">
        <v>-89.843749998345075</v>
      </c>
      <c r="C42" s="17">
        <v>8.7625468079937168</v>
      </c>
      <c r="D42" s="17">
        <v>-10.253154929384715</v>
      </c>
      <c r="E42" s="17">
        <v>1.2634409013523956E-6</v>
      </c>
      <c r="F42" s="17">
        <v>-109.36792436218268</v>
      </c>
      <c r="G42" s="17">
        <v>-70.319575634507473</v>
      </c>
      <c r="H42" s="17">
        <v>-109.36792436218268</v>
      </c>
      <c r="I42" s="17">
        <v>-70.319575634507473</v>
      </c>
      <c r="L42" s="15" t="s">
        <v>206</v>
      </c>
    </row>
    <row r="43" spans="1:13" x14ac:dyDescent="0.2">
      <c r="L43" s="15">
        <f>19056+11973*Size+3866*Press+118*Temp-2012*Size*Press-90*Size*Temp</f>
        <v>40457.5</v>
      </c>
    </row>
    <row r="46" spans="1:13" x14ac:dyDescent="0.2">
      <c r="A46" s="15" t="s">
        <v>75</v>
      </c>
    </row>
    <row r="47" spans="1:13" ht="13.5" thickBot="1" x14ac:dyDescent="0.25"/>
    <row r="48" spans="1:13" x14ac:dyDescent="0.2">
      <c r="A48" s="18" t="s">
        <v>76</v>
      </c>
      <c r="B48" s="18" t="s">
        <v>216</v>
      </c>
      <c r="C48" s="18" t="s">
        <v>78</v>
      </c>
    </row>
    <row r="49" spans="1:3" x14ac:dyDescent="0.2">
      <c r="A49" s="15">
        <v>1</v>
      </c>
      <c r="B49" s="15">
        <v>1530.0000000000332</v>
      </c>
      <c r="C49" s="15">
        <v>19.999999999966803</v>
      </c>
    </row>
    <row r="50" spans="1:3" x14ac:dyDescent="0.2">
      <c r="A50" s="15">
        <v>2</v>
      </c>
      <c r="B50" s="15">
        <v>1919.3749999999718</v>
      </c>
      <c r="C50" s="15">
        <v>5.6250000000281943</v>
      </c>
    </row>
    <row r="51" spans="1:3" x14ac:dyDescent="0.2">
      <c r="A51" s="15">
        <v>3</v>
      </c>
      <c r="B51" s="15">
        <v>2155.0000000013283</v>
      </c>
      <c r="C51" s="15">
        <v>-5.000000001328317</v>
      </c>
    </row>
    <row r="52" spans="1:3" x14ac:dyDescent="0.2">
      <c r="A52" s="15">
        <v>4</v>
      </c>
      <c r="B52" s="15">
        <v>2343.1249999987494</v>
      </c>
      <c r="C52" s="15">
        <v>6.8750000012505552</v>
      </c>
    </row>
    <row r="53" spans="1:3" x14ac:dyDescent="0.2">
      <c r="A53" s="15">
        <v>5</v>
      </c>
      <c r="B53" s="15">
        <v>1537.4999999986712</v>
      </c>
      <c r="C53" s="15">
        <v>-12.499999998671228</v>
      </c>
    </row>
    <row r="54" spans="1:3" x14ac:dyDescent="0.2">
      <c r="A54" s="15">
        <v>6</v>
      </c>
      <c r="B54" s="15">
        <v>1783.1250000012592</v>
      </c>
      <c r="C54" s="15">
        <v>16.874999998740805</v>
      </c>
    </row>
    <row r="55" spans="1:3" x14ac:dyDescent="0.2">
      <c r="A55" s="15">
        <v>7</v>
      </c>
      <c r="B55" s="15">
        <v>2162.4999999999682</v>
      </c>
      <c r="C55" s="15">
        <v>12.500000000031832</v>
      </c>
    </row>
    <row r="56" spans="1:3" x14ac:dyDescent="0.2">
      <c r="A56" s="15">
        <v>8</v>
      </c>
      <c r="B56" s="15">
        <v>2206.8750000000368</v>
      </c>
      <c r="C56" s="15">
        <v>-6.8750000000368345</v>
      </c>
    </row>
    <row r="57" spans="1:3" x14ac:dyDescent="0.2">
      <c r="A57" s="15">
        <v>9</v>
      </c>
      <c r="B57" s="15">
        <v>1530.0000000000332</v>
      </c>
      <c r="C57" s="15">
        <v>-3.3196556614711881E-11</v>
      </c>
    </row>
    <row r="58" spans="1:3" x14ac:dyDescent="0.2">
      <c r="A58" s="15">
        <v>10</v>
      </c>
      <c r="B58" s="15">
        <v>1919.3749999999718</v>
      </c>
      <c r="C58" s="15">
        <v>-19.374999999971806</v>
      </c>
    </row>
    <row r="59" spans="1:3" x14ac:dyDescent="0.2">
      <c r="A59" s="15">
        <v>11</v>
      </c>
      <c r="B59" s="15">
        <v>2155.0000000013283</v>
      </c>
      <c r="C59" s="15">
        <v>-15.000000001328317</v>
      </c>
    </row>
    <row r="60" spans="1:3" x14ac:dyDescent="0.2">
      <c r="A60" s="15">
        <v>12</v>
      </c>
      <c r="B60" s="15">
        <v>2343.1249999987494</v>
      </c>
      <c r="C60" s="15">
        <v>6.8750000012505552</v>
      </c>
    </row>
    <row r="61" spans="1:3" x14ac:dyDescent="0.2">
      <c r="A61" s="15">
        <v>13</v>
      </c>
      <c r="B61" s="15">
        <v>1537.4999999986712</v>
      </c>
      <c r="C61" s="15">
        <v>-7.4999999986712282</v>
      </c>
    </row>
    <row r="62" spans="1:3" x14ac:dyDescent="0.2">
      <c r="A62" s="15">
        <v>14</v>
      </c>
      <c r="B62" s="15">
        <v>1783.1250000012592</v>
      </c>
      <c r="C62" s="15">
        <v>-3.1250000012591954</v>
      </c>
    </row>
    <row r="63" spans="1:3" x14ac:dyDescent="0.2">
      <c r="A63" s="15">
        <v>15</v>
      </c>
      <c r="B63" s="15">
        <v>2162.4999999999682</v>
      </c>
      <c r="C63" s="15">
        <v>7.5000000000318323</v>
      </c>
    </row>
    <row r="64" spans="1:3" ht="13.5" thickBot="1" x14ac:dyDescent="0.25">
      <c r="A64" s="17">
        <v>16</v>
      </c>
      <c r="B64" s="17">
        <v>2206.8750000000368</v>
      </c>
      <c r="C64" s="17">
        <v>-6.8750000000368345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7F98-1FDB-45A4-B33A-5096CFF4C386}">
  <sheetPr codeName="Sheet16"/>
  <dimension ref="A2:T170"/>
  <sheetViews>
    <sheetView topLeftCell="A48" workbookViewId="0">
      <selection activeCell="D3" sqref="D3:J170"/>
    </sheetView>
  </sheetViews>
  <sheetFormatPr defaultRowHeight="15" x14ac:dyDescent="0.25"/>
  <cols>
    <col min="1" max="1" width="32.42578125" customWidth="1"/>
    <col min="3" max="3" width="40.5703125" customWidth="1"/>
    <col min="6" max="6" width="20.85546875" customWidth="1"/>
    <col min="9" max="9" width="14.42578125" customWidth="1"/>
    <col min="12" max="12" width="13" customWidth="1"/>
  </cols>
  <sheetData>
    <row r="2" spans="1:17" x14ac:dyDescent="0.25">
      <c r="H2" t="s">
        <v>229</v>
      </c>
      <c r="I2" t="s">
        <v>229</v>
      </c>
      <c r="J2" t="s">
        <v>230</v>
      </c>
    </row>
    <row r="3" spans="1:17" x14ac:dyDescent="0.25">
      <c r="A3" s="11"/>
      <c r="B3" s="11"/>
      <c r="C3" s="11"/>
      <c r="D3" t="s">
        <v>206</v>
      </c>
      <c r="E3" t="s">
        <v>208</v>
      </c>
      <c r="F3" t="s">
        <v>209</v>
      </c>
      <c r="G3" t="s">
        <v>207</v>
      </c>
      <c r="H3" t="s">
        <v>208</v>
      </c>
      <c r="I3" t="s">
        <v>209</v>
      </c>
      <c r="J3" t="s">
        <v>207</v>
      </c>
    </row>
    <row r="4" spans="1:17" x14ac:dyDescent="0.25">
      <c r="A4" s="11" t="s">
        <v>231</v>
      </c>
      <c r="B4" s="11"/>
      <c r="C4" s="11"/>
      <c r="D4">
        <v>54</v>
      </c>
      <c r="E4" t="s">
        <v>232</v>
      </c>
      <c r="F4" t="s">
        <v>232</v>
      </c>
      <c r="G4" t="s">
        <v>230</v>
      </c>
      <c r="H4">
        <f>IF(E4=H$2,1,0)</f>
        <v>0</v>
      </c>
      <c r="I4">
        <f t="shared" ref="I4:J19" si="0">IF(F4=I$2,1,0)</f>
        <v>0</v>
      </c>
      <c r="J4">
        <f t="shared" si="0"/>
        <v>1</v>
      </c>
    </row>
    <row r="5" spans="1:17" x14ac:dyDescent="0.25">
      <c r="A5" s="11" t="s">
        <v>233</v>
      </c>
      <c r="B5" s="11"/>
      <c r="C5" s="11"/>
      <c r="D5">
        <v>50</v>
      </c>
      <c r="E5" t="s">
        <v>232</v>
      </c>
      <c r="F5" t="s">
        <v>232</v>
      </c>
      <c r="G5" t="s">
        <v>234</v>
      </c>
      <c r="H5">
        <f t="shared" ref="H5:J68" si="1">IF(E5=H$2,1,0)</f>
        <v>0</v>
      </c>
      <c r="I5">
        <f t="shared" si="0"/>
        <v>0</v>
      </c>
      <c r="J5">
        <f t="shared" si="0"/>
        <v>0</v>
      </c>
    </row>
    <row r="6" spans="1:17" x14ac:dyDescent="0.25">
      <c r="A6" s="11" t="s">
        <v>235</v>
      </c>
      <c r="B6" s="11"/>
      <c r="C6" s="11"/>
      <c r="D6">
        <v>49</v>
      </c>
      <c r="E6" t="s">
        <v>232</v>
      </c>
      <c r="F6" t="s">
        <v>236</v>
      </c>
      <c r="G6" t="s">
        <v>230</v>
      </c>
      <c r="H6">
        <f t="shared" si="1"/>
        <v>0</v>
      </c>
      <c r="I6">
        <f t="shared" si="0"/>
        <v>1</v>
      </c>
      <c r="J6">
        <f t="shared" si="0"/>
        <v>1</v>
      </c>
      <c r="L6" t="s">
        <v>51</v>
      </c>
    </row>
    <row r="7" spans="1:17" ht="15.75" thickBot="1" x14ac:dyDescent="0.3">
      <c r="A7" s="11" t="s">
        <v>237</v>
      </c>
      <c r="B7" s="11"/>
      <c r="C7" s="11"/>
      <c r="D7">
        <v>30</v>
      </c>
      <c r="E7" t="s">
        <v>236</v>
      </c>
      <c r="F7" t="s">
        <v>232</v>
      </c>
      <c r="G7" t="s">
        <v>234</v>
      </c>
      <c r="H7">
        <f t="shared" si="1"/>
        <v>1</v>
      </c>
      <c r="I7">
        <f t="shared" si="0"/>
        <v>0</v>
      </c>
      <c r="J7">
        <f t="shared" si="0"/>
        <v>0</v>
      </c>
    </row>
    <row r="8" spans="1:17" x14ac:dyDescent="0.25">
      <c r="A8" s="11" t="s">
        <v>238</v>
      </c>
      <c r="B8" s="11"/>
      <c r="C8" s="11"/>
      <c r="D8">
        <v>32</v>
      </c>
      <c r="E8" t="s">
        <v>236</v>
      </c>
      <c r="F8" t="s">
        <v>236</v>
      </c>
      <c r="G8" t="s">
        <v>234</v>
      </c>
      <c r="H8">
        <f t="shared" si="1"/>
        <v>1</v>
      </c>
      <c r="I8">
        <f t="shared" si="0"/>
        <v>1</v>
      </c>
      <c r="J8">
        <f t="shared" si="0"/>
        <v>0</v>
      </c>
      <c r="L8" s="6" t="s">
        <v>52</v>
      </c>
      <c r="M8" s="6"/>
    </row>
    <row r="9" spans="1:17" x14ac:dyDescent="0.25">
      <c r="A9" s="11" t="s">
        <v>239</v>
      </c>
      <c r="B9" s="11"/>
      <c r="C9" s="11"/>
      <c r="D9">
        <v>88</v>
      </c>
      <c r="E9" t="s">
        <v>232</v>
      </c>
      <c r="F9" t="s">
        <v>236</v>
      </c>
      <c r="G9" t="s">
        <v>234</v>
      </c>
      <c r="H9">
        <f t="shared" si="1"/>
        <v>0</v>
      </c>
      <c r="I9">
        <f t="shared" si="0"/>
        <v>1</v>
      </c>
      <c r="J9">
        <f t="shared" si="0"/>
        <v>0</v>
      </c>
      <c r="L9" t="s">
        <v>53</v>
      </c>
      <c r="M9">
        <v>0.85617571348462373</v>
      </c>
    </row>
    <row r="10" spans="1:17" x14ac:dyDescent="0.25">
      <c r="A10" s="11" t="s">
        <v>240</v>
      </c>
      <c r="B10" s="11"/>
      <c r="C10" s="11"/>
      <c r="D10">
        <v>9</v>
      </c>
      <c r="E10" t="s">
        <v>236</v>
      </c>
      <c r="F10" t="s">
        <v>232</v>
      </c>
      <c r="G10" t="s">
        <v>230</v>
      </c>
      <c r="H10">
        <f t="shared" si="1"/>
        <v>1</v>
      </c>
      <c r="I10">
        <f t="shared" si="0"/>
        <v>0</v>
      </c>
      <c r="J10">
        <f t="shared" si="0"/>
        <v>1</v>
      </c>
      <c r="L10" t="s">
        <v>54</v>
      </c>
      <c r="M10">
        <v>0.73303685236090455</v>
      </c>
    </row>
    <row r="11" spans="1:17" x14ac:dyDescent="0.25">
      <c r="A11" s="11" t="s">
        <v>241</v>
      </c>
      <c r="B11" s="11"/>
      <c r="C11" s="11"/>
      <c r="D11">
        <v>81</v>
      </c>
      <c r="E11" t="s">
        <v>232</v>
      </c>
      <c r="F11" t="s">
        <v>236</v>
      </c>
      <c r="G11" t="s">
        <v>230</v>
      </c>
      <c r="H11">
        <f t="shared" si="1"/>
        <v>0</v>
      </c>
      <c r="I11">
        <f t="shared" si="0"/>
        <v>1</v>
      </c>
      <c r="J11">
        <f t="shared" si="0"/>
        <v>1</v>
      </c>
      <c r="L11" t="s">
        <v>55</v>
      </c>
      <c r="M11">
        <v>0.72812342019576781</v>
      </c>
    </row>
    <row r="12" spans="1:17" x14ac:dyDescent="0.25">
      <c r="A12" s="11" t="s">
        <v>242</v>
      </c>
      <c r="B12" s="11"/>
      <c r="C12" s="11"/>
      <c r="D12">
        <v>46</v>
      </c>
      <c r="E12" t="s">
        <v>236</v>
      </c>
      <c r="F12" t="s">
        <v>236</v>
      </c>
      <c r="G12" t="s">
        <v>234</v>
      </c>
      <c r="H12">
        <f t="shared" si="1"/>
        <v>1</v>
      </c>
      <c r="I12">
        <f t="shared" si="0"/>
        <v>1</v>
      </c>
      <c r="J12">
        <f t="shared" si="0"/>
        <v>0</v>
      </c>
      <c r="L12" t="s">
        <v>56</v>
      </c>
      <c r="M12">
        <v>11.658193580484269</v>
      </c>
    </row>
    <row r="13" spans="1:17" ht="15.75" thickBot="1" x14ac:dyDescent="0.3">
      <c r="A13" s="11" t="s">
        <v>243</v>
      </c>
      <c r="B13" s="11"/>
      <c r="C13" s="11"/>
      <c r="D13">
        <v>58</v>
      </c>
      <c r="E13" t="s">
        <v>232</v>
      </c>
      <c r="F13" t="s">
        <v>236</v>
      </c>
      <c r="G13" t="s">
        <v>230</v>
      </c>
      <c r="H13">
        <f t="shared" si="1"/>
        <v>0</v>
      </c>
      <c r="I13">
        <f t="shared" si="0"/>
        <v>1</v>
      </c>
      <c r="J13">
        <f t="shared" si="0"/>
        <v>1</v>
      </c>
      <c r="L13" s="7" t="s">
        <v>57</v>
      </c>
      <c r="M13" s="7">
        <v>167</v>
      </c>
    </row>
    <row r="14" spans="1:17" x14ac:dyDescent="0.25">
      <c r="A14" s="11" t="s">
        <v>244</v>
      </c>
      <c r="B14" s="11"/>
      <c r="C14" s="11"/>
      <c r="D14">
        <v>59</v>
      </c>
      <c r="E14" t="s">
        <v>232</v>
      </c>
      <c r="F14" t="s">
        <v>232</v>
      </c>
      <c r="G14" t="s">
        <v>234</v>
      </c>
      <c r="H14">
        <f t="shared" si="1"/>
        <v>0</v>
      </c>
      <c r="I14">
        <f t="shared" si="0"/>
        <v>0</v>
      </c>
      <c r="J14">
        <f t="shared" si="0"/>
        <v>0</v>
      </c>
    </row>
    <row r="15" spans="1:17" ht="15.75" thickBot="1" x14ac:dyDescent="0.3">
      <c r="A15" s="11" t="s">
        <v>245</v>
      </c>
      <c r="D15">
        <v>87</v>
      </c>
      <c r="E15" t="s">
        <v>232</v>
      </c>
      <c r="F15" t="s">
        <v>236</v>
      </c>
      <c r="G15" t="s">
        <v>234</v>
      </c>
      <c r="H15">
        <f t="shared" si="1"/>
        <v>0</v>
      </c>
      <c r="I15">
        <f t="shared" si="0"/>
        <v>1</v>
      </c>
      <c r="J15">
        <f t="shared" si="0"/>
        <v>0</v>
      </c>
      <c r="L15" t="s">
        <v>58</v>
      </c>
    </row>
    <row r="16" spans="1:17" x14ac:dyDescent="0.25">
      <c r="D16">
        <v>59</v>
      </c>
      <c r="E16" t="s">
        <v>232</v>
      </c>
      <c r="F16" t="s">
        <v>232</v>
      </c>
      <c r="G16" t="s">
        <v>234</v>
      </c>
      <c r="H16">
        <f t="shared" si="1"/>
        <v>0</v>
      </c>
      <c r="I16">
        <f t="shared" si="0"/>
        <v>0</v>
      </c>
      <c r="J16">
        <f t="shared" si="0"/>
        <v>0</v>
      </c>
      <c r="L16" s="9"/>
      <c r="M16" s="9" t="s">
        <v>63</v>
      </c>
      <c r="N16" s="9" t="s">
        <v>64</v>
      </c>
      <c r="O16" s="9" t="s">
        <v>65</v>
      </c>
      <c r="P16" s="9" t="s">
        <v>66</v>
      </c>
      <c r="Q16" s="9" t="s">
        <v>67</v>
      </c>
    </row>
    <row r="17" spans="4:20" x14ac:dyDescent="0.25">
      <c r="D17">
        <v>57</v>
      </c>
      <c r="E17" t="s">
        <v>232</v>
      </c>
      <c r="F17" t="s">
        <v>232</v>
      </c>
      <c r="G17" t="s">
        <v>234</v>
      </c>
      <c r="H17">
        <f t="shared" si="1"/>
        <v>0</v>
      </c>
      <c r="I17">
        <f t="shared" si="0"/>
        <v>0</v>
      </c>
      <c r="J17">
        <f t="shared" si="0"/>
        <v>0</v>
      </c>
      <c r="L17" t="s">
        <v>59</v>
      </c>
      <c r="M17">
        <v>3</v>
      </c>
      <c r="N17">
        <v>60830.953457113894</v>
      </c>
      <c r="O17">
        <v>20276.98448570463</v>
      </c>
      <c r="P17">
        <v>149.19038825083808</v>
      </c>
      <c r="Q17">
        <v>1.5824298860135428E-46</v>
      </c>
    </row>
    <row r="18" spans="4:20" x14ac:dyDescent="0.25">
      <c r="D18">
        <v>14</v>
      </c>
      <c r="E18" t="s">
        <v>236</v>
      </c>
      <c r="F18" t="s">
        <v>232</v>
      </c>
      <c r="G18" t="s">
        <v>234</v>
      </c>
      <c r="H18">
        <f t="shared" si="1"/>
        <v>1</v>
      </c>
      <c r="I18">
        <f t="shared" si="0"/>
        <v>0</v>
      </c>
      <c r="J18">
        <f t="shared" si="0"/>
        <v>0</v>
      </c>
      <c r="L18" t="s">
        <v>60</v>
      </c>
      <c r="M18">
        <v>163</v>
      </c>
      <c r="N18">
        <v>22153.896842287275</v>
      </c>
      <c r="O18">
        <v>135.91347756004464</v>
      </c>
    </row>
    <row r="19" spans="4:20" ht="15.75" thickBot="1" x14ac:dyDescent="0.3">
      <c r="D19">
        <v>82</v>
      </c>
      <c r="E19" t="s">
        <v>232</v>
      </c>
      <c r="F19" t="s">
        <v>236</v>
      </c>
      <c r="G19" t="s">
        <v>234</v>
      </c>
      <c r="H19">
        <f t="shared" si="1"/>
        <v>0</v>
      </c>
      <c r="I19">
        <f t="shared" si="0"/>
        <v>1</v>
      </c>
      <c r="J19">
        <f t="shared" si="0"/>
        <v>0</v>
      </c>
      <c r="L19" s="7" t="s">
        <v>61</v>
      </c>
      <c r="M19" s="7">
        <v>166</v>
      </c>
      <c r="N19" s="7">
        <v>82984.850299401165</v>
      </c>
      <c r="O19" s="7"/>
      <c r="P19" s="7"/>
      <c r="Q19" s="7"/>
    </row>
    <row r="20" spans="4:20" ht="15.75" thickBot="1" x14ac:dyDescent="0.3">
      <c r="D20">
        <v>31</v>
      </c>
      <c r="E20" t="s">
        <v>232</v>
      </c>
      <c r="F20" t="s">
        <v>232</v>
      </c>
      <c r="G20" t="s">
        <v>230</v>
      </c>
      <c r="H20">
        <f t="shared" si="1"/>
        <v>0</v>
      </c>
      <c r="I20">
        <f t="shared" si="1"/>
        <v>0</v>
      </c>
      <c r="J20">
        <f t="shared" si="1"/>
        <v>1</v>
      </c>
    </row>
    <row r="21" spans="4:20" x14ac:dyDescent="0.25">
      <c r="D21">
        <v>51</v>
      </c>
      <c r="E21" t="s">
        <v>236</v>
      </c>
      <c r="F21" t="s">
        <v>236</v>
      </c>
      <c r="G21" t="s">
        <v>234</v>
      </c>
      <c r="H21">
        <f t="shared" si="1"/>
        <v>1</v>
      </c>
      <c r="I21">
        <f t="shared" si="1"/>
        <v>1</v>
      </c>
      <c r="J21">
        <f t="shared" si="1"/>
        <v>0</v>
      </c>
      <c r="L21" s="9"/>
      <c r="M21" s="9" t="s">
        <v>68</v>
      </c>
      <c r="N21" s="9" t="s">
        <v>56</v>
      </c>
      <c r="O21" s="9" t="s">
        <v>69</v>
      </c>
      <c r="P21" s="9" t="s">
        <v>70</v>
      </c>
      <c r="Q21" s="9" t="s">
        <v>71</v>
      </c>
      <c r="R21" s="9" t="s">
        <v>72</v>
      </c>
      <c r="S21" s="9" t="s">
        <v>73</v>
      </c>
      <c r="T21" s="9" t="s">
        <v>74</v>
      </c>
    </row>
    <row r="22" spans="4:20" x14ac:dyDescent="0.25">
      <c r="D22">
        <v>24</v>
      </c>
      <c r="E22" t="s">
        <v>236</v>
      </c>
      <c r="F22" t="s">
        <v>236</v>
      </c>
      <c r="G22" t="s">
        <v>230</v>
      </c>
      <c r="H22">
        <f t="shared" si="1"/>
        <v>1</v>
      </c>
      <c r="I22">
        <f t="shared" si="1"/>
        <v>1</v>
      </c>
      <c r="J22">
        <f t="shared" si="1"/>
        <v>1</v>
      </c>
      <c r="L22" t="s">
        <v>62</v>
      </c>
      <c r="M22">
        <v>53.845233896102748</v>
      </c>
      <c r="N22">
        <v>1.8181315131909415</v>
      </c>
      <c r="O22">
        <v>29.615698042437419</v>
      </c>
      <c r="P22">
        <v>1.7128924201836637E-67</v>
      </c>
      <c r="Q22">
        <v>50.255106646001096</v>
      </c>
      <c r="R22">
        <v>57.4353611462044</v>
      </c>
      <c r="S22">
        <v>50.255106646001096</v>
      </c>
      <c r="T22">
        <v>57.4353611462044</v>
      </c>
    </row>
    <row r="23" spans="4:20" x14ac:dyDescent="0.25">
      <c r="D23">
        <v>36</v>
      </c>
      <c r="E23" t="s">
        <v>236</v>
      </c>
      <c r="F23" t="s">
        <v>236</v>
      </c>
      <c r="G23" t="s">
        <v>234</v>
      </c>
      <c r="H23">
        <f t="shared" si="1"/>
        <v>1</v>
      </c>
      <c r="I23">
        <f t="shared" si="1"/>
        <v>1</v>
      </c>
      <c r="J23">
        <f t="shared" si="1"/>
        <v>0</v>
      </c>
      <c r="L23" t="s">
        <v>208</v>
      </c>
      <c r="M23">
        <v>-33.680534638013292</v>
      </c>
      <c r="N23">
        <v>1.8082276118234777</v>
      </c>
      <c r="O23">
        <v>-18.626269402029926</v>
      </c>
      <c r="P23">
        <v>3.2226607364559209E-42</v>
      </c>
      <c r="Q23">
        <v>-37.251105400631126</v>
      </c>
      <c r="R23">
        <v>-30.109963875395458</v>
      </c>
      <c r="S23">
        <v>-37.251105400631126</v>
      </c>
      <c r="T23">
        <v>-30.109963875395458</v>
      </c>
    </row>
    <row r="24" spans="4:20" x14ac:dyDescent="0.25">
      <c r="D24">
        <v>56</v>
      </c>
      <c r="E24" t="s">
        <v>232</v>
      </c>
      <c r="F24" t="s">
        <v>236</v>
      </c>
      <c r="G24" t="s">
        <v>234</v>
      </c>
      <c r="H24">
        <f t="shared" si="1"/>
        <v>0</v>
      </c>
      <c r="I24">
        <f t="shared" si="1"/>
        <v>1</v>
      </c>
      <c r="J24">
        <f t="shared" si="1"/>
        <v>0</v>
      </c>
      <c r="L24" t="s">
        <v>209</v>
      </c>
      <c r="M24">
        <v>16.990228082946214</v>
      </c>
      <c r="N24">
        <v>1.8201045644919702</v>
      </c>
      <c r="O24">
        <v>9.3347538456882813</v>
      </c>
      <c r="P24">
        <v>7.2622743217169605E-17</v>
      </c>
      <c r="Q24">
        <v>13.396204797167123</v>
      </c>
      <c r="R24">
        <v>20.584251368725305</v>
      </c>
      <c r="S24">
        <v>13.396204797167123</v>
      </c>
      <c r="T24">
        <v>20.584251368725305</v>
      </c>
    </row>
    <row r="25" spans="4:20" ht="15.75" thickBot="1" x14ac:dyDescent="0.3">
      <c r="D25">
        <v>44</v>
      </c>
      <c r="E25" t="s">
        <v>232</v>
      </c>
      <c r="F25" t="s">
        <v>232</v>
      </c>
      <c r="G25" t="s">
        <v>234</v>
      </c>
      <c r="H25">
        <f t="shared" si="1"/>
        <v>0</v>
      </c>
      <c r="I25">
        <f t="shared" si="1"/>
        <v>0</v>
      </c>
      <c r="J25">
        <f t="shared" si="1"/>
        <v>0</v>
      </c>
      <c r="L25" s="7" t="s">
        <v>207</v>
      </c>
      <c r="M25" s="7">
        <v>-1.0970553771825067</v>
      </c>
      <c r="N25" s="7">
        <v>1.8101860784817398</v>
      </c>
      <c r="O25" s="7">
        <v>-0.60604563819352852</v>
      </c>
      <c r="P25" s="7">
        <v>0.54532747822928573</v>
      </c>
      <c r="Q25" s="7">
        <v>-4.6714933762830864</v>
      </c>
      <c r="R25" s="7">
        <v>2.4773826219180735</v>
      </c>
      <c r="S25" s="7">
        <v>-4.6714933762830864</v>
      </c>
      <c r="T25" s="7">
        <v>2.4773826219180735</v>
      </c>
    </row>
    <row r="26" spans="4:20" x14ac:dyDescent="0.25">
      <c r="D26">
        <v>71</v>
      </c>
      <c r="E26" t="s">
        <v>232</v>
      </c>
      <c r="F26" t="s">
        <v>236</v>
      </c>
      <c r="G26" t="s">
        <v>234</v>
      </c>
      <c r="H26">
        <f t="shared" si="1"/>
        <v>0</v>
      </c>
      <c r="I26">
        <f t="shared" si="1"/>
        <v>1</v>
      </c>
      <c r="J26">
        <f t="shared" si="1"/>
        <v>0</v>
      </c>
      <c r="O26" t="s">
        <v>246</v>
      </c>
    </row>
    <row r="27" spans="4:20" x14ac:dyDescent="0.25">
      <c r="D27">
        <v>48</v>
      </c>
      <c r="E27" t="s">
        <v>236</v>
      </c>
      <c r="F27" t="s">
        <v>236</v>
      </c>
      <c r="G27" t="s">
        <v>230</v>
      </c>
      <c r="H27">
        <f t="shared" si="1"/>
        <v>1</v>
      </c>
      <c r="I27">
        <f t="shared" si="1"/>
        <v>1</v>
      </c>
      <c r="J27">
        <f t="shared" si="1"/>
        <v>1</v>
      </c>
      <c r="O27" s="8" t="s">
        <v>247</v>
      </c>
    </row>
    <row r="28" spans="4:20" x14ac:dyDescent="0.25">
      <c r="D28">
        <v>67</v>
      </c>
      <c r="E28" t="s">
        <v>232</v>
      </c>
      <c r="F28" t="s">
        <v>232</v>
      </c>
      <c r="G28" t="s">
        <v>234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4:20" x14ac:dyDescent="0.25">
      <c r="D29">
        <v>27</v>
      </c>
      <c r="E29" t="s">
        <v>236</v>
      </c>
      <c r="F29" t="s">
        <v>236</v>
      </c>
      <c r="G29" t="s">
        <v>230</v>
      </c>
      <c r="H29">
        <f t="shared" si="1"/>
        <v>1</v>
      </c>
      <c r="I29">
        <f t="shared" si="1"/>
        <v>1</v>
      </c>
      <c r="J29">
        <f t="shared" si="1"/>
        <v>1</v>
      </c>
    </row>
    <row r="30" spans="4:20" x14ac:dyDescent="0.25">
      <c r="D30">
        <v>57</v>
      </c>
      <c r="E30" t="s">
        <v>236</v>
      </c>
      <c r="F30" t="s">
        <v>236</v>
      </c>
      <c r="G30" t="s">
        <v>234</v>
      </c>
      <c r="H30">
        <f t="shared" si="1"/>
        <v>1</v>
      </c>
      <c r="I30">
        <f t="shared" si="1"/>
        <v>1</v>
      </c>
      <c r="J30">
        <f t="shared" si="1"/>
        <v>0</v>
      </c>
      <c r="L30" t="s">
        <v>51</v>
      </c>
    </row>
    <row r="31" spans="4:20" ht="15.75" thickBot="1" x14ac:dyDescent="0.3">
      <c r="D31">
        <v>42</v>
      </c>
      <c r="E31" t="s">
        <v>236</v>
      </c>
      <c r="F31" t="s">
        <v>236</v>
      </c>
      <c r="G31" t="s">
        <v>230</v>
      </c>
      <c r="H31">
        <f t="shared" si="1"/>
        <v>1</v>
      </c>
      <c r="I31">
        <f t="shared" si="1"/>
        <v>1</v>
      </c>
      <c r="J31">
        <f t="shared" si="1"/>
        <v>1</v>
      </c>
    </row>
    <row r="32" spans="4:20" x14ac:dyDescent="0.25">
      <c r="D32">
        <v>32</v>
      </c>
      <c r="E32" t="s">
        <v>236</v>
      </c>
      <c r="F32" t="s">
        <v>232</v>
      </c>
      <c r="G32" t="s">
        <v>230</v>
      </c>
      <c r="H32">
        <f t="shared" si="1"/>
        <v>1</v>
      </c>
      <c r="I32">
        <f t="shared" si="1"/>
        <v>0</v>
      </c>
      <c r="J32">
        <f t="shared" si="1"/>
        <v>1</v>
      </c>
      <c r="L32" s="6" t="s">
        <v>52</v>
      </c>
      <c r="M32" s="6"/>
    </row>
    <row r="33" spans="4:20" x14ac:dyDescent="0.25">
      <c r="D33">
        <v>4</v>
      </c>
      <c r="E33" t="s">
        <v>236</v>
      </c>
      <c r="F33" t="s">
        <v>232</v>
      </c>
      <c r="G33" t="s">
        <v>230</v>
      </c>
      <c r="H33">
        <f t="shared" si="1"/>
        <v>1</v>
      </c>
      <c r="I33">
        <f t="shared" si="1"/>
        <v>0</v>
      </c>
      <c r="J33">
        <f t="shared" si="1"/>
        <v>1</v>
      </c>
      <c r="L33" t="s">
        <v>53</v>
      </c>
      <c r="M33">
        <v>0.85582433869706376</v>
      </c>
    </row>
    <row r="34" spans="4:20" x14ac:dyDescent="0.25">
      <c r="D34">
        <v>36</v>
      </c>
      <c r="E34" t="s">
        <v>236</v>
      </c>
      <c r="F34" t="s">
        <v>236</v>
      </c>
      <c r="G34" t="s">
        <v>230</v>
      </c>
      <c r="H34">
        <f t="shared" si="1"/>
        <v>1</v>
      </c>
      <c r="I34">
        <f t="shared" si="1"/>
        <v>1</v>
      </c>
      <c r="J34">
        <f t="shared" si="1"/>
        <v>1</v>
      </c>
      <c r="L34" t="s">
        <v>54</v>
      </c>
      <c r="M34">
        <v>0.73243529870626656</v>
      </c>
    </row>
    <row r="35" spans="4:20" x14ac:dyDescent="0.25">
      <c r="D35">
        <v>57</v>
      </c>
      <c r="E35" t="s">
        <v>236</v>
      </c>
      <c r="F35" t="s">
        <v>236</v>
      </c>
      <c r="G35" t="s">
        <v>234</v>
      </c>
      <c r="H35">
        <f t="shared" si="1"/>
        <v>1</v>
      </c>
      <c r="I35">
        <f t="shared" si="1"/>
        <v>1</v>
      </c>
      <c r="J35">
        <f t="shared" si="1"/>
        <v>0</v>
      </c>
      <c r="L35" t="s">
        <v>55</v>
      </c>
      <c r="M35">
        <v>0.72917231454414788</v>
      </c>
    </row>
    <row r="36" spans="4:20" x14ac:dyDescent="0.25">
      <c r="D36">
        <v>69</v>
      </c>
      <c r="E36" t="s">
        <v>232</v>
      </c>
      <c r="F36" t="s">
        <v>236</v>
      </c>
      <c r="G36" t="s">
        <v>230</v>
      </c>
      <c r="H36">
        <f t="shared" si="1"/>
        <v>0</v>
      </c>
      <c r="I36">
        <f t="shared" si="1"/>
        <v>1</v>
      </c>
      <c r="J36">
        <f t="shared" si="1"/>
        <v>1</v>
      </c>
      <c r="L36" t="s">
        <v>56</v>
      </c>
      <c r="M36">
        <v>11.635683310891915</v>
      </c>
    </row>
    <row r="37" spans="4:20" ht="15.75" thickBot="1" x14ac:dyDescent="0.3">
      <c r="D37">
        <v>49</v>
      </c>
      <c r="E37" t="s">
        <v>232</v>
      </c>
      <c r="F37" t="s">
        <v>232</v>
      </c>
      <c r="G37" t="s">
        <v>230</v>
      </c>
      <c r="H37">
        <f t="shared" si="1"/>
        <v>0</v>
      </c>
      <c r="I37">
        <f t="shared" si="1"/>
        <v>0</v>
      </c>
      <c r="J37">
        <f t="shared" si="1"/>
        <v>1</v>
      </c>
      <c r="L37" s="7" t="s">
        <v>57</v>
      </c>
      <c r="M37" s="7">
        <v>167</v>
      </c>
    </row>
    <row r="38" spans="4:20" x14ac:dyDescent="0.25">
      <c r="D38">
        <v>46</v>
      </c>
      <c r="E38" t="s">
        <v>232</v>
      </c>
      <c r="F38" t="s">
        <v>232</v>
      </c>
      <c r="G38" t="s">
        <v>230</v>
      </c>
      <c r="H38">
        <f t="shared" si="1"/>
        <v>0</v>
      </c>
      <c r="I38">
        <f t="shared" si="1"/>
        <v>0</v>
      </c>
      <c r="J38">
        <f t="shared" si="1"/>
        <v>1</v>
      </c>
    </row>
    <row r="39" spans="4:20" ht="15.75" thickBot="1" x14ac:dyDescent="0.3">
      <c r="D39">
        <v>18</v>
      </c>
      <c r="E39" t="s">
        <v>236</v>
      </c>
      <c r="F39" t="s">
        <v>232</v>
      </c>
      <c r="G39" t="s">
        <v>234</v>
      </c>
      <c r="H39">
        <f t="shared" si="1"/>
        <v>1</v>
      </c>
      <c r="I39">
        <f t="shared" si="1"/>
        <v>0</v>
      </c>
      <c r="J39">
        <f t="shared" si="1"/>
        <v>0</v>
      </c>
      <c r="L39" t="s">
        <v>58</v>
      </c>
    </row>
    <row r="40" spans="4:20" x14ac:dyDescent="0.25">
      <c r="D40">
        <v>20</v>
      </c>
      <c r="E40" t="s">
        <v>236</v>
      </c>
      <c r="F40" t="s">
        <v>236</v>
      </c>
      <c r="G40" t="s">
        <v>230</v>
      </c>
      <c r="H40">
        <f t="shared" si="1"/>
        <v>1</v>
      </c>
      <c r="I40">
        <f t="shared" si="1"/>
        <v>1</v>
      </c>
      <c r="J40">
        <f t="shared" si="1"/>
        <v>1</v>
      </c>
      <c r="L40" s="9"/>
      <c r="M40" s="9" t="s">
        <v>63</v>
      </c>
      <c r="N40" s="9" t="s">
        <v>64</v>
      </c>
      <c r="O40" s="9" t="s">
        <v>65</v>
      </c>
      <c r="P40" s="9" t="s">
        <v>66</v>
      </c>
      <c r="Q40" s="9" t="s">
        <v>67</v>
      </c>
    </row>
    <row r="41" spans="4:20" x14ac:dyDescent="0.25">
      <c r="D41">
        <v>69</v>
      </c>
      <c r="E41" t="s">
        <v>232</v>
      </c>
      <c r="F41" t="s">
        <v>236</v>
      </c>
      <c r="G41" t="s">
        <v>234</v>
      </c>
      <c r="H41">
        <f t="shared" si="1"/>
        <v>0</v>
      </c>
      <c r="I41">
        <f t="shared" si="1"/>
        <v>1</v>
      </c>
      <c r="J41">
        <f t="shared" si="1"/>
        <v>0</v>
      </c>
      <c r="L41" t="s">
        <v>59</v>
      </c>
      <c r="M41">
        <v>2</v>
      </c>
      <c r="N41">
        <v>60781.033617136709</v>
      </c>
      <c r="O41">
        <v>30390.516808568354</v>
      </c>
      <c r="P41">
        <v>224.46792945224914</v>
      </c>
      <c r="Q41">
        <v>1.1198583489046082E-47</v>
      </c>
    </row>
    <row r="42" spans="4:20" x14ac:dyDescent="0.25">
      <c r="D42">
        <v>24</v>
      </c>
      <c r="E42" t="s">
        <v>236</v>
      </c>
      <c r="F42" t="s">
        <v>236</v>
      </c>
      <c r="G42" t="s">
        <v>230</v>
      </c>
      <c r="H42">
        <f t="shared" si="1"/>
        <v>1</v>
      </c>
      <c r="I42">
        <f t="shared" si="1"/>
        <v>1</v>
      </c>
      <c r="J42">
        <f t="shared" si="1"/>
        <v>1</v>
      </c>
      <c r="L42" t="s">
        <v>60</v>
      </c>
      <c r="M42">
        <v>164</v>
      </c>
      <c r="N42">
        <v>22203.816682264456</v>
      </c>
      <c r="O42">
        <v>135.38912611136863</v>
      </c>
    </row>
    <row r="43" spans="4:20" ht="15.75" thickBot="1" x14ac:dyDescent="0.3">
      <c r="D43">
        <v>78</v>
      </c>
      <c r="E43" t="s">
        <v>232</v>
      </c>
      <c r="F43" t="s">
        <v>236</v>
      </c>
      <c r="G43" t="s">
        <v>230</v>
      </c>
      <c r="H43">
        <f t="shared" si="1"/>
        <v>0</v>
      </c>
      <c r="I43">
        <f t="shared" si="1"/>
        <v>1</v>
      </c>
      <c r="J43">
        <f t="shared" si="1"/>
        <v>1</v>
      </c>
      <c r="L43" s="7" t="s">
        <v>61</v>
      </c>
      <c r="M43" s="7">
        <v>166</v>
      </c>
      <c r="N43" s="7">
        <v>82984.850299401165</v>
      </c>
      <c r="O43" s="7"/>
      <c r="P43" s="7"/>
      <c r="Q43" s="7"/>
    </row>
    <row r="44" spans="4:20" ht="15.75" thickBot="1" x14ac:dyDescent="0.3">
      <c r="D44">
        <v>30</v>
      </c>
      <c r="E44" t="s">
        <v>236</v>
      </c>
      <c r="F44" t="s">
        <v>236</v>
      </c>
      <c r="G44" t="s">
        <v>234</v>
      </c>
      <c r="H44">
        <f t="shared" si="1"/>
        <v>1</v>
      </c>
      <c r="I44">
        <f t="shared" si="1"/>
        <v>1</v>
      </c>
      <c r="J44">
        <f t="shared" si="1"/>
        <v>0</v>
      </c>
    </row>
    <row r="45" spans="4:20" x14ac:dyDescent="0.25">
      <c r="D45">
        <v>40</v>
      </c>
      <c r="E45" t="s">
        <v>232</v>
      </c>
      <c r="F45" t="s">
        <v>232</v>
      </c>
      <c r="G45" t="s">
        <v>234</v>
      </c>
      <c r="H45">
        <f t="shared" si="1"/>
        <v>0</v>
      </c>
      <c r="I45">
        <f t="shared" si="1"/>
        <v>0</v>
      </c>
      <c r="J45">
        <f t="shared" si="1"/>
        <v>0</v>
      </c>
      <c r="L45" s="9"/>
      <c r="M45" s="9" t="s">
        <v>68</v>
      </c>
      <c r="N45" s="9" t="s">
        <v>56</v>
      </c>
      <c r="O45" s="9" t="s">
        <v>69</v>
      </c>
      <c r="P45" s="9" t="s">
        <v>70</v>
      </c>
      <c r="Q45" s="9" t="s">
        <v>71</v>
      </c>
      <c r="R45" s="9" t="s">
        <v>72</v>
      </c>
      <c r="S45" s="9" t="s">
        <v>73</v>
      </c>
      <c r="T45" s="9" t="s">
        <v>74</v>
      </c>
    </row>
    <row r="46" spans="4:20" x14ac:dyDescent="0.25">
      <c r="D46">
        <v>71</v>
      </c>
      <c r="E46" t="s">
        <v>232</v>
      </c>
      <c r="F46" t="s">
        <v>236</v>
      </c>
      <c r="G46" t="s">
        <v>230</v>
      </c>
      <c r="H46">
        <f t="shared" si="1"/>
        <v>0</v>
      </c>
      <c r="I46">
        <f t="shared" si="1"/>
        <v>1</v>
      </c>
      <c r="J46">
        <f t="shared" si="1"/>
        <v>1</v>
      </c>
      <c r="L46" t="s">
        <v>62</v>
      </c>
      <c r="M46" s="21">
        <v>53.357091031451411</v>
      </c>
      <c r="N46">
        <v>1.6268353932672059</v>
      </c>
      <c r="O46">
        <v>32.798088394360107</v>
      </c>
      <c r="P46" s="21">
        <v>6.15297628401005E-74</v>
      </c>
      <c r="Q46">
        <v>50.144848298214995</v>
      </c>
      <c r="R46">
        <v>56.569333764687826</v>
      </c>
      <c r="S46">
        <v>50.144848298214995</v>
      </c>
      <c r="T46">
        <v>56.569333764687826</v>
      </c>
    </row>
    <row r="47" spans="4:20" x14ac:dyDescent="0.25">
      <c r="D47">
        <v>48</v>
      </c>
      <c r="E47" t="s">
        <v>232</v>
      </c>
      <c r="F47" t="s">
        <v>232</v>
      </c>
      <c r="G47" t="s">
        <v>234</v>
      </c>
      <c r="H47">
        <f t="shared" si="1"/>
        <v>0</v>
      </c>
      <c r="I47">
        <f t="shared" si="1"/>
        <v>0</v>
      </c>
      <c r="J47">
        <f t="shared" si="1"/>
        <v>0</v>
      </c>
      <c r="L47" t="s">
        <v>208</v>
      </c>
      <c r="M47" s="21">
        <v>-33.696323480443155</v>
      </c>
      <c r="N47">
        <v>1.8045488658011661</v>
      </c>
      <c r="O47">
        <v>-18.672990307460026</v>
      </c>
      <c r="P47" s="21">
        <v>1.932399696251566E-42</v>
      </c>
      <c r="Q47">
        <v>-37.259467609793752</v>
      </c>
      <c r="R47">
        <v>-30.133179351092558</v>
      </c>
      <c r="S47">
        <v>-37.259467609793752</v>
      </c>
      <c r="T47">
        <v>-30.133179351092558</v>
      </c>
    </row>
    <row r="48" spans="4:20" ht="15.75" thickBot="1" x14ac:dyDescent="0.3">
      <c r="D48">
        <v>37</v>
      </c>
      <c r="E48" t="s">
        <v>236</v>
      </c>
      <c r="F48" t="s">
        <v>232</v>
      </c>
      <c r="G48" t="s">
        <v>230</v>
      </c>
      <c r="H48">
        <f t="shared" si="1"/>
        <v>1</v>
      </c>
      <c r="I48">
        <f t="shared" si="1"/>
        <v>0</v>
      </c>
      <c r="J48">
        <f t="shared" si="1"/>
        <v>1</v>
      </c>
      <c r="L48" s="7" t="s">
        <v>209</v>
      </c>
      <c r="M48" s="22">
        <v>16.972078220240675</v>
      </c>
      <c r="N48" s="7">
        <v>1.8163442850063283</v>
      </c>
      <c r="O48" s="7">
        <v>9.3440865591082272</v>
      </c>
      <c r="P48" s="22">
        <v>6.5820223348151358E-17</v>
      </c>
      <c r="Q48" s="7">
        <v>13.385643627832739</v>
      </c>
      <c r="R48" s="7">
        <v>20.558512812648612</v>
      </c>
      <c r="S48" s="7">
        <v>13.385643627832739</v>
      </c>
      <c r="T48" s="7">
        <v>20.558512812648612</v>
      </c>
    </row>
    <row r="49" spans="4:13" x14ac:dyDescent="0.25">
      <c r="D49">
        <v>60</v>
      </c>
      <c r="E49" t="s">
        <v>232</v>
      </c>
      <c r="F49" t="s">
        <v>236</v>
      </c>
      <c r="G49" t="s">
        <v>230</v>
      </c>
      <c r="H49">
        <f t="shared" si="1"/>
        <v>0</v>
      </c>
      <c r="I49">
        <f t="shared" si="1"/>
        <v>1</v>
      </c>
      <c r="J49">
        <f t="shared" si="1"/>
        <v>1</v>
      </c>
    </row>
    <row r="50" spans="4:13" x14ac:dyDescent="0.25">
      <c r="D50">
        <v>89</v>
      </c>
      <c r="E50" t="s">
        <v>232</v>
      </c>
      <c r="F50" t="s">
        <v>236</v>
      </c>
      <c r="G50" t="s">
        <v>230</v>
      </c>
      <c r="H50">
        <f t="shared" si="1"/>
        <v>0</v>
      </c>
      <c r="I50">
        <f t="shared" si="1"/>
        <v>1</v>
      </c>
      <c r="J50">
        <f t="shared" si="1"/>
        <v>1</v>
      </c>
    </row>
    <row r="51" spans="4:13" x14ac:dyDescent="0.25">
      <c r="D51">
        <v>90</v>
      </c>
      <c r="E51" t="s">
        <v>232</v>
      </c>
      <c r="F51" t="s">
        <v>236</v>
      </c>
      <c r="G51" t="s">
        <v>230</v>
      </c>
      <c r="H51">
        <f t="shared" si="1"/>
        <v>0</v>
      </c>
      <c r="I51">
        <f t="shared" si="1"/>
        <v>1</v>
      </c>
      <c r="J51">
        <f t="shared" si="1"/>
        <v>1</v>
      </c>
      <c r="L51" t="s">
        <v>248</v>
      </c>
    </row>
    <row r="52" spans="4:13" x14ac:dyDescent="0.25">
      <c r="D52">
        <v>36</v>
      </c>
      <c r="E52" t="s">
        <v>236</v>
      </c>
      <c r="F52" t="s">
        <v>232</v>
      </c>
      <c r="G52" t="s">
        <v>234</v>
      </c>
      <c r="H52">
        <f t="shared" si="1"/>
        <v>1</v>
      </c>
      <c r="I52">
        <f t="shared" si="1"/>
        <v>0</v>
      </c>
      <c r="J52">
        <f t="shared" si="1"/>
        <v>0</v>
      </c>
      <c r="L52" t="s">
        <v>249</v>
      </c>
    </row>
    <row r="53" spans="4:13" x14ac:dyDescent="0.25">
      <c r="D53">
        <v>57</v>
      </c>
      <c r="E53" t="s">
        <v>232</v>
      </c>
      <c r="F53" t="s">
        <v>232</v>
      </c>
      <c r="G53" t="s">
        <v>230</v>
      </c>
      <c r="H53">
        <f t="shared" si="1"/>
        <v>0</v>
      </c>
      <c r="I53">
        <f t="shared" si="1"/>
        <v>0</v>
      </c>
      <c r="J53">
        <f t="shared" si="1"/>
        <v>1</v>
      </c>
      <c r="L53" t="s">
        <v>250</v>
      </c>
    </row>
    <row r="54" spans="4:13" x14ac:dyDescent="0.25">
      <c r="D54">
        <v>74</v>
      </c>
      <c r="E54" t="s">
        <v>232</v>
      </c>
      <c r="F54" t="s">
        <v>236</v>
      </c>
      <c r="G54" t="s">
        <v>230</v>
      </c>
      <c r="H54">
        <f t="shared" si="1"/>
        <v>0</v>
      </c>
      <c r="I54">
        <f t="shared" si="1"/>
        <v>1</v>
      </c>
      <c r="J54">
        <f t="shared" si="1"/>
        <v>1</v>
      </c>
      <c r="L54" t="s">
        <v>251</v>
      </c>
    </row>
    <row r="55" spans="4:13" x14ac:dyDescent="0.25">
      <c r="D55">
        <v>62</v>
      </c>
      <c r="E55" t="s">
        <v>232</v>
      </c>
      <c r="F55" t="s">
        <v>236</v>
      </c>
      <c r="G55" t="s">
        <v>234</v>
      </c>
      <c r="H55">
        <f t="shared" si="1"/>
        <v>0</v>
      </c>
      <c r="I55">
        <f t="shared" si="1"/>
        <v>1</v>
      </c>
      <c r="J55">
        <f t="shared" si="1"/>
        <v>0</v>
      </c>
      <c r="L55" t="s">
        <v>252</v>
      </c>
    </row>
    <row r="56" spans="4:13" x14ac:dyDescent="0.25">
      <c r="D56">
        <v>21</v>
      </c>
      <c r="E56" t="s">
        <v>236</v>
      </c>
      <c r="F56" t="s">
        <v>236</v>
      </c>
      <c r="G56" t="s">
        <v>234</v>
      </c>
      <c r="H56">
        <f t="shared" si="1"/>
        <v>1</v>
      </c>
      <c r="I56">
        <f t="shared" si="1"/>
        <v>1</v>
      </c>
      <c r="J56">
        <f t="shared" si="1"/>
        <v>0</v>
      </c>
      <c r="L56" s="21">
        <f>53.36-33.7</f>
        <v>19.659999999999997</v>
      </c>
    </row>
    <row r="57" spans="4:13" x14ac:dyDescent="0.25">
      <c r="D57">
        <v>37</v>
      </c>
      <c r="E57" t="s">
        <v>236</v>
      </c>
      <c r="F57" t="s">
        <v>232</v>
      </c>
      <c r="G57" t="s">
        <v>230</v>
      </c>
      <c r="H57">
        <f t="shared" si="1"/>
        <v>1</v>
      </c>
      <c r="I57">
        <f t="shared" si="1"/>
        <v>0</v>
      </c>
      <c r="J57">
        <f t="shared" si="1"/>
        <v>1</v>
      </c>
    </row>
    <row r="58" spans="4:13" x14ac:dyDescent="0.25">
      <c r="D58">
        <v>22</v>
      </c>
      <c r="E58" t="s">
        <v>236</v>
      </c>
      <c r="F58" t="s">
        <v>232</v>
      </c>
      <c r="G58" t="s">
        <v>234</v>
      </c>
      <c r="H58">
        <f t="shared" si="1"/>
        <v>1</v>
      </c>
      <c r="I58">
        <f t="shared" si="1"/>
        <v>0</v>
      </c>
      <c r="J58">
        <f t="shared" si="1"/>
        <v>0</v>
      </c>
      <c r="L58" t="s">
        <v>253</v>
      </c>
    </row>
    <row r="59" spans="4:13" x14ac:dyDescent="0.25">
      <c r="D59">
        <v>78</v>
      </c>
      <c r="E59" t="s">
        <v>232</v>
      </c>
      <c r="F59" t="s">
        <v>236</v>
      </c>
      <c r="G59" t="s">
        <v>234</v>
      </c>
      <c r="H59">
        <f t="shared" si="1"/>
        <v>0</v>
      </c>
      <c r="I59">
        <f t="shared" si="1"/>
        <v>1</v>
      </c>
      <c r="J59">
        <f t="shared" si="1"/>
        <v>0</v>
      </c>
    </row>
    <row r="60" spans="4:13" x14ac:dyDescent="0.25">
      <c r="D60">
        <v>29</v>
      </c>
      <c r="E60" t="s">
        <v>236</v>
      </c>
      <c r="F60" t="s">
        <v>232</v>
      </c>
      <c r="G60" t="s">
        <v>234</v>
      </c>
      <c r="H60">
        <f t="shared" si="1"/>
        <v>1</v>
      </c>
      <c r="I60">
        <f t="shared" si="1"/>
        <v>0</v>
      </c>
      <c r="J60">
        <f t="shared" si="1"/>
        <v>0</v>
      </c>
      <c r="L60" t="s">
        <v>203</v>
      </c>
      <c r="M60" s="23">
        <f>L56-2*M36</f>
        <v>-3.6113666217838336</v>
      </c>
    </row>
    <row r="61" spans="4:13" x14ac:dyDescent="0.25">
      <c r="D61">
        <v>23</v>
      </c>
      <c r="E61" t="s">
        <v>236</v>
      </c>
      <c r="F61" t="s">
        <v>232</v>
      </c>
      <c r="G61" t="s">
        <v>230</v>
      </c>
      <c r="H61">
        <f t="shared" si="1"/>
        <v>1</v>
      </c>
      <c r="I61">
        <f t="shared" si="1"/>
        <v>0</v>
      </c>
      <c r="J61">
        <f t="shared" si="1"/>
        <v>1</v>
      </c>
      <c r="L61" t="s">
        <v>204</v>
      </c>
      <c r="M61" s="23">
        <f>L56+2*M36</f>
        <v>42.931366621783823</v>
      </c>
    </row>
    <row r="62" spans="4:13" x14ac:dyDescent="0.25">
      <c r="D62">
        <v>30</v>
      </c>
      <c r="E62" t="s">
        <v>232</v>
      </c>
      <c r="F62" t="s">
        <v>232</v>
      </c>
      <c r="G62" t="s">
        <v>234</v>
      </c>
      <c r="H62">
        <f t="shared" si="1"/>
        <v>0</v>
      </c>
      <c r="I62">
        <f t="shared" si="1"/>
        <v>0</v>
      </c>
      <c r="J62">
        <f t="shared" si="1"/>
        <v>0</v>
      </c>
    </row>
    <row r="63" spans="4:13" x14ac:dyDescent="0.25">
      <c r="D63">
        <v>79</v>
      </c>
      <c r="E63" t="s">
        <v>232</v>
      </c>
      <c r="F63" t="s">
        <v>236</v>
      </c>
      <c r="G63" t="s">
        <v>230</v>
      </c>
      <c r="H63">
        <f t="shared" si="1"/>
        <v>0</v>
      </c>
      <c r="I63">
        <f t="shared" si="1"/>
        <v>1</v>
      </c>
      <c r="J63">
        <f t="shared" si="1"/>
        <v>1</v>
      </c>
    </row>
    <row r="64" spans="4:13" x14ac:dyDescent="0.25">
      <c r="D64">
        <v>39</v>
      </c>
      <c r="E64" t="s">
        <v>236</v>
      </c>
      <c r="F64" t="s">
        <v>236</v>
      </c>
      <c r="G64" t="s">
        <v>234</v>
      </c>
      <c r="H64">
        <f t="shared" si="1"/>
        <v>1</v>
      </c>
      <c r="I64">
        <f t="shared" si="1"/>
        <v>1</v>
      </c>
      <c r="J64">
        <f t="shared" si="1"/>
        <v>0</v>
      </c>
    </row>
    <row r="65" spans="4:10" x14ac:dyDescent="0.25">
      <c r="D65">
        <v>56</v>
      </c>
      <c r="E65" t="s">
        <v>236</v>
      </c>
      <c r="F65" t="s">
        <v>236</v>
      </c>
      <c r="G65" t="s">
        <v>230</v>
      </c>
      <c r="H65">
        <f t="shared" si="1"/>
        <v>1</v>
      </c>
      <c r="I65">
        <f t="shared" si="1"/>
        <v>1</v>
      </c>
      <c r="J65">
        <f t="shared" si="1"/>
        <v>1</v>
      </c>
    </row>
    <row r="66" spans="4:10" x14ac:dyDescent="0.25">
      <c r="D66">
        <v>27</v>
      </c>
      <c r="E66" t="s">
        <v>236</v>
      </c>
      <c r="F66" t="s">
        <v>236</v>
      </c>
      <c r="G66" t="s">
        <v>234</v>
      </c>
      <c r="H66">
        <f t="shared" si="1"/>
        <v>1</v>
      </c>
      <c r="I66">
        <f t="shared" si="1"/>
        <v>1</v>
      </c>
      <c r="J66">
        <f t="shared" si="1"/>
        <v>0</v>
      </c>
    </row>
    <row r="67" spans="4:10" x14ac:dyDescent="0.25">
      <c r="D67">
        <v>89</v>
      </c>
      <c r="E67" t="s">
        <v>232</v>
      </c>
      <c r="F67" t="s">
        <v>236</v>
      </c>
      <c r="G67" t="s">
        <v>230</v>
      </c>
      <c r="H67">
        <f t="shared" si="1"/>
        <v>0</v>
      </c>
      <c r="I67">
        <f t="shared" si="1"/>
        <v>1</v>
      </c>
      <c r="J67">
        <f t="shared" si="1"/>
        <v>1</v>
      </c>
    </row>
    <row r="68" spans="4:10" x14ac:dyDescent="0.25">
      <c r="D68">
        <v>32</v>
      </c>
      <c r="E68" t="s">
        <v>236</v>
      </c>
      <c r="F68" t="s">
        <v>236</v>
      </c>
      <c r="G68" t="s">
        <v>234</v>
      </c>
      <c r="H68">
        <f t="shared" si="1"/>
        <v>1</v>
      </c>
      <c r="I68">
        <f t="shared" si="1"/>
        <v>1</v>
      </c>
      <c r="J68">
        <f t="shared" si="1"/>
        <v>0</v>
      </c>
    </row>
    <row r="69" spans="4:10" x14ac:dyDescent="0.25">
      <c r="D69">
        <v>39</v>
      </c>
      <c r="E69" t="s">
        <v>236</v>
      </c>
      <c r="F69" t="s">
        <v>236</v>
      </c>
      <c r="G69" t="s">
        <v>230</v>
      </c>
      <c r="H69">
        <f t="shared" ref="H69:J132" si="2">IF(E69=H$2,1,0)</f>
        <v>1</v>
      </c>
      <c r="I69">
        <f t="shared" si="2"/>
        <v>1</v>
      </c>
      <c r="J69">
        <f t="shared" si="2"/>
        <v>1</v>
      </c>
    </row>
    <row r="70" spans="4:10" x14ac:dyDescent="0.25">
      <c r="D70">
        <v>87</v>
      </c>
      <c r="E70" t="s">
        <v>232</v>
      </c>
      <c r="F70" t="s">
        <v>236</v>
      </c>
      <c r="G70" t="s">
        <v>234</v>
      </c>
      <c r="H70">
        <f t="shared" si="2"/>
        <v>0</v>
      </c>
      <c r="I70">
        <f t="shared" si="2"/>
        <v>1</v>
      </c>
      <c r="J70">
        <f t="shared" si="2"/>
        <v>0</v>
      </c>
    </row>
    <row r="71" spans="4:10" x14ac:dyDescent="0.25">
      <c r="D71">
        <v>26</v>
      </c>
      <c r="E71" t="s">
        <v>236</v>
      </c>
      <c r="F71" t="s">
        <v>236</v>
      </c>
      <c r="G71" t="s">
        <v>230</v>
      </c>
      <c r="H71">
        <f t="shared" si="2"/>
        <v>1</v>
      </c>
      <c r="I71">
        <f t="shared" si="2"/>
        <v>1</v>
      </c>
      <c r="J71">
        <f t="shared" si="2"/>
        <v>1</v>
      </c>
    </row>
    <row r="72" spans="4:10" x14ac:dyDescent="0.25">
      <c r="D72">
        <v>1</v>
      </c>
      <c r="E72" t="s">
        <v>236</v>
      </c>
      <c r="F72" t="s">
        <v>232</v>
      </c>
      <c r="G72" t="s">
        <v>230</v>
      </c>
      <c r="H72">
        <f t="shared" si="2"/>
        <v>1</v>
      </c>
      <c r="I72">
        <f t="shared" si="2"/>
        <v>0</v>
      </c>
      <c r="J72">
        <f t="shared" si="2"/>
        <v>1</v>
      </c>
    </row>
    <row r="73" spans="4:10" x14ac:dyDescent="0.25">
      <c r="D73">
        <v>56</v>
      </c>
      <c r="E73" t="s">
        <v>232</v>
      </c>
      <c r="F73" t="s">
        <v>236</v>
      </c>
      <c r="G73" t="s">
        <v>234</v>
      </c>
      <c r="H73">
        <f t="shared" si="2"/>
        <v>0</v>
      </c>
      <c r="I73">
        <f t="shared" si="2"/>
        <v>1</v>
      </c>
      <c r="J73">
        <f t="shared" si="2"/>
        <v>0</v>
      </c>
    </row>
    <row r="74" spans="4:10" x14ac:dyDescent="0.25">
      <c r="D74">
        <v>35</v>
      </c>
      <c r="E74" t="s">
        <v>236</v>
      </c>
      <c r="F74" t="s">
        <v>236</v>
      </c>
      <c r="G74" t="s">
        <v>230</v>
      </c>
      <c r="H74">
        <f t="shared" si="2"/>
        <v>1</v>
      </c>
      <c r="I74">
        <f t="shared" si="2"/>
        <v>1</v>
      </c>
      <c r="J74">
        <f t="shared" si="2"/>
        <v>1</v>
      </c>
    </row>
    <row r="75" spans="4:10" x14ac:dyDescent="0.25">
      <c r="D75">
        <v>33</v>
      </c>
      <c r="E75" t="s">
        <v>236</v>
      </c>
      <c r="F75" t="s">
        <v>236</v>
      </c>
      <c r="G75" t="s">
        <v>230</v>
      </c>
      <c r="H75">
        <f t="shared" si="2"/>
        <v>1</v>
      </c>
      <c r="I75">
        <f t="shared" si="2"/>
        <v>1</v>
      </c>
      <c r="J75">
        <f t="shared" si="2"/>
        <v>1</v>
      </c>
    </row>
    <row r="76" spans="4:10" x14ac:dyDescent="0.25">
      <c r="D76">
        <v>67</v>
      </c>
      <c r="E76" t="s">
        <v>232</v>
      </c>
      <c r="F76" t="s">
        <v>236</v>
      </c>
      <c r="G76" t="s">
        <v>234</v>
      </c>
      <c r="H76">
        <f t="shared" si="2"/>
        <v>0</v>
      </c>
      <c r="I76">
        <f t="shared" si="2"/>
        <v>1</v>
      </c>
      <c r="J76">
        <f t="shared" si="2"/>
        <v>0</v>
      </c>
    </row>
    <row r="77" spans="4:10" x14ac:dyDescent="0.25">
      <c r="D77">
        <v>34</v>
      </c>
      <c r="E77" t="s">
        <v>232</v>
      </c>
      <c r="F77" t="s">
        <v>232</v>
      </c>
      <c r="G77" t="s">
        <v>234</v>
      </c>
      <c r="H77">
        <f t="shared" si="2"/>
        <v>0</v>
      </c>
      <c r="I77">
        <f t="shared" si="2"/>
        <v>0</v>
      </c>
      <c r="J77">
        <f t="shared" si="2"/>
        <v>0</v>
      </c>
    </row>
    <row r="78" spans="4:10" x14ac:dyDescent="0.25">
      <c r="D78">
        <v>32</v>
      </c>
      <c r="E78" t="s">
        <v>236</v>
      </c>
      <c r="F78" t="s">
        <v>232</v>
      </c>
      <c r="G78" t="s">
        <v>234</v>
      </c>
      <c r="H78">
        <f t="shared" si="2"/>
        <v>1</v>
      </c>
      <c r="I78">
        <f t="shared" si="2"/>
        <v>0</v>
      </c>
      <c r="J78">
        <f t="shared" si="2"/>
        <v>0</v>
      </c>
    </row>
    <row r="79" spans="4:10" x14ac:dyDescent="0.25">
      <c r="D79">
        <v>69</v>
      </c>
      <c r="E79" t="s">
        <v>232</v>
      </c>
      <c r="F79" t="s">
        <v>236</v>
      </c>
      <c r="G79" t="s">
        <v>230</v>
      </c>
      <c r="H79">
        <f t="shared" si="2"/>
        <v>0</v>
      </c>
      <c r="I79">
        <f t="shared" si="2"/>
        <v>1</v>
      </c>
      <c r="J79">
        <f t="shared" si="2"/>
        <v>1</v>
      </c>
    </row>
    <row r="80" spans="4:10" x14ac:dyDescent="0.25">
      <c r="D80">
        <v>50</v>
      </c>
      <c r="E80" t="s">
        <v>232</v>
      </c>
      <c r="F80" t="s">
        <v>236</v>
      </c>
      <c r="G80" t="s">
        <v>230</v>
      </c>
      <c r="H80">
        <f t="shared" si="2"/>
        <v>0</v>
      </c>
      <c r="I80">
        <f t="shared" si="2"/>
        <v>1</v>
      </c>
      <c r="J80">
        <f t="shared" si="2"/>
        <v>1</v>
      </c>
    </row>
    <row r="81" spans="4:10" x14ac:dyDescent="0.25">
      <c r="D81">
        <v>47</v>
      </c>
      <c r="E81" t="s">
        <v>236</v>
      </c>
      <c r="F81" t="s">
        <v>236</v>
      </c>
      <c r="G81" t="s">
        <v>230</v>
      </c>
      <c r="H81">
        <f t="shared" si="2"/>
        <v>1</v>
      </c>
      <c r="I81">
        <f t="shared" si="2"/>
        <v>1</v>
      </c>
      <c r="J81">
        <f t="shared" si="2"/>
        <v>1</v>
      </c>
    </row>
    <row r="82" spans="4:10" x14ac:dyDescent="0.25">
      <c r="D82">
        <v>57</v>
      </c>
      <c r="E82" t="s">
        <v>232</v>
      </c>
      <c r="F82" t="s">
        <v>232</v>
      </c>
      <c r="G82" t="s">
        <v>230</v>
      </c>
      <c r="H82">
        <f t="shared" si="2"/>
        <v>0</v>
      </c>
      <c r="I82">
        <f t="shared" si="2"/>
        <v>0</v>
      </c>
      <c r="J82">
        <f t="shared" si="2"/>
        <v>1</v>
      </c>
    </row>
    <row r="83" spans="4:10" x14ac:dyDescent="0.25">
      <c r="D83">
        <v>42</v>
      </c>
      <c r="E83" t="s">
        <v>232</v>
      </c>
      <c r="F83" t="s">
        <v>232</v>
      </c>
      <c r="G83" t="s">
        <v>234</v>
      </c>
      <c r="H83">
        <f t="shared" si="2"/>
        <v>0</v>
      </c>
      <c r="I83">
        <f t="shared" si="2"/>
        <v>0</v>
      </c>
      <c r="J83">
        <f t="shared" si="2"/>
        <v>0</v>
      </c>
    </row>
    <row r="84" spans="4:10" x14ac:dyDescent="0.25">
      <c r="D84">
        <v>37</v>
      </c>
      <c r="E84" t="s">
        <v>236</v>
      </c>
      <c r="F84" t="s">
        <v>232</v>
      </c>
      <c r="G84" t="s">
        <v>230</v>
      </c>
      <c r="H84">
        <f t="shared" si="2"/>
        <v>1</v>
      </c>
      <c r="I84">
        <f t="shared" si="2"/>
        <v>0</v>
      </c>
      <c r="J84">
        <f t="shared" si="2"/>
        <v>1</v>
      </c>
    </row>
    <row r="85" spans="4:10" x14ac:dyDescent="0.25">
      <c r="D85">
        <v>35</v>
      </c>
      <c r="E85" t="s">
        <v>236</v>
      </c>
      <c r="F85" t="s">
        <v>236</v>
      </c>
      <c r="G85" t="s">
        <v>234</v>
      </c>
      <c r="H85">
        <f t="shared" si="2"/>
        <v>1</v>
      </c>
      <c r="I85">
        <f t="shared" si="2"/>
        <v>1</v>
      </c>
      <c r="J85">
        <f t="shared" si="2"/>
        <v>0</v>
      </c>
    </row>
    <row r="86" spans="4:10" x14ac:dyDescent="0.25">
      <c r="D86">
        <v>66</v>
      </c>
      <c r="E86" t="s">
        <v>232</v>
      </c>
      <c r="F86" t="s">
        <v>236</v>
      </c>
      <c r="G86" t="s">
        <v>234</v>
      </c>
      <c r="H86">
        <f t="shared" si="2"/>
        <v>0</v>
      </c>
      <c r="I86">
        <f t="shared" si="2"/>
        <v>1</v>
      </c>
      <c r="J86">
        <f t="shared" si="2"/>
        <v>0</v>
      </c>
    </row>
    <row r="87" spans="4:10" x14ac:dyDescent="0.25">
      <c r="D87">
        <v>47</v>
      </c>
      <c r="E87" t="s">
        <v>232</v>
      </c>
      <c r="F87" t="s">
        <v>232</v>
      </c>
      <c r="G87" t="s">
        <v>230</v>
      </c>
      <c r="H87">
        <f t="shared" si="2"/>
        <v>0</v>
      </c>
      <c r="I87">
        <f t="shared" si="2"/>
        <v>0</v>
      </c>
      <c r="J87">
        <f t="shared" si="2"/>
        <v>1</v>
      </c>
    </row>
    <row r="88" spans="4:10" x14ac:dyDescent="0.25">
      <c r="D88">
        <v>24</v>
      </c>
      <c r="E88" t="s">
        <v>236</v>
      </c>
      <c r="F88" t="s">
        <v>236</v>
      </c>
      <c r="G88" t="s">
        <v>234</v>
      </c>
      <c r="H88">
        <f t="shared" si="2"/>
        <v>1</v>
      </c>
      <c r="I88">
        <f t="shared" si="2"/>
        <v>1</v>
      </c>
      <c r="J88">
        <f t="shared" si="2"/>
        <v>0</v>
      </c>
    </row>
    <row r="89" spans="4:10" x14ac:dyDescent="0.25">
      <c r="D89">
        <v>34</v>
      </c>
      <c r="E89" t="s">
        <v>236</v>
      </c>
      <c r="F89" t="s">
        <v>236</v>
      </c>
      <c r="G89" t="s">
        <v>234</v>
      </c>
      <c r="H89">
        <f t="shared" si="2"/>
        <v>1</v>
      </c>
      <c r="I89">
        <f t="shared" si="2"/>
        <v>1</v>
      </c>
      <c r="J89">
        <f t="shared" si="2"/>
        <v>0</v>
      </c>
    </row>
    <row r="90" spans="4:10" x14ac:dyDescent="0.25">
      <c r="D90">
        <v>30</v>
      </c>
      <c r="E90" t="s">
        <v>232</v>
      </c>
      <c r="F90" t="s">
        <v>232</v>
      </c>
      <c r="G90" t="s">
        <v>230</v>
      </c>
      <c r="H90">
        <f t="shared" si="2"/>
        <v>0</v>
      </c>
      <c r="I90">
        <f t="shared" si="2"/>
        <v>0</v>
      </c>
      <c r="J90">
        <f t="shared" si="2"/>
        <v>1</v>
      </c>
    </row>
    <row r="91" spans="4:10" x14ac:dyDescent="0.25">
      <c r="D91">
        <v>57</v>
      </c>
      <c r="E91" t="s">
        <v>232</v>
      </c>
      <c r="F91" t="s">
        <v>232</v>
      </c>
      <c r="G91" t="s">
        <v>230</v>
      </c>
      <c r="H91">
        <f t="shared" si="2"/>
        <v>0</v>
      </c>
      <c r="I91">
        <f t="shared" si="2"/>
        <v>0</v>
      </c>
      <c r="J91">
        <f t="shared" si="2"/>
        <v>1</v>
      </c>
    </row>
    <row r="92" spans="4:10" x14ac:dyDescent="0.25">
      <c r="D92">
        <v>32</v>
      </c>
      <c r="E92" t="s">
        <v>236</v>
      </c>
      <c r="F92" t="s">
        <v>236</v>
      </c>
      <c r="G92" t="s">
        <v>230</v>
      </c>
      <c r="H92">
        <f t="shared" si="2"/>
        <v>1</v>
      </c>
      <c r="I92">
        <f t="shared" si="2"/>
        <v>1</v>
      </c>
      <c r="J92">
        <f t="shared" si="2"/>
        <v>1</v>
      </c>
    </row>
    <row r="93" spans="4:10" x14ac:dyDescent="0.25">
      <c r="D93">
        <v>57</v>
      </c>
      <c r="E93" t="s">
        <v>232</v>
      </c>
      <c r="F93" t="s">
        <v>232</v>
      </c>
      <c r="G93" t="s">
        <v>234</v>
      </c>
      <c r="H93">
        <f t="shared" si="2"/>
        <v>0</v>
      </c>
      <c r="I93">
        <f t="shared" si="2"/>
        <v>0</v>
      </c>
      <c r="J93">
        <f t="shared" si="2"/>
        <v>0</v>
      </c>
    </row>
    <row r="94" spans="4:10" x14ac:dyDescent="0.25">
      <c r="D94">
        <v>52</v>
      </c>
      <c r="E94" t="s">
        <v>232</v>
      </c>
      <c r="F94" t="s">
        <v>236</v>
      </c>
      <c r="G94" t="s">
        <v>234</v>
      </c>
      <c r="H94">
        <f t="shared" si="2"/>
        <v>0</v>
      </c>
      <c r="I94">
        <f t="shared" si="2"/>
        <v>1</v>
      </c>
      <c r="J94">
        <f t="shared" si="2"/>
        <v>0</v>
      </c>
    </row>
    <row r="95" spans="4:10" x14ac:dyDescent="0.25">
      <c r="D95">
        <v>81</v>
      </c>
      <c r="E95" t="s">
        <v>232</v>
      </c>
      <c r="F95" t="s">
        <v>236</v>
      </c>
      <c r="G95" t="s">
        <v>234</v>
      </c>
      <c r="H95">
        <f t="shared" si="2"/>
        <v>0</v>
      </c>
      <c r="I95">
        <f t="shared" si="2"/>
        <v>1</v>
      </c>
      <c r="J95">
        <f t="shared" si="2"/>
        <v>0</v>
      </c>
    </row>
    <row r="96" spans="4:10" x14ac:dyDescent="0.25">
      <c r="D96">
        <v>70</v>
      </c>
      <c r="E96" t="s">
        <v>232</v>
      </c>
      <c r="F96" t="s">
        <v>236</v>
      </c>
      <c r="G96" t="s">
        <v>234</v>
      </c>
      <c r="H96">
        <f t="shared" si="2"/>
        <v>0</v>
      </c>
      <c r="I96">
        <f t="shared" si="2"/>
        <v>1</v>
      </c>
      <c r="J96">
        <f t="shared" si="2"/>
        <v>0</v>
      </c>
    </row>
    <row r="97" spans="4:10" x14ac:dyDescent="0.25">
      <c r="D97">
        <v>63</v>
      </c>
      <c r="E97" t="s">
        <v>232</v>
      </c>
      <c r="F97" t="s">
        <v>232</v>
      </c>
      <c r="G97" t="s">
        <v>230</v>
      </c>
      <c r="H97">
        <f t="shared" si="2"/>
        <v>0</v>
      </c>
      <c r="I97">
        <f t="shared" si="2"/>
        <v>0</v>
      </c>
      <c r="J97">
        <f t="shared" si="2"/>
        <v>1</v>
      </c>
    </row>
    <row r="98" spans="4:10" x14ac:dyDescent="0.25">
      <c r="D98">
        <v>21</v>
      </c>
      <c r="E98" t="s">
        <v>236</v>
      </c>
      <c r="F98" t="s">
        <v>236</v>
      </c>
      <c r="G98" t="s">
        <v>234</v>
      </c>
      <c r="H98">
        <f t="shared" si="2"/>
        <v>1</v>
      </c>
      <c r="I98">
        <f t="shared" si="2"/>
        <v>1</v>
      </c>
      <c r="J98">
        <f t="shared" si="2"/>
        <v>0</v>
      </c>
    </row>
    <row r="99" spans="4:10" x14ac:dyDescent="0.25">
      <c r="D99">
        <v>90</v>
      </c>
      <c r="E99" t="s">
        <v>232</v>
      </c>
      <c r="F99" t="s">
        <v>236</v>
      </c>
      <c r="G99" t="s">
        <v>230</v>
      </c>
      <c r="H99">
        <f t="shared" si="2"/>
        <v>0</v>
      </c>
      <c r="I99">
        <f t="shared" si="2"/>
        <v>1</v>
      </c>
      <c r="J99">
        <f t="shared" si="2"/>
        <v>1</v>
      </c>
    </row>
    <row r="100" spans="4:10" x14ac:dyDescent="0.25">
      <c r="D100">
        <v>24</v>
      </c>
      <c r="E100" t="s">
        <v>236</v>
      </c>
      <c r="F100" t="s">
        <v>232</v>
      </c>
      <c r="G100" t="s">
        <v>230</v>
      </c>
      <c r="H100">
        <f t="shared" si="2"/>
        <v>1</v>
      </c>
      <c r="I100">
        <f t="shared" si="2"/>
        <v>0</v>
      </c>
      <c r="J100">
        <f t="shared" si="2"/>
        <v>1</v>
      </c>
    </row>
    <row r="101" spans="4:10" x14ac:dyDescent="0.25">
      <c r="D101">
        <v>15</v>
      </c>
      <c r="E101" t="s">
        <v>236</v>
      </c>
      <c r="F101" t="s">
        <v>232</v>
      </c>
      <c r="G101" t="s">
        <v>234</v>
      </c>
      <c r="H101">
        <f t="shared" si="2"/>
        <v>1</v>
      </c>
      <c r="I101">
        <f t="shared" si="2"/>
        <v>0</v>
      </c>
      <c r="J101">
        <f t="shared" si="2"/>
        <v>0</v>
      </c>
    </row>
    <row r="102" spans="4:10" x14ac:dyDescent="0.25">
      <c r="D102">
        <v>21</v>
      </c>
      <c r="E102" t="s">
        <v>236</v>
      </c>
      <c r="F102" t="s">
        <v>236</v>
      </c>
      <c r="G102" t="s">
        <v>230</v>
      </c>
      <c r="H102">
        <f t="shared" si="2"/>
        <v>1</v>
      </c>
      <c r="I102">
        <f t="shared" si="2"/>
        <v>1</v>
      </c>
      <c r="J102">
        <f t="shared" si="2"/>
        <v>1</v>
      </c>
    </row>
    <row r="103" spans="4:10" x14ac:dyDescent="0.25">
      <c r="D103">
        <v>12</v>
      </c>
      <c r="E103" t="s">
        <v>236</v>
      </c>
      <c r="F103" t="s">
        <v>232</v>
      </c>
      <c r="G103" t="s">
        <v>234</v>
      </c>
      <c r="H103">
        <f t="shared" si="2"/>
        <v>1</v>
      </c>
      <c r="I103">
        <f t="shared" si="2"/>
        <v>0</v>
      </c>
      <c r="J103">
        <f t="shared" si="2"/>
        <v>0</v>
      </c>
    </row>
    <row r="104" spans="4:10" x14ac:dyDescent="0.25">
      <c r="D104">
        <v>64</v>
      </c>
      <c r="E104" t="s">
        <v>232</v>
      </c>
      <c r="F104" t="s">
        <v>232</v>
      </c>
      <c r="G104" t="s">
        <v>234</v>
      </c>
      <c r="H104">
        <f t="shared" si="2"/>
        <v>0</v>
      </c>
      <c r="I104">
        <f t="shared" si="2"/>
        <v>0</v>
      </c>
      <c r="J104">
        <f t="shared" si="2"/>
        <v>0</v>
      </c>
    </row>
    <row r="105" spans="4:10" x14ac:dyDescent="0.25">
      <c r="D105">
        <v>75</v>
      </c>
      <c r="E105" t="s">
        <v>232</v>
      </c>
      <c r="F105" t="s">
        <v>236</v>
      </c>
      <c r="G105" t="s">
        <v>234</v>
      </c>
      <c r="H105">
        <f t="shared" si="2"/>
        <v>0</v>
      </c>
      <c r="I105">
        <f t="shared" si="2"/>
        <v>1</v>
      </c>
      <c r="J105">
        <f t="shared" si="2"/>
        <v>0</v>
      </c>
    </row>
    <row r="106" spans="4:10" x14ac:dyDescent="0.25">
      <c r="D106">
        <v>53</v>
      </c>
      <c r="E106" t="s">
        <v>232</v>
      </c>
      <c r="F106" t="s">
        <v>236</v>
      </c>
      <c r="G106" t="s">
        <v>234</v>
      </c>
      <c r="H106">
        <f t="shared" si="2"/>
        <v>0</v>
      </c>
      <c r="I106">
        <f t="shared" si="2"/>
        <v>1</v>
      </c>
      <c r="J106">
        <f t="shared" si="2"/>
        <v>0</v>
      </c>
    </row>
    <row r="107" spans="4:10" x14ac:dyDescent="0.25">
      <c r="D107">
        <v>31</v>
      </c>
      <c r="E107" t="s">
        <v>236</v>
      </c>
      <c r="F107" t="s">
        <v>236</v>
      </c>
      <c r="G107" t="s">
        <v>234</v>
      </c>
      <c r="H107">
        <f t="shared" si="2"/>
        <v>1</v>
      </c>
      <c r="I107">
        <f t="shared" si="2"/>
        <v>1</v>
      </c>
      <c r="J107">
        <f t="shared" si="2"/>
        <v>0</v>
      </c>
    </row>
    <row r="108" spans="4:10" x14ac:dyDescent="0.25">
      <c r="D108">
        <v>69</v>
      </c>
      <c r="E108" t="s">
        <v>232</v>
      </c>
      <c r="F108" t="s">
        <v>236</v>
      </c>
      <c r="G108" t="s">
        <v>234</v>
      </c>
      <c r="H108">
        <f t="shared" si="2"/>
        <v>0</v>
      </c>
      <c r="I108">
        <f t="shared" si="2"/>
        <v>1</v>
      </c>
      <c r="J108">
        <f t="shared" si="2"/>
        <v>0</v>
      </c>
    </row>
    <row r="109" spans="4:10" x14ac:dyDescent="0.25">
      <c r="D109">
        <v>29</v>
      </c>
      <c r="E109" t="s">
        <v>236</v>
      </c>
      <c r="F109" t="s">
        <v>236</v>
      </c>
      <c r="G109" t="s">
        <v>234</v>
      </c>
      <c r="H109">
        <f t="shared" si="2"/>
        <v>1</v>
      </c>
      <c r="I109">
        <f t="shared" si="2"/>
        <v>1</v>
      </c>
      <c r="J109">
        <f t="shared" si="2"/>
        <v>0</v>
      </c>
    </row>
    <row r="110" spans="4:10" x14ac:dyDescent="0.25">
      <c r="D110">
        <v>25</v>
      </c>
      <c r="E110" t="s">
        <v>236</v>
      </c>
      <c r="F110" t="s">
        <v>236</v>
      </c>
      <c r="G110" t="s">
        <v>234</v>
      </c>
      <c r="H110">
        <f t="shared" si="2"/>
        <v>1</v>
      </c>
      <c r="I110">
        <f t="shared" si="2"/>
        <v>1</v>
      </c>
      <c r="J110">
        <f t="shared" si="2"/>
        <v>0</v>
      </c>
    </row>
    <row r="111" spans="4:10" x14ac:dyDescent="0.25">
      <c r="D111">
        <v>61</v>
      </c>
      <c r="E111" t="s">
        <v>232</v>
      </c>
      <c r="F111" t="s">
        <v>236</v>
      </c>
      <c r="G111" t="s">
        <v>234</v>
      </c>
      <c r="H111">
        <f t="shared" si="2"/>
        <v>0</v>
      </c>
      <c r="I111">
        <f t="shared" si="2"/>
        <v>1</v>
      </c>
      <c r="J111">
        <f t="shared" si="2"/>
        <v>0</v>
      </c>
    </row>
    <row r="112" spans="4:10" x14ac:dyDescent="0.25">
      <c r="D112">
        <v>60</v>
      </c>
      <c r="E112" t="s">
        <v>232</v>
      </c>
      <c r="F112" t="s">
        <v>232</v>
      </c>
      <c r="G112" t="s">
        <v>234</v>
      </c>
      <c r="H112">
        <f t="shared" si="2"/>
        <v>0</v>
      </c>
      <c r="I112">
        <f t="shared" si="2"/>
        <v>0</v>
      </c>
      <c r="J112">
        <f t="shared" si="2"/>
        <v>0</v>
      </c>
    </row>
    <row r="113" spans="4:10" x14ac:dyDescent="0.25">
      <c r="D113">
        <v>40</v>
      </c>
      <c r="E113" t="s">
        <v>232</v>
      </c>
      <c r="F113" t="s">
        <v>232</v>
      </c>
      <c r="G113" t="s">
        <v>230</v>
      </c>
      <c r="H113">
        <f t="shared" si="2"/>
        <v>0</v>
      </c>
      <c r="I113">
        <f t="shared" si="2"/>
        <v>0</v>
      </c>
      <c r="J113">
        <f t="shared" si="2"/>
        <v>1</v>
      </c>
    </row>
    <row r="114" spans="4:10" x14ac:dyDescent="0.25">
      <c r="D114">
        <v>29</v>
      </c>
      <c r="E114" t="s">
        <v>236</v>
      </c>
      <c r="F114" t="s">
        <v>232</v>
      </c>
      <c r="G114" t="s">
        <v>234</v>
      </c>
      <c r="H114">
        <f t="shared" si="2"/>
        <v>1</v>
      </c>
      <c r="I114">
        <f t="shared" si="2"/>
        <v>0</v>
      </c>
      <c r="J114">
        <f t="shared" si="2"/>
        <v>0</v>
      </c>
    </row>
    <row r="115" spans="4:10" x14ac:dyDescent="0.25">
      <c r="D115">
        <v>26</v>
      </c>
      <c r="E115" t="s">
        <v>236</v>
      </c>
      <c r="F115" t="s">
        <v>232</v>
      </c>
      <c r="G115" t="s">
        <v>234</v>
      </c>
      <c r="H115">
        <f t="shared" si="2"/>
        <v>1</v>
      </c>
      <c r="I115">
        <f t="shared" si="2"/>
        <v>0</v>
      </c>
      <c r="J115">
        <f t="shared" si="2"/>
        <v>0</v>
      </c>
    </row>
    <row r="116" spans="4:10" x14ac:dyDescent="0.25">
      <c r="D116">
        <v>61</v>
      </c>
      <c r="E116" t="s">
        <v>232</v>
      </c>
      <c r="F116" t="s">
        <v>236</v>
      </c>
      <c r="G116" t="s">
        <v>234</v>
      </c>
      <c r="H116">
        <f t="shared" si="2"/>
        <v>0</v>
      </c>
      <c r="I116">
        <f t="shared" si="2"/>
        <v>1</v>
      </c>
      <c r="J116">
        <f t="shared" si="2"/>
        <v>0</v>
      </c>
    </row>
    <row r="117" spans="4:10" x14ac:dyDescent="0.25">
      <c r="D117">
        <v>67</v>
      </c>
      <c r="E117" t="s">
        <v>232</v>
      </c>
      <c r="F117" t="s">
        <v>236</v>
      </c>
      <c r="G117" t="s">
        <v>234</v>
      </c>
      <c r="H117">
        <f t="shared" si="2"/>
        <v>0</v>
      </c>
      <c r="I117">
        <f t="shared" si="2"/>
        <v>1</v>
      </c>
      <c r="J117">
        <f t="shared" si="2"/>
        <v>0</v>
      </c>
    </row>
    <row r="118" spans="4:10" x14ac:dyDescent="0.25">
      <c r="D118">
        <v>51</v>
      </c>
      <c r="E118" t="s">
        <v>232</v>
      </c>
      <c r="F118" t="s">
        <v>232</v>
      </c>
      <c r="G118" t="s">
        <v>230</v>
      </c>
      <c r="H118">
        <f t="shared" si="2"/>
        <v>0</v>
      </c>
      <c r="I118">
        <f t="shared" si="2"/>
        <v>0</v>
      </c>
      <c r="J118">
        <f t="shared" si="2"/>
        <v>1</v>
      </c>
    </row>
    <row r="119" spans="4:10" x14ac:dyDescent="0.25">
      <c r="D119">
        <v>18</v>
      </c>
      <c r="E119" t="s">
        <v>236</v>
      </c>
      <c r="F119" t="s">
        <v>232</v>
      </c>
      <c r="G119" t="s">
        <v>234</v>
      </c>
      <c r="H119">
        <f t="shared" si="2"/>
        <v>1</v>
      </c>
      <c r="I119">
        <f t="shared" si="2"/>
        <v>0</v>
      </c>
      <c r="J119">
        <f t="shared" si="2"/>
        <v>0</v>
      </c>
    </row>
    <row r="120" spans="4:10" x14ac:dyDescent="0.25">
      <c r="D120">
        <v>62</v>
      </c>
      <c r="E120" t="s">
        <v>232</v>
      </c>
      <c r="F120" t="s">
        <v>236</v>
      </c>
      <c r="G120" t="s">
        <v>230</v>
      </c>
      <c r="H120">
        <f t="shared" si="2"/>
        <v>0</v>
      </c>
      <c r="I120">
        <f t="shared" si="2"/>
        <v>1</v>
      </c>
      <c r="J120">
        <f t="shared" si="2"/>
        <v>1</v>
      </c>
    </row>
    <row r="121" spans="4:10" x14ac:dyDescent="0.25">
      <c r="D121">
        <v>65</v>
      </c>
      <c r="E121" t="s">
        <v>232</v>
      </c>
      <c r="F121" t="s">
        <v>232</v>
      </c>
      <c r="G121" t="s">
        <v>234</v>
      </c>
      <c r="H121">
        <f t="shared" si="2"/>
        <v>0</v>
      </c>
      <c r="I121">
        <f t="shared" si="2"/>
        <v>0</v>
      </c>
      <c r="J121">
        <f t="shared" si="2"/>
        <v>0</v>
      </c>
    </row>
    <row r="122" spans="4:10" x14ac:dyDescent="0.25">
      <c r="D122">
        <v>12</v>
      </c>
      <c r="E122" t="s">
        <v>236</v>
      </c>
      <c r="F122" t="s">
        <v>232</v>
      </c>
      <c r="G122" t="s">
        <v>230</v>
      </c>
      <c r="H122">
        <f t="shared" si="2"/>
        <v>1</v>
      </c>
      <c r="I122">
        <f t="shared" si="2"/>
        <v>0</v>
      </c>
      <c r="J122">
        <f t="shared" si="2"/>
        <v>1</v>
      </c>
    </row>
    <row r="123" spans="4:10" x14ac:dyDescent="0.25">
      <c r="D123">
        <v>84</v>
      </c>
      <c r="E123" t="s">
        <v>232</v>
      </c>
      <c r="F123" t="s">
        <v>236</v>
      </c>
      <c r="G123" t="s">
        <v>234</v>
      </c>
      <c r="H123">
        <f t="shared" si="2"/>
        <v>0</v>
      </c>
      <c r="I123">
        <f t="shared" si="2"/>
        <v>1</v>
      </c>
      <c r="J123">
        <f t="shared" si="2"/>
        <v>0</v>
      </c>
    </row>
    <row r="124" spans="4:10" x14ac:dyDescent="0.25">
      <c r="D124">
        <v>43</v>
      </c>
      <c r="E124" t="s">
        <v>232</v>
      </c>
      <c r="F124" t="s">
        <v>232</v>
      </c>
      <c r="G124" t="s">
        <v>230</v>
      </c>
      <c r="H124">
        <f t="shared" si="2"/>
        <v>0</v>
      </c>
      <c r="I124">
        <f t="shared" si="2"/>
        <v>0</v>
      </c>
      <c r="J124">
        <f t="shared" si="2"/>
        <v>1</v>
      </c>
    </row>
    <row r="125" spans="4:10" x14ac:dyDescent="0.25">
      <c r="D125">
        <v>26</v>
      </c>
      <c r="E125" t="s">
        <v>236</v>
      </c>
      <c r="F125" t="s">
        <v>232</v>
      </c>
      <c r="G125" t="s">
        <v>234</v>
      </c>
      <c r="H125">
        <f t="shared" si="2"/>
        <v>1</v>
      </c>
      <c r="I125">
        <f t="shared" si="2"/>
        <v>0</v>
      </c>
      <c r="J125">
        <f t="shared" si="2"/>
        <v>0</v>
      </c>
    </row>
    <row r="126" spans="4:10" x14ac:dyDescent="0.25">
      <c r="D126">
        <v>34</v>
      </c>
      <c r="E126" t="s">
        <v>236</v>
      </c>
      <c r="F126" t="s">
        <v>236</v>
      </c>
      <c r="G126" t="s">
        <v>230</v>
      </c>
      <c r="H126">
        <f t="shared" si="2"/>
        <v>1</v>
      </c>
      <c r="I126">
        <f t="shared" si="2"/>
        <v>1</v>
      </c>
      <c r="J126">
        <f t="shared" si="2"/>
        <v>1</v>
      </c>
    </row>
    <row r="127" spans="4:10" x14ac:dyDescent="0.25">
      <c r="D127">
        <v>25</v>
      </c>
      <c r="E127" t="s">
        <v>236</v>
      </c>
      <c r="F127" t="s">
        <v>236</v>
      </c>
      <c r="G127" t="s">
        <v>234</v>
      </c>
      <c r="H127">
        <f t="shared" si="2"/>
        <v>1</v>
      </c>
      <c r="I127">
        <f t="shared" si="2"/>
        <v>1</v>
      </c>
      <c r="J127">
        <f t="shared" si="2"/>
        <v>0</v>
      </c>
    </row>
    <row r="128" spans="4:10" x14ac:dyDescent="0.25">
      <c r="D128">
        <v>89</v>
      </c>
      <c r="E128" t="s">
        <v>232</v>
      </c>
      <c r="F128" t="s">
        <v>236</v>
      </c>
      <c r="G128" t="s">
        <v>230</v>
      </c>
      <c r="H128">
        <f t="shared" si="2"/>
        <v>0</v>
      </c>
      <c r="I128">
        <f t="shared" si="2"/>
        <v>1</v>
      </c>
      <c r="J128">
        <f t="shared" si="2"/>
        <v>1</v>
      </c>
    </row>
    <row r="129" spans="4:10" x14ac:dyDescent="0.25">
      <c r="D129">
        <v>88</v>
      </c>
      <c r="E129" t="s">
        <v>232</v>
      </c>
      <c r="F129" t="s">
        <v>236</v>
      </c>
      <c r="G129" t="s">
        <v>234</v>
      </c>
      <c r="H129">
        <f t="shared" si="2"/>
        <v>0</v>
      </c>
      <c r="I129">
        <f t="shared" si="2"/>
        <v>1</v>
      </c>
      <c r="J129">
        <f t="shared" si="2"/>
        <v>0</v>
      </c>
    </row>
    <row r="130" spans="4:10" x14ac:dyDescent="0.25">
      <c r="D130">
        <v>53</v>
      </c>
      <c r="E130" t="s">
        <v>236</v>
      </c>
      <c r="F130" t="s">
        <v>236</v>
      </c>
      <c r="G130" t="s">
        <v>230</v>
      </c>
      <c r="H130">
        <f t="shared" si="2"/>
        <v>1</v>
      </c>
      <c r="I130">
        <f t="shared" si="2"/>
        <v>1</v>
      </c>
      <c r="J130">
        <f t="shared" si="2"/>
        <v>1</v>
      </c>
    </row>
    <row r="131" spans="4:10" x14ac:dyDescent="0.25">
      <c r="D131">
        <v>54</v>
      </c>
      <c r="E131" t="s">
        <v>236</v>
      </c>
      <c r="F131" t="s">
        <v>236</v>
      </c>
      <c r="G131" t="s">
        <v>230</v>
      </c>
      <c r="H131">
        <f t="shared" si="2"/>
        <v>1</v>
      </c>
      <c r="I131">
        <f t="shared" si="2"/>
        <v>1</v>
      </c>
      <c r="J131">
        <f t="shared" si="2"/>
        <v>1</v>
      </c>
    </row>
    <row r="132" spans="4:10" x14ac:dyDescent="0.25">
      <c r="D132">
        <v>68</v>
      </c>
      <c r="E132" t="s">
        <v>232</v>
      </c>
      <c r="F132" t="s">
        <v>236</v>
      </c>
      <c r="G132" t="s">
        <v>234</v>
      </c>
      <c r="H132">
        <f t="shared" si="2"/>
        <v>0</v>
      </c>
      <c r="I132">
        <f t="shared" si="2"/>
        <v>1</v>
      </c>
      <c r="J132">
        <f t="shared" si="2"/>
        <v>0</v>
      </c>
    </row>
    <row r="133" spans="4:10" x14ac:dyDescent="0.25">
      <c r="D133">
        <v>38</v>
      </c>
      <c r="E133" t="s">
        <v>236</v>
      </c>
      <c r="F133" t="s">
        <v>232</v>
      </c>
      <c r="G133" t="s">
        <v>234</v>
      </c>
      <c r="H133">
        <f t="shared" ref="H133:J170" si="3">IF(E133=H$2,1,0)</f>
        <v>1</v>
      </c>
      <c r="I133">
        <f t="shared" si="3"/>
        <v>0</v>
      </c>
      <c r="J133">
        <f t="shared" si="3"/>
        <v>0</v>
      </c>
    </row>
    <row r="134" spans="4:10" x14ac:dyDescent="0.25">
      <c r="D134">
        <v>10</v>
      </c>
      <c r="E134" t="s">
        <v>236</v>
      </c>
      <c r="F134" t="s">
        <v>232</v>
      </c>
      <c r="G134" t="s">
        <v>230</v>
      </c>
      <c r="H134">
        <f t="shared" si="3"/>
        <v>1</v>
      </c>
      <c r="I134">
        <f t="shared" si="3"/>
        <v>0</v>
      </c>
      <c r="J134">
        <f t="shared" si="3"/>
        <v>1</v>
      </c>
    </row>
    <row r="135" spans="4:10" x14ac:dyDescent="0.25">
      <c r="D135">
        <v>15</v>
      </c>
      <c r="E135" t="s">
        <v>236</v>
      </c>
      <c r="F135" t="s">
        <v>232</v>
      </c>
      <c r="G135" t="s">
        <v>230</v>
      </c>
      <c r="H135">
        <f t="shared" si="3"/>
        <v>1</v>
      </c>
      <c r="I135">
        <f t="shared" si="3"/>
        <v>0</v>
      </c>
      <c r="J135">
        <f t="shared" si="3"/>
        <v>1</v>
      </c>
    </row>
    <row r="136" spans="4:10" x14ac:dyDescent="0.25">
      <c r="D136">
        <v>33</v>
      </c>
      <c r="E136" t="s">
        <v>236</v>
      </c>
      <c r="F136" t="s">
        <v>232</v>
      </c>
      <c r="G136" t="s">
        <v>234</v>
      </c>
      <c r="H136">
        <f t="shared" si="3"/>
        <v>1</v>
      </c>
      <c r="I136">
        <f t="shared" si="3"/>
        <v>0</v>
      </c>
      <c r="J136">
        <f t="shared" si="3"/>
        <v>0</v>
      </c>
    </row>
    <row r="137" spans="4:10" x14ac:dyDescent="0.25">
      <c r="D137">
        <v>81</v>
      </c>
      <c r="E137" t="s">
        <v>232</v>
      </c>
      <c r="F137" t="s">
        <v>236</v>
      </c>
      <c r="G137" t="s">
        <v>234</v>
      </c>
      <c r="H137">
        <f t="shared" si="3"/>
        <v>0</v>
      </c>
      <c r="I137">
        <f t="shared" si="3"/>
        <v>1</v>
      </c>
      <c r="J137">
        <f t="shared" si="3"/>
        <v>0</v>
      </c>
    </row>
    <row r="138" spans="4:10" x14ac:dyDescent="0.25">
      <c r="D138">
        <v>82</v>
      </c>
      <c r="E138" t="s">
        <v>232</v>
      </c>
      <c r="F138" t="s">
        <v>236</v>
      </c>
      <c r="G138" t="s">
        <v>230</v>
      </c>
      <c r="H138">
        <f t="shared" si="3"/>
        <v>0</v>
      </c>
      <c r="I138">
        <f t="shared" si="3"/>
        <v>1</v>
      </c>
      <c r="J138">
        <f t="shared" si="3"/>
        <v>1</v>
      </c>
    </row>
    <row r="139" spans="4:10" x14ac:dyDescent="0.25">
      <c r="D139">
        <v>63</v>
      </c>
      <c r="E139" t="s">
        <v>232</v>
      </c>
      <c r="F139" t="s">
        <v>232</v>
      </c>
      <c r="G139" t="s">
        <v>234</v>
      </c>
      <c r="H139">
        <f t="shared" si="3"/>
        <v>0</v>
      </c>
      <c r="I139">
        <f t="shared" si="3"/>
        <v>0</v>
      </c>
      <c r="J139">
        <f t="shared" si="3"/>
        <v>0</v>
      </c>
    </row>
    <row r="140" spans="4:10" x14ac:dyDescent="0.25">
      <c r="D140">
        <v>64</v>
      </c>
      <c r="E140" t="s">
        <v>232</v>
      </c>
      <c r="F140" t="s">
        <v>236</v>
      </c>
      <c r="G140" t="s">
        <v>230</v>
      </c>
      <c r="H140">
        <f t="shared" si="3"/>
        <v>0</v>
      </c>
      <c r="I140">
        <f t="shared" si="3"/>
        <v>1</v>
      </c>
      <c r="J140">
        <f t="shared" si="3"/>
        <v>1</v>
      </c>
    </row>
    <row r="141" spans="4:10" x14ac:dyDescent="0.25">
      <c r="D141">
        <v>48</v>
      </c>
      <c r="E141" t="s">
        <v>232</v>
      </c>
      <c r="F141" t="s">
        <v>232</v>
      </c>
      <c r="G141" t="s">
        <v>230</v>
      </c>
      <c r="H141">
        <f t="shared" si="3"/>
        <v>0</v>
      </c>
      <c r="I141">
        <f t="shared" si="3"/>
        <v>0</v>
      </c>
      <c r="J141">
        <f t="shared" si="3"/>
        <v>1</v>
      </c>
    </row>
    <row r="142" spans="4:10" x14ac:dyDescent="0.25">
      <c r="D142">
        <v>25</v>
      </c>
      <c r="E142" t="s">
        <v>236</v>
      </c>
      <c r="F142" t="s">
        <v>236</v>
      </c>
      <c r="G142" t="s">
        <v>230</v>
      </c>
      <c r="H142">
        <f t="shared" si="3"/>
        <v>1</v>
      </c>
      <c r="I142">
        <f t="shared" si="3"/>
        <v>1</v>
      </c>
      <c r="J142">
        <f t="shared" si="3"/>
        <v>1</v>
      </c>
    </row>
    <row r="143" spans="4:10" x14ac:dyDescent="0.25">
      <c r="D143">
        <v>41</v>
      </c>
      <c r="E143" t="s">
        <v>236</v>
      </c>
      <c r="F143" t="s">
        <v>236</v>
      </c>
      <c r="G143" t="s">
        <v>230</v>
      </c>
      <c r="H143">
        <f t="shared" si="3"/>
        <v>1</v>
      </c>
      <c r="I143">
        <f t="shared" si="3"/>
        <v>1</v>
      </c>
      <c r="J143">
        <f t="shared" si="3"/>
        <v>1</v>
      </c>
    </row>
    <row r="144" spans="4:10" x14ac:dyDescent="0.25">
      <c r="D144">
        <v>48</v>
      </c>
      <c r="E144" t="s">
        <v>232</v>
      </c>
      <c r="F144" t="s">
        <v>232</v>
      </c>
      <c r="G144" t="s">
        <v>230</v>
      </c>
      <c r="H144">
        <f t="shared" si="3"/>
        <v>0</v>
      </c>
      <c r="I144">
        <f t="shared" si="3"/>
        <v>0</v>
      </c>
      <c r="J144">
        <f t="shared" si="3"/>
        <v>1</v>
      </c>
    </row>
    <row r="145" spans="4:10" x14ac:dyDescent="0.25">
      <c r="D145">
        <v>29</v>
      </c>
      <c r="E145" t="s">
        <v>236</v>
      </c>
      <c r="F145" t="s">
        <v>232</v>
      </c>
      <c r="G145" t="s">
        <v>230</v>
      </c>
      <c r="H145">
        <f t="shared" si="3"/>
        <v>1</v>
      </c>
      <c r="I145">
        <f t="shared" si="3"/>
        <v>0</v>
      </c>
      <c r="J145">
        <f t="shared" si="3"/>
        <v>1</v>
      </c>
    </row>
    <row r="146" spans="4:10" x14ac:dyDescent="0.25">
      <c r="D146">
        <v>20</v>
      </c>
      <c r="E146" t="s">
        <v>236</v>
      </c>
      <c r="F146" t="s">
        <v>232</v>
      </c>
      <c r="G146" t="s">
        <v>230</v>
      </c>
      <c r="H146">
        <f t="shared" si="3"/>
        <v>1</v>
      </c>
      <c r="I146">
        <f t="shared" si="3"/>
        <v>0</v>
      </c>
      <c r="J146">
        <f t="shared" si="3"/>
        <v>1</v>
      </c>
    </row>
    <row r="147" spans="4:10" x14ac:dyDescent="0.25">
      <c r="D147">
        <v>30</v>
      </c>
      <c r="E147" t="s">
        <v>236</v>
      </c>
      <c r="F147" t="s">
        <v>232</v>
      </c>
      <c r="G147" t="s">
        <v>234</v>
      </c>
      <c r="H147">
        <f t="shared" si="3"/>
        <v>1</v>
      </c>
      <c r="I147">
        <f t="shared" si="3"/>
        <v>0</v>
      </c>
      <c r="J147">
        <f t="shared" si="3"/>
        <v>0</v>
      </c>
    </row>
    <row r="148" spans="4:10" x14ac:dyDescent="0.25">
      <c r="D148">
        <v>54</v>
      </c>
      <c r="E148" t="s">
        <v>232</v>
      </c>
      <c r="F148" t="s">
        <v>236</v>
      </c>
      <c r="G148" t="s">
        <v>230</v>
      </c>
      <c r="H148">
        <f t="shared" si="3"/>
        <v>0</v>
      </c>
      <c r="I148">
        <f t="shared" si="3"/>
        <v>1</v>
      </c>
      <c r="J148">
        <f t="shared" si="3"/>
        <v>1</v>
      </c>
    </row>
    <row r="149" spans="4:10" x14ac:dyDescent="0.25">
      <c r="D149">
        <v>34</v>
      </c>
      <c r="E149" t="s">
        <v>236</v>
      </c>
      <c r="F149" t="s">
        <v>232</v>
      </c>
      <c r="G149" t="s">
        <v>234</v>
      </c>
      <c r="H149">
        <f t="shared" si="3"/>
        <v>1</v>
      </c>
      <c r="I149">
        <f t="shared" si="3"/>
        <v>0</v>
      </c>
      <c r="J149">
        <f t="shared" si="3"/>
        <v>0</v>
      </c>
    </row>
    <row r="150" spans="4:10" x14ac:dyDescent="0.25">
      <c r="D150">
        <v>6</v>
      </c>
      <c r="E150" t="s">
        <v>236</v>
      </c>
      <c r="F150" t="s">
        <v>232</v>
      </c>
      <c r="G150" t="s">
        <v>234</v>
      </c>
      <c r="H150">
        <f t="shared" si="3"/>
        <v>1</v>
      </c>
      <c r="I150">
        <f t="shared" si="3"/>
        <v>0</v>
      </c>
      <c r="J150">
        <f t="shared" si="3"/>
        <v>0</v>
      </c>
    </row>
    <row r="151" spans="4:10" x14ac:dyDescent="0.25">
      <c r="D151">
        <v>30</v>
      </c>
      <c r="E151" t="s">
        <v>232</v>
      </c>
      <c r="F151" t="s">
        <v>232</v>
      </c>
      <c r="G151" t="s">
        <v>234</v>
      </c>
      <c r="H151">
        <f t="shared" si="3"/>
        <v>0</v>
      </c>
      <c r="I151">
        <f t="shared" si="3"/>
        <v>0</v>
      </c>
      <c r="J151">
        <f t="shared" si="3"/>
        <v>0</v>
      </c>
    </row>
    <row r="152" spans="4:10" x14ac:dyDescent="0.25">
      <c r="D152">
        <v>22</v>
      </c>
      <c r="E152" t="s">
        <v>236</v>
      </c>
      <c r="F152" t="s">
        <v>236</v>
      </c>
      <c r="G152" t="s">
        <v>234</v>
      </c>
      <c r="H152">
        <f t="shared" si="3"/>
        <v>1</v>
      </c>
      <c r="I152">
        <f t="shared" si="3"/>
        <v>1</v>
      </c>
      <c r="J152">
        <f t="shared" si="3"/>
        <v>0</v>
      </c>
    </row>
    <row r="153" spans="4:10" x14ac:dyDescent="0.25">
      <c r="D153">
        <v>70</v>
      </c>
      <c r="E153" t="s">
        <v>232</v>
      </c>
      <c r="F153" t="s">
        <v>232</v>
      </c>
      <c r="G153" t="s">
        <v>234</v>
      </c>
      <c r="H153">
        <f t="shared" si="3"/>
        <v>0</v>
      </c>
      <c r="I153">
        <f t="shared" si="3"/>
        <v>0</v>
      </c>
      <c r="J153">
        <f t="shared" si="3"/>
        <v>0</v>
      </c>
    </row>
    <row r="154" spans="4:10" x14ac:dyDescent="0.25">
      <c r="D154">
        <v>48</v>
      </c>
      <c r="E154" t="s">
        <v>232</v>
      </c>
      <c r="F154" t="s">
        <v>232</v>
      </c>
      <c r="G154" t="s">
        <v>234</v>
      </c>
      <c r="H154">
        <f t="shared" si="3"/>
        <v>0</v>
      </c>
      <c r="I154">
        <f t="shared" si="3"/>
        <v>0</v>
      </c>
      <c r="J154">
        <f t="shared" si="3"/>
        <v>0</v>
      </c>
    </row>
    <row r="155" spans="4:10" x14ac:dyDescent="0.25">
      <c r="D155">
        <v>14</v>
      </c>
      <c r="E155" t="s">
        <v>236</v>
      </c>
      <c r="F155" t="s">
        <v>232</v>
      </c>
      <c r="G155" t="s">
        <v>234</v>
      </c>
      <c r="H155">
        <f t="shared" si="3"/>
        <v>1</v>
      </c>
      <c r="I155">
        <f t="shared" si="3"/>
        <v>0</v>
      </c>
      <c r="J155">
        <f t="shared" si="3"/>
        <v>0</v>
      </c>
    </row>
    <row r="156" spans="4:10" x14ac:dyDescent="0.25">
      <c r="D156">
        <v>34</v>
      </c>
      <c r="E156" t="s">
        <v>236</v>
      </c>
      <c r="F156" t="s">
        <v>236</v>
      </c>
      <c r="G156" t="s">
        <v>234</v>
      </c>
      <c r="H156">
        <f t="shared" si="3"/>
        <v>1</v>
      </c>
      <c r="I156">
        <f t="shared" si="3"/>
        <v>1</v>
      </c>
      <c r="J156">
        <f t="shared" si="3"/>
        <v>0</v>
      </c>
    </row>
    <row r="157" spans="4:10" x14ac:dyDescent="0.25">
      <c r="D157">
        <v>12</v>
      </c>
      <c r="E157" t="s">
        <v>236</v>
      </c>
      <c r="F157" t="s">
        <v>232</v>
      </c>
      <c r="G157" t="s">
        <v>234</v>
      </c>
      <c r="H157">
        <f t="shared" si="3"/>
        <v>1</v>
      </c>
      <c r="I157">
        <f t="shared" si="3"/>
        <v>0</v>
      </c>
      <c r="J157">
        <f t="shared" si="3"/>
        <v>0</v>
      </c>
    </row>
    <row r="158" spans="4:10" x14ac:dyDescent="0.25">
      <c r="D158">
        <v>72</v>
      </c>
      <c r="E158" t="s">
        <v>232</v>
      </c>
      <c r="F158" t="s">
        <v>236</v>
      </c>
      <c r="G158" t="s">
        <v>234</v>
      </c>
      <c r="H158">
        <f t="shared" si="3"/>
        <v>0</v>
      </c>
      <c r="I158">
        <f t="shared" si="3"/>
        <v>1</v>
      </c>
      <c r="J158">
        <f t="shared" si="3"/>
        <v>0</v>
      </c>
    </row>
    <row r="159" spans="4:10" x14ac:dyDescent="0.25">
      <c r="D159">
        <v>65</v>
      </c>
      <c r="E159" t="s">
        <v>232</v>
      </c>
      <c r="F159" t="s">
        <v>232</v>
      </c>
      <c r="G159" t="s">
        <v>230</v>
      </c>
      <c r="H159">
        <f t="shared" si="3"/>
        <v>0</v>
      </c>
      <c r="I159">
        <f t="shared" si="3"/>
        <v>0</v>
      </c>
      <c r="J159">
        <f t="shared" si="3"/>
        <v>1</v>
      </c>
    </row>
    <row r="160" spans="4:10" x14ac:dyDescent="0.25">
      <c r="D160">
        <v>55</v>
      </c>
      <c r="E160" t="s">
        <v>232</v>
      </c>
      <c r="F160" t="s">
        <v>236</v>
      </c>
      <c r="G160" t="s">
        <v>230</v>
      </c>
      <c r="H160">
        <f t="shared" si="3"/>
        <v>0</v>
      </c>
      <c r="I160">
        <f t="shared" si="3"/>
        <v>1</v>
      </c>
      <c r="J160">
        <f t="shared" si="3"/>
        <v>1</v>
      </c>
    </row>
    <row r="161" spans="4:10" x14ac:dyDescent="0.25">
      <c r="D161">
        <v>31</v>
      </c>
      <c r="E161" t="s">
        <v>236</v>
      </c>
      <c r="F161" t="s">
        <v>232</v>
      </c>
      <c r="G161" t="s">
        <v>230</v>
      </c>
      <c r="H161">
        <f t="shared" si="3"/>
        <v>1</v>
      </c>
      <c r="I161">
        <f t="shared" si="3"/>
        <v>0</v>
      </c>
      <c r="J161">
        <f t="shared" si="3"/>
        <v>1</v>
      </c>
    </row>
    <row r="162" spans="4:10" x14ac:dyDescent="0.25">
      <c r="D162">
        <v>70</v>
      </c>
      <c r="E162" t="s">
        <v>232</v>
      </c>
      <c r="F162" t="s">
        <v>236</v>
      </c>
      <c r="G162" t="s">
        <v>230</v>
      </c>
      <c r="H162">
        <f t="shared" si="3"/>
        <v>0</v>
      </c>
      <c r="I162">
        <f t="shared" si="3"/>
        <v>1</v>
      </c>
      <c r="J162">
        <f t="shared" si="3"/>
        <v>1</v>
      </c>
    </row>
    <row r="163" spans="4:10" x14ac:dyDescent="0.25">
      <c r="D163">
        <v>32</v>
      </c>
      <c r="E163" t="s">
        <v>236</v>
      </c>
      <c r="F163" t="s">
        <v>236</v>
      </c>
      <c r="G163" t="s">
        <v>234</v>
      </c>
      <c r="H163">
        <f t="shared" si="3"/>
        <v>1</v>
      </c>
      <c r="I163">
        <f t="shared" si="3"/>
        <v>1</v>
      </c>
      <c r="J163">
        <f t="shared" si="3"/>
        <v>0</v>
      </c>
    </row>
    <row r="164" spans="4:10" x14ac:dyDescent="0.25">
      <c r="D164">
        <v>89</v>
      </c>
      <c r="E164" t="s">
        <v>232</v>
      </c>
      <c r="F164" t="s">
        <v>236</v>
      </c>
      <c r="G164" t="s">
        <v>230</v>
      </c>
      <c r="H164">
        <f t="shared" si="3"/>
        <v>0</v>
      </c>
      <c r="I164">
        <f t="shared" si="3"/>
        <v>1</v>
      </c>
      <c r="J164">
        <f t="shared" si="3"/>
        <v>1</v>
      </c>
    </row>
    <row r="165" spans="4:10" x14ac:dyDescent="0.25">
      <c r="D165">
        <v>82</v>
      </c>
      <c r="E165" t="s">
        <v>232</v>
      </c>
      <c r="F165" t="s">
        <v>236</v>
      </c>
      <c r="G165" t="s">
        <v>234</v>
      </c>
      <c r="H165">
        <f t="shared" si="3"/>
        <v>0</v>
      </c>
      <c r="I165">
        <f t="shared" si="3"/>
        <v>1</v>
      </c>
      <c r="J165">
        <f t="shared" si="3"/>
        <v>0</v>
      </c>
    </row>
    <row r="166" spans="4:10" x14ac:dyDescent="0.25">
      <c r="D166">
        <v>22</v>
      </c>
      <c r="E166" t="s">
        <v>236</v>
      </c>
      <c r="F166" t="s">
        <v>236</v>
      </c>
      <c r="G166" t="s">
        <v>230</v>
      </c>
      <c r="H166">
        <f t="shared" si="3"/>
        <v>1</v>
      </c>
      <c r="I166">
        <f t="shared" si="3"/>
        <v>1</v>
      </c>
      <c r="J166">
        <f t="shared" si="3"/>
        <v>1</v>
      </c>
    </row>
    <row r="167" spans="4:10" x14ac:dyDescent="0.25">
      <c r="D167">
        <v>47</v>
      </c>
      <c r="E167" t="s">
        <v>232</v>
      </c>
      <c r="F167" t="s">
        <v>232</v>
      </c>
      <c r="G167" t="s">
        <v>230</v>
      </c>
      <c r="H167">
        <f t="shared" si="3"/>
        <v>0</v>
      </c>
      <c r="I167">
        <f t="shared" si="3"/>
        <v>0</v>
      </c>
      <c r="J167">
        <f t="shared" si="3"/>
        <v>1</v>
      </c>
    </row>
    <row r="168" spans="4:10" x14ac:dyDescent="0.25">
      <c r="D168">
        <v>58</v>
      </c>
      <c r="E168" t="s">
        <v>232</v>
      </c>
      <c r="F168" t="s">
        <v>232</v>
      </c>
      <c r="G168" t="s">
        <v>234</v>
      </c>
      <c r="H168">
        <f t="shared" si="3"/>
        <v>0</v>
      </c>
      <c r="I168">
        <f t="shared" si="3"/>
        <v>0</v>
      </c>
      <c r="J168">
        <f t="shared" si="3"/>
        <v>0</v>
      </c>
    </row>
    <row r="169" spans="4:10" x14ac:dyDescent="0.25">
      <c r="D169">
        <v>89</v>
      </c>
      <c r="E169" t="s">
        <v>232</v>
      </c>
      <c r="F169" t="s">
        <v>236</v>
      </c>
      <c r="G169" t="s">
        <v>234</v>
      </c>
      <c r="H169">
        <f t="shared" si="3"/>
        <v>0</v>
      </c>
      <c r="I169">
        <f t="shared" si="3"/>
        <v>1</v>
      </c>
      <c r="J169">
        <f t="shared" si="3"/>
        <v>0</v>
      </c>
    </row>
    <row r="170" spans="4:10" x14ac:dyDescent="0.25">
      <c r="D170">
        <v>9</v>
      </c>
      <c r="E170" t="s">
        <v>236</v>
      </c>
      <c r="F170" t="s">
        <v>232</v>
      </c>
      <c r="G170" t="s">
        <v>230</v>
      </c>
      <c r="H170">
        <f t="shared" si="3"/>
        <v>1</v>
      </c>
      <c r="I170">
        <f t="shared" si="3"/>
        <v>0</v>
      </c>
      <c r="J170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7429-BA7B-48C2-BB88-36297677D30F}">
  <sheetPr codeName="Sheet17"/>
  <dimension ref="F4:W49"/>
  <sheetViews>
    <sheetView workbookViewId="0">
      <selection activeCell="F5" sqref="F5:H25"/>
    </sheetView>
  </sheetViews>
  <sheetFormatPr defaultRowHeight="15" x14ac:dyDescent="0.25"/>
  <cols>
    <col min="1" max="5" width="9.140625" style="8"/>
    <col min="6" max="6" width="11.5703125" style="8" customWidth="1"/>
    <col min="7" max="14" width="9.140625" style="8"/>
    <col min="15" max="15" width="10.5703125" style="8" customWidth="1"/>
    <col min="16" max="16384" width="9.140625" style="8"/>
  </cols>
  <sheetData>
    <row r="4" spans="6:22" x14ac:dyDescent="0.25">
      <c r="I4" s="8">
        <v>1</v>
      </c>
      <c r="J4" s="8">
        <v>2</v>
      </c>
      <c r="K4" s="8">
        <v>3</v>
      </c>
      <c r="N4" s="11" t="s">
        <v>254</v>
      </c>
      <c r="O4" s="11"/>
      <c r="P4" s="11"/>
      <c r="Q4" s="11"/>
      <c r="R4" s="11"/>
      <c r="S4" s="11"/>
      <c r="T4" s="11"/>
      <c r="U4" s="11"/>
      <c r="V4" s="11"/>
    </row>
    <row r="5" spans="6:22" x14ac:dyDescent="0.25">
      <c r="F5" s="8" t="s">
        <v>255</v>
      </c>
      <c r="G5" s="8" t="s">
        <v>256</v>
      </c>
      <c r="H5" s="8" t="s">
        <v>257</v>
      </c>
      <c r="I5" s="8" t="s">
        <v>258</v>
      </c>
      <c r="J5" s="8" t="s">
        <v>259</v>
      </c>
      <c r="K5" s="8" t="s">
        <v>260</v>
      </c>
      <c r="N5" s="11" t="s">
        <v>261</v>
      </c>
      <c r="O5" s="11"/>
      <c r="P5" s="11"/>
      <c r="Q5" s="11"/>
      <c r="R5" s="11"/>
      <c r="S5" s="11"/>
      <c r="T5" s="11"/>
      <c r="U5" s="11"/>
      <c r="V5" s="11"/>
    </row>
    <row r="6" spans="6:22" x14ac:dyDescent="0.25">
      <c r="F6" s="24">
        <v>1493</v>
      </c>
      <c r="G6" s="8">
        <v>1</v>
      </c>
      <c r="H6" s="25">
        <v>4</v>
      </c>
      <c r="I6" s="24">
        <f>IF($G6=I$4,1,0)</f>
        <v>1</v>
      </c>
      <c r="J6" s="24">
        <f t="shared" ref="J6:K21" si="0">IF($G6=J$4,1,0)</f>
        <v>0</v>
      </c>
      <c r="K6" s="24">
        <f t="shared" si="0"/>
        <v>0</v>
      </c>
      <c r="N6" s="11" t="s">
        <v>262</v>
      </c>
      <c r="O6" s="11"/>
      <c r="P6" s="11"/>
      <c r="Q6" s="11"/>
      <c r="R6" s="11"/>
      <c r="S6" s="11"/>
      <c r="T6" s="11"/>
      <c r="U6" s="11"/>
      <c r="V6" s="11"/>
    </row>
    <row r="7" spans="6:22" x14ac:dyDescent="0.25">
      <c r="F7" s="24">
        <v>1156</v>
      </c>
      <c r="G7" s="8">
        <v>2</v>
      </c>
      <c r="H7" s="25">
        <v>4.0999999999999996</v>
      </c>
      <c r="I7" s="24">
        <f t="shared" ref="I7:K25" si="1">IF($G7=I$4,1,0)</f>
        <v>0</v>
      </c>
      <c r="J7" s="24">
        <f t="shared" si="0"/>
        <v>1</v>
      </c>
      <c r="K7" s="24">
        <f t="shared" si="0"/>
        <v>0</v>
      </c>
      <c r="N7" s="11" t="s">
        <v>263</v>
      </c>
      <c r="O7" s="11"/>
      <c r="P7" s="11"/>
      <c r="Q7" s="11"/>
      <c r="R7" s="11"/>
      <c r="S7" s="11"/>
      <c r="T7" s="11"/>
      <c r="U7" s="11"/>
      <c r="V7" s="11"/>
    </row>
    <row r="8" spans="6:22" x14ac:dyDescent="0.25">
      <c r="F8" s="24">
        <v>877</v>
      </c>
      <c r="G8" s="8">
        <v>3</v>
      </c>
      <c r="H8" s="25">
        <v>4.8</v>
      </c>
      <c r="I8" s="24">
        <f t="shared" si="1"/>
        <v>0</v>
      </c>
      <c r="J8" s="24">
        <f t="shared" si="0"/>
        <v>0</v>
      </c>
      <c r="K8" s="24">
        <f t="shared" si="0"/>
        <v>1</v>
      </c>
      <c r="N8" s="11"/>
      <c r="O8" s="11"/>
      <c r="P8" s="11"/>
      <c r="Q8" s="11"/>
      <c r="R8" s="11"/>
      <c r="S8" s="11"/>
      <c r="T8" s="11"/>
      <c r="U8" s="11"/>
      <c r="V8" s="11"/>
    </row>
    <row r="9" spans="6:22" x14ac:dyDescent="0.25">
      <c r="F9" s="24">
        <v>1547</v>
      </c>
      <c r="G9" s="8">
        <v>4</v>
      </c>
      <c r="H9" s="25">
        <v>5</v>
      </c>
      <c r="I9" s="24">
        <f t="shared" si="1"/>
        <v>0</v>
      </c>
      <c r="J9" s="24">
        <f t="shared" si="0"/>
        <v>0</v>
      </c>
      <c r="K9" s="24">
        <f t="shared" si="0"/>
        <v>0</v>
      </c>
      <c r="N9" s="11"/>
      <c r="O9" s="11"/>
      <c r="P9" s="11"/>
      <c r="Q9" s="11"/>
      <c r="R9" s="11"/>
      <c r="S9" s="11"/>
      <c r="T9" s="11"/>
      <c r="U9" s="11"/>
      <c r="V9" s="11"/>
    </row>
    <row r="10" spans="6:22" x14ac:dyDescent="0.25">
      <c r="F10" s="24">
        <v>1388</v>
      </c>
      <c r="G10" s="8">
        <v>1</v>
      </c>
      <c r="H10" s="25">
        <v>4.5999999999999996</v>
      </c>
      <c r="I10" s="24">
        <f t="shared" si="1"/>
        <v>1</v>
      </c>
      <c r="J10" s="24">
        <f t="shared" si="0"/>
        <v>0</v>
      </c>
      <c r="K10" s="24">
        <f t="shared" si="0"/>
        <v>0</v>
      </c>
      <c r="N10" s="11"/>
      <c r="O10" s="11"/>
      <c r="P10" s="11"/>
      <c r="Q10" s="11"/>
      <c r="R10" s="11"/>
      <c r="S10" s="11"/>
      <c r="T10" s="11"/>
      <c r="U10" s="11"/>
      <c r="V10" s="11"/>
    </row>
    <row r="11" spans="6:22" x14ac:dyDescent="0.25">
      <c r="F11" s="24">
        <v>1130</v>
      </c>
      <c r="G11" s="8">
        <v>2</v>
      </c>
      <c r="H11" s="25">
        <v>3.8</v>
      </c>
      <c r="I11" s="24">
        <f t="shared" si="1"/>
        <v>0</v>
      </c>
      <c r="J11" s="24">
        <f t="shared" si="0"/>
        <v>1</v>
      </c>
      <c r="K11" s="24">
        <f t="shared" si="0"/>
        <v>0</v>
      </c>
      <c r="N11" s="11"/>
      <c r="O11" s="11"/>
      <c r="P11" s="11"/>
      <c r="Q11" s="11"/>
      <c r="R11" s="11"/>
      <c r="S11" s="11"/>
      <c r="T11" s="11"/>
      <c r="U11" s="11"/>
      <c r="V11" s="11"/>
    </row>
    <row r="12" spans="6:22" x14ac:dyDescent="0.25">
      <c r="F12" s="24">
        <v>1071</v>
      </c>
      <c r="G12" s="8">
        <v>3</v>
      </c>
      <c r="H12" s="25">
        <v>4.3</v>
      </c>
      <c r="I12" s="24">
        <f t="shared" si="1"/>
        <v>0</v>
      </c>
      <c r="J12" s="24">
        <f t="shared" si="0"/>
        <v>0</v>
      </c>
      <c r="K12" s="24">
        <f t="shared" si="0"/>
        <v>1</v>
      </c>
      <c r="N12" s="11"/>
      <c r="O12" s="11"/>
      <c r="P12" s="11"/>
      <c r="Q12" s="11"/>
      <c r="R12" s="11"/>
      <c r="S12" s="11"/>
      <c r="T12" s="11"/>
      <c r="U12" s="11"/>
      <c r="V12" s="11"/>
    </row>
    <row r="13" spans="6:22" x14ac:dyDescent="0.25">
      <c r="F13" s="24">
        <v>1579</v>
      </c>
      <c r="G13" s="8">
        <v>4</v>
      </c>
      <c r="H13" s="25">
        <v>3.8</v>
      </c>
      <c r="I13" s="24">
        <f t="shared" si="1"/>
        <v>0</v>
      </c>
      <c r="J13" s="24">
        <f t="shared" si="0"/>
        <v>0</v>
      </c>
      <c r="K13" s="24">
        <f t="shared" si="0"/>
        <v>0</v>
      </c>
      <c r="N13" s="11" t="s">
        <v>264</v>
      </c>
      <c r="O13" s="11"/>
      <c r="P13" s="11"/>
      <c r="Q13" s="11"/>
      <c r="R13" s="11"/>
      <c r="S13" s="11"/>
      <c r="T13" s="11"/>
      <c r="U13" s="11"/>
      <c r="V13" s="11"/>
    </row>
    <row r="14" spans="6:22" x14ac:dyDescent="0.25">
      <c r="F14" s="24">
        <v>1526</v>
      </c>
      <c r="G14" s="8">
        <v>1</v>
      </c>
      <c r="H14" s="25">
        <v>3.8</v>
      </c>
      <c r="I14" s="24">
        <f t="shared" si="1"/>
        <v>1</v>
      </c>
      <c r="J14" s="24">
        <f t="shared" si="0"/>
        <v>0</v>
      </c>
      <c r="K14" s="24">
        <f t="shared" si="0"/>
        <v>0</v>
      </c>
      <c r="N14" s="11" t="s">
        <v>265</v>
      </c>
      <c r="O14" s="11"/>
      <c r="P14" s="11"/>
      <c r="Q14" s="11"/>
      <c r="R14" s="11"/>
      <c r="S14" s="11"/>
      <c r="T14" s="11"/>
      <c r="U14" s="11"/>
      <c r="V14" s="11"/>
    </row>
    <row r="15" spans="6:22" x14ac:dyDescent="0.25">
      <c r="F15" s="24">
        <v>962</v>
      </c>
      <c r="G15" s="8">
        <v>2</v>
      </c>
      <c r="H15" s="25">
        <v>5</v>
      </c>
      <c r="I15" s="24">
        <f t="shared" si="1"/>
        <v>0</v>
      </c>
      <c r="J15" s="24">
        <f t="shared" si="0"/>
        <v>1</v>
      </c>
      <c r="K15" s="24">
        <f t="shared" si="0"/>
        <v>0</v>
      </c>
      <c r="N15" s="11" t="s">
        <v>266</v>
      </c>
      <c r="O15" s="11"/>
      <c r="P15" s="11"/>
      <c r="Q15" s="11"/>
      <c r="R15" s="11"/>
      <c r="S15" s="11"/>
      <c r="T15" s="11"/>
      <c r="U15" s="11"/>
      <c r="V15" s="11"/>
    </row>
    <row r="16" spans="6:22" x14ac:dyDescent="0.25">
      <c r="F16" s="24">
        <v>1101</v>
      </c>
      <c r="G16" s="8">
        <v>3</v>
      </c>
      <c r="H16" s="25">
        <v>3.9</v>
      </c>
      <c r="I16" s="24">
        <f t="shared" si="1"/>
        <v>0</v>
      </c>
      <c r="J16" s="24">
        <f t="shared" si="0"/>
        <v>0</v>
      </c>
      <c r="K16" s="24">
        <f t="shared" si="0"/>
        <v>1</v>
      </c>
      <c r="N16" s="11" t="s">
        <v>267</v>
      </c>
      <c r="O16" s="11"/>
      <c r="P16" s="11"/>
      <c r="Q16" s="11"/>
      <c r="R16" s="11"/>
      <c r="S16" s="11"/>
      <c r="T16" s="11"/>
      <c r="U16" s="11"/>
      <c r="V16" s="11"/>
    </row>
    <row r="17" spans="6:23" x14ac:dyDescent="0.25">
      <c r="F17" s="24">
        <v>1548</v>
      </c>
      <c r="G17" s="8">
        <v>4</v>
      </c>
      <c r="H17" s="25">
        <v>4.9000000000000004</v>
      </c>
      <c r="I17" s="24">
        <f t="shared" si="1"/>
        <v>0</v>
      </c>
      <c r="J17" s="24">
        <f t="shared" si="0"/>
        <v>0</v>
      </c>
      <c r="K17" s="24">
        <f t="shared" si="0"/>
        <v>0</v>
      </c>
      <c r="N17" s="11" t="s">
        <v>268</v>
      </c>
      <c r="O17" s="11"/>
      <c r="P17" s="11"/>
      <c r="Q17" s="11"/>
      <c r="R17" s="11"/>
      <c r="S17" s="11"/>
      <c r="T17" s="11"/>
      <c r="U17" s="11"/>
      <c r="V17" s="11"/>
    </row>
    <row r="18" spans="6:23" x14ac:dyDescent="0.25">
      <c r="F18" s="24">
        <v>1527</v>
      </c>
      <c r="G18" s="8">
        <v>1</v>
      </c>
      <c r="H18" s="25">
        <v>5</v>
      </c>
      <c r="I18" s="24">
        <f t="shared" si="1"/>
        <v>1</v>
      </c>
      <c r="J18" s="24">
        <f t="shared" si="0"/>
        <v>0</v>
      </c>
      <c r="K18" s="24">
        <f t="shared" si="0"/>
        <v>0</v>
      </c>
    </row>
    <row r="19" spans="6:23" x14ac:dyDescent="0.25">
      <c r="F19" s="24">
        <v>1132</v>
      </c>
      <c r="G19" s="8">
        <v>2</v>
      </c>
      <c r="H19" s="25">
        <v>3.3</v>
      </c>
      <c r="I19" s="24">
        <f t="shared" si="1"/>
        <v>0</v>
      </c>
      <c r="J19" s="24">
        <f t="shared" si="0"/>
        <v>1</v>
      </c>
      <c r="K19" s="24">
        <f t="shared" si="0"/>
        <v>0</v>
      </c>
    </row>
    <row r="20" spans="6:23" x14ac:dyDescent="0.25">
      <c r="F20" s="24">
        <v>1047</v>
      </c>
      <c r="G20" s="8">
        <v>3</v>
      </c>
      <c r="H20" s="25">
        <v>5</v>
      </c>
      <c r="I20" s="24">
        <f t="shared" si="1"/>
        <v>0</v>
      </c>
      <c r="J20" s="24">
        <f t="shared" si="0"/>
        <v>0</v>
      </c>
      <c r="K20" s="24">
        <f t="shared" si="0"/>
        <v>1</v>
      </c>
    </row>
    <row r="21" spans="6:23" x14ac:dyDescent="0.25">
      <c r="F21" s="24">
        <v>1570</v>
      </c>
      <c r="G21" s="8">
        <v>4</v>
      </c>
      <c r="H21" s="25">
        <v>3.9</v>
      </c>
      <c r="I21" s="24">
        <f t="shared" si="1"/>
        <v>0</v>
      </c>
      <c r="J21" s="24">
        <f t="shared" si="0"/>
        <v>0</v>
      </c>
      <c r="K21" s="24">
        <f t="shared" si="0"/>
        <v>0</v>
      </c>
    </row>
    <row r="22" spans="6:23" x14ac:dyDescent="0.25">
      <c r="F22" s="24">
        <v>1403</v>
      </c>
      <c r="G22" s="8">
        <v>1</v>
      </c>
      <c r="H22" s="25">
        <v>4.4000000000000004</v>
      </c>
      <c r="I22" s="24">
        <f t="shared" si="1"/>
        <v>1</v>
      </c>
      <c r="J22" s="24">
        <f t="shared" si="1"/>
        <v>0</v>
      </c>
      <c r="K22" s="24">
        <f t="shared" si="1"/>
        <v>0</v>
      </c>
      <c r="O22" t="s">
        <v>51</v>
      </c>
      <c r="P22"/>
      <c r="Q22"/>
      <c r="R22"/>
      <c r="S22"/>
      <c r="T22"/>
      <c r="U22"/>
      <c r="V22"/>
      <c r="W22"/>
    </row>
    <row r="23" spans="6:23" ht="15.75" thickBot="1" x14ac:dyDescent="0.3">
      <c r="F23" s="24">
        <v>1176</v>
      </c>
      <c r="G23" s="8">
        <v>2</v>
      </c>
      <c r="H23" s="25">
        <v>3.1</v>
      </c>
      <c r="I23" s="24">
        <f t="shared" si="1"/>
        <v>0</v>
      </c>
      <c r="J23" s="24">
        <f t="shared" si="1"/>
        <v>1</v>
      </c>
      <c r="K23" s="24">
        <f t="shared" si="1"/>
        <v>0</v>
      </c>
      <c r="O23"/>
      <c r="P23"/>
      <c r="Q23"/>
      <c r="R23"/>
      <c r="S23"/>
      <c r="T23"/>
      <c r="U23"/>
      <c r="V23"/>
      <c r="W23"/>
    </row>
    <row r="24" spans="6:23" x14ac:dyDescent="0.25">
      <c r="F24" s="24">
        <v>1037</v>
      </c>
      <c r="G24" s="8">
        <v>3</v>
      </c>
      <c r="H24" s="25">
        <v>4.7</v>
      </c>
      <c r="I24" s="24">
        <f t="shared" si="1"/>
        <v>0</v>
      </c>
      <c r="J24" s="24">
        <f t="shared" si="1"/>
        <v>0</v>
      </c>
      <c r="K24" s="24">
        <f t="shared" si="1"/>
        <v>1</v>
      </c>
      <c r="O24" s="6" t="s">
        <v>52</v>
      </c>
      <c r="P24" s="6"/>
      <c r="Q24"/>
      <c r="R24"/>
      <c r="S24"/>
      <c r="T24"/>
      <c r="U24"/>
      <c r="V24"/>
      <c r="W24"/>
    </row>
    <row r="25" spans="6:23" x14ac:dyDescent="0.25">
      <c r="F25" s="24">
        <v>1731</v>
      </c>
      <c r="G25" s="8">
        <v>4</v>
      </c>
      <c r="H25" s="25">
        <v>3.2</v>
      </c>
      <c r="I25" s="24">
        <f t="shared" si="1"/>
        <v>0</v>
      </c>
      <c r="J25" s="24">
        <f t="shared" si="1"/>
        <v>0</v>
      </c>
      <c r="K25" s="24">
        <f t="shared" si="1"/>
        <v>0</v>
      </c>
      <c r="O25" t="s">
        <v>53</v>
      </c>
      <c r="P25">
        <v>0.97623246763275751</v>
      </c>
      <c r="Q25"/>
      <c r="R25"/>
      <c r="S25"/>
      <c r="T25"/>
      <c r="U25"/>
      <c r="V25"/>
      <c r="W25"/>
    </row>
    <row r="26" spans="6:23" x14ac:dyDescent="0.25">
      <c r="O26" t="s">
        <v>54</v>
      </c>
      <c r="P26">
        <v>0.95302983086034287</v>
      </c>
      <c r="Q26"/>
      <c r="R26"/>
      <c r="S26"/>
      <c r="T26"/>
      <c r="U26"/>
      <c r="V26"/>
      <c r="W26"/>
    </row>
    <row r="27" spans="6:23" x14ac:dyDescent="0.25">
      <c r="O27" t="s">
        <v>55</v>
      </c>
      <c r="P27">
        <v>0.94050445242310088</v>
      </c>
      <c r="Q27"/>
      <c r="R27"/>
      <c r="S27"/>
      <c r="T27"/>
      <c r="U27"/>
      <c r="V27"/>
      <c r="W27"/>
    </row>
    <row r="28" spans="6:23" x14ac:dyDescent="0.25">
      <c r="O28" t="s">
        <v>56</v>
      </c>
      <c r="P28">
        <v>62.031893393064742</v>
      </c>
      <c r="Q28"/>
      <c r="R28"/>
      <c r="S28"/>
      <c r="T28"/>
      <c r="U28"/>
      <c r="V28"/>
      <c r="W28"/>
    </row>
    <row r="29" spans="6:23" ht="15.75" thickBot="1" x14ac:dyDescent="0.3">
      <c r="O29" s="7" t="s">
        <v>57</v>
      </c>
      <c r="P29" s="7">
        <v>20</v>
      </c>
      <c r="Q29"/>
      <c r="R29"/>
      <c r="S29"/>
      <c r="T29"/>
      <c r="U29"/>
      <c r="V29"/>
      <c r="W29"/>
    </row>
    <row r="30" spans="6:23" x14ac:dyDescent="0.25">
      <c r="O30"/>
      <c r="P30"/>
      <c r="Q30"/>
      <c r="R30"/>
      <c r="S30"/>
      <c r="T30"/>
      <c r="U30"/>
      <c r="V30"/>
      <c r="W30"/>
    </row>
    <row r="31" spans="6:23" ht="15.75" thickBot="1" x14ac:dyDescent="0.3">
      <c r="O31" t="s">
        <v>58</v>
      </c>
      <c r="P31"/>
      <c r="Q31"/>
      <c r="R31"/>
      <c r="S31"/>
      <c r="T31"/>
      <c r="U31"/>
      <c r="V31"/>
      <c r="W31"/>
    </row>
    <row r="32" spans="6:23" x14ac:dyDescent="0.25">
      <c r="O32" s="9"/>
      <c r="P32" s="9" t="s">
        <v>63</v>
      </c>
      <c r="Q32" s="9" t="s">
        <v>64</v>
      </c>
      <c r="R32" s="9" t="s">
        <v>65</v>
      </c>
      <c r="S32" s="9" t="s">
        <v>66</v>
      </c>
      <c r="T32" s="9" t="s">
        <v>67</v>
      </c>
      <c r="U32"/>
      <c r="V32"/>
      <c r="W32"/>
    </row>
    <row r="33" spans="6:23" x14ac:dyDescent="0.25">
      <c r="F33" s="26" t="s">
        <v>269</v>
      </c>
      <c r="G33" s="26"/>
      <c r="H33" s="26"/>
      <c r="I33" s="26"/>
      <c r="J33" s="26"/>
      <c r="K33" s="26"/>
      <c r="L33" s="26"/>
      <c r="O33" t="s">
        <v>59</v>
      </c>
      <c r="P33">
        <v>4</v>
      </c>
      <c r="Q33">
        <v>1171131.6130310716</v>
      </c>
      <c r="R33">
        <v>292782.9032577679</v>
      </c>
      <c r="S33">
        <v>76.087907094821674</v>
      </c>
      <c r="T33">
        <v>8.9064006010289041E-10</v>
      </c>
      <c r="U33"/>
      <c r="V33"/>
      <c r="W33"/>
    </row>
    <row r="34" spans="6:23" x14ac:dyDescent="0.25">
      <c r="F34" s="26" t="s">
        <v>270</v>
      </c>
      <c r="G34" s="26"/>
      <c r="H34" s="26"/>
      <c r="I34" s="26"/>
      <c r="J34" s="26"/>
      <c r="K34" s="26"/>
      <c r="L34" s="26"/>
      <c r="O34" t="s">
        <v>60</v>
      </c>
      <c r="P34">
        <v>15</v>
      </c>
      <c r="Q34">
        <v>57719.336968928241</v>
      </c>
      <c r="R34">
        <v>3847.9557979285496</v>
      </c>
      <c r="S34"/>
      <c r="T34"/>
      <c r="U34"/>
      <c r="V34"/>
      <c r="W34"/>
    </row>
    <row r="35" spans="6:23" ht="15.75" thickBot="1" x14ac:dyDescent="0.3">
      <c r="F35" s="26"/>
      <c r="G35" s="26"/>
      <c r="H35" s="26"/>
      <c r="I35" s="26"/>
      <c r="J35" s="26"/>
      <c r="K35" s="26"/>
      <c r="L35" s="26"/>
      <c r="O35" s="7" t="s">
        <v>61</v>
      </c>
      <c r="P35" s="7">
        <v>19</v>
      </c>
      <c r="Q35" s="7">
        <v>1228850.95</v>
      </c>
      <c r="R35" s="7"/>
      <c r="S35" s="7"/>
      <c r="T35" s="7"/>
      <c r="U35"/>
      <c r="V35"/>
      <c r="W35"/>
    </row>
    <row r="36" spans="6:23" ht="15.75" thickBot="1" x14ac:dyDescent="0.3">
      <c r="F36" s="26"/>
      <c r="G36" s="26"/>
      <c r="H36" s="26"/>
      <c r="I36" s="26"/>
      <c r="J36" s="26"/>
      <c r="K36" s="26"/>
      <c r="L36" s="26"/>
      <c r="O36"/>
      <c r="P36"/>
      <c r="Q36"/>
      <c r="R36"/>
      <c r="S36"/>
      <c r="T36"/>
      <c r="U36"/>
      <c r="V36"/>
      <c r="W36"/>
    </row>
    <row r="37" spans="6:23" x14ac:dyDescent="0.25">
      <c r="F37" s="26" t="s">
        <v>271</v>
      </c>
      <c r="G37" s="26"/>
      <c r="H37" s="26"/>
      <c r="I37" s="26"/>
      <c r="J37" s="26"/>
      <c r="K37" s="26"/>
      <c r="L37" s="26"/>
      <c r="O37" s="9"/>
      <c r="P37" s="9" t="s">
        <v>68</v>
      </c>
      <c r="Q37" s="9" t="s">
        <v>56</v>
      </c>
      <c r="R37" s="9" t="s">
        <v>69</v>
      </c>
      <c r="S37" s="9" t="s">
        <v>70</v>
      </c>
      <c r="T37" s="9" t="s">
        <v>71</v>
      </c>
      <c r="U37" s="9" t="s">
        <v>72</v>
      </c>
      <c r="V37" s="9" t="s">
        <v>73</v>
      </c>
      <c r="W37" s="9" t="s">
        <v>74</v>
      </c>
    </row>
    <row r="38" spans="6:23" x14ac:dyDescent="0.25">
      <c r="F38" s="26" t="s">
        <v>272</v>
      </c>
      <c r="G38" s="26"/>
      <c r="H38" s="26"/>
      <c r="I38" s="26"/>
      <c r="J38" s="26"/>
      <c r="K38" s="26"/>
      <c r="L38" s="26"/>
      <c r="O38" t="s">
        <v>62</v>
      </c>
      <c r="P38">
        <v>1942.1502853519337</v>
      </c>
      <c r="Q38">
        <v>106.42469218381726</v>
      </c>
      <c r="R38">
        <v>18.249057107888479</v>
      </c>
      <c r="S38">
        <v>1.1848446864194615E-11</v>
      </c>
      <c r="T38">
        <v>1715.3114235603975</v>
      </c>
      <c r="U38">
        <v>2168.9891471434698</v>
      </c>
      <c r="V38">
        <v>1715.3114235603975</v>
      </c>
      <c r="W38">
        <v>2168.9891471434698</v>
      </c>
    </row>
    <row r="39" spans="6:23" x14ac:dyDescent="0.25">
      <c r="F39" s="26" t="s">
        <v>273</v>
      </c>
      <c r="G39" s="26"/>
      <c r="H39" s="26"/>
      <c r="I39" s="26"/>
      <c r="J39" s="26"/>
      <c r="K39" s="26"/>
      <c r="L39" s="26"/>
      <c r="O39" t="s">
        <v>257</v>
      </c>
      <c r="P39">
        <v>-83.449587824984093</v>
      </c>
      <c r="Q39">
        <v>24.69842132927965</v>
      </c>
      <c r="R39">
        <v>-3.3787417710805556</v>
      </c>
      <c r="S39">
        <v>4.1342349639041957E-3</v>
      </c>
      <c r="T39">
        <v>-136.09302674332105</v>
      </c>
      <c r="U39">
        <v>-30.806148906647145</v>
      </c>
      <c r="V39">
        <v>-136.09302674332105</v>
      </c>
      <c r="W39">
        <v>-30.806148906647145</v>
      </c>
    </row>
    <row r="40" spans="6:23" x14ac:dyDescent="0.25">
      <c r="F40" s="26" t="s">
        <v>274</v>
      </c>
      <c r="G40" s="26"/>
      <c r="H40" s="26"/>
      <c r="I40" s="26"/>
      <c r="J40" s="26"/>
      <c r="K40" s="26"/>
      <c r="L40" s="26"/>
      <c r="O40" t="s">
        <v>258</v>
      </c>
      <c r="P40">
        <v>-110.9100824350033</v>
      </c>
      <c r="Q40">
        <v>39.542164834740198</v>
      </c>
      <c r="R40">
        <v>-2.8048561048322282</v>
      </c>
      <c r="S40">
        <v>1.332847941548226E-2</v>
      </c>
      <c r="T40">
        <v>-195.19221170245999</v>
      </c>
      <c r="U40">
        <v>-26.627953167546622</v>
      </c>
      <c r="V40">
        <v>-195.19221170245999</v>
      </c>
      <c r="W40">
        <v>-26.627953167546622</v>
      </c>
    </row>
    <row r="41" spans="6:23" x14ac:dyDescent="0.25">
      <c r="F41" s="26" t="s">
        <v>275</v>
      </c>
      <c r="G41" s="26"/>
      <c r="H41" s="26"/>
      <c r="I41" s="26"/>
      <c r="J41" s="26"/>
      <c r="K41" s="26"/>
      <c r="L41" s="26"/>
      <c r="O41" t="s">
        <v>259</v>
      </c>
      <c r="P41">
        <v>-508.83487634749531</v>
      </c>
      <c r="Q41">
        <v>39.925974009730744</v>
      </c>
      <c r="R41">
        <v>-12.744457435740509</v>
      </c>
      <c r="S41">
        <v>1.8908375732140386E-9</v>
      </c>
      <c r="T41">
        <v>-593.93507550656727</v>
      </c>
      <c r="U41">
        <v>-423.73467718842335</v>
      </c>
      <c r="V41">
        <v>-593.93507550656727</v>
      </c>
      <c r="W41">
        <v>-423.73467718842335</v>
      </c>
    </row>
    <row r="42" spans="6:23" ht="15.75" thickBot="1" x14ac:dyDescent="0.3">
      <c r="F42" s="26"/>
      <c r="G42" s="26"/>
      <c r="H42" s="26"/>
      <c r="I42" s="26"/>
      <c r="J42" s="26"/>
      <c r="K42" s="26"/>
      <c r="L42" s="26"/>
      <c r="O42" s="7" t="s">
        <v>260</v>
      </c>
      <c r="P42" s="7">
        <v>-536.68915662650591</v>
      </c>
      <c r="Q42" s="7">
        <v>40.339410683656794</v>
      </c>
      <c r="R42" s="7">
        <v>-13.304338053801599</v>
      </c>
      <c r="S42" s="7">
        <v>1.0423573496319351E-9</v>
      </c>
      <c r="T42" s="7">
        <v>-622.67057519633522</v>
      </c>
      <c r="U42" s="7">
        <v>-450.70773805667653</v>
      </c>
      <c r="V42" s="7">
        <v>-622.67057519633522</v>
      </c>
      <c r="W42" s="7">
        <v>-450.70773805667653</v>
      </c>
    </row>
    <row r="43" spans="6:23" x14ac:dyDescent="0.25">
      <c r="F43" s="26"/>
      <c r="G43" s="26"/>
      <c r="H43" s="26"/>
      <c r="I43" s="26"/>
      <c r="J43" s="26"/>
      <c r="K43" s="26"/>
      <c r="L43" s="26"/>
      <c r="O43"/>
      <c r="P43"/>
      <c r="Q43"/>
      <c r="R43"/>
      <c r="S43"/>
      <c r="T43"/>
      <c r="U43"/>
      <c r="V43"/>
      <c r="W43"/>
    </row>
    <row r="44" spans="6:23" x14ac:dyDescent="0.25">
      <c r="F44" s="26"/>
      <c r="G44" s="26"/>
      <c r="H44" s="26"/>
      <c r="I44" s="26"/>
      <c r="J44" s="26"/>
      <c r="K44" s="26"/>
      <c r="L44" s="26"/>
      <c r="O44"/>
      <c r="P44"/>
      <c r="Q44"/>
      <c r="R44"/>
      <c r="S44"/>
      <c r="T44"/>
      <c r="U44"/>
      <c r="V44"/>
      <c r="W44"/>
    </row>
    <row r="45" spans="6:23" x14ac:dyDescent="0.25">
      <c r="F45" s="26" t="s">
        <v>276</v>
      </c>
      <c r="G45" s="26"/>
      <c r="H45" s="26"/>
      <c r="I45" s="26"/>
      <c r="J45" s="26"/>
      <c r="K45" s="26"/>
      <c r="L45" s="26"/>
      <c r="O45"/>
      <c r="P45"/>
      <c r="Q45"/>
      <c r="R45"/>
      <c r="S45"/>
      <c r="T45"/>
      <c r="U45"/>
      <c r="V45"/>
      <c r="W45"/>
    </row>
    <row r="46" spans="6:23" x14ac:dyDescent="0.25">
      <c r="F46" s="26">
        <f>P38+P39*4</f>
        <v>1608.3519340519974</v>
      </c>
      <c r="G46" s="26"/>
      <c r="H46" s="26"/>
      <c r="I46" s="26"/>
      <c r="J46" s="26"/>
      <c r="K46" s="26"/>
      <c r="L46" s="26"/>
    </row>
    <row r="47" spans="6:23" x14ac:dyDescent="0.25">
      <c r="F47" s="26"/>
      <c r="G47" s="26"/>
      <c r="H47" s="26"/>
      <c r="I47" s="26"/>
      <c r="J47" s="26"/>
      <c r="K47" s="26"/>
      <c r="L47" s="26"/>
    </row>
    <row r="48" spans="6:23" x14ac:dyDescent="0.25">
      <c r="F48" s="26" t="s">
        <v>203</v>
      </c>
      <c r="G48" s="26">
        <f>F46-2*P28</f>
        <v>1484.288147265868</v>
      </c>
      <c r="H48" s="26"/>
      <c r="I48" s="26"/>
      <c r="J48" s="26"/>
      <c r="K48" s="26"/>
      <c r="L48" s="26"/>
    </row>
    <row r="49" spans="6:12" x14ac:dyDescent="0.25">
      <c r="F49" s="26" t="s">
        <v>204</v>
      </c>
      <c r="G49" s="26">
        <f>F46+2*P28</f>
        <v>1732.4157208381268</v>
      </c>
      <c r="H49" s="26"/>
      <c r="I49" s="26"/>
      <c r="J49" s="26"/>
      <c r="K49" s="26"/>
      <c r="L49" s="2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4D85-74A7-4FF4-B124-5C1403408B80}">
  <sheetPr codeName="Sheet18"/>
  <dimension ref="A2:V206"/>
  <sheetViews>
    <sheetView workbookViewId="0">
      <selection activeCell="F22" sqref="F22"/>
    </sheetView>
  </sheetViews>
  <sheetFormatPr defaultRowHeight="15" x14ac:dyDescent="0.25"/>
  <cols>
    <col min="8" max="8" width="12.85546875" customWidth="1"/>
    <col min="9" max="9" width="15.7109375" customWidth="1"/>
    <col min="10" max="10" width="13.140625" customWidth="1"/>
  </cols>
  <sheetData>
    <row r="2" spans="1:19" x14ac:dyDescent="0.25">
      <c r="A2" s="11" t="s">
        <v>277</v>
      </c>
      <c r="B2" s="11"/>
      <c r="C2" s="11"/>
      <c r="D2" s="11"/>
      <c r="E2" s="11"/>
      <c r="F2" s="11"/>
      <c r="H2" t="s">
        <v>278</v>
      </c>
      <c r="I2" t="s">
        <v>279</v>
      </c>
      <c r="J2" t="s">
        <v>280</v>
      </c>
      <c r="K2" t="s">
        <v>281</v>
      </c>
      <c r="L2" t="s">
        <v>282</v>
      </c>
    </row>
    <row r="3" spans="1:19" x14ac:dyDescent="0.25">
      <c r="A3" s="11" t="s">
        <v>283</v>
      </c>
      <c r="B3" s="11"/>
      <c r="C3" s="11"/>
      <c r="D3" s="11"/>
      <c r="E3" s="11"/>
      <c r="F3" s="11"/>
      <c r="H3" t="s">
        <v>284</v>
      </c>
      <c r="I3" t="s">
        <v>285</v>
      </c>
      <c r="J3">
        <v>364</v>
      </c>
      <c r="K3">
        <f>IF(H3="weekend",1,0)</f>
        <v>1</v>
      </c>
      <c r="L3">
        <f>IF(I3="sunny",1,0)</f>
        <v>1</v>
      </c>
    </row>
    <row r="4" spans="1:19" x14ac:dyDescent="0.25">
      <c r="A4" s="11" t="s">
        <v>286</v>
      </c>
      <c r="B4" s="11"/>
      <c r="C4" s="11"/>
      <c r="D4" s="11"/>
      <c r="E4" s="11"/>
      <c r="F4" s="11"/>
      <c r="H4" t="s">
        <v>287</v>
      </c>
      <c r="I4" t="s">
        <v>285</v>
      </c>
      <c r="J4">
        <v>254</v>
      </c>
      <c r="K4">
        <f t="shared" ref="K4:K67" si="0">IF(H4="weekend",1,0)</f>
        <v>0</v>
      </c>
      <c r="L4">
        <f t="shared" ref="L4:L67" si="1">IF(I4="sunny",1,0)</f>
        <v>1</v>
      </c>
    </row>
    <row r="5" spans="1:19" x14ac:dyDescent="0.25">
      <c r="A5" s="11" t="s">
        <v>288</v>
      </c>
      <c r="B5" s="11"/>
      <c r="C5" s="11"/>
      <c r="D5" s="11"/>
      <c r="E5" s="11"/>
      <c r="F5" s="11"/>
      <c r="H5" t="s">
        <v>284</v>
      </c>
      <c r="I5" t="s">
        <v>285</v>
      </c>
      <c r="J5">
        <v>360</v>
      </c>
      <c r="K5">
        <f t="shared" si="0"/>
        <v>1</v>
      </c>
      <c r="L5">
        <f t="shared" si="1"/>
        <v>1</v>
      </c>
    </row>
    <row r="6" spans="1:19" x14ac:dyDescent="0.25">
      <c r="A6" s="11" t="s">
        <v>289</v>
      </c>
      <c r="B6" s="11"/>
      <c r="C6" s="11"/>
      <c r="D6" s="11"/>
      <c r="E6" s="11"/>
      <c r="F6" s="11"/>
      <c r="H6" t="s">
        <v>284</v>
      </c>
      <c r="I6" t="s">
        <v>285</v>
      </c>
      <c r="J6">
        <v>346</v>
      </c>
      <c r="K6">
        <f t="shared" si="0"/>
        <v>1</v>
      </c>
      <c r="L6">
        <f t="shared" si="1"/>
        <v>1</v>
      </c>
      <c r="N6" t="s">
        <v>51</v>
      </c>
    </row>
    <row r="7" spans="1:19" ht="15.75" thickBot="1" x14ac:dyDescent="0.3">
      <c r="A7" s="11" t="s">
        <v>290</v>
      </c>
      <c r="B7" s="11"/>
      <c r="C7" s="11"/>
      <c r="D7" s="11"/>
      <c r="E7" s="11"/>
      <c r="F7" s="11"/>
      <c r="H7" t="s">
        <v>284</v>
      </c>
      <c r="I7" t="s">
        <v>291</v>
      </c>
      <c r="J7">
        <v>292</v>
      </c>
      <c r="K7">
        <f t="shared" si="0"/>
        <v>1</v>
      </c>
      <c r="L7">
        <f t="shared" si="1"/>
        <v>0</v>
      </c>
    </row>
    <row r="8" spans="1:19" x14ac:dyDescent="0.25">
      <c r="A8" s="11" t="s">
        <v>292</v>
      </c>
      <c r="B8" s="11"/>
      <c r="C8" s="11"/>
      <c r="D8" s="11"/>
      <c r="E8" s="11"/>
      <c r="F8" s="11"/>
      <c r="H8" t="s">
        <v>287</v>
      </c>
      <c r="I8" t="s">
        <v>285</v>
      </c>
      <c r="J8">
        <v>273</v>
      </c>
      <c r="K8">
        <f t="shared" si="0"/>
        <v>0</v>
      </c>
      <c r="L8">
        <f t="shared" si="1"/>
        <v>1</v>
      </c>
      <c r="N8" s="6" t="s">
        <v>52</v>
      </c>
      <c r="O8" s="6"/>
    </row>
    <row r="9" spans="1:19" x14ac:dyDescent="0.25">
      <c r="A9" s="11" t="s">
        <v>293</v>
      </c>
      <c r="B9" s="11"/>
      <c r="C9" s="11"/>
      <c r="D9" s="11"/>
      <c r="E9" s="11"/>
      <c r="F9" s="11"/>
      <c r="H9" t="s">
        <v>287</v>
      </c>
      <c r="I9" t="s">
        <v>285</v>
      </c>
      <c r="J9">
        <v>273</v>
      </c>
      <c r="K9">
        <f t="shared" si="0"/>
        <v>0</v>
      </c>
      <c r="L9">
        <f t="shared" si="1"/>
        <v>1</v>
      </c>
      <c r="N9" t="s">
        <v>53</v>
      </c>
      <c r="O9">
        <v>0.98953590257416324</v>
      </c>
    </row>
    <row r="10" spans="1:19" x14ac:dyDescent="0.25">
      <c r="A10" s="11" t="s">
        <v>294</v>
      </c>
      <c r="B10" s="11"/>
      <c r="C10" s="11"/>
      <c r="D10" s="11"/>
      <c r="E10" s="11"/>
      <c r="F10" s="11"/>
      <c r="H10" t="s">
        <v>284</v>
      </c>
      <c r="I10" t="s">
        <v>285</v>
      </c>
      <c r="J10">
        <v>350</v>
      </c>
      <c r="K10">
        <f t="shared" si="0"/>
        <v>1</v>
      </c>
      <c r="L10">
        <f t="shared" si="1"/>
        <v>1</v>
      </c>
      <c r="N10" t="s">
        <v>54</v>
      </c>
      <c r="O10">
        <v>0.97918130248326396</v>
      </c>
    </row>
    <row r="11" spans="1:19" x14ac:dyDescent="0.25">
      <c r="A11" s="11" t="s">
        <v>295</v>
      </c>
      <c r="B11" s="11"/>
      <c r="C11" s="11"/>
      <c r="D11" s="11"/>
      <c r="E11" s="11"/>
      <c r="F11" s="11"/>
      <c r="H11" t="s">
        <v>284</v>
      </c>
      <c r="I11" t="s">
        <v>291</v>
      </c>
      <c r="J11">
        <v>302</v>
      </c>
      <c r="K11">
        <f t="shared" si="0"/>
        <v>1</v>
      </c>
      <c r="L11">
        <f t="shared" si="1"/>
        <v>0</v>
      </c>
      <c r="N11" t="s">
        <v>55</v>
      </c>
      <c r="O11">
        <v>0.97897415126419196</v>
      </c>
    </row>
    <row r="12" spans="1:19" x14ac:dyDescent="0.25">
      <c r="A12" s="11" t="s">
        <v>296</v>
      </c>
      <c r="B12" s="11"/>
      <c r="C12" s="11"/>
      <c r="D12" s="11"/>
      <c r="E12" s="11"/>
      <c r="F12" s="11"/>
      <c r="H12" t="s">
        <v>287</v>
      </c>
      <c r="I12" t="s">
        <v>291</v>
      </c>
      <c r="J12">
        <v>201</v>
      </c>
      <c r="K12">
        <f t="shared" si="0"/>
        <v>0</v>
      </c>
      <c r="L12">
        <f t="shared" si="1"/>
        <v>0</v>
      </c>
      <c r="N12" t="s">
        <v>56</v>
      </c>
      <c r="O12">
        <v>8.1041786981164812</v>
      </c>
    </row>
    <row r="13" spans="1:19" ht="15.75" thickBot="1" x14ac:dyDescent="0.3">
      <c r="H13" t="s">
        <v>284</v>
      </c>
      <c r="I13" t="s">
        <v>291</v>
      </c>
      <c r="J13">
        <v>302</v>
      </c>
      <c r="K13">
        <f t="shared" si="0"/>
        <v>1</v>
      </c>
      <c r="L13">
        <f t="shared" si="1"/>
        <v>0</v>
      </c>
      <c r="N13" s="7" t="s">
        <v>57</v>
      </c>
      <c r="O13" s="7">
        <v>204</v>
      </c>
    </row>
    <row r="14" spans="1:19" x14ac:dyDescent="0.25">
      <c r="H14" t="s">
        <v>287</v>
      </c>
      <c r="I14" t="s">
        <v>291</v>
      </c>
      <c r="J14">
        <v>213</v>
      </c>
      <c r="K14">
        <f t="shared" si="0"/>
        <v>0</v>
      </c>
      <c r="L14">
        <f t="shared" si="1"/>
        <v>0</v>
      </c>
    </row>
    <row r="15" spans="1:19" ht="15.75" thickBot="1" x14ac:dyDescent="0.3">
      <c r="H15" t="s">
        <v>284</v>
      </c>
      <c r="I15" t="s">
        <v>291</v>
      </c>
      <c r="J15">
        <v>305</v>
      </c>
      <c r="K15">
        <f t="shared" si="0"/>
        <v>1</v>
      </c>
      <c r="L15">
        <f t="shared" si="1"/>
        <v>0</v>
      </c>
      <c r="N15" t="s">
        <v>58</v>
      </c>
    </row>
    <row r="16" spans="1:19" x14ac:dyDescent="0.25">
      <c r="H16" t="s">
        <v>287</v>
      </c>
      <c r="I16" t="s">
        <v>285</v>
      </c>
      <c r="J16">
        <v>261</v>
      </c>
      <c r="K16">
        <f t="shared" si="0"/>
        <v>0</v>
      </c>
      <c r="L16">
        <f t="shared" si="1"/>
        <v>1</v>
      </c>
      <c r="N16" s="9"/>
      <c r="O16" s="9" t="s">
        <v>63</v>
      </c>
      <c r="P16" s="9" t="s">
        <v>64</v>
      </c>
      <c r="Q16" s="9" t="s">
        <v>65</v>
      </c>
      <c r="R16" s="9" t="s">
        <v>66</v>
      </c>
      <c r="S16" s="9" t="s">
        <v>67</v>
      </c>
    </row>
    <row r="17" spans="8:22" x14ac:dyDescent="0.25">
      <c r="H17" t="s">
        <v>287</v>
      </c>
      <c r="I17" t="s">
        <v>285</v>
      </c>
      <c r="J17">
        <v>270</v>
      </c>
      <c r="K17">
        <f t="shared" si="0"/>
        <v>0</v>
      </c>
      <c r="L17">
        <f t="shared" si="1"/>
        <v>1</v>
      </c>
      <c r="N17" t="s">
        <v>59</v>
      </c>
      <c r="O17">
        <v>2</v>
      </c>
      <c r="P17">
        <v>620902.81902911491</v>
      </c>
      <c r="Q17">
        <v>310451.40951455745</v>
      </c>
      <c r="R17">
        <v>4726.8913350827042</v>
      </c>
      <c r="S17">
        <v>1.0106069882673809E-169</v>
      </c>
    </row>
    <row r="18" spans="8:22" x14ac:dyDescent="0.25">
      <c r="H18" t="s">
        <v>287</v>
      </c>
      <c r="I18" t="s">
        <v>291</v>
      </c>
      <c r="J18">
        <v>204</v>
      </c>
      <c r="K18">
        <f t="shared" si="0"/>
        <v>0</v>
      </c>
      <c r="L18">
        <f t="shared" si="1"/>
        <v>0</v>
      </c>
      <c r="N18" t="s">
        <v>60</v>
      </c>
      <c r="O18">
        <v>201</v>
      </c>
      <c r="P18">
        <v>13201.220186571996</v>
      </c>
      <c r="Q18">
        <v>65.677712371004958</v>
      </c>
    </row>
    <row r="19" spans="8:22" ht="15.75" thickBot="1" x14ac:dyDescent="0.3">
      <c r="H19" t="s">
        <v>287</v>
      </c>
      <c r="I19" t="s">
        <v>285</v>
      </c>
      <c r="J19">
        <v>245</v>
      </c>
      <c r="K19">
        <f t="shared" si="0"/>
        <v>0</v>
      </c>
      <c r="L19">
        <f t="shared" si="1"/>
        <v>1</v>
      </c>
      <c r="N19" s="7" t="s">
        <v>61</v>
      </c>
      <c r="O19" s="7">
        <v>203</v>
      </c>
      <c r="P19" s="7">
        <v>634104.03921568685</v>
      </c>
      <c r="Q19" s="7"/>
      <c r="R19" s="7"/>
      <c r="S19" s="7"/>
    </row>
    <row r="20" spans="8:22" ht="15.75" thickBot="1" x14ac:dyDescent="0.3">
      <c r="H20" t="s">
        <v>284</v>
      </c>
      <c r="I20" t="s">
        <v>285</v>
      </c>
      <c r="J20">
        <v>367</v>
      </c>
      <c r="K20">
        <f t="shared" si="0"/>
        <v>1</v>
      </c>
      <c r="L20">
        <f t="shared" si="1"/>
        <v>1</v>
      </c>
    </row>
    <row r="21" spans="8:22" x14ac:dyDescent="0.25">
      <c r="H21" t="s">
        <v>284</v>
      </c>
      <c r="I21" t="s">
        <v>285</v>
      </c>
      <c r="J21">
        <v>365</v>
      </c>
      <c r="K21">
        <f t="shared" si="0"/>
        <v>1</v>
      </c>
      <c r="L21">
        <f t="shared" si="1"/>
        <v>1</v>
      </c>
      <c r="N21" s="9"/>
      <c r="O21" s="9" t="s">
        <v>68</v>
      </c>
      <c r="P21" s="9" t="s">
        <v>56</v>
      </c>
      <c r="Q21" s="9" t="s">
        <v>69</v>
      </c>
      <c r="R21" s="9" t="s">
        <v>70</v>
      </c>
      <c r="S21" s="9" t="s">
        <v>71</v>
      </c>
      <c r="T21" s="9" t="s">
        <v>72</v>
      </c>
      <c r="U21" s="9" t="s">
        <v>73</v>
      </c>
      <c r="V21" s="9" t="s">
        <v>74</v>
      </c>
    </row>
    <row r="22" spans="8:22" x14ac:dyDescent="0.25">
      <c r="H22" t="s">
        <v>287</v>
      </c>
      <c r="I22" t="s">
        <v>291</v>
      </c>
      <c r="J22">
        <v>202</v>
      </c>
      <c r="K22">
        <f t="shared" si="0"/>
        <v>0</v>
      </c>
      <c r="L22">
        <f t="shared" si="1"/>
        <v>0</v>
      </c>
      <c r="N22" t="s">
        <v>62</v>
      </c>
      <c r="O22">
        <v>198.88392487225534</v>
      </c>
      <c r="P22">
        <v>0.88062861313788743</v>
      </c>
      <c r="Q22">
        <v>225.84313285436525</v>
      </c>
      <c r="R22">
        <v>8.6099929773407929E-244</v>
      </c>
      <c r="S22">
        <v>197.14746922395514</v>
      </c>
      <c r="T22">
        <v>200.62038052055553</v>
      </c>
      <c r="U22">
        <v>197.14746922395514</v>
      </c>
      <c r="V22">
        <v>200.62038052055553</v>
      </c>
    </row>
    <row r="23" spans="8:22" x14ac:dyDescent="0.25">
      <c r="H23" t="s">
        <v>287</v>
      </c>
      <c r="I23" t="s">
        <v>285</v>
      </c>
      <c r="J23">
        <v>265</v>
      </c>
      <c r="K23">
        <f t="shared" si="0"/>
        <v>0</v>
      </c>
      <c r="L23">
        <f t="shared" si="1"/>
        <v>1</v>
      </c>
      <c r="N23" t="s">
        <v>281</v>
      </c>
      <c r="O23">
        <v>99.256636714764724</v>
      </c>
      <c r="P23">
        <v>1.2336534836425166</v>
      </c>
      <c r="Q23">
        <v>80.457468836141132</v>
      </c>
      <c r="R23">
        <v>7.4837950918553638E-155</v>
      </c>
      <c r="S23">
        <v>96.824073739002259</v>
      </c>
      <c r="T23">
        <v>101.68919969052719</v>
      </c>
      <c r="U23">
        <v>96.824073739002259</v>
      </c>
      <c r="V23">
        <v>101.68919969052719</v>
      </c>
    </row>
    <row r="24" spans="8:22" ht="15.75" thickBot="1" x14ac:dyDescent="0.3">
      <c r="H24" t="s">
        <v>287</v>
      </c>
      <c r="I24" t="s">
        <v>285</v>
      </c>
      <c r="J24">
        <v>273</v>
      </c>
      <c r="K24">
        <f t="shared" si="0"/>
        <v>0</v>
      </c>
      <c r="L24">
        <f t="shared" si="1"/>
        <v>1</v>
      </c>
      <c r="N24" s="7" t="s">
        <v>282</v>
      </c>
      <c r="O24" s="7">
        <v>61.364038116282153</v>
      </c>
      <c r="P24" s="7">
        <v>1.1348903603038509</v>
      </c>
      <c r="Q24" s="7">
        <v>54.070454964348095</v>
      </c>
      <c r="R24" s="7">
        <v>1.0192009786877062E-121</v>
      </c>
      <c r="S24" s="7">
        <v>59.126219872642473</v>
      </c>
      <c r="T24" s="7">
        <v>63.601856359921833</v>
      </c>
      <c r="U24" s="7">
        <v>59.126219872642473</v>
      </c>
      <c r="V24" s="7">
        <v>63.601856359921833</v>
      </c>
    </row>
    <row r="25" spans="8:22" x14ac:dyDescent="0.25">
      <c r="H25" t="s">
        <v>287</v>
      </c>
      <c r="I25" t="s">
        <v>285</v>
      </c>
      <c r="J25">
        <v>263</v>
      </c>
      <c r="K25">
        <f t="shared" si="0"/>
        <v>0</v>
      </c>
      <c r="L25">
        <f t="shared" si="1"/>
        <v>1</v>
      </c>
    </row>
    <row r="26" spans="8:22" x14ac:dyDescent="0.25">
      <c r="H26" t="s">
        <v>287</v>
      </c>
      <c r="I26" t="s">
        <v>291</v>
      </c>
      <c r="J26">
        <v>195</v>
      </c>
      <c r="K26">
        <f t="shared" si="0"/>
        <v>0</v>
      </c>
      <c r="L26">
        <f t="shared" si="1"/>
        <v>0</v>
      </c>
    </row>
    <row r="27" spans="8:22" x14ac:dyDescent="0.25">
      <c r="H27" t="s">
        <v>284</v>
      </c>
      <c r="I27" t="s">
        <v>291</v>
      </c>
      <c r="J27">
        <v>303</v>
      </c>
      <c r="K27">
        <f t="shared" si="0"/>
        <v>1</v>
      </c>
      <c r="L27">
        <f t="shared" si="1"/>
        <v>0</v>
      </c>
      <c r="P27" t="s">
        <v>297</v>
      </c>
      <c r="S27" t="s">
        <v>298</v>
      </c>
    </row>
    <row r="28" spans="8:22" x14ac:dyDescent="0.25">
      <c r="H28" t="s">
        <v>284</v>
      </c>
      <c r="I28" t="s">
        <v>285</v>
      </c>
      <c r="J28">
        <v>363</v>
      </c>
      <c r="K28">
        <f t="shared" si="0"/>
        <v>1</v>
      </c>
      <c r="L28">
        <f t="shared" si="1"/>
        <v>1</v>
      </c>
      <c r="O28" t="s">
        <v>299</v>
      </c>
    </row>
    <row r="29" spans="8:22" x14ac:dyDescent="0.25">
      <c r="H29" t="s">
        <v>287</v>
      </c>
      <c r="I29" t="s">
        <v>285</v>
      </c>
      <c r="J29">
        <v>249</v>
      </c>
      <c r="K29">
        <f t="shared" si="0"/>
        <v>0</v>
      </c>
      <c r="L29">
        <f t="shared" si="1"/>
        <v>1</v>
      </c>
    </row>
    <row r="30" spans="8:22" x14ac:dyDescent="0.25">
      <c r="H30" t="s">
        <v>287</v>
      </c>
      <c r="I30" t="s">
        <v>285</v>
      </c>
      <c r="J30">
        <v>248</v>
      </c>
      <c r="K30">
        <f t="shared" si="0"/>
        <v>0</v>
      </c>
      <c r="L30">
        <f t="shared" si="1"/>
        <v>1</v>
      </c>
      <c r="O30" t="s">
        <v>300</v>
      </c>
    </row>
    <row r="31" spans="8:22" x14ac:dyDescent="0.25">
      <c r="H31" t="s">
        <v>287</v>
      </c>
      <c r="I31" t="s">
        <v>285</v>
      </c>
      <c r="J31">
        <v>261</v>
      </c>
      <c r="K31">
        <f t="shared" si="0"/>
        <v>0</v>
      </c>
      <c r="L31">
        <f t="shared" si="1"/>
        <v>1</v>
      </c>
      <c r="O31">
        <f>199+99.3</f>
        <v>298.3</v>
      </c>
    </row>
    <row r="32" spans="8:22" x14ac:dyDescent="0.25">
      <c r="H32" t="s">
        <v>287</v>
      </c>
      <c r="I32" t="s">
        <v>291</v>
      </c>
      <c r="J32">
        <v>196</v>
      </c>
      <c r="K32">
        <f t="shared" si="0"/>
        <v>0</v>
      </c>
      <c r="L32">
        <f t="shared" si="1"/>
        <v>0</v>
      </c>
      <c r="O32" t="s">
        <v>253</v>
      </c>
    </row>
    <row r="33" spans="8:16" x14ac:dyDescent="0.25">
      <c r="H33" t="s">
        <v>287</v>
      </c>
      <c r="I33" t="s">
        <v>291</v>
      </c>
      <c r="J33">
        <v>196</v>
      </c>
      <c r="K33">
        <f t="shared" si="0"/>
        <v>0</v>
      </c>
      <c r="L33">
        <f t="shared" si="1"/>
        <v>0</v>
      </c>
      <c r="O33" t="s">
        <v>203</v>
      </c>
      <c r="P33">
        <f>O31-2*O12</f>
        <v>282.09164260376707</v>
      </c>
    </row>
    <row r="34" spans="8:16" x14ac:dyDescent="0.25">
      <c r="H34" t="s">
        <v>287</v>
      </c>
      <c r="I34" t="s">
        <v>285</v>
      </c>
      <c r="J34">
        <v>273</v>
      </c>
      <c r="K34">
        <f t="shared" si="0"/>
        <v>0</v>
      </c>
      <c r="L34">
        <f t="shared" si="1"/>
        <v>1</v>
      </c>
      <c r="O34" t="s">
        <v>204</v>
      </c>
      <c r="P34">
        <f>O31+2*O12</f>
        <v>314.50835739623295</v>
      </c>
    </row>
    <row r="35" spans="8:16" x14ac:dyDescent="0.25">
      <c r="H35" t="s">
        <v>287</v>
      </c>
      <c r="I35" t="s">
        <v>285</v>
      </c>
      <c r="J35">
        <v>269</v>
      </c>
      <c r="K35">
        <f t="shared" si="0"/>
        <v>0</v>
      </c>
      <c r="L35">
        <f t="shared" si="1"/>
        <v>1</v>
      </c>
    </row>
    <row r="36" spans="8:16" x14ac:dyDescent="0.25">
      <c r="H36" t="s">
        <v>287</v>
      </c>
      <c r="I36" t="s">
        <v>291</v>
      </c>
      <c r="J36">
        <v>198</v>
      </c>
      <c r="K36">
        <f t="shared" si="0"/>
        <v>0</v>
      </c>
      <c r="L36">
        <f t="shared" si="1"/>
        <v>0</v>
      </c>
    </row>
    <row r="37" spans="8:16" x14ac:dyDescent="0.25">
      <c r="H37" t="s">
        <v>287</v>
      </c>
      <c r="I37" t="s">
        <v>285</v>
      </c>
      <c r="J37">
        <v>268</v>
      </c>
      <c r="K37">
        <f t="shared" si="0"/>
        <v>0</v>
      </c>
      <c r="L37">
        <f t="shared" si="1"/>
        <v>1</v>
      </c>
    </row>
    <row r="38" spans="8:16" x14ac:dyDescent="0.25">
      <c r="H38" t="s">
        <v>287</v>
      </c>
      <c r="I38" t="s">
        <v>291</v>
      </c>
      <c r="J38">
        <v>191</v>
      </c>
      <c r="K38">
        <f t="shared" si="0"/>
        <v>0</v>
      </c>
      <c r="L38">
        <f t="shared" si="1"/>
        <v>0</v>
      </c>
    </row>
    <row r="39" spans="8:16" x14ac:dyDescent="0.25">
      <c r="H39" t="s">
        <v>284</v>
      </c>
      <c r="I39" t="s">
        <v>285</v>
      </c>
      <c r="J39">
        <v>368</v>
      </c>
      <c r="K39">
        <f t="shared" si="0"/>
        <v>1</v>
      </c>
      <c r="L39">
        <f t="shared" si="1"/>
        <v>1</v>
      </c>
    </row>
    <row r="40" spans="8:16" x14ac:dyDescent="0.25">
      <c r="H40" t="s">
        <v>287</v>
      </c>
      <c r="I40" t="s">
        <v>285</v>
      </c>
      <c r="J40">
        <v>267</v>
      </c>
      <c r="K40">
        <f t="shared" si="0"/>
        <v>0</v>
      </c>
      <c r="L40">
        <f t="shared" si="1"/>
        <v>1</v>
      </c>
    </row>
    <row r="41" spans="8:16" x14ac:dyDescent="0.25">
      <c r="H41" t="s">
        <v>284</v>
      </c>
      <c r="I41" t="s">
        <v>291</v>
      </c>
      <c r="J41">
        <v>294</v>
      </c>
      <c r="K41">
        <f t="shared" si="0"/>
        <v>1</v>
      </c>
      <c r="L41">
        <f t="shared" si="1"/>
        <v>0</v>
      </c>
    </row>
    <row r="42" spans="8:16" x14ac:dyDescent="0.25">
      <c r="H42" t="s">
        <v>287</v>
      </c>
      <c r="I42" t="s">
        <v>285</v>
      </c>
      <c r="J42">
        <v>263</v>
      </c>
      <c r="K42">
        <f t="shared" si="0"/>
        <v>0</v>
      </c>
      <c r="L42">
        <f t="shared" si="1"/>
        <v>1</v>
      </c>
    </row>
    <row r="43" spans="8:16" x14ac:dyDescent="0.25">
      <c r="H43" t="s">
        <v>287</v>
      </c>
      <c r="I43" t="s">
        <v>291</v>
      </c>
      <c r="J43">
        <v>193</v>
      </c>
      <c r="K43">
        <f t="shared" si="0"/>
        <v>0</v>
      </c>
      <c r="L43">
        <f t="shared" si="1"/>
        <v>0</v>
      </c>
    </row>
    <row r="44" spans="8:16" x14ac:dyDescent="0.25">
      <c r="H44" t="s">
        <v>287</v>
      </c>
      <c r="I44" t="s">
        <v>285</v>
      </c>
      <c r="J44">
        <v>259</v>
      </c>
      <c r="K44">
        <f t="shared" si="0"/>
        <v>0</v>
      </c>
      <c r="L44">
        <f t="shared" si="1"/>
        <v>1</v>
      </c>
    </row>
    <row r="45" spans="8:16" x14ac:dyDescent="0.25">
      <c r="H45" t="s">
        <v>284</v>
      </c>
      <c r="I45" t="s">
        <v>285</v>
      </c>
      <c r="J45">
        <v>352</v>
      </c>
      <c r="K45">
        <f t="shared" si="0"/>
        <v>1</v>
      </c>
      <c r="L45">
        <f t="shared" si="1"/>
        <v>1</v>
      </c>
    </row>
    <row r="46" spans="8:16" x14ac:dyDescent="0.25">
      <c r="H46" t="s">
        <v>287</v>
      </c>
      <c r="I46" t="s">
        <v>291</v>
      </c>
      <c r="J46">
        <v>203</v>
      </c>
      <c r="K46">
        <f t="shared" si="0"/>
        <v>0</v>
      </c>
      <c r="L46">
        <f t="shared" si="1"/>
        <v>0</v>
      </c>
    </row>
    <row r="47" spans="8:16" x14ac:dyDescent="0.25">
      <c r="H47" t="s">
        <v>287</v>
      </c>
      <c r="I47" t="s">
        <v>291</v>
      </c>
      <c r="J47">
        <v>201</v>
      </c>
      <c r="K47">
        <f t="shared" si="0"/>
        <v>0</v>
      </c>
      <c r="L47">
        <f t="shared" si="1"/>
        <v>0</v>
      </c>
    </row>
    <row r="48" spans="8:16" x14ac:dyDescent="0.25">
      <c r="H48" t="s">
        <v>287</v>
      </c>
      <c r="I48" t="s">
        <v>285</v>
      </c>
      <c r="J48">
        <v>267</v>
      </c>
      <c r="K48">
        <f t="shared" si="0"/>
        <v>0</v>
      </c>
      <c r="L48">
        <f t="shared" si="1"/>
        <v>1</v>
      </c>
    </row>
    <row r="49" spans="8:12" x14ac:dyDescent="0.25">
      <c r="H49" t="s">
        <v>284</v>
      </c>
      <c r="I49" t="s">
        <v>291</v>
      </c>
      <c r="J49">
        <v>295</v>
      </c>
      <c r="K49">
        <f t="shared" si="0"/>
        <v>1</v>
      </c>
      <c r="L49">
        <f t="shared" si="1"/>
        <v>0</v>
      </c>
    </row>
    <row r="50" spans="8:12" x14ac:dyDescent="0.25">
      <c r="H50" t="s">
        <v>287</v>
      </c>
      <c r="I50" t="s">
        <v>291</v>
      </c>
      <c r="J50">
        <v>214</v>
      </c>
      <c r="K50">
        <f t="shared" si="0"/>
        <v>0</v>
      </c>
      <c r="L50">
        <f t="shared" si="1"/>
        <v>0</v>
      </c>
    </row>
    <row r="51" spans="8:12" x14ac:dyDescent="0.25">
      <c r="H51" t="s">
        <v>287</v>
      </c>
      <c r="I51" t="s">
        <v>285</v>
      </c>
      <c r="J51">
        <v>270</v>
      </c>
      <c r="K51">
        <f t="shared" si="0"/>
        <v>0</v>
      </c>
      <c r="L51">
        <f t="shared" si="1"/>
        <v>1</v>
      </c>
    </row>
    <row r="52" spans="8:12" x14ac:dyDescent="0.25">
      <c r="H52" t="s">
        <v>287</v>
      </c>
      <c r="I52" t="s">
        <v>285</v>
      </c>
      <c r="J52">
        <v>256</v>
      </c>
      <c r="K52">
        <f t="shared" si="0"/>
        <v>0</v>
      </c>
      <c r="L52">
        <f t="shared" si="1"/>
        <v>1</v>
      </c>
    </row>
    <row r="53" spans="8:12" x14ac:dyDescent="0.25">
      <c r="H53" t="s">
        <v>287</v>
      </c>
      <c r="I53" t="s">
        <v>291</v>
      </c>
      <c r="J53">
        <v>191</v>
      </c>
      <c r="K53">
        <f t="shared" si="0"/>
        <v>0</v>
      </c>
      <c r="L53">
        <f t="shared" si="1"/>
        <v>0</v>
      </c>
    </row>
    <row r="54" spans="8:12" x14ac:dyDescent="0.25">
      <c r="H54" t="s">
        <v>287</v>
      </c>
      <c r="I54" t="s">
        <v>291</v>
      </c>
      <c r="J54">
        <v>206</v>
      </c>
      <c r="K54">
        <f t="shared" si="0"/>
        <v>0</v>
      </c>
      <c r="L54">
        <f t="shared" si="1"/>
        <v>0</v>
      </c>
    </row>
    <row r="55" spans="8:12" x14ac:dyDescent="0.25">
      <c r="H55" t="s">
        <v>287</v>
      </c>
      <c r="I55" t="s">
        <v>291</v>
      </c>
      <c r="J55">
        <v>190</v>
      </c>
      <c r="K55">
        <f t="shared" si="0"/>
        <v>0</v>
      </c>
      <c r="L55">
        <f t="shared" si="1"/>
        <v>0</v>
      </c>
    </row>
    <row r="56" spans="8:12" x14ac:dyDescent="0.25">
      <c r="H56" t="s">
        <v>287</v>
      </c>
      <c r="I56" t="s">
        <v>291</v>
      </c>
      <c r="J56">
        <v>191</v>
      </c>
      <c r="K56">
        <f t="shared" si="0"/>
        <v>0</v>
      </c>
      <c r="L56">
        <f t="shared" si="1"/>
        <v>0</v>
      </c>
    </row>
    <row r="57" spans="8:12" x14ac:dyDescent="0.25">
      <c r="H57" t="s">
        <v>287</v>
      </c>
      <c r="I57" t="s">
        <v>285</v>
      </c>
      <c r="J57">
        <v>265</v>
      </c>
      <c r="K57">
        <f t="shared" si="0"/>
        <v>0</v>
      </c>
      <c r="L57">
        <f t="shared" si="1"/>
        <v>1</v>
      </c>
    </row>
    <row r="58" spans="8:12" x14ac:dyDescent="0.25">
      <c r="H58" t="s">
        <v>287</v>
      </c>
      <c r="I58" t="s">
        <v>291</v>
      </c>
      <c r="J58">
        <v>210</v>
      </c>
      <c r="K58">
        <f t="shared" si="0"/>
        <v>0</v>
      </c>
      <c r="L58">
        <f t="shared" si="1"/>
        <v>0</v>
      </c>
    </row>
    <row r="59" spans="8:12" x14ac:dyDescent="0.25">
      <c r="H59" t="s">
        <v>287</v>
      </c>
      <c r="I59" t="s">
        <v>291</v>
      </c>
      <c r="J59">
        <v>205</v>
      </c>
      <c r="K59">
        <f t="shared" si="0"/>
        <v>0</v>
      </c>
      <c r="L59">
        <f t="shared" si="1"/>
        <v>0</v>
      </c>
    </row>
    <row r="60" spans="8:12" x14ac:dyDescent="0.25">
      <c r="H60" t="s">
        <v>287</v>
      </c>
      <c r="I60" t="s">
        <v>291</v>
      </c>
      <c r="J60">
        <v>187</v>
      </c>
      <c r="K60">
        <f t="shared" si="0"/>
        <v>0</v>
      </c>
      <c r="L60">
        <f t="shared" si="1"/>
        <v>0</v>
      </c>
    </row>
    <row r="61" spans="8:12" x14ac:dyDescent="0.25">
      <c r="H61" t="s">
        <v>284</v>
      </c>
      <c r="I61" t="s">
        <v>291</v>
      </c>
      <c r="J61">
        <v>302</v>
      </c>
      <c r="K61">
        <f t="shared" si="0"/>
        <v>1</v>
      </c>
      <c r="L61">
        <f t="shared" si="1"/>
        <v>0</v>
      </c>
    </row>
    <row r="62" spans="8:12" x14ac:dyDescent="0.25">
      <c r="H62" t="s">
        <v>287</v>
      </c>
      <c r="I62" t="s">
        <v>291</v>
      </c>
      <c r="J62">
        <v>213</v>
      </c>
      <c r="K62">
        <f t="shared" si="0"/>
        <v>0</v>
      </c>
      <c r="L62">
        <f t="shared" si="1"/>
        <v>0</v>
      </c>
    </row>
    <row r="63" spans="8:12" x14ac:dyDescent="0.25">
      <c r="H63" t="s">
        <v>287</v>
      </c>
      <c r="I63" t="s">
        <v>291</v>
      </c>
      <c r="J63">
        <v>209</v>
      </c>
      <c r="K63">
        <f t="shared" si="0"/>
        <v>0</v>
      </c>
      <c r="L63">
        <f t="shared" si="1"/>
        <v>0</v>
      </c>
    </row>
    <row r="64" spans="8:12" x14ac:dyDescent="0.25">
      <c r="H64" t="s">
        <v>284</v>
      </c>
      <c r="I64" t="s">
        <v>291</v>
      </c>
      <c r="J64">
        <v>310</v>
      </c>
      <c r="K64">
        <f t="shared" si="0"/>
        <v>1</v>
      </c>
      <c r="L64">
        <f t="shared" si="1"/>
        <v>0</v>
      </c>
    </row>
    <row r="65" spans="8:12" x14ac:dyDescent="0.25">
      <c r="H65" t="s">
        <v>287</v>
      </c>
      <c r="I65" t="s">
        <v>291</v>
      </c>
      <c r="J65">
        <v>192</v>
      </c>
      <c r="K65">
        <f t="shared" si="0"/>
        <v>0</v>
      </c>
      <c r="L65">
        <f t="shared" si="1"/>
        <v>0</v>
      </c>
    </row>
    <row r="66" spans="8:12" x14ac:dyDescent="0.25">
      <c r="H66" t="s">
        <v>287</v>
      </c>
      <c r="I66" t="s">
        <v>291</v>
      </c>
      <c r="J66">
        <v>188</v>
      </c>
      <c r="K66">
        <f t="shared" si="0"/>
        <v>0</v>
      </c>
      <c r="L66">
        <f t="shared" si="1"/>
        <v>0</v>
      </c>
    </row>
    <row r="67" spans="8:12" x14ac:dyDescent="0.25">
      <c r="H67" t="s">
        <v>287</v>
      </c>
      <c r="I67" t="s">
        <v>291</v>
      </c>
      <c r="J67">
        <v>194</v>
      </c>
      <c r="K67">
        <f t="shared" si="0"/>
        <v>0</v>
      </c>
      <c r="L67">
        <f t="shared" si="1"/>
        <v>0</v>
      </c>
    </row>
    <row r="68" spans="8:12" x14ac:dyDescent="0.25">
      <c r="H68" t="s">
        <v>287</v>
      </c>
      <c r="I68" t="s">
        <v>291</v>
      </c>
      <c r="J68">
        <v>207</v>
      </c>
      <c r="K68">
        <f t="shared" ref="K68:K131" si="2">IF(H68="weekend",1,0)</f>
        <v>0</v>
      </c>
      <c r="L68">
        <f t="shared" ref="L68:L131" si="3">IF(I68="sunny",1,0)</f>
        <v>0</v>
      </c>
    </row>
    <row r="69" spans="8:12" x14ac:dyDescent="0.25">
      <c r="H69" t="s">
        <v>287</v>
      </c>
      <c r="I69" t="s">
        <v>285</v>
      </c>
      <c r="J69">
        <v>251</v>
      </c>
      <c r="K69">
        <f t="shared" si="2"/>
        <v>0</v>
      </c>
      <c r="L69">
        <f t="shared" si="3"/>
        <v>1</v>
      </c>
    </row>
    <row r="70" spans="8:12" x14ac:dyDescent="0.25">
      <c r="H70" t="s">
        <v>287</v>
      </c>
      <c r="I70" t="s">
        <v>291</v>
      </c>
      <c r="J70">
        <v>202</v>
      </c>
      <c r="K70">
        <f t="shared" si="2"/>
        <v>0</v>
      </c>
      <c r="L70">
        <f t="shared" si="3"/>
        <v>0</v>
      </c>
    </row>
    <row r="71" spans="8:12" x14ac:dyDescent="0.25">
      <c r="H71" t="s">
        <v>287</v>
      </c>
      <c r="I71" t="s">
        <v>291</v>
      </c>
      <c r="J71">
        <v>189</v>
      </c>
      <c r="K71">
        <f t="shared" si="2"/>
        <v>0</v>
      </c>
      <c r="L71">
        <f t="shared" si="3"/>
        <v>0</v>
      </c>
    </row>
    <row r="72" spans="8:12" x14ac:dyDescent="0.25">
      <c r="H72" t="s">
        <v>284</v>
      </c>
      <c r="I72" t="s">
        <v>285</v>
      </c>
      <c r="J72">
        <v>350</v>
      </c>
      <c r="K72">
        <f t="shared" si="2"/>
        <v>1</v>
      </c>
      <c r="L72">
        <f t="shared" si="3"/>
        <v>1</v>
      </c>
    </row>
    <row r="73" spans="8:12" x14ac:dyDescent="0.25">
      <c r="H73" t="s">
        <v>287</v>
      </c>
      <c r="I73" t="s">
        <v>285</v>
      </c>
      <c r="J73">
        <v>252</v>
      </c>
      <c r="K73">
        <f t="shared" si="2"/>
        <v>0</v>
      </c>
      <c r="L73">
        <f t="shared" si="3"/>
        <v>1</v>
      </c>
    </row>
    <row r="74" spans="8:12" x14ac:dyDescent="0.25">
      <c r="H74" t="s">
        <v>287</v>
      </c>
      <c r="I74" t="s">
        <v>285</v>
      </c>
      <c r="J74">
        <v>247</v>
      </c>
      <c r="K74">
        <f t="shared" si="2"/>
        <v>0</v>
      </c>
      <c r="L74">
        <f t="shared" si="3"/>
        <v>1</v>
      </c>
    </row>
    <row r="75" spans="8:12" x14ac:dyDescent="0.25">
      <c r="H75" t="s">
        <v>284</v>
      </c>
      <c r="I75" t="s">
        <v>291</v>
      </c>
      <c r="J75">
        <v>295</v>
      </c>
      <c r="K75">
        <f t="shared" si="2"/>
        <v>1</v>
      </c>
      <c r="L75">
        <f t="shared" si="3"/>
        <v>0</v>
      </c>
    </row>
    <row r="76" spans="8:12" x14ac:dyDescent="0.25">
      <c r="H76" t="s">
        <v>284</v>
      </c>
      <c r="I76" t="s">
        <v>285</v>
      </c>
      <c r="J76">
        <v>372</v>
      </c>
      <c r="K76">
        <f t="shared" si="2"/>
        <v>1</v>
      </c>
      <c r="L76">
        <f t="shared" si="3"/>
        <v>1</v>
      </c>
    </row>
    <row r="77" spans="8:12" x14ac:dyDescent="0.25">
      <c r="H77" t="s">
        <v>287</v>
      </c>
      <c r="I77" t="s">
        <v>285</v>
      </c>
      <c r="J77">
        <v>258</v>
      </c>
      <c r="K77">
        <f t="shared" si="2"/>
        <v>0</v>
      </c>
      <c r="L77">
        <f t="shared" si="3"/>
        <v>1</v>
      </c>
    </row>
    <row r="78" spans="8:12" x14ac:dyDescent="0.25">
      <c r="H78" t="s">
        <v>284</v>
      </c>
      <c r="I78" t="s">
        <v>285</v>
      </c>
      <c r="J78">
        <v>348</v>
      </c>
      <c r="K78">
        <f t="shared" si="2"/>
        <v>1</v>
      </c>
      <c r="L78">
        <f t="shared" si="3"/>
        <v>1</v>
      </c>
    </row>
    <row r="79" spans="8:12" x14ac:dyDescent="0.25">
      <c r="H79" t="s">
        <v>287</v>
      </c>
      <c r="I79" t="s">
        <v>291</v>
      </c>
      <c r="J79">
        <v>202</v>
      </c>
      <c r="K79">
        <f t="shared" si="2"/>
        <v>0</v>
      </c>
      <c r="L79">
        <f t="shared" si="3"/>
        <v>0</v>
      </c>
    </row>
    <row r="80" spans="8:12" x14ac:dyDescent="0.25">
      <c r="H80" t="s">
        <v>287</v>
      </c>
      <c r="I80" t="s">
        <v>285</v>
      </c>
      <c r="J80">
        <v>270</v>
      </c>
      <c r="K80">
        <f t="shared" si="2"/>
        <v>0</v>
      </c>
      <c r="L80">
        <f t="shared" si="3"/>
        <v>1</v>
      </c>
    </row>
    <row r="81" spans="8:12" x14ac:dyDescent="0.25">
      <c r="H81" t="s">
        <v>287</v>
      </c>
      <c r="I81" t="s">
        <v>291</v>
      </c>
      <c r="J81">
        <v>189</v>
      </c>
      <c r="K81">
        <f t="shared" si="2"/>
        <v>0</v>
      </c>
      <c r="L81">
        <f t="shared" si="3"/>
        <v>0</v>
      </c>
    </row>
    <row r="82" spans="8:12" x14ac:dyDescent="0.25">
      <c r="H82" t="s">
        <v>287</v>
      </c>
      <c r="I82" t="s">
        <v>291</v>
      </c>
      <c r="J82">
        <v>201</v>
      </c>
      <c r="K82">
        <f t="shared" si="2"/>
        <v>0</v>
      </c>
      <c r="L82">
        <f t="shared" si="3"/>
        <v>0</v>
      </c>
    </row>
    <row r="83" spans="8:12" x14ac:dyDescent="0.25">
      <c r="H83" t="s">
        <v>287</v>
      </c>
      <c r="I83" t="s">
        <v>285</v>
      </c>
      <c r="J83">
        <v>270</v>
      </c>
      <c r="K83">
        <f t="shared" si="2"/>
        <v>0</v>
      </c>
      <c r="L83">
        <f t="shared" si="3"/>
        <v>1</v>
      </c>
    </row>
    <row r="84" spans="8:12" x14ac:dyDescent="0.25">
      <c r="H84" t="s">
        <v>287</v>
      </c>
      <c r="I84" t="s">
        <v>285</v>
      </c>
      <c r="J84">
        <v>249</v>
      </c>
      <c r="K84">
        <f t="shared" si="2"/>
        <v>0</v>
      </c>
      <c r="L84">
        <f t="shared" si="3"/>
        <v>1</v>
      </c>
    </row>
    <row r="85" spans="8:12" x14ac:dyDescent="0.25">
      <c r="H85" t="s">
        <v>284</v>
      </c>
      <c r="I85" t="s">
        <v>291</v>
      </c>
      <c r="J85">
        <v>308</v>
      </c>
      <c r="K85">
        <f t="shared" si="2"/>
        <v>1</v>
      </c>
      <c r="L85">
        <f t="shared" si="3"/>
        <v>0</v>
      </c>
    </row>
    <row r="86" spans="8:12" x14ac:dyDescent="0.25">
      <c r="H86" t="s">
        <v>287</v>
      </c>
      <c r="I86" t="s">
        <v>291</v>
      </c>
      <c r="J86">
        <v>199</v>
      </c>
      <c r="K86">
        <f t="shared" si="2"/>
        <v>0</v>
      </c>
      <c r="L86">
        <f t="shared" si="3"/>
        <v>0</v>
      </c>
    </row>
    <row r="87" spans="8:12" x14ac:dyDescent="0.25">
      <c r="H87" t="s">
        <v>284</v>
      </c>
      <c r="I87" t="s">
        <v>291</v>
      </c>
      <c r="J87">
        <v>308</v>
      </c>
      <c r="K87">
        <f t="shared" si="2"/>
        <v>1</v>
      </c>
      <c r="L87">
        <f t="shared" si="3"/>
        <v>0</v>
      </c>
    </row>
    <row r="88" spans="8:12" x14ac:dyDescent="0.25">
      <c r="H88" t="s">
        <v>287</v>
      </c>
      <c r="I88" t="s">
        <v>285</v>
      </c>
      <c r="J88">
        <v>267</v>
      </c>
      <c r="K88">
        <f t="shared" si="2"/>
        <v>0</v>
      </c>
      <c r="L88">
        <f t="shared" si="3"/>
        <v>1</v>
      </c>
    </row>
    <row r="89" spans="8:12" x14ac:dyDescent="0.25">
      <c r="H89" t="s">
        <v>287</v>
      </c>
      <c r="I89" t="s">
        <v>291</v>
      </c>
      <c r="J89">
        <v>193</v>
      </c>
      <c r="K89">
        <f t="shared" si="2"/>
        <v>0</v>
      </c>
      <c r="L89">
        <f t="shared" si="3"/>
        <v>0</v>
      </c>
    </row>
    <row r="90" spans="8:12" x14ac:dyDescent="0.25">
      <c r="H90" t="s">
        <v>284</v>
      </c>
      <c r="I90" t="s">
        <v>285</v>
      </c>
      <c r="J90">
        <v>354</v>
      </c>
      <c r="K90">
        <f t="shared" si="2"/>
        <v>1</v>
      </c>
      <c r="L90">
        <f t="shared" si="3"/>
        <v>1</v>
      </c>
    </row>
    <row r="91" spans="8:12" x14ac:dyDescent="0.25">
      <c r="H91" t="s">
        <v>287</v>
      </c>
      <c r="I91" t="s">
        <v>291</v>
      </c>
      <c r="J91">
        <v>208</v>
      </c>
      <c r="K91">
        <f t="shared" si="2"/>
        <v>0</v>
      </c>
      <c r="L91">
        <f t="shared" si="3"/>
        <v>0</v>
      </c>
    </row>
    <row r="92" spans="8:12" x14ac:dyDescent="0.25">
      <c r="H92" t="s">
        <v>284</v>
      </c>
      <c r="I92" t="s">
        <v>285</v>
      </c>
      <c r="J92">
        <v>357</v>
      </c>
      <c r="K92">
        <f t="shared" si="2"/>
        <v>1</v>
      </c>
      <c r="L92">
        <f t="shared" si="3"/>
        <v>1</v>
      </c>
    </row>
    <row r="93" spans="8:12" x14ac:dyDescent="0.25">
      <c r="H93" t="s">
        <v>287</v>
      </c>
      <c r="I93" t="s">
        <v>291</v>
      </c>
      <c r="J93">
        <v>200</v>
      </c>
      <c r="K93">
        <f t="shared" si="2"/>
        <v>0</v>
      </c>
      <c r="L93">
        <f t="shared" si="3"/>
        <v>0</v>
      </c>
    </row>
    <row r="94" spans="8:12" x14ac:dyDescent="0.25">
      <c r="H94" t="s">
        <v>284</v>
      </c>
      <c r="I94" t="s">
        <v>291</v>
      </c>
      <c r="J94">
        <v>288</v>
      </c>
      <c r="K94">
        <f t="shared" si="2"/>
        <v>1</v>
      </c>
      <c r="L94">
        <f t="shared" si="3"/>
        <v>0</v>
      </c>
    </row>
    <row r="95" spans="8:12" x14ac:dyDescent="0.25">
      <c r="H95" t="s">
        <v>287</v>
      </c>
      <c r="I95" t="s">
        <v>285</v>
      </c>
      <c r="J95">
        <v>260</v>
      </c>
      <c r="K95">
        <f t="shared" si="2"/>
        <v>0</v>
      </c>
      <c r="L95">
        <f t="shared" si="3"/>
        <v>1</v>
      </c>
    </row>
    <row r="96" spans="8:12" x14ac:dyDescent="0.25">
      <c r="H96" t="s">
        <v>284</v>
      </c>
      <c r="I96" t="s">
        <v>285</v>
      </c>
      <c r="J96">
        <v>357</v>
      </c>
      <c r="K96">
        <f t="shared" si="2"/>
        <v>1</v>
      </c>
      <c r="L96">
        <f t="shared" si="3"/>
        <v>1</v>
      </c>
    </row>
    <row r="97" spans="8:12" x14ac:dyDescent="0.25">
      <c r="H97" t="s">
        <v>287</v>
      </c>
      <c r="I97" t="s">
        <v>285</v>
      </c>
      <c r="J97">
        <v>262</v>
      </c>
      <c r="K97">
        <f t="shared" si="2"/>
        <v>0</v>
      </c>
      <c r="L97">
        <f t="shared" si="3"/>
        <v>1</v>
      </c>
    </row>
    <row r="98" spans="8:12" x14ac:dyDescent="0.25">
      <c r="H98" t="s">
        <v>284</v>
      </c>
      <c r="I98" t="s">
        <v>285</v>
      </c>
      <c r="J98">
        <v>357</v>
      </c>
      <c r="K98">
        <f t="shared" si="2"/>
        <v>1</v>
      </c>
      <c r="L98">
        <f t="shared" si="3"/>
        <v>1</v>
      </c>
    </row>
    <row r="99" spans="8:12" x14ac:dyDescent="0.25">
      <c r="H99" t="s">
        <v>287</v>
      </c>
      <c r="I99" t="s">
        <v>291</v>
      </c>
      <c r="J99">
        <v>205</v>
      </c>
      <c r="K99">
        <f t="shared" si="2"/>
        <v>0</v>
      </c>
      <c r="L99">
        <f t="shared" si="3"/>
        <v>0</v>
      </c>
    </row>
    <row r="100" spans="8:12" x14ac:dyDescent="0.25">
      <c r="H100" t="s">
        <v>284</v>
      </c>
      <c r="I100" t="s">
        <v>285</v>
      </c>
      <c r="J100">
        <v>364</v>
      </c>
      <c r="K100">
        <f t="shared" si="2"/>
        <v>1</v>
      </c>
      <c r="L100">
        <f t="shared" si="3"/>
        <v>1</v>
      </c>
    </row>
    <row r="101" spans="8:12" x14ac:dyDescent="0.25">
      <c r="H101" t="s">
        <v>287</v>
      </c>
      <c r="I101" t="s">
        <v>291</v>
      </c>
      <c r="J101">
        <v>207</v>
      </c>
      <c r="K101">
        <f t="shared" si="2"/>
        <v>0</v>
      </c>
      <c r="L101">
        <f t="shared" si="3"/>
        <v>0</v>
      </c>
    </row>
    <row r="102" spans="8:12" x14ac:dyDescent="0.25">
      <c r="H102" t="s">
        <v>284</v>
      </c>
      <c r="I102" t="s">
        <v>285</v>
      </c>
      <c r="J102">
        <v>357</v>
      </c>
      <c r="K102">
        <f t="shared" si="2"/>
        <v>1</v>
      </c>
      <c r="L102">
        <f t="shared" si="3"/>
        <v>1</v>
      </c>
    </row>
    <row r="103" spans="8:12" x14ac:dyDescent="0.25">
      <c r="H103" t="s">
        <v>284</v>
      </c>
      <c r="I103" t="s">
        <v>291</v>
      </c>
      <c r="J103">
        <v>293</v>
      </c>
      <c r="K103">
        <f t="shared" si="2"/>
        <v>1</v>
      </c>
      <c r="L103">
        <f t="shared" si="3"/>
        <v>0</v>
      </c>
    </row>
    <row r="104" spans="8:12" x14ac:dyDescent="0.25">
      <c r="H104" t="s">
        <v>284</v>
      </c>
      <c r="I104" t="s">
        <v>285</v>
      </c>
      <c r="J104">
        <v>358</v>
      </c>
      <c r="K104">
        <f t="shared" si="2"/>
        <v>1</v>
      </c>
      <c r="L104">
        <f t="shared" si="3"/>
        <v>1</v>
      </c>
    </row>
    <row r="105" spans="8:12" x14ac:dyDescent="0.25">
      <c r="H105" t="s">
        <v>287</v>
      </c>
      <c r="I105" t="s">
        <v>285</v>
      </c>
      <c r="J105">
        <v>258</v>
      </c>
      <c r="K105">
        <f t="shared" si="2"/>
        <v>0</v>
      </c>
      <c r="L105">
        <f t="shared" si="3"/>
        <v>1</v>
      </c>
    </row>
    <row r="106" spans="8:12" x14ac:dyDescent="0.25">
      <c r="H106" t="s">
        <v>287</v>
      </c>
      <c r="I106" t="s">
        <v>291</v>
      </c>
      <c r="J106">
        <v>205</v>
      </c>
      <c r="K106">
        <f t="shared" si="2"/>
        <v>0</v>
      </c>
      <c r="L106">
        <f t="shared" si="3"/>
        <v>0</v>
      </c>
    </row>
    <row r="107" spans="8:12" x14ac:dyDescent="0.25">
      <c r="H107" t="s">
        <v>284</v>
      </c>
      <c r="I107" t="s">
        <v>291</v>
      </c>
      <c r="J107">
        <v>290</v>
      </c>
      <c r="K107">
        <f t="shared" si="2"/>
        <v>1</v>
      </c>
      <c r="L107">
        <f t="shared" si="3"/>
        <v>0</v>
      </c>
    </row>
    <row r="108" spans="8:12" x14ac:dyDescent="0.25">
      <c r="H108" t="s">
        <v>287</v>
      </c>
      <c r="I108" t="s">
        <v>285</v>
      </c>
      <c r="J108">
        <v>255</v>
      </c>
      <c r="K108">
        <f t="shared" si="2"/>
        <v>0</v>
      </c>
      <c r="L108">
        <f t="shared" si="3"/>
        <v>1</v>
      </c>
    </row>
    <row r="109" spans="8:12" x14ac:dyDescent="0.25">
      <c r="H109" t="s">
        <v>287</v>
      </c>
      <c r="I109" t="s">
        <v>285</v>
      </c>
      <c r="J109">
        <v>265</v>
      </c>
      <c r="K109">
        <f t="shared" si="2"/>
        <v>0</v>
      </c>
      <c r="L109">
        <f t="shared" si="3"/>
        <v>1</v>
      </c>
    </row>
    <row r="110" spans="8:12" x14ac:dyDescent="0.25">
      <c r="H110" t="s">
        <v>284</v>
      </c>
      <c r="I110" t="s">
        <v>291</v>
      </c>
      <c r="J110">
        <v>303</v>
      </c>
      <c r="K110">
        <f t="shared" si="2"/>
        <v>1</v>
      </c>
      <c r="L110">
        <f t="shared" si="3"/>
        <v>0</v>
      </c>
    </row>
    <row r="111" spans="8:12" x14ac:dyDescent="0.25">
      <c r="H111" t="s">
        <v>287</v>
      </c>
      <c r="I111" t="s">
        <v>285</v>
      </c>
      <c r="J111">
        <v>264</v>
      </c>
      <c r="K111">
        <f t="shared" si="2"/>
        <v>0</v>
      </c>
      <c r="L111">
        <f t="shared" si="3"/>
        <v>1</v>
      </c>
    </row>
    <row r="112" spans="8:12" x14ac:dyDescent="0.25">
      <c r="H112" t="s">
        <v>287</v>
      </c>
      <c r="I112" t="s">
        <v>285</v>
      </c>
      <c r="J112">
        <v>264</v>
      </c>
      <c r="K112">
        <f t="shared" si="2"/>
        <v>0</v>
      </c>
      <c r="L112">
        <f t="shared" si="3"/>
        <v>1</v>
      </c>
    </row>
    <row r="113" spans="8:12" x14ac:dyDescent="0.25">
      <c r="H113" t="s">
        <v>284</v>
      </c>
      <c r="I113" t="s">
        <v>291</v>
      </c>
      <c r="J113">
        <v>291</v>
      </c>
      <c r="K113">
        <f t="shared" si="2"/>
        <v>1</v>
      </c>
      <c r="L113">
        <f t="shared" si="3"/>
        <v>0</v>
      </c>
    </row>
    <row r="114" spans="8:12" x14ac:dyDescent="0.25">
      <c r="H114" t="s">
        <v>287</v>
      </c>
      <c r="I114" t="s">
        <v>285</v>
      </c>
      <c r="J114">
        <v>254</v>
      </c>
      <c r="K114">
        <f t="shared" si="2"/>
        <v>0</v>
      </c>
      <c r="L114">
        <f t="shared" si="3"/>
        <v>1</v>
      </c>
    </row>
    <row r="115" spans="8:12" x14ac:dyDescent="0.25">
      <c r="H115" t="s">
        <v>287</v>
      </c>
      <c r="I115" t="s">
        <v>291</v>
      </c>
      <c r="J115">
        <v>188</v>
      </c>
      <c r="K115">
        <f t="shared" si="2"/>
        <v>0</v>
      </c>
      <c r="L115">
        <f t="shared" si="3"/>
        <v>0</v>
      </c>
    </row>
    <row r="116" spans="8:12" x14ac:dyDescent="0.25">
      <c r="H116" t="s">
        <v>287</v>
      </c>
      <c r="I116" t="s">
        <v>291</v>
      </c>
      <c r="J116">
        <v>195</v>
      </c>
      <c r="K116">
        <f t="shared" si="2"/>
        <v>0</v>
      </c>
      <c r="L116">
        <f t="shared" si="3"/>
        <v>0</v>
      </c>
    </row>
    <row r="117" spans="8:12" x14ac:dyDescent="0.25">
      <c r="H117" t="s">
        <v>284</v>
      </c>
      <c r="I117" t="s">
        <v>285</v>
      </c>
      <c r="J117">
        <v>359</v>
      </c>
      <c r="K117">
        <f t="shared" si="2"/>
        <v>1</v>
      </c>
      <c r="L117">
        <f t="shared" si="3"/>
        <v>1</v>
      </c>
    </row>
    <row r="118" spans="8:12" x14ac:dyDescent="0.25">
      <c r="H118" t="s">
        <v>287</v>
      </c>
      <c r="I118" t="s">
        <v>285</v>
      </c>
      <c r="J118">
        <v>253</v>
      </c>
      <c r="K118">
        <f t="shared" si="2"/>
        <v>0</v>
      </c>
      <c r="L118">
        <f t="shared" si="3"/>
        <v>1</v>
      </c>
    </row>
    <row r="119" spans="8:12" x14ac:dyDescent="0.25">
      <c r="H119" t="s">
        <v>284</v>
      </c>
      <c r="I119" t="s">
        <v>285</v>
      </c>
      <c r="J119">
        <v>361</v>
      </c>
      <c r="K119">
        <f t="shared" si="2"/>
        <v>1</v>
      </c>
      <c r="L119">
        <f t="shared" si="3"/>
        <v>1</v>
      </c>
    </row>
    <row r="120" spans="8:12" x14ac:dyDescent="0.25">
      <c r="H120" t="s">
        <v>287</v>
      </c>
      <c r="I120" t="s">
        <v>285</v>
      </c>
      <c r="J120">
        <v>258</v>
      </c>
      <c r="K120">
        <f t="shared" si="2"/>
        <v>0</v>
      </c>
      <c r="L120">
        <f t="shared" si="3"/>
        <v>1</v>
      </c>
    </row>
    <row r="121" spans="8:12" x14ac:dyDescent="0.25">
      <c r="H121" t="s">
        <v>287</v>
      </c>
      <c r="I121" t="s">
        <v>291</v>
      </c>
      <c r="J121">
        <v>200</v>
      </c>
      <c r="K121">
        <f t="shared" si="2"/>
        <v>0</v>
      </c>
      <c r="L121">
        <f t="shared" si="3"/>
        <v>0</v>
      </c>
    </row>
    <row r="122" spans="8:12" x14ac:dyDescent="0.25">
      <c r="H122" t="s">
        <v>287</v>
      </c>
      <c r="I122" t="s">
        <v>285</v>
      </c>
      <c r="J122">
        <v>274</v>
      </c>
      <c r="K122">
        <f t="shared" si="2"/>
        <v>0</v>
      </c>
      <c r="L122">
        <f t="shared" si="3"/>
        <v>1</v>
      </c>
    </row>
    <row r="123" spans="8:12" x14ac:dyDescent="0.25">
      <c r="H123" t="s">
        <v>287</v>
      </c>
      <c r="I123" t="s">
        <v>291</v>
      </c>
      <c r="J123">
        <v>192</v>
      </c>
      <c r="K123">
        <f t="shared" si="2"/>
        <v>0</v>
      </c>
      <c r="L123">
        <f t="shared" si="3"/>
        <v>0</v>
      </c>
    </row>
    <row r="124" spans="8:12" x14ac:dyDescent="0.25">
      <c r="H124" t="s">
        <v>287</v>
      </c>
      <c r="I124" t="s">
        <v>285</v>
      </c>
      <c r="J124">
        <v>250</v>
      </c>
      <c r="K124">
        <f t="shared" si="2"/>
        <v>0</v>
      </c>
      <c r="L124">
        <f t="shared" si="3"/>
        <v>1</v>
      </c>
    </row>
    <row r="125" spans="8:12" x14ac:dyDescent="0.25">
      <c r="H125" t="s">
        <v>287</v>
      </c>
      <c r="I125" t="s">
        <v>291</v>
      </c>
      <c r="J125">
        <v>187</v>
      </c>
      <c r="K125">
        <f t="shared" si="2"/>
        <v>0</v>
      </c>
      <c r="L125">
        <f t="shared" si="3"/>
        <v>0</v>
      </c>
    </row>
    <row r="126" spans="8:12" x14ac:dyDescent="0.25">
      <c r="H126" t="s">
        <v>287</v>
      </c>
      <c r="I126" t="s">
        <v>285</v>
      </c>
      <c r="J126">
        <v>258</v>
      </c>
      <c r="K126">
        <f t="shared" si="2"/>
        <v>0</v>
      </c>
      <c r="L126">
        <f t="shared" si="3"/>
        <v>1</v>
      </c>
    </row>
    <row r="127" spans="8:12" x14ac:dyDescent="0.25">
      <c r="H127" t="s">
        <v>287</v>
      </c>
      <c r="I127" t="s">
        <v>291</v>
      </c>
      <c r="J127">
        <v>192</v>
      </c>
      <c r="K127">
        <f t="shared" si="2"/>
        <v>0</v>
      </c>
      <c r="L127">
        <f t="shared" si="3"/>
        <v>0</v>
      </c>
    </row>
    <row r="128" spans="8:12" x14ac:dyDescent="0.25">
      <c r="H128" t="s">
        <v>287</v>
      </c>
      <c r="I128" t="s">
        <v>285</v>
      </c>
      <c r="J128">
        <v>268</v>
      </c>
      <c r="K128">
        <f t="shared" si="2"/>
        <v>0</v>
      </c>
      <c r="L128">
        <f t="shared" si="3"/>
        <v>1</v>
      </c>
    </row>
    <row r="129" spans="8:12" x14ac:dyDescent="0.25">
      <c r="H129" t="s">
        <v>287</v>
      </c>
      <c r="I129" t="s">
        <v>291</v>
      </c>
      <c r="J129">
        <v>186</v>
      </c>
      <c r="K129">
        <f t="shared" si="2"/>
        <v>0</v>
      </c>
      <c r="L129">
        <f t="shared" si="3"/>
        <v>0</v>
      </c>
    </row>
    <row r="130" spans="8:12" x14ac:dyDescent="0.25">
      <c r="H130" t="s">
        <v>287</v>
      </c>
      <c r="I130" t="s">
        <v>291</v>
      </c>
      <c r="J130">
        <v>213</v>
      </c>
      <c r="K130">
        <f t="shared" si="2"/>
        <v>0</v>
      </c>
      <c r="L130">
        <f t="shared" si="3"/>
        <v>0</v>
      </c>
    </row>
    <row r="131" spans="8:12" x14ac:dyDescent="0.25">
      <c r="H131" t="s">
        <v>284</v>
      </c>
      <c r="I131" t="s">
        <v>291</v>
      </c>
      <c r="J131">
        <v>313</v>
      </c>
      <c r="K131">
        <f t="shared" si="2"/>
        <v>1</v>
      </c>
      <c r="L131">
        <f t="shared" si="3"/>
        <v>0</v>
      </c>
    </row>
    <row r="132" spans="8:12" x14ac:dyDescent="0.25">
      <c r="H132" t="s">
        <v>287</v>
      </c>
      <c r="I132" t="s">
        <v>291</v>
      </c>
      <c r="J132">
        <v>213</v>
      </c>
      <c r="K132">
        <f t="shared" ref="K132:K195" si="4">IF(H132="weekend",1,0)</f>
        <v>0</v>
      </c>
      <c r="L132">
        <f t="shared" ref="L132:L195" si="5">IF(I132="sunny",1,0)</f>
        <v>0</v>
      </c>
    </row>
    <row r="133" spans="8:12" x14ac:dyDescent="0.25">
      <c r="H133" t="s">
        <v>287</v>
      </c>
      <c r="I133" t="s">
        <v>285</v>
      </c>
      <c r="J133">
        <v>257</v>
      </c>
      <c r="K133">
        <f t="shared" si="4"/>
        <v>0</v>
      </c>
      <c r="L133">
        <f t="shared" si="5"/>
        <v>1</v>
      </c>
    </row>
    <row r="134" spans="8:12" x14ac:dyDescent="0.25">
      <c r="H134" t="s">
        <v>284</v>
      </c>
      <c r="I134" t="s">
        <v>285</v>
      </c>
      <c r="J134">
        <v>352</v>
      </c>
      <c r="K134">
        <f t="shared" si="4"/>
        <v>1</v>
      </c>
      <c r="L134">
        <f t="shared" si="5"/>
        <v>1</v>
      </c>
    </row>
    <row r="135" spans="8:12" x14ac:dyDescent="0.25">
      <c r="H135" t="s">
        <v>284</v>
      </c>
      <c r="I135" t="s">
        <v>291</v>
      </c>
      <c r="J135">
        <v>303</v>
      </c>
      <c r="K135">
        <f t="shared" si="4"/>
        <v>1</v>
      </c>
      <c r="L135">
        <f t="shared" si="5"/>
        <v>0</v>
      </c>
    </row>
    <row r="136" spans="8:12" x14ac:dyDescent="0.25">
      <c r="H136" t="s">
        <v>284</v>
      </c>
      <c r="I136" t="s">
        <v>285</v>
      </c>
      <c r="J136">
        <v>354</v>
      </c>
      <c r="K136">
        <f t="shared" si="4"/>
        <v>1</v>
      </c>
      <c r="L136">
        <f t="shared" si="5"/>
        <v>1</v>
      </c>
    </row>
    <row r="137" spans="8:12" x14ac:dyDescent="0.25">
      <c r="H137" t="s">
        <v>287</v>
      </c>
      <c r="I137" t="s">
        <v>285</v>
      </c>
      <c r="J137">
        <v>253</v>
      </c>
      <c r="K137">
        <f t="shared" si="4"/>
        <v>0</v>
      </c>
      <c r="L137">
        <f t="shared" si="5"/>
        <v>1</v>
      </c>
    </row>
    <row r="138" spans="8:12" x14ac:dyDescent="0.25">
      <c r="H138" t="s">
        <v>287</v>
      </c>
      <c r="I138" t="s">
        <v>285</v>
      </c>
      <c r="J138">
        <v>275</v>
      </c>
      <c r="K138">
        <f t="shared" si="4"/>
        <v>0</v>
      </c>
      <c r="L138">
        <f t="shared" si="5"/>
        <v>1</v>
      </c>
    </row>
    <row r="139" spans="8:12" x14ac:dyDescent="0.25">
      <c r="H139" t="s">
        <v>284</v>
      </c>
      <c r="I139" t="s">
        <v>291</v>
      </c>
      <c r="J139">
        <v>299</v>
      </c>
      <c r="K139">
        <f t="shared" si="4"/>
        <v>1</v>
      </c>
      <c r="L139">
        <f t="shared" si="5"/>
        <v>0</v>
      </c>
    </row>
    <row r="140" spans="8:12" x14ac:dyDescent="0.25">
      <c r="H140" t="s">
        <v>287</v>
      </c>
      <c r="I140" t="s">
        <v>285</v>
      </c>
      <c r="J140">
        <v>245</v>
      </c>
      <c r="K140">
        <f t="shared" si="4"/>
        <v>0</v>
      </c>
      <c r="L140">
        <f t="shared" si="5"/>
        <v>1</v>
      </c>
    </row>
    <row r="141" spans="8:12" x14ac:dyDescent="0.25">
      <c r="H141" t="s">
        <v>287</v>
      </c>
      <c r="I141" t="s">
        <v>285</v>
      </c>
      <c r="J141">
        <v>270</v>
      </c>
      <c r="K141">
        <f t="shared" si="4"/>
        <v>0</v>
      </c>
      <c r="L141">
        <f t="shared" si="5"/>
        <v>1</v>
      </c>
    </row>
    <row r="142" spans="8:12" x14ac:dyDescent="0.25">
      <c r="H142" t="s">
        <v>287</v>
      </c>
      <c r="I142" t="s">
        <v>285</v>
      </c>
      <c r="J142">
        <v>256</v>
      </c>
      <c r="K142">
        <f t="shared" si="4"/>
        <v>0</v>
      </c>
      <c r="L142">
        <f t="shared" si="5"/>
        <v>1</v>
      </c>
    </row>
    <row r="143" spans="8:12" x14ac:dyDescent="0.25">
      <c r="H143" t="s">
        <v>287</v>
      </c>
      <c r="I143" t="s">
        <v>291</v>
      </c>
      <c r="J143">
        <v>197</v>
      </c>
      <c r="K143">
        <f t="shared" si="4"/>
        <v>0</v>
      </c>
      <c r="L143">
        <f t="shared" si="5"/>
        <v>0</v>
      </c>
    </row>
    <row r="144" spans="8:12" x14ac:dyDescent="0.25">
      <c r="H144" t="s">
        <v>284</v>
      </c>
      <c r="I144" t="s">
        <v>285</v>
      </c>
      <c r="J144">
        <v>375</v>
      </c>
      <c r="K144">
        <f t="shared" si="4"/>
        <v>1</v>
      </c>
      <c r="L144">
        <f t="shared" si="5"/>
        <v>1</v>
      </c>
    </row>
    <row r="145" spans="8:12" x14ac:dyDescent="0.25">
      <c r="H145" t="s">
        <v>287</v>
      </c>
      <c r="I145" t="s">
        <v>285</v>
      </c>
      <c r="J145">
        <v>246</v>
      </c>
      <c r="K145">
        <f t="shared" si="4"/>
        <v>0</v>
      </c>
      <c r="L145">
        <f t="shared" si="5"/>
        <v>1</v>
      </c>
    </row>
    <row r="146" spans="8:12" x14ac:dyDescent="0.25">
      <c r="H146" t="s">
        <v>287</v>
      </c>
      <c r="I146" t="s">
        <v>291</v>
      </c>
      <c r="J146">
        <v>185</v>
      </c>
      <c r="K146">
        <f t="shared" si="4"/>
        <v>0</v>
      </c>
      <c r="L146">
        <f t="shared" si="5"/>
        <v>0</v>
      </c>
    </row>
    <row r="147" spans="8:12" x14ac:dyDescent="0.25">
      <c r="H147" t="s">
        <v>287</v>
      </c>
      <c r="I147" t="s">
        <v>291</v>
      </c>
      <c r="J147">
        <v>195</v>
      </c>
      <c r="K147">
        <f t="shared" si="4"/>
        <v>0</v>
      </c>
      <c r="L147">
        <f t="shared" si="5"/>
        <v>0</v>
      </c>
    </row>
    <row r="148" spans="8:12" x14ac:dyDescent="0.25">
      <c r="H148" t="s">
        <v>287</v>
      </c>
      <c r="I148" t="s">
        <v>285</v>
      </c>
      <c r="J148">
        <v>257</v>
      </c>
      <c r="K148">
        <f t="shared" si="4"/>
        <v>0</v>
      </c>
      <c r="L148">
        <f t="shared" si="5"/>
        <v>1</v>
      </c>
    </row>
    <row r="149" spans="8:12" x14ac:dyDescent="0.25">
      <c r="H149" t="s">
        <v>287</v>
      </c>
      <c r="I149" t="s">
        <v>285</v>
      </c>
      <c r="J149">
        <v>270</v>
      </c>
      <c r="K149">
        <f t="shared" si="4"/>
        <v>0</v>
      </c>
      <c r="L149">
        <f t="shared" si="5"/>
        <v>1</v>
      </c>
    </row>
    <row r="150" spans="8:12" x14ac:dyDescent="0.25">
      <c r="H150" t="s">
        <v>284</v>
      </c>
      <c r="I150" t="s">
        <v>291</v>
      </c>
      <c r="J150">
        <v>297</v>
      </c>
      <c r="K150">
        <f t="shared" si="4"/>
        <v>1</v>
      </c>
      <c r="L150">
        <f t="shared" si="5"/>
        <v>0</v>
      </c>
    </row>
    <row r="151" spans="8:12" x14ac:dyDescent="0.25">
      <c r="H151" t="s">
        <v>284</v>
      </c>
      <c r="I151" t="s">
        <v>285</v>
      </c>
      <c r="J151">
        <v>356</v>
      </c>
      <c r="K151">
        <f t="shared" si="4"/>
        <v>1</v>
      </c>
      <c r="L151">
        <f t="shared" si="5"/>
        <v>1</v>
      </c>
    </row>
    <row r="152" spans="8:12" x14ac:dyDescent="0.25">
      <c r="H152" t="s">
        <v>284</v>
      </c>
      <c r="I152" t="s">
        <v>291</v>
      </c>
      <c r="J152">
        <v>296</v>
      </c>
      <c r="K152">
        <f t="shared" si="4"/>
        <v>1</v>
      </c>
      <c r="L152">
        <f t="shared" si="5"/>
        <v>0</v>
      </c>
    </row>
    <row r="153" spans="8:12" x14ac:dyDescent="0.25">
      <c r="H153" t="s">
        <v>287</v>
      </c>
      <c r="I153" t="s">
        <v>285</v>
      </c>
      <c r="J153">
        <v>265</v>
      </c>
      <c r="K153">
        <f t="shared" si="4"/>
        <v>0</v>
      </c>
      <c r="L153">
        <f t="shared" si="5"/>
        <v>1</v>
      </c>
    </row>
    <row r="154" spans="8:12" x14ac:dyDescent="0.25">
      <c r="H154" t="s">
        <v>287</v>
      </c>
      <c r="I154" t="s">
        <v>291</v>
      </c>
      <c r="J154">
        <v>211</v>
      </c>
      <c r="K154">
        <f t="shared" si="4"/>
        <v>0</v>
      </c>
      <c r="L154">
        <f t="shared" si="5"/>
        <v>0</v>
      </c>
    </row>
    <row r="155" spans="8:12" x14ac:dyDescent="0.25">
      <c r="H155" t="s">
        <v>284</v>
      </c>
      <c r="I155" t="s">
        <v>291</v>
      </c>
      <c r="J155">
        <v>299</v>
      </c>
      <c r="K155">
        <f t="shared" si="4"/>
        <v>1</v>
      </c>
      <c r="L155">
        <f t="shared" si="5"/>
        <v>0</v>
      </c>
    </row>
    <row r="156" spans="8:12" x14ac:dyDescent="0.25">
      <c r="H156" t="s">
        <v>284</v>
      </c>
      <c r="I156" t="s">
        <v>291</v>
      </c>
      <c r="J156">
        <v>303</v>
      </c>
      <c r="K156">
        <f t="shared" si="4"/>
        <v>1</v>
      </c>
      <c r="L156">
        <f t="shared" si="5"/>
        <v>0</v>
      </c>
    </row>
    <row r="157" spans="8:12" x14ac:dyDescent="0.25">
      <c r="H157" t="s">
        <v>287</v>
      </c>
      <c r="I157" t="s">
        <v>285</v>
      </c>
      <c r="J157">
        <v>261</v>
      </c>
      <c r="K157">
        <f t="shared" si="4"/>
        <v>0</v>
      </c>
      <c r="L157">
        <f t="shared" si="5"/>
        <v>1</v>
      </c>
    </row>
    <row r="158" spans="8:12" x14ac:dyDescent="0.25">
      <c r="H158" t="s">
        <v>287</v>
      </c>
      <c r="I158" t="s">
        <v>291</v>
      </c>
      <c r="J158">
        <v>208</v>
      </c>
      <c r="K158">
        <f t="shared" si="4"/>
        <v>0</v>
      </c>
      <c r="L158">
        <f t="shared" si="5"/>
        <v>0</v>
      </c>
    </row>
    <row r="159" spans="8:12" x14ac:dyDescent="0.25">
      <c r="H159" t="s">
        <v>284</v>
      </c>
      <c r="I159" t="s">
        <v>291</v>
      </c>
      <c r="J159">
        <v>296</v>
      </c>
      <c r="K159">
        <f t="shared" si="4"/>
        <v>1</v>
      </c>
      <c r="L159">
        <f t="shared" si="5"/>
        <v>0</v>
      </c>
    </row>
    <row r="160" spans="8:12" x14ac:dyDescent="0.25">
      <c r="H160" t="s">
        <v>287</v>
      </c>
      <c r="I160" t="s">
        <v>291</v>
      </c>
      <c r="J160">
        <v>185</v>
      </c>
      <c r="K160">
        <f t="shared" si="4"/>
        <v>0</v>
      </c>
      <c r="L160">
        <f t="shared" si="5"/>
        <v>0</v>
      </c>
    </row>
    <row r="161" spans="8:12" x14ac:dyDescent="0.25">
      <c r="H161" t="s">
        <v>284</v>
      </c>
      <c r="I161" t="s">
        <v>285</v>
      </c>
      <c r="J161">
        <v>360</v>
      </c>
      <c r="K161">
        <f t="shared" si="4"/>
        <v>1</v>
      </c>
      <c r="L161">
        <f t="shared" si="5"/>
        <v>1</v>
      </c>
    </row>
    <row r="162" spans="8:12" x14ac:dyDescent="0.25">
      <c r="H162" t="s">
        <v>287</v>
      </c>
      <c r="I162" t="s">
        <v>291</v>
      </c>
      <c r="J162">
        <v>185</v>
      </c>
      <c r="K162">
        <f t="shared" si="4"/>
        <v>0</v>
      </c>
      <c r="L162">
        <f t="shared" si="5"/>
        <v>0</v>
      </c>
    </row>
    <row r="163" spans="8:12" x14ac:dyDescent="0.25">
      <c r="H163" t="s">
        <v>287</v>
      </c>
      <c r="I163" t="s">
        <v>291</v>
      </c>
      <c r="J163">
        <v>189</v>
      </c>
      <c r="K163">
        <f t="shared" si="4"/>
        <v>0</v>
      </c>
      <c r="L163">
        <f t="shared" si="5"/>
        <v>0</v>
      </c>
    </row>
    <row r="164" spans="8:12" x14ac:dyDescent="0.25">
      <c r="H164" t="s">
        <v>284</v>
      </c>
      <c r="I164" t="s">
        <v>291</v>
      </c>
      <c r="J164">
        <v>299</v>
      </c>
      <c r="K164">
        <f t="shared" si="4"/>
        <v>1</v>
      </c>
      <c r="L164">
        <f t="shared" si="5"/>
        <v>0</v>
      </c>
    </row>
    <row r="165" spans="8:12" x14ac:dyDescent="0.25">
      <c r="H165" t="s">
        <v>287</v>
      </c>
      <c r="I165" t="s">
        <v>291</v>
      </c>
      <c r="J165">
        <v>193</v>
      </c>
      <c r="K165">
        <f t="shared" si="4"/>
        <v>0</v>
      </c>
      <c r="L165">
        <f t="shared" si="5"/>
        <v>0</v>
      </c>
    </row>
    <row r="166" spans="8:12" x14ac:dyDescent="0.25">
      <c r="H166" t="s">
        <v>287</v>
      </c>
      <c r="I166" t="s">
        <v>291</v>
      </c>
      <c r="J166">
        <v>191</v>
      </c>
      <c r="K166">
        <f t="shared" si="4"/>
        <v>0</v>
      </c>
      <c r="L166">
        <f t="shared" si="5"/>
        <v>0</v>
      </c>
    </row>
    <row r="167" spans="8:12" x14ac:dyDescent="0.25">
      <c r="H167" t="s">
        <v>287</v>
      </c>
      <c r="I167" t="s">
        <v>285</v>
      </c>
      <c r="J167">
        <v>267</v>
      </c>
      <c r="K167">
        <f t="shared" si="4"/>
        <v>0</v>
      </c>
      <c r="L167">
        <f t="shared" si="5"/>
        <v>1</v>
      </c>
    </row>
    <row r="168" spans="8:12" x14ac:dyDescent="0.25">
      <c r="H168" t="s">
        <v>287</v>
      </c>
      <c r="I168" t="s">
        <v>291</v>
      </c>
      <c r="J168">
        <v>213</v>
      </c>
      <c r="K168">
        <f t="shared" si="4"/>
        <v>0</v>
      </c>
      <c r="L168">
        <f t="shared" si="5"/>
        <v>0</v>
      </c>
    </row>
    <row r="169" spans="8:12" x14ac:dyDescent="0.25">
      <c r="H169" t="s">
        <v>287</v>
      </c>
      <c r="I169" t="s">
        <v>285</v>
      </c>
      <c r="J169">
        <v>253</v>
      </c>
      <c r="K169">
        <f t="shared" si="4"/>
        <v>0</v>
      </c>
      <c r="L169">
        <f t="shared" si="5"/>
        <v>1</v>
      </c>
    </row>
    <row r="170" spans="8:12" x14ac:dyDescent="0.25">
      <c r="H170" t="s">
        <v>287</v>
      </c>
      <c r="I170" t="s">
        <v>291</v>
      </c>
      <c r="J170">
        <v>205</v>
      </c>
      <c r="K170">
        <f t="shared" si="4"/>
        <v>0</v>
      </c>
      <c r="L170">
        <f t="shared" si="5"/>
        <v>0</v>
      </c>
    </row>
    <row r="171" spans="8:12" x14ac:dyDescent="0.25">
      <c r="H171" t="s">
        <v>284</v>
      </c>
      <c r="I171" t="s">
        <v>291</v>
      </c>
      <c r="J171">
        <v>294</v>
      </c>
      <c r="K171">
        <f t="shared" si="4"/>
        <v>1</v>
      </c>
      <c r="L171">
        <f t="shared" si="5"/>
        <v>0</v>
      </c>
    </row>
    <row r="172" spans="8:12" x14ac:dyDescent="0.25">
      <c r="H172" t="s">
        <v>287</v>
      </c>
      <c r="I172" t="s">
        <v>291</v>
      </c>
      <c r="J172">
        <v>209</v>
      </c>
      <c r="K172">
        <f t="shared" si="4"/>
        <v>0</v>
      </c>
      <c r="L172">
        <f t="shared" si="5"/>
        <v>0</v>
      </c>
    </row>
    <row r="173" spans="8:12" x14ac:dyDescent="0.25">
      <c r="H173" t="s">
        <v>287</v>
      </c>
      <c r="I173" t="s">
        <v>285</v>
      </c>
      <c r="J173">
        <v>258</v>
      </c>
      <c r="K173">
        <f t="shared" si="4"/>
        <v>0</v>
      </c>
      <c r="L173">
        <f t="shared" si="5"/>
        <v>1</v>
      </c>
    </row>
    <row r="174" spans="8:12" x14ac:dyDescent="0.25">
      <c r="H174" t="s">
        <v>287</v>
      </c>
      <c r="I174" t="s">
        <v>291</v>
      </c>
      <c r="J174">
        <v>212</v>
      </c>
      <c r="K174">
        <f t="shared" si="4"/>
        <v>0</v>
      </c>
      <c r="L174">
        <f t="shared" si="5"/>
        <v>0</v>
      </c>
    </row>
    <row r="175" spans="8:12" x14ac:dyDescent="0.25">
      <c r="H175" t="s">
        <v>287</v>
      </c>
      <c r="I175" t="s">
        <v>291</v>
      </c>
      <c r="J175">
        <v>195</v>
      </c>
      <c r="K175">
        <f t="shared" si="4"/>
        <v>0</v>
      </c>
      <c r="L175">
        <f t="shared" si="5"/>
        <v>0</v>
      </c>
    </row>
    <row r="176" spans="8:12" x14ac:dyDescent="0.25">
      <c r="H176" t="s">
        <v>287</v>
      </c>
      <c r="I176" t="s">
        <v>285</v>
      </c>
      <c r="J176">
        <v>247</v>
      </c>
      <c r="K176">
        <f t="shared" si="4"/>
        <v>0</v>
      </c>
      <c r="L176">
        <f t="shared" si="5"/>
        <v>1</v>
      </c>
    </row>
    <row r="177" spans="8:12" x14ac:dyDescent="0.25">
      <c r="H177" t="s">
        <v>287</v>
      </c>
      <c r="I177" t="s">
        <v>291</v>
      </c>
      <c r="J177">
        <v>204</v>
      </c>
      <c r="K177">
        <f t="shared" si="4"/>
        <v>0</v>
      </c>
      <c r="L177">
        <f t="shared" si="5"/>
        <v>0</v>
      </c>
    </row>
    <row r="178" spans="8:12" x14ac:dyDescent="0.25">
      <c r="H178" t="s">
        <v>287</v>
      </c>
      <c r="I178" t="s">
        <v>285</v>
      </c>
      <c r="J178">
        <v>265</v>
      </c>
      <c r="K178">
        <f t="shared" si="4"/>
        <v>0</v>
      </c>
      <c r="L178">
        <f t="shared" si="5"/>
        <v>1</v>
      </c>
    </row>
    <row r="179" spans="8:12" x14ac:dyDescent="0.25">
      <c r="H179" t="s">
        <v>287</v>
      </c>
      <c r="I179" t="s">
        <v>285</v>
      </c>
      <c r="J179">
        <v>251</v>
      </c>
      <c r="K179">
        <f t="shared" si="4"/>
        <v>0</v>
      </c>
      <c r="L179">
        <f t="shared" si="5"/>
        <v>1</v>
      </c>
    </row>
    <row r="180" spans="8:12" x14ac:dyDescent="0.25">
      <c r="H180" t="s">
        <v>284</v>
      </c>
      <c r="I180" t="s">
        <v>291</v>
      </c>
      <c r="J180">
        <v>295</v>
      </c>
      <c r="K180">
        <f t="shared" si="4"/>
        <v>1</v>
      </c>
      <c r="L180">
        <f t="shared" si="5"/>
        <v>0</v>
      </c>
    </row>
    <row r="181" spans="8:12" x14ac:dyDescent="0.25">
      <c r="H181" t="s">
        <v>287</v>
      </c>
      <c r="I181" t="s">
        <v>291</v>
      </c>
      <c r="J181">
        <v>203</v>
      </c>
      <c r="K181">
        <f t="shared" si="4"/>
        <v>0</v>
      </c>
      <c r="L181">
        <f t="shared" si="5"/>
        <v>0</v>
      </c>
    </row>
    <row r="182" spans="8:12" x14ac:dyDescent="0.25">
      <c r="H182" t="s">
        <v>284</v>
      </c>
      <c r="I182" t="s">
        <v>285</v>
      </c>
      <c r="J182">
        <v>373</v>
      </c>
      <c r="K182">
        <f t="shared" si="4"/>
        <v>1</v>
      </c>
      <c r="L182">
        <f t="shared" si="5"/>
        <v>1</v>
      </c>
    </row>
    <row r="183" spans="8:12" x14ac:dyDescent="0.25">
      <c r="H183" t="s">
        <v>287</v>
      </c>
      <c r="I183" t="s">
        <v>291</v>
      </c>
      <c r="J183">
        <v>192</v>
      </c>
      <c r="K183">
        <f t="shared" si="4"/>
        <v>0</v>
      </c>
      <c r="L183">
        <f t="shared" si="5"/>
        <v>0</v>
      </c>
    </row>
    <row r="184" spans="8:12" x14ac:dyDescent="0.25">
      <c r="H184" t="s">
        <v>287</v>
      </c>
      <c r="I184" t="s">
        <v>285</v>
      </c>
      <c r="J184">
        <v>250</v>
      </c>
      <c r="K184">
        <f t="shared" si="4"/>
        <v>0</v>
      </c>
      <c r="L184">
        <f t="shared" si="5"/>
        <v>1</v>
      </c>
    </row>
    <row r="185" spans="8:12" x14ac:dyDescent="0.25">
      <c r="H185" t="s">
        <v>284</v>
      </c>
      <c r="I185" t="s">
        <v>285</v>
      </c>
      <c r="J185">
        <v>356</v>
      </c>
      <c r="K185">
        <f t="shared" si="4"/>
        <v>1</v>
      </c>
      <c r="L185">
        <f t="shared" si="5"/>
        <v>1</v>
      </c>
    </row>
    <row r="186" spans="8:12" x14ac:dyDescent="0.25">
      <c r="H186" t="s">
        <v>287</v>
      </c>
      <c r="I186" t="s">
        <v>285</v>
      </c>
      <c r="J186">
        <v>273</v>
      </c>
      <c r="K186">
        <f t="shared" si="4"/>
        <v>0</v>
      </c>
      <c r="L186">
        <f t="shared" si="5"/>
        <v>1</v>
      </c>
    </row>
    <row r="187" spans="8:12" x14ac:dyDescent="0.25">
      <c r="H187" t="s">
        <v>287</v>
      </c>
      <c r="I187" t="s">
        <v>285</v>
      </c>
      <c r="J187">
        <v>251</v>
      </c>
      <c r="K187">
        <f t="shared" si="4"/>
        <v>0</v>
      </c>
      <c r="L187">
        <f t="shared" si="5"/>
        <v>1</v>
      </c>
    </row>
    <row r="188" spans="8:12" x14ac:dyDescent="0.25">
      <c r="H188" t="s">
        <v>287</v>
      </c>
      <c r="I188" t="s">
        <v>291</v>
      </c>
      <c r="J188">
        <v>202</v>
      </c>
      <c r="K188">
        <f t="shared" si="4"/>
        <v>0</v>
      </c>
      <c r="L188">
        <f t="shared" si="5"/>
        <v>0</v>
      </c>
    </row>
    <row r="189" spans="8:12" x14ac:dyDescent="0.25">
      <c r="H189" t="s">
        <v>284</v>
      </c>
      <c r="I189" t="s">
        <v>291</v>
      </c>
      <c r="J189">
        <v>303</v>
      </c>
      <c r="K189">
        <f t="shared" si="4"/>
        <v>1</v>
      </c>
      <c r="L189">
        <f t="shared" si="5"/>
        <v>0</v>
      </c>
    </row>
    <row r="190" spans="8:12" x14ac:dyDescent="0.25">
      <c r="H190" t="s">
        <v>284</v>
      </c>
      <c r="I190" t="s">
        <v>285</v>
      </c>
      <c r="J190">
        <v>349</v>
      </c>
      <c r="K190">
        <f t="shared" si="4"/>
        <v>1</v>
      </c>
      <c r="L190">
        <f t="shared" si="5"/>
        <v>1</v>
      </c>
    </row>
    <row r="191" spans="8:12" x14ac:dyDescent="0.25">
      <c r="H191" t="s">
        <v>284</v>
      </c>
      <c r="I191" t="s">
        <v>285</v>
      </c>
      <c r="J191">
        <v>355</v>
      </c>
      <c r="K191">
        <f t="shared" si="4"/>
        <v>1</v>
      </c>
      <c r="L191">
        <f t="shared" si="5"/>
        <v>1</v>
      </c>
    </row>
    <row r="192" spans="8:12" x14ac:dyDescent="0.25">
      <c r="H192" t="s">
        <v>287</v>
      </c>
      <c r="I192" t="s">
        <v>285</v>
      </c>
      <c r="J192">
        <v>268</v>
      </c>
      <c r="K192">
        <f t="shared" si="4"/>
        <v>0</v>
      </c>
      <c r="L192">
        <f t="shared" si="5"/>
        <v>1</v>
      </c>
    </row>
    <row r="193" spans="8:12" x14ac:dyDescent="0.25">
      <c r="H193" t="s">
        <v>284</v>
      </c>
      <c r="I193" t="s">
        <v>285</v>
      </c>
      <c r="J193">
        <v>368</v>
      </c>
      <c r="K193">
        <f t="shared" si="4"/>
        <v>1</v>
      </c>
      <c r="L193">
        <f t="shared" si="5"/>
        <v>1</v>
      </c>
    </row>
    <row r="194" spans="8:12" x14ac:dyDescent="0.25">
      <c r="H194" t="s">
        <v>287</v>
      </c>
      <c r="I194" t="s">
        <v>285</v>
      </c>
      <c r="J194">
        <v>249</v>
      </c>
      <c r="K194">
        <f t="shared" si="4"/>
        <v>0</v>
      </c>
      <c r="L194">
        <f t="shared" si="5"/>
        <v>1</v>
      </c>
    </row>
    <row r="195" spans="8:12" x14ac:dyDescent="0.25">
      <c r="H195" t="s">
        <v>287</v>
      </c>
      <c r="I195" t="s">
        <v>285</v>
      </c>
      <c r="J195">
        <v>270</v>
      </c>
      <c r="K195">
        <f t="shared" si="4"/>
        <v>0</v>
      </c>
      <c r="L195">
        <f t="shared" si="5"/>
        <v>1</v>
      </c>
    </row>
    <row r="196" spans="8:12" x14ac:dyDescent="0.25">
      <c r="H196" t="s">
        <v>287</v>
      </c>
      <c r="I196" t="s">
        <v>291</v>
      </c>
      <c r="J196">
        <v>195</v>
      </c>
      <c r="K196">
        <f t="shared" ref="K196:K206" si="6">IF(H196="weekend",1,0)</f>
        <v>0</v>
      </c>
      <c r="L196">
        <f t="shared" ref="L196:L206" si="7">IF(I196="sunny",1,0)</f>
        <v>0</v>
      </c>
    </row>
    <row r="197" spans="8:12" x14ac:dyDescent="0.25">
      <c r="H197" t="s">
        <v>287</v>
      </c>
      <c r="I197" t="s">
        <v>285</v>
      </c>
      <c r="J197">
        <v>270</v>
      </c>
      <c r="K197">
        <f t="shared" si="6"/>
        <v>0</v>
      </c>
      <c r="L197">
        <f t="shared" si="7"/>
        <v>1</v>
      </c>
    </row>
    <row r="198" spans="8:12" x14ac:dyDescent="0.25">
      <c r="H198" t="s">
        <v>287</v>
      </c>
      <c r="I198" t="s">
        <v>285</v>
      </c>
      <c r="J198">
        <v>261</v>
      </c>
      <c r="K198">
        <f t="shared" si="6"/>
        <v>0</v>
      </c>
      <c r="L198">
        <f t="shared" si="7"/>
        <v>1</v>
      </c>
    </row>
    <row r="199" spans="8:12" x14ac:dyDescent="0.25">
      <c r="H199" t="s">
        <v>284</v>
      </c>
      <c r="I199" t="s">
        <v>291</v>
      </c>
      <c r="J199">
        <v>295</v>
      </c>
      <c r="K199">
        <f t="shared" si="6"/>
        <v>1</v>
      </c>
      <c r="L199">
        <f t="shared" si="7"/>
        <v>0</v>
      </c>
    </row>
    <row r="200" spans="8:12" x14ac:dyDescent="0.25">
      <c r="H200" t="s">
        <v>287</v>
      </c>
      <c r="I200" t="s">
        <v>291</v>
      </c>
      <c r="J200">
        <v>185</v>
      </c>
      <c r="K200">
        <f t="shared" si="6"/>
        <v>0</v>
      </c>
      <c r="L200">
        <f t="shared" si="7"/>
        <v>0</v>
      </c>
    </row>
    <row r="201" spans="8:12" x14ac:dyDescent="0.25">
      <c r="H201" t="s">
        <v>287</v>
      </c>
      <c r="I201" t="s">
        <v>291</v>
      </c>
      <c r="J201">
        <v>196</v>
      </c>
      <c r="K201">
        <f t="shared" si="6"/>
        <v>0</v>
      </c>
      <c r="L201">
        <f t="shared" si="7"/>
        <v>0</v>
      </c>
    </row>
    <row r="202" spans="8:12" x14ac:dyDescent="0.25">
      <c r="H202" t="s">
        <v>287</v>
      </c>
      <c r="I202" t="s">
        <v>291</v>
      </c>
      <c r="J202">
        <v>193</v>
      </c>
      <c r="K202">
        <f t="shared" si="6"/>
        <v>0</v>
      </c>
      <c r="L202">
        <f t="shared" si="7"/>
        <v>0</v>
      </c>
    </row>
    <row r="203" spans="8:12" x14ac:dyDescent="0.25">
      <c r="H203" t="s">
        <v>287</v>
      </c>
      <c r="I203" t="s">
        <v>291</v>
      </c>
      <c r="J203">
        <v>203</v>
      </c>
      <c r="K203">
        <f t="shared" si="6"/>
        <v>0</v>
      </c>
      <c r="L203">
        <f t="shared" si="7"/>
        <v>0</v>
      </c>
    </row>
    <row r="204" spans="8:12" x14ac:dyDescent="0.25">
      <c r="H204" t="s">
        <v>284</v>
      </c>
      <c r="I204" t="s">
        <v>291</v>
      </c>
      <c r="J204">
        <v>287</v>
      </c>
      <c r="K204">
        <f t="shared" si="6"/>
        <v>1</v>
      </c>
      <c r="L204">
        <f t="shared" si="7"/>
        <v>0</v>
      </c>
    </row>
    <row r="205" spans="8:12" x14ac:dyDescent="0.25">
      <c r="H205" t="s">
        <v>287</v>
      </c>
      <c r="I205" t="s">
        <v>285</v>
      </c>
      <c r="J205">
        <v>248</v>
      </c>
      <c r="K205">
        <f t="shared" si="6"/>
        <v>0</v>
      </c>
      <c r="L205">
        <f t="shared" si="7"/>
        <v>1</v>
      </c>
    </row>
    <row r="206" spans="8:12" x14ac:dyDescent="0.25">
      <c r="H206" t="s">
        <v>287</v>
      </c>
      <c r="I206" t="s">
        <v>291</v>
      </c>
      <c r="J206">
        <v>200</v>
      </c>
      <c r="K206">
        <f t="shared" si="6"/>
        <v>0</v>
      </c>
      <c r="L206">
        <f t="shared" si="7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6DB6-7ED1-4EC0-A743-A109054854D2}">
  <sheetPr codeName="Sheet19">
    <pageSetUpPr fitToPage="1"/>
  </sheetPr>
  <dimension ref="A1:J37"/>
  <sheetViews>
    <sheetView topLeftCell="A30" workbookViewId="0">
      <selection activeCell="A52" sqref="A52:F58"/>
    </sheetView>
  </sheetViews>
  <sheetFormatPr defaultRowHeight="12.75" x14ac:dyDescent="0.2"/>
  <cols>
    <col min="1" max="1" width="9.140625" style="15"/>
    <col min="2" max="2" width="12.5703125" style="15" customWidth="1"/>
    <col min="3" max="4" width="9.140625" style="15"/>
    <col min="5" max="5" width="11" style="15" customWidth="1"/>
    <col min="6" max="16384" width="9.140625" style="15"/>
  </cols>
  <sheetData>
    <row r="1" spans="1:10" ht="13.5" thickBot="1" x14ac:dyDescent="0.25">
      <c r="A1" s="14"/>
      <c r="B1" s="14"/>
    </row>
    <row r="2" spans="1:10" ht="38.25" x14ac:dyDescent="0.2">
      <c r="A2" s="15" t="s">
        <v>188</v>
      </c>
      <c r="B2" s="27" t="s">
        <v>301</v>
      </c>
      <c r="C2" s="27" t="s">
        <v>302</v>
      </c>
      <c r="D2" s="27" t="s">
        <v>303</v>
      </c>
      <c r="E2" s="27" t="s">
        <v>189</v>
      </c>
      <c r="F2" s="27" t="s">
        <v>304</v>
      </c>
      <c r="G2" s="27" t="s">
        <v>305</v>
      </c>
      <c r="H2" s="18"/>
      <c r="I2" s="18"/>
      <c r="J2" s="18"/>
    </row>
    <row r="3" spans="1:10" x14ac:dyDescent="0.2">
      <c r="A3" s="15">
        <v>1</v>
      </c>
      <c r="B3" s="15" t="s">
        <v>306</v>
      </c>
      <c r="C3" s="15" t="s">
        <v>306</v>
      </c>
      <c r="D3" s="15">
        <v>0</v>
      </c>
      <c r="E3" s="15">
        <v>36</v>
      </c>
      <c r="F3" s="15">
        <f>IF(B3="yes",1,0)</f>
        <v>1</v>
      </c>
      <c r="G3" s="15">
        <f>IF(D3=2,1,0)</f>
        <v>0</v>
      </c>
    </row>
    <row r="4" spans="1:10" ht="13.5" thickBot="1" x14ac:dyDescent="0.25">
      <c r="A4" s="15">
        <v>2</v>
      </c>
      <c r="B4" s="15" t="s">
        <v>306</v>
      </c>
      <c r="C4" s="15" t="s">
        <v>306</v>
      </c>
      <c r="D4" s="15">
        <v>1</v>
      </c>
      <c r="E4" s="15">
        <v>38</v>
      </c>
      <c r="F4" s="15">
        <f t="shared" ref="F4:F14" si="0">IF(B4="yes",1,0)</f>
        <v>1</v>
      </c>
      <c r="G4" s="15">
        <f t="shared" ref="G4:G14" si="1">IF(D4=2,1,0)</f>
        <v>0</v>
      </c>
      <c r="H4" s="17"/>
      <c r="I4" s="17"/>
      <c r="J4" s="17"/>
    </row>
    <row r="5" spans="1:10" x14ac:dyDescent="0.2">
      <c r="A5" s="15">
        <v>3</v>
      </c>
      <c r="B5" s="15" t="s">
        <v>306</v>
      </c>
      <c r="C5" s="15" t="s">
        <v>306</v>
      </c>
      <c r="D5" s="15">
        <v>2</v>
      </c>
      <c r="E5" s="15">
        <v>40</v>
      </c>
      <c r="F5" s="15">
        <f t="shared" si="0"/>
        <v>1</v>
      </c>
      <c r="G5" s="15">
        <f t="shared" si="1"/>
        <v>1</v>
      </c>
    </row>
    <row r="6" spans="1:10" x14ac:dyDescent="0.2">
      <c r="A6" s="15">
        <v>4</v>
      </c>
      <c r="B6" s="15" t="s">
        <v>306</v>
      </c>
      <c r="C6" s="15" t="s">
        <v>194</v>
      </c>
      <c r="D6" s="15">
        <v>0</v>
      </c>
      <c r="E6" s="15">
        <v>40</v>
      </c>
      <c r="F6" s="15">
        <f t="shared" si="0"/>
        <v>1</v>
      </c>
      <c r="G6" s="15">
        <f t="shared" si="1"/>
        <v>0</v>
      </c>
    </row>
    <row r="7" spans="1:10" x14ac:dyDescent="0.2">
      <c r="A7" s="15">
        <v>5</v>
      </c>
      <c r="B7" s="15" t="s">
        <v>306</v>
      </c>
      <c r="C7" s="15" t="s">
        <v>194</v>
      </c>
      <c r="D7" s="15">
        <v>1</v>
      </c>
      <c r="E7" s="15">
        <v>42</v>
      </c>
      <c r="F7" s="15">
        <f t="shared" si="0"/>
        <v>1</v>
      </c>
      <c r="G7" s="15">
        <f t="shared" si="1"/>
        <v>0</v>
      </c>
    </row>
    <row r="8" spans="1:10" x14ac:dyDescent="0.2">
      <c r="A8" s="15">
        <v>6</v>
      </c>
      <c r="B8" s="15" t="s">
        <v>306</v>
      </c>
      <c r="C8" s="15" t="s">
        <v>194</v>
      </c>
      <c r="D8" s="15">
        <v>2</v>
      </c>
      <c r="E8" s="15">
        <v>44</v>
      </c>
      <c r="F8" s="15">
        <f t="shared" si="0"/>
        <v>1</v>
      </c>
      <c r="G8" s="15">
        <f t="shared" si="1"/>
        <v>1</v>
      </c>
    </row>
    <row r="9" spans="1:10" x14ac:dyDescent="0.2">
      <c r="A9" s="15">
        <v>7</v>
      </c>
      <c r="B9" s="15" t="s">
        <v>194</v>
      </c>
      <c r="C9" s="15" t="s">
        <v>306</v>
      </c>
      <c r="D9" s="15">
        <v>0</v>
      </c>
      <c r="E9" s="15">
        <v>12</v>
      </c>
      <c r="F9" s="15">
        <f t="shared" si="0"/>
        <v>0</v>
      </c>
      <c r="G9" s="15">
        <f t="shared" si="1"/>
        <v>0</v>
      </c>
    </row>
    <row r="10" spans="1:10" x14ac:dyDescent="0.2">
      <c r="A10" s="15">
        <v>8</v>
      </c>
      <c r="B10" s="15" t="s">
        <v>194</v>
      </c>
      <c r="C10" s="15" t="s">
        <v>306</v>
      </c>
      <c r="D10" s="15">
        <v>1</v>
      </c>
      <c r="E10" s="15">
        <v>20</v>
      </c>
      <c r="F10" s="15">
        <f t="shared" si="0"/>
        <v>0</v>
      </c>
      <c r="G10" s="15">
        <f t="shared" si="1"/>
        <v>0</v>
      </c>
    </row>
    <row r="11" spans="1:10" x14ac:dyDescent="0.2">
      <c r="A11" s="15">
        <v>9</v>
      </c>
      <c r="B11" s="15" t="s">
        <v>194</v>
      </c>
      <c r="C11" s="15" t="s">
        <v>306</v>
      </c>
      <c r="D11" s="15">
        <v>2</v>
      </c>
      <c r="E11" s="15">
        <v>30</v>
      </c>
      <c r="F11" s="15">
        <f t="shared" si="0"/>
        <v>0</v>
      </c>
      <c r="G11" s="15">
        <f t="shared" si="1"/>
        <v>1</v>
      </c>
    </row>
    <row r="12" spans="1:10" x14ac:dyDescent="0.2">
      <c r="A12" s="15">
        <v>10</v>
      </c>
      <c r="B12" s="15" t="s">
        <v>194</v>
      </c>
      <c r="C12" s="15" t="s">
        <v>194</v>
      </c>
      <c r="D12" s="15">
        <v>0</v>
      </c>
      <c r="E12" s="15">
        <v>8</v>
      </c>
      <c r="F12" s="15">
        <f t="shared" si="0"/>
        <v>0</v>
      </c>
      <c r="G12" s="15">
        <f t="shared" si="1"/>
        <v>0</v>
      </c>
    </row>
    <row r="13" spans="1:10" x14ac:dyDescent="0.2">
      <c r="A13" s="15">
        <v>11</v>
      </c>
      <c r="B13" s="15" t="s">
        <v>194</v>
      </c>
      <c r="C13" s="15" t="s">
        <v>194</v>
      </c>
      <c r="D13" s="15">
        <v>1</v>
      </c>
      <c r="E13" s="15">
        <v>16</v>
      </c>
      <c r="F13" s="15">
        <f t="shared" si="0"/>
        <v>0</v>
      </c>
      <c r="G13" s="15">
        <f t="shared" si="1"/>
        <v>0</v>
      </c>
    </row>
    <row r="14" spans="1:10" x14ac:dyDescent="0.2">
      <c r="A14" s="15">
        <v>12</v>
      </c>
      <c r="B14" s="15" t="s">
        <v>194</v>
      </c>
      <c r="C14" s="15" t="s">
        <v>194</v>
      </c>
      <c r="D14" s="15">
        <v>2</v>
      </c>
      <c r="E14" s="15">
        <v>33</v>
      </c>
      <c r="F14" s="15">
        <f t="shared" si="0"/>
        <v>0</v>
      </c>
      <c r="G14" s="15">
        <f t="shared" si="1"/>
        <v>1</v>
      </c>
    </row>
    <row r="19" spans="2:7" x14ac:dyDescent="0.2">
      <c r="B19" s="15" t="s">
        <v>51</v>
      </c>
    </row>
    <row r="20" spans="2:7" ht="13.5" thickBot="1" x14ac:dyDescent="0.25"/>
    <row r="21" spans="2:7" x14ac:dyDescent="0.2">
      <c r="B21" s="16" t="s">
        <v>52</v>
      </c>
      <c r="C21" s="16"/>
    </row>
    <row r="22" spans="2:7" x14ac:dyDescent="0.2">
      <c r="B22" s="15" t="s">
        <v>53</v>
      </c>
      <c r="C22" s="15">
        <v>0.92512663033165332</v>
      </c>
    </row>
    <row r="23" spans="2:7" x14ac:dyDescent="0.2">
      <c r="B23" s="15" t="s">
        <v>54</v>
      </c>
      <c r="C23" s="15">
        <v>0.85585928214879958</v>
      </c>
    </row>
    <row r="24" spans="2:7" x14ac:dyDescent="0.2">
      <c r="B24" s="15" t="s">
        <v>55</v>
      </c>
      <c r="C24" s="15">
        <v>0.82382801151519947</v>
      </c>
    </row>
    <row r="25" spans="2:7" x14ac:dyDescent="0.2">
      <c r="B25" s="15" t="s">
        <v>56</v>
      </c>
      <c r="C25" s="15">
        <v>5.2984973411406067</v>
      </c>
    </row>
    <row r="26" spans="2:7" ht="13.5" thickBot="1" x14ac:dyDescent="0.25">
      <c r="B26" s="17" t="s">
        <v>57</v>
      </c>
      <c r="C26" s="17">
        <v>12</v>
      </c>
    </row>
    <row r="28" spans="2:7" ht="13.5" thickBot="1" x14ac:dyDescent="0.25">
      <c r="B28" s="15" t="s">
        <v>58</v>
      </c>
    </row>
    <row r="29" spans="2:7" x14ac:dyDescent="0.2">
      <c r="B29" s="18"/>
      <c r="C29" s="18" t="s">
        <v>63</v>
      </c>
      <c r="D29" s="18" t="s">
        <v>64</v>
      </c>
      <c r="E29" s="18" t="s">
        <v>65</v>
      </c>
      <c r="F29" s="18" t="s">
        <v>66</v>
      </c>
      <c r="G29" s="18" t="s">
        <v>67</v>
      </c>
    </row>
    <row r="30" spans="2:7" x14ac:dyDescent="0.2">
      <c r="B30" s="15" t="s">
        <v>59</v>
      </c>
      <c r="C30" s="15">
        <v>2</v>
      </c>
      <c r="D30" s="15">
        <v>1500.25</v>
      </c>
      <c r="E30" s="15">
        <v>750.125</v>
      </c>
      <c r="F30" s="15">
        <v>26.719492084432705</v>
      </c>
      <c r="G30" s="15">
        <v>1.6388532350376006E-4</v>
      </c>
    </row>
    <row r="31" spans="2:7" x14ac:dyDescent="0.2">
      <c r="B31" s="15" t="s">
        <v>60</v>
      </c>
      <c r="C31" s="15">
        <v>9</v>
      </c>
      <c r="D31" s="15">
        <v>252.66666666666674</v>
      </c>
      <c r="E31" s="15">
        <v>28.074074074074083</v>
      </c>
    </row>
    <row r="32" spans="2:7" ht="13.5" thickBot="1" x14ac:dyDescent="0.25">
      <c r="B32" s="17" t="s">
        <v>61</v>
      </c>
      <c r="C32" s="17">
        <v>11</v>
      </c>
      <c r="D32" s="17">
        <v>1752.9166666666665</v>
      </c>
      <c r="E32" s="17"/>
      <c r="F32" s="17"/>
      <c r="G32" s="17"/>
    </row>
    <row r="33" spans="2:10" ht="13.5" thickBot="1" x14ac:dyDescent="0.25"/>
    <row r="34" spans="2:10" x14ac:dyDescent="0.2">
      <c r="B34" s="18"/>
      <c r="C34" s="18" t="s">
        <v>68</v>
      </c>
      <c r="D34" s="18" t="s">
        <v>56</v>
      </c>
      <c r="E34" s="18" t="s">
        <v>69</v>
      </c>
      <c r="F34" s="18" t="s">
        <v>70</v>
      </c>
      <c r="G34" s="18" t="s">
        <v>71</v>
      </c>
      <c r="H34" s="18" t="s">
        <v>72</v>
      </c>
      <c r="I34" s="18" t="s">
        <v>73</v>
      </c>
      <c r="J34" s="18" t="s">
        <v>74</v>
      </c>
    </row>
    <row r="35" spans="2:10" x14ac:dyDescent="0.2">
      <c r="B35" s="15" t="s">
        <v>62</v>
      </c>
      <c r="C35" s="15">
        <v>16.416666666666668</v>
      </c>
      <c r="D35" s="15">
        <v>2.4184220955198801</v>
      </c>
      <c r="E35" s="15">
        <v>6.7881726258945845</v>
      </c>
      <c r="F35" s="15">
        <v>8.01154885408281E-5</v>
      </c>
      <c r="G35" s="15">
        <v>10.945811631062439</v>
      </c>
      <c r="H35" s="15">
        <v>21.887521702270895</v>
      </c>
      <c r="I35" s="15">
        <v>10.945811631062439</v>
      </c>
      <c r="J35" s="15">
        <v>21.887521702270895</v>
      </c>
    </row>
    <row r="36" spans="2:10" x14ac:dyDescent="0.2">
      <c r="B36" s="15" t="s">
        <v>304</v>
      </c>
      <c r="C36" s="15">
        <v>20.166666666666668</v>
      </c>
      <c r="D36" s="15">
        <v>3.0590888662080458</v>
      </c>
      <c r="E36" s="15">
        <v>6.5923768640512428</v>
      </c>
      <c r="F36" s="15">
        <v>1.0015048359183409E-4</v>
      </c>
      <c r="G36" s="15">
        <v>13.246521602222295</v>
      </c>
      <c r="H36" s="15">
        <v>27.086811731111041</v>
      </c>
      <c r="I36" s="15">
        <v>13.246521602222295</v>
      </c>
      <c r="J36" s="15">
        <v>27.086811731111041</v>
      </c>
    </row>
    <row r="37" spans="2:10" ht="13.5" thickBot="1" x14ac:dyDescent="0.25">
      <c r="B37" s="17" t="s">
        <v>305</v>
      </c>
      <c r="C37" s="17">
        <v>10.25</v>
      </c>
      <c r="D37" s="17">
        <v>3.2446537223219645</v>
      </c>
      <c r="E37" s="17">
        <v>3.1590428061657119</v>
      </c>
      <c r="F37" s="17">
        <v>1.156801533723829E-2</v>
      </c>
      <c r="G37" s="17">
        <v>2.91007774720515</v>
      </c>
      <c r="H37" s="17">
        <v>17.589922252794853</v>
      </c>
      <c r="I37" s="17">
        <v>2.91007774720515</v>
      </c>
      <c r="J37" s="17">
        <v>17.589922252794853</v>
      </c>
    </row>
  </sheetData>
  <printOptions headings="1" gridLines="1"/>
  <pageMargins left="0.75" right="0.75" top="1" bottom="1" header="0.5" footer="0.5"/>
  <pageSetup scale="71" orientation="portrait" horizontalDpi="300" verticalDpi="300" r:id="rId1"/>
  <headerFooter alignWithMargins="0">
    <oddHeader>&amp;CProblem 8.1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9"/>
  <sheetViews>
    <sheetView workbookViewId="0">
      <selection activeCell="B21" sqref="B21"/>
    </sheetView>
  </sheetViews>
  <sheetFormatPr defaultRowHeight="15" x14ac:dyDescent="0.25"/>
  <sheetData>
    <row r="1" spans="1:9" x14ac:dyDescent="0.25">
      <c r="A1" t="s">
        <v>51</v>
      </c>
    </row>
    <row r="2" spans="1:9" ht="15.75" thickBot="1" x14ac:dyDescent="0.3"/>
    <row r="3" spans="1:9" x14ac:dyDescent="0.25">
      <c r="A3" s="4" t="s">
        <v>52</v>
      </c>
      <c r="B3" s="4"/>
    </row>
    <row r="4" spans="1:9" x14ac:dyDescent="0.25">
      <c r="A4" s="1" t="s">
        <v>53</v>
      </c>
      <c r="B4" s="1">
        <v>0.99822221896321939</v>
      </c>
    </row>
    <row r="5" spans="1:9" x14ac:dyDescent="0.25">
      <c r="A5" s="1" t="s">
        <v>54</v>
      </c>
      <c r="B5" s="1">
        <v>0.9964475984318536</v>
      </c>
    </row>
    <row r="6" spans="1:9" x14ac:dyDescent="0.25">
      <c r="A6" s="1" t="s">
        <v>55</v>
      </c>
      <c r="B6" s="1">
        <v>0.99080966359158307</v>
      </c>
    </row>
    <row r="7" spans="1:9" x14ac:dyDescent="0.25">
      <c r="A7" s="1" t="s">
        <v>56</v>
      </c>
      <c r="B7" s="1">
        <v>46.637487836914595</v>
      </c>
    </row>
    <row r="8" spans="1:9" ht="15.75" thickBot="1" x14ac:dyDescent="0.3">
      <c r="A8" s="2" t="s">
        <v>57</v>
      </c>
      <c r="B8" s="2">
        <v>180</v>
      </c>
    </row>
    <row r="10" spans="1:9" ht="15.75" thickBot="1" x14ac:dyDescent="0.3">
      <c r="A10" t="s">
        <v>58</v>
      </c>
    </row>
    <row r="11" spans="1:9" x14ac:dyDescent="0.25">
      <c r="A11" s="3"/>
      <c r="B11" s="3" t="s">
        <v>63</v>
      </c>
      <c r="C11" s="3" t="s">
        <v>64</v>
      </c>
      <c r="D11" s="3" t="s">
        <v>65</v>
      </c>
      <c r="E11" s="3" t="s">
        <v>66</v>
      </c>
      <c r="F11" s="3" t="s">
        <v>67</v>
      </c>
    </row>
    <row r="12" spans="1:9" x14ac:dyDescent="0.25">
      <c r="A12" s="1" t="s">
        <v>59</v>
      </c>
      <c r="B12" s="1">
        <v>2</v>
      </c>
      <c r="C12" s="1">
        <v>108598221.16163057</v>
      </c>
      <c r="D12" s="1">
        <v>54299110.580815285</v>
      </c>
      <c r="E12" s="1">
        <v>24964.473908480548</v>
      </c>
      <c r="F12" s="1">
        <v>1.0125876735600092E-217</v>
      </c>
    </row>
    <row r="13" spans="1:9" x14ac:dyDescent="0.25">
      <c r="A13" s="1" t="s">
        <v>60</v>
      </c>
      <c r="B13" s="1">
        <v>178</v>
      </c>
      <c r="C13" s="1">
        <v>387159.8383694276</v>
      </c>
      <c r="D13" s="1">
        <v>2175.0552717383571</v>
      </c>
      <c r="E13" s="1"/>
      <c r="F13" s="1"/>
    </row>
    <row r="14" spans="1:9" ht="15.75" thickBot="1" x14ac:dyDescent="0.3">
      <c r="A14" s="2" t="s">
        <v>61</v>
      </c>
      <c r="B14" s="2">
        <v>180</v>
      </c>
      <c r="C14" s="2">
        <v>108985381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68</v>
      </c>
      <c r="C16" s="3" t="s">
        <v>56</v>
      </c>
      <c r="D16" s="3" t="s">
        <v>69</v>
      </c>
      <c r="E16" s="3" t="s">
        <v>70</v>
      </c>
      <c r="F16" s="3" t="s">
        <v>71</v>
      </c>
      <c r="G16" s="3" t="s">
        <v>72</v>
      </c>
      <c r="H16" s="3" t="s">
        <v>73</v>
      </c>
      <c r="I16" s="3" t="s">
        <v>74</v>
      </c>
    </row>
    <row r="17" spans="1:9" x14ac:dyDescent="0.25">
      <c r="A17" s="1" t="s">
        <v>62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x14ac:dyDescent="0.25">
      <c r="A18" s="1" t="s">
        <v>49</v>
      </c>
      <c r="B18" s="1">
        <v>2142.6233649736487</v>
      </c>
      <c r="C18" s="1">
        <v>217.54758630202124</v>
      </c>
      <c r="D18" s="1">
        <v>9.8489870717252881</v>
      </c>
      <c r="E18" s="1">
        <v>1.5292845010402318E-18</v>
      </c>
      <c r="F18" s="1">
        <v>1713.3191246849458</v>
      </c>
      <c r="G18" s="1">
        <v>2571.9276052623518</v>
      </c>
      <c r="H18" s="1">
        <v>1713.3191246849458</v>
      </c>
      <c r="I18" s="1">
        <v>2571.9276052623518</v>
      </c>
    </row>
    <row r="19" spans="1:9" ht="15.75" thickBot="1" x14ac:dyDescent="0.3">
      <c r="A19" s="2" t="s">
        <v>48</v>
      </c>
      <c r="B19" s="2">
        <v>-403.31487623078357</v>
      </c>
      <c r="C19" s="2">
        <v>276.71049653249474</v>
      </c>
      <c r="D19" s="2">
        <v>-1.4575337086405806</v>
      </c>
      <c r="E19" s="2">
        <v>0.14673108919375988</v>
      </c>
      <c r="F19" s="2">
        <v>-949.37007046710175</v>
      </c>
      <c r="G19" s="2">
        <v>142.74031800553468</v>
      </c>
      <c r="H19" s="2">
        <v>-949.37007046710175</v>
      </c>
      <c r="I19" s="2">
        <v>142.74031800553468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F952-5F48-4C8E-BCF1-5748B138181A}">
  <sheetPr codeName="Sheet20">
    <pageSetUpPr fitToPage="1"/>
  </sheetPr>
  <dimension ref="A1:J38"/>
  <sheetViews>
    <sheetView topLeftCell="C44" workbookViewId="0">
      <selection sqref="A1:K46"/>
    </sheetView>
  </sheetViews>
  <sheetFormatPr defaultRowHeight="12.75" x14ac:dyDescent="0.2"/>
  <cols>
    <col min="1" max="1" width="12" style="15" customWidth="1"/>
    <col min="2" max="16384" width="9.140625" style="15"/>
  </cols>
  <sheetData>
    <row r="1" spans="1:9" x14ac:dyDescent="0.2">
      <c r="A1" s="14" t="s">
        <v>307</v>
      </c>
    </row>
    <row r="2" spans="1:9" x14ac:dyDescent="0.2">
      <c r="A2" s="14" t="s">
        <v>217</v>
      </c>
    </row>
    <row r="4" spans="1:9" ht="38.25" x14ac:dyDescent="0.2">
      <c r="A4" s="15" t="s">
        <v>188</v>
      </c>
      <c r="B4" s="27" t="s">
        <v>301</v>
      </c>
      <c r="C4" s="27" t="s">
        <v>302</v>
      </c>
      <c r="D4" s="27" t="s">
        <v>303</v>
      </c>
      <c r="E4" s="27" t="s">
        <v>189</v>
      </c>
      <c r="F4" s="27" t="s">
        <v>304</v>
      </c>
      <c r="G4" s="27" t="s">
        <v>305</v>
      </c>
      <c r="H4" s="15" t="s">
        <v>308</v>
      </c>
      <c r="I4" s="15" t="s">
        <v>309</v>
      </c>
    </row>
    <row r="5" spans="1:9" x14ac:dyDescent="0.2">
      <c r="A5" s="15">
        <v>1</v>
      </c>
      <c r="B5" s="15" t="s">
        <v>306</v>
      </c>
      <c r="C5" s="15" t="s">
        <v>306</v>
      </c>
      <c r="D5" s="15">
        <v>0</v>
      </c>
      <c r="E5" s="15">
        <v>36</v>
      </c>
      <c r="F5" s="15">
        <f>IF(B5="yes",1,0)</f>
        <v>1</v>
      </c>
      <c r="G5" s="15">
        <f>IF(D5=2,1,0)</f>
        <v>0</v>
      </c>
      <c r="H5" s="15">
        <f>IF(D5=1,1,0)</f>
        <v>0</v>
      </c>
      <c r="I5" s="15">
        <f>IF(C5="Yes",1,0)</f>
        <v>1</v>
      </c>
    </row>
    <row r="6" spans="1:9" x14ac:dyDescent="0.2">
      <c r="A6" s="15">
        <v>2</v>
      </c>
      <c r="B6" s="15" t="s">
        <v>306</v>
      </c>
      <c r="C6" s="15" t="s">
        <v>306</v>
      </c>
      <c r="D6" s="15">
        <v>1</v>
      </c>
      <c r="E6" s="15">
        <v>38</v>
      </c>
      <c r="F6" s="15">
        <f t="shared" ref="F6:F16" si="0">IF(B6="yes",1,0)</f>
        <v>1</v>
      </c>
      <c r="G6" s="15">
        <f t="shared" ref="G6:G16" si="1">IF(D6=2,1,0)</f>
        <v>0</v>
      </c>
      <c r="H6" s="15">
        <f t="shared" ref="H6:H16" si="2">IF(D6=1,1,0)</f>
        <v>1</v>
      </c>
      <c r="I6" s="15">
        <f t="shared" ref="I6:I16" si="3">IF(C6="Yes",1,0)</f>
        <v>1</v>
      </c>
    </row>
    <row r="7" spans="1:9" x14ac:dyDescent="0.2">
      <c r="A7" s="15">
        <v>3</v>
      </c>
      <c r="B7" s="15" t="s">
        <v>306</v>
      </c>
      <c r="C7" s="15" t="s">
        <v>306</v>
      </c>
      <c r="D7" s="15">
        <v>2</v>
      </c>
      <c r="E7" s="15">
        <v>40</v>
      </c>
      <c r="F7" s="15">
        <f t="shared" si="0"/>
        <v>1</v>
      </c>
      <c r="G7" s="15">
        <f t="shared" si="1"/>
        <v>1</v>
      </c>
      <c r="H7" s="15">
        <f t="shared" si="2"/>
        <v>0</v>
      </c>
      <c r="I7" s="15">
        <f t="shared" si="3"/>
        <v>1</v>
      </c>
    </row>
    <row r="8" spans="1:9" x14ac:dyDescent="0.2">
      <c r="A8" s="15">
        <v>4</v>
      </c>
      <c r="B8" s="15" t="s">
        <v>306</v>
      </c>
      <c r="C8" s="15" t="s">
        <v>194</v>
      </c>
      <c r="D8" s="15">
        <v>0</v>
      </c>
      <c r="E8" s="15">
        <v>40</v>
      </c>
      <c r="F8" s="15">
        <f t="shared" si="0"/>
        <v>1</v>
      </c>
      <c r="G8" s="15">
        <f t="shared" si="1"/>
        <v>0</v>
      </c>
      <c r="H8" s="15">
        <f t="shared" si="2"/>
        <v>0</v>
      </c>
      <c r="I8" s="15">
        <f t="shared" si="3"/>
        <v>0</v>
      </c>
    </row>
    <row r="9" spans="1:9" x14ac:dyDescent="0.2">
      <c r="A9" s="15">
        <v>5</v>
      </c>
      <c r="B9" s="15" t="s">
        <v>306</v>
      </c>
      <c r="C9" s="15" t="s">
        <v>194</v>
      </c>
      <c r="D9" s="15">
        <v>1</v>
      </c>
      <c r="E9" s="15">
        <v>42</v>
      </c>
      <c r="F9" s="15">
        <f t="shared" si="0"/>
        <v>1</v>
      </c>
      <c r="G9" s="15">
        <f t="shared" si="1"/>
        <v>0</v>
      </c>
      <c r="H9" s="15">
        <f t="shared" si="2"/>
        <v>1</v>
      </c>
      <c r="I9" s="15">
        <f t="shared" si="3"/>
        <v>0</v>
      </c>
    </row>
    <row r="10" spans="1:9" x14ac:dyDescent="0.2">
      <c r="A10" s="15">
        <v>6</v>
      </c>
      <c r="B10" s="15" t="s">
        <v>306</v>
      </c>
      <c r="C10" s="15" t="s">
        <v>194</v>
      </c>
      <c r="D10" s="15">
        <v>2</v>
      </c>
      <c r="E10" s="15">
        <v>44</v>
      </c>
      <c r="F10" s="15">
        <f t="shared" si="0"/>
        <v>1</v>
      </c>
      <c r="G10" s="15">
        <f t="shared" si="1"/>
        <v>1</v>
      </c>
      <c r="H10" s="15">
        <f t="shared" si="2"/>
        <v>0</v>
      </c>
      <c r="I10" s="15">
        <f t="shared" si="3"/>
        <v>0</v>
      </c>
    </row>
    <row r="11" spans="1:9" x14ac:dyDescent="0.2">
      <c r="A11" s="15">
        <v>7</v>
      </c>
      <c r="B11" s="15" t="s">
        <v>194</v>
      </c>
      <c r="C11" s="15" t="s">
        <v>306</v>
      </c>
      <c r="D11" s="15">
        <v>0</v>
      </c>
      <c r="E11" s="15">
        <v>12</v>
      </c>
      <c r="F11" s="15">
        <f t="shared" si="0"/>
        <v>0</v>
      </c>
      <c r="G11" s="15">
        <f t="shared" si="1"/>
        <v>0</v>
      </c>
      <c r="H11" s="15">
        <f t="shared" si="2"/>
        <v>0</v>
      </c>
      <c r="I11" s="15">
        <f t="shared" si="3"/>
        <v>1</v>
      </c>
    </row>
    <row r="12" spans="1:9" x14ac:dyDescent="0.2">
      <c r="A12" s="15">
        <v>8</v>
      </c>
      <c r="B12" s="15" t="s">
        <v>194</v>
      </c>
      <c r="C12" s="15" t="s">
        <v>306</v>
      </c>
      <c r="D12" s="15">
        <v>1</v>
      </c>
      <c r="E12" s="15">
        <v>20</v>
      </c>
      <c r="F12" s="15">
        <f t="shared" si="0"/>
        <v>0</v>
      </c>
      <c r="G12" s="15">
        <f t="shared" si="1"/>
        <v>0</v>
      </c>
      <c r="H12" s="15">
        <f t="shared" si="2"/>
        <v>1</v>
      </c>
      <c r="I12" s="15">
        <f t="shared" si="3"/>
        <v>1</v>
      </c>
    </row>
    <row r="13" spans="1:9" x14ac:dyDescent="0.2">
      <c r="A13" s="15">
        <v>9</v>
      </c>
      <c r="B13" s="15" t="s">
        <v>194</v>
      </c>
      <c r="C13" s="15" t="s">
        <v>306</v>
      </c>
      <c r="D13" s="15">
        <v>2</v>
      </c>
      <c r="E13" s="15">
        <v>30</v>
      </c>
      <c r="F13" s="15">
        <f t="shared" si="0"/>
        <v>0</v>
      </c>
      <c r="G13" s="15">
        <f t="shared" si="1"/>
        <v>1</v>
      </c>
      <c r="H13" s="15">
        <f t="shared" si="2"/>
        <v>0</v>
      </c>
      <c r="I13" s="15">
        <f t="shared" si="3"/>
        <v>1</v>
      </c>
    </row>
    <row r="14" spans="1:9" x14ac:dyDescent="0.2">
      <c r="A14" s="15">
        <v>10</v>
      </c>
      <c r="B14" s="15" t="s">
        <v>194</v>
      </c>
      <c r="C14" s="15" t="s">
        <v>194</v>
      </c>
      <c r="D14" s="15">
        <v>0</v>
      </c>
      <c r="E14" s="15">
        <v>8</v>
      </c>
      <c r="F14" s="15">
        <f t="shared" si="0"/>
        <v>0</v>
      </c>
      <c r="G14" s="15">
        <f t="shared" si="1"/>
        <v>0</v>
      </c>
      <c r="H14" s="15">
        <f t="shared" si="2"/>
        <v>0</v>
      </c>
      <c r="I14" s="15">
        <f t="shared" si="3"/>
        <v>0</v>
      </c>
    </row>
    <row r="15" spans="1:9" x14ac:dyDescent="0.2">
      <c r="A15" s="15">
        <v>11</v>
      </c>
      <c r="B15" s="15" t="s">
        <v>194</v>
      </c>
      <c r="C15" s="15" t="s">
        <v>194</v>
      </c>
      <c r="D15" s="15">
        <v>1</v>
      </c>
      <c r="E15" s="15">
        <v>16</v>
      </c>
      <c r="F15" s="15">
        <f t="shared" si="0"/>
        <v>0</v>
      </c>
      <c r="G15" s="15">
        <f t="shared" si="1"/>
        <v>0</v>
      </c>
      <c r="H15" s="15">
        <f t="shared" si="2"/>
        <v>1</v>
      </c>
      <c r="I15" s="15">
        <f t="shared" si="3"/>
        <v>0</v>
      </c>
    </row>
    <row r="16" spans="1:9" x14ac:dyDescent="0.2">
      <c r="A16" s="15">
        <v>12</v>
      </c>
      <c r="B16" s="15" t="s">
        <v>194</v>
      </c>
      <c r="C16" s="15" t="s">
        <v>194</v>
      </c>
      <c r="D16" s="15">
        <v>2</v>
      </c>
      <c r="E16" s="15">
        <v>33</v>
      </c>
      <c r="F16" s="15">
        <f t="shared" si="0"/>
        <v>0</v>
      </c>
      <c r="G16" s="15">
        <f t="shared" si="1"/>
        <v>1</v>
      </c>
      <c r="H16" s="15">
        <f t="shared" si="2"/>
        <v>0</v>
      </c>
      <c r="I16" s="15">
        <f t="shared" si="3"/>
        <v>0</v>
      </c>
    </row>
    <row r="18" spans="2:7" x14ac:dyDescent="0.2">
      <c r="B18" s="15" t="s">
        <v>51</v>
      </c>
    </row>
    <row r="19" spans="2:7" ht="13.5" thickBot="1" x14ac:dyDescent="0.25"/>
    <row r="20" spans="2:7" x14ac:dyDescent="0.2">
      <c r="B20" s="16" t="s">
        <v>52</v>
      </c>
      <c r="C20" s="16"/>
    </row>
    <row r="21" spans="2:7" x14ac:dyDescent="0.2">
      <c r="B21" s="15" t="s">
        <v>53</v>
      </c>
      <c r="C21" s="15">
        <v>0.9416541943945107</v>
      </c>
    </row>
    <row r="22" spans="2:7" x14ac:dyDescent="0.2">
      <c r="B22" s="15" t="s">
        <v>54</v>
      </c>
      <c r="C22" s="15">
        <v>0.88671262182077493</v>
      </c>
    </row>
    <row r="23" spans="2:7" x14ac:dyDescent="0.2">
      <c r="B23" s="15" t="s">
        <v>55</v>
      </c>
      <c r="C23" s="15">
        <v>0.82197697714693208</v>
      </c>
    </row>
    <row r="24" spans="2:7" x14ac:dyDescent="0.2">
      <c r="B24" s="15" t="s">
        <v>56</v>
      </c>
      <c r="C24" s="15">
        <v>5.3262601907011282</v>
      </c>
    </row>
    <row r="25" spans="2:7" ht="13.5" thickBot="1" x14ac:dyDescent="0.25">
      <c r="B25" s="17" t="s">
        <v>57</v>
      </c>
      <c r="C25" s="17">
        <v>12</v>
      </c>
    </row>
    <row r="27" spans="2:7" ht="13.5" thickBot="1" x14ac:dyDescent="0.25">
      <c r="B27" s="15" t="s">
        <v>58</v>
      </c>
    </row>
    <row r="28" spans="2:7" x14ac:dyDescent="0.2">
      <c r="B28" s="18"/>
      <c r="C28" s="18" t="s">
        <v>63</v>
      </c>
      <c r="D28" s="18" t="s">
        <v>64</v>
      </c>
      <c r="E28" s="18" t="s">
        <v>65</v>
      </c>
      <c r="F28" s="18" t="s">
        <v>66</v>
      </c>
      <c r="G28" s="18" t="s">
        <v>67</v>
      </c>
    </row>
    <row r="29" spans="2:7" x14ac:dyDescent="0.2">
      <c r="B29" s="15" t="s">
        <v>59</v>
      </c>
      <c r="C29" s="15">
        <v>4</v>
      </c>
      <c r="D29" s="15">
        <v>1554.3333333333333</v>
      </c>
      <c r="E29" s="15">
        <v>388.58333333333331</v>
      </c>
      <c r="F29" s="15">
        <v>13.697440201426771</v>
      </c>
      <c r="G29" s="15">
        <v>2.0081176920480562E-3</v>
      </c>
    </row>
    <row r="30" spans="2:7" x14ac:dyDescent="0.2">
      <c r="B30" s="15" t="s">
        <v>60</v>
      </c>
      <c r="C30" s="15">
        <v>7</v>
      </c>
      <c r="D30" s="15">
        <v>198.58333333333334</v>
      </c>
      <c r="E30" s="15">
        <v>28.36904761904762</v>
      </c>
    </row>
    <row r="31" spans="2:7" ht="13.5" thickBot="1" x14ac:dyDescent="0.25">
      <c r="B31" s="17" t="s">
        <v>61</v>
      </c>
      <c r="C31" s="17">
        <v>11</v>
      </c>
      <c r="D31" s="17">
        <v>1752.9166666666665</v>
      </c>
      <c r="E31" s="17"/>
      <c r="F31" s="17"/>
      <c r="G31" s="17"/>
    </row>
    <row r="32" spans="2:7" ht="13.5" thickBot="1" x14ac:dyDescent="0.25"/>
    <row r="33" spans="2:10" x14ac:dyDescent="0.2">
      <c r="B33" s="18"/>
      <c r="C33" s="18" t="s">
        <v>68</v>
      </c>
      <c r="D33" s="18" t="s">
        <v>56</v>
      </c>
      <c r="E33" s="18" t="s">
        <v>69</v>
      </c>
      <c r="F33" s="18" t="s">
        <v>70</v>
      </c>
      <c r="G33" s="18" t="s">
        <v>71</v>
      </c>
      <c r="H33" s="18" t="s">
        <v>72</v>
      </c>
      <c r="I33" s="18" t="s">
        <v>73</v>
      </c>
      <c r="J33" s="18" t="s">
        <v>74</v>
      </c>
    </row>
    <row r="34" spans="2:10" x14ac:dyDescent="0.2">
      <c r="B34" s="15" t="s">
        <v>62</v>
      </c>
      <c r="C34" s="15">
        <v>14.5</v>
      </c>
      <c r="D34" s="15">
        <v>3.4380861693588343</v>
      </c>
      <c r="E34" s="15">
        <v>4.2174626480359834</v>
      </c>
      <c r="F34" s="15">
        <v>3.9490107342353854E-3</v>
      </c>
      <c r="G34" s="15">
        <v>6.3702238807771971</v>
      </c>
      <c r="H34" s="15">
        <v>22.6297761192228</v>
      </c>
      <c r="I34" s="15">
        <v>6.3702238807771971</v>
      </c>
      <c r="J34" s="15">
        <v>22.6297761192228</v>
      </c>
    </row>
    <row r="35" spans="2:10" x14ac:dyDescent="0.2">
      <c r="B35" s="15" t="s">
        <v>304</v>
      </c>
      <c r="C35" s="15">
        <v>20.166666666666668</v>
      </c>
      <c r="D35" s="15">
        <v>3.0751177548752837</v>
      </c>
      <c r="E35" s="15">
        <v>6.5580144482904714</v>
      </c>
      <c r="F35" s="15">
        <v>3.1644942029984143E-4</v>
      </c>
      <c r="G35" s="15">
        <v>12.89517384889202</v>
      </c>
      <c r="H35" s="15">
        <v>27.438159484441314</v>
      </c>
      <c r="I35" s="15">
        <v>12.89517384889202</v>
      </c>
      <c r="J35" s="15">
        <v>27.438159484441314</v>
      </c>
    </row>
    <row r="36" spans="2:10" x14ac:dyDescent="0.2">
      <c r="B36" s="15" t="s">
        <v>305</v>
      </c>
      <c r="C36" s="15">
        <v>12.75</v>
      </c>
      <c r="D36" s="15">
        <v>3.7662346992087214</v>
      </c>
      <c r="E36" s="15">
        <v>3.3853439889656247</v>
      </c>
      <c r="F36" s="15">
        <v>1.1673294382029341E-2</v>
      </c>
      <c r="G36" s="15">
        <v>3.8442764640697287</v>
      </c>
      <c r="H36" s="15">
        <v>21.655723535930278</v>
      </c>
      <c r="I36" s="15">
        <v>3.8442764640697287</v>
      </c>
      <c r="J36" s="15">
        <v>21.655723535930278</v>
      </c>
    </row>
    <row r="37" spans="2:10" x14ac:dyDescent="0.2">
      <c r="B37" s="15" t="s">
        <v>308</v>
      </c>
      <c r="C37" s="15">
        <v>5</v>
      </c>
      <c r="D37" s="15">
        <v>3.7662346992087214</v>
      </c>
      <c r="E37" s="28">
        <v>1.3275858780257361</v>
      </c>
      <c r="F37" s="15">
        <v>0.22597151109048796</v>
      </c>
      <c r="G37" s="15">
        <v>-3.9057235359302704</v>
      </c>
      <c r="H37" s="15">
        <v>13.90572353593028</v>
      </c>
      <c r="I37" s="15">
        <v>-3.9057235359302704</v>
      </c>
      <c r="J37" s="15">
        <v>13.90572353593028</v>
      </c>
    </row>
    <row r="38" spans="2:10" ht="13.5" thickBot="1" x14ac:dyDescent="0.25">
      <c r="B38" s="17" t="s">
        <v>309</v>
      </c>
      <c r="C38" s="17">
        <v>-1.1666666666666667</v>
      </c>
      <c r="D38" s="17">
        <v>3.0751177548752837</v>
      </c>
      <c r="E38" s="29">
        <v>-0.37938926560358099</v>
      </c>
      <c r="F38" s="17">
        <v>0.71564576055987317</v>
      </c>
      <c r="G38" s="17">
        <v>-8.4381594844413144</v>
      </c>
      <c r="H38" s="17">
        <v>6.1048261511079813</v>
      </c>
      <c r="I38" s="17">
        <v>-8.4381594844413144</v>
      </c>
      <c r="J38" s="17">
        <v>6.1048261511079813</v>
      </c>
    </row>
  </sheetData>
  <printOptions headings="1" gridLines="1"/>
  <pageMargins left="0.75" right="0.75" top="1" bottom="1" header="0.5" footer="0.5"/>
  <pageSetup scale="85" orientation="portrait" horizontalDpi="300" verticalDpi="300" r:id="rId1"/>
  <headerFooter alignWithMargins="0">
    <oddHeader>&amp;CProblem 8.1</oddHeader>
    <oddFooter>Page 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D219-B859-4DF9-ABB8-00DD4B0174CD}">
  <sheetPr codeName="Sheet21"/>
  <dimension ref="A1:E16"/>
  <sheetViews>
    <sheetView topLeftCell="A4" workbookViewId="0">
      <selection activeCell="B3" sqref="B3"/>
    </sheetView>
  </sheetViews>
  <sheetFormatPr defaultRowHeight="12.75" x14ac:dyDescent="0.2"/>
  <cols>
    <col min="1" max="16384" width="9.140625" style="15"/>
  </cols>
  <sheetData>
    <row r="1" spans="1:5" x14ac:dyDescent="0.2">
      <c r="A1" s="14" t="s">
        <v>307</v>
      </c>
    </row>
    <row r="2" spans="1:5" x14ac:dyDescent="0.2">
      <c r="A2" s="14" t="s">
        <v>217</v>
      </c>
    </row>
    <row r="4" spans="1:5" ht="38.25" x14ac:dyDescent="0.2">
      <c r="A4" s="15" t="s">
        <v>188</v>
      </c>
      <c r="B4" s="27" t="s">
        <v>301</v>
      </c>
      <c r="C4" s="27" t="s">
        <v>302</v>
      </c>
      <c r="D4" s="27" t="s">
        <v>303</v>
      </c>
      <c r="E4" s="27" t="s">
        <v>189</v>
      </c>
    </row>
    <row r="5" spans="1:5" x14ac:dyDescent="0.2">
      <c r="A5" s="15">
        <v>1</v>
      </c>
      <c r="B5" s="15" t="s">
        <v>306</v>
      </c>
      <c r="C5" s="15" t="s">
        <v>306</v>
      </c>
      <c r="D5" s="15">
        <v>0</v>
      </c>
      <c r="E5" s="15">
        <v>36</v>
      </c>
    </row>
    <row r="6" spans="1:5" x14ac:dyDescent="0.2">
      <c r="A6" s="15">
        <v>2</v>
      </c>
      <c r="B6" s="15" t="s">
        <v>306</v>
      </c>
      <c r="C6" s="15" t="s">
        <v>306</v>
      </c>
      <c r="D6" s="15">
        <v>1</v>
      </c>
      <c r="E6" s="15">
        <v>38</v>
      </c>
    </row>
    <row r="7" spans="1:5" x14ac:dyDescent="0.2">
      <c r="A7" s="15">
        <v>3</v>
      </c>
      <c r="B7" s="15" t="s">
        <v>306</v>
      </c>
      <c r="C7" s="15" t="s">
        <v>306</v>
      </c>
      <c r="D7" s="15">
        <v>2</v>
      </c>
      <c r="E7" s="15">
        <v>40</v>
      </c>
    </row>
    <row r="8" spans="1:5" x14ac:dyDescent="0.2">
      <c r="A8" s="15">
        <v>4</v>
      </c>
      <c r="B8" s="15" t="s">
        <v>306</v>
      </c>
      <c r="C8" s="15" t="s">
        <v>194</v>
      </c>
      <c r="D8" s="15">
        <v>0</v>
      </c>
      <c r="E8" s="15">
        <v>40</v>
      </c>
    </row>
    <row r="9" spans="1:5" x14ac:dyDescent="0.2">
      <c r="A9" s="15">
        <v>5</v>
      </c>
      <c r="B9" s="15" t="s">
        <v>306</v>
      </c>
      <c r="C9" s="15" t="s">
        <v>194</v>
      </c>
      <c r="D9" s="15">
        <v>1</v>
      </c>
      <c r="E9" s="15">
        <v>42</v>
      </c>
    </row>
    <row r="10" spans="1:5" x14ac:dyDescent="0.2">
      <c r="A10" s="15">
        <v>6</v>
      </c>
      <c r="B10" s="15" t="s">
        <v>306</v>
      </c>
      <c r="C10" s="15" t="s">
        <v>194</v>
      </c>
      <c r="D10" s="15">
        <v>2</v>
      </c>
      <c r="E10" s="15">
        <v>44</v>
      </c>
    </row>
    <row r="11" spans="1:5" x14ac:dyDescent="0.2">
      <c r="A11" s="15">
        <v>7</v>
      </c>
      <c r="B11" s="15" t="s">
        <v>194</v>
      </c>
      <c r="C11" s="15" t="s">
        <v>306</v>
      </c>
      <c r="D11" s="15">
        <v>0</v>
      </c>
      <c r="E11" s="15">
        <v>12</v>
      </c>
    </row>
    <row r="12" spans="1:5" x14ac:dyDescent="0.2">
      <c r="A12" s="15">
        <v>8</v>
      </c>
      <c r="B12" s="15" t="s">
        <v>194</v>
      </c>
      <c r="C12" s="15" t="s">
        <v>306</v>
      </c>
      <c r="D12" s="15">
        <v>1</v>
      </c>
      <c r="E12" s="15">
        <v>20</v>
      </c>
    </row>
    <row r="13" spans="1:5" x14ac:dyDescent="0.2">
      <c r="A13" s="15">
        <v>9</v>
      </c>
      <c r="B13" s="15" t="s">
        <v>194</v>
      </c>
      <c r="C13" s="15" t="s">
        <v>306</v>
      </c>
      <c r="D13" s="15">
        <v>2</v>
      </c>
      <c r="E13" s="15">
        <v>30</v>
      </c>
    </row>
    <row r="14" spans="1:5" x14ac:dyDescent="0.2">
      <c r="A14" s="15">
        <v>10</v>
      </c>
      <c r="B14" s="15" t="s">
        <v>194</v>
      </c>
      <c r="C14" s="15" t="s">
        <v>194</v>
      </c>
      <c r="D14" s="15">
        <v>0</v>
      </c>
      <c r="E14" s="15">
        <v>8</v>
      </c>
    </row>
    <row r="15" spans="1:5" x14ac:dyDescent="0.2">
      <c r="A15" s="15">
        <v>11</v>
      </c>
      <c r="B15" s="15" t="s">
        <v>194</v>
      </c>
      <c r="C15" s="15" t="s">
        <v>194</v>
      </c>
      <c r="D15" s="15">
        <v>1</v>
      </c>
      <c r="E15" s="15">
        <v>16</v>
      </c>
    </row>
    <row r="16" spans="1:5" x14ac:dyDescent="0.2">
      <c r="A16" s="15">
        <v>12</v>
      </c>
      <c r="B16" s="15" t="s">
        <v>194</v>
      </c>
      <c r="C16" s="15" t="s">
        <v>194</v>
      </c>
      <c r="D16" s="15">
        <v>2</v>
      </c>
      <c r="E16" s="15">
        <v>33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632F-A17C-4D5B-98A2-25BB9DA54609}">
  <sheetPr codeName="Sheet22">
    <pageSetUpPr fitToPage="1"/>
  </sheetPr>
  <dimension ref="A1:K58"/>
  <sheetViews>
    <sheetView workbookViewId="0">
      <selection activeCell="A13" sqref="A13"/>
    </sheetView>
  </sheetViews>
  <sheetFormatPr defaultRowHeight="12.75" x14ac:dyDescent="0.2"/>
  <cols>
    <col min="1" max="1" width="13" style="15" customWidth="1"/>
    <col min="2" max="2" width="16.28515625" style="15" customWidth="1"/>
    <col min="3" max="3" width="10" style="15" customWidth="1"/>
    <col min="4" max="4" width="9.7109375" style="15" customWidth="1"/>
    <col min="5" max="5" width="10.85546875" style="15" customWidth="1"/>
    <col min="6" max="6" width="9.7109375" style="15" customWidth="1"/>
    <col min="7" max="7" width="9.140625" style="15"/>
    <col min="8" max="8" width="11.85546875" style="15" customWidth="1"/>
    <col min="9" max="16384" width="9.140625" style="15"/>
  </cols>
  <sheetData>
    <row r="1" spans="1:11" x14ac:dyDescent="0.2">
      <c r="A1" s="14"/>
      <c r="J1" s="14"/>
      <c r="K1" s="14"/>
    </row>
    <row r="2" spans="1:11" ht="51" x14ac:dyDescent="0.2">
      <c r="B2" s="27" t="s">
        <v>310</v>
      </c>
      <c r="C2" s="27" t="s">
        <v>311</v>
      </c>
      <c r="D2" s="27" t="s">
        <v>312</v>
      </c>
      <c r="E2" s="27" t="s">
        <v>313</v>
      </c>
      <c r="F2" s="15" t="s">
        <v>314</v>
      </c>
      <c r="G2" s="15" t="s">
        <v>78</v>
      </c>
      <c r="H2" s="15" t="s">
        <v>315</v>
      </c>
    </row>
    <row r="3" spans="1:11" x14ac:dyDescent="0.2">
      <c r="A3" s="15" t="s">
        <v>316</v>
      </c>
      <c r="B3" s="15">
        <v>18</v>
      </c>
      <c r="C3" s="15">
        <v>98</v>
      </c>
      <c r="D3" s="15">
        <v>98</v>
      </c>
      <c r="E3" s="15">
        <v>2000</v>
      </c>
      <c r="F3" s="15">
        <f t="shared" ref="F3:F14" si="0">$C$33+$C$34*C3+$C$35*D3+$C$36*E3</f>
        <v>23.359511643133445</v>
      </c>
      <c r="G3" s="15">
        <f t="shared" ref="G3:G14" si="1">B3-F3</f>
        <v>-5.3595116431334446</v>
      </c>
      <c r="H3" s="15">
        <f t="shared" ref="H3:H14" si="2">G3^2</f>
        <v>28.724365052882955</v>
      </c>
    </row>
    <row r="4" spans="1:11" x14ac:dyDescent="0.2">
      <c r="A4" s="15" t="s">
        <v>317</v>
      </c>
      <c r="B4" s="15">
        <v>20</v>
      </c>
      <c r="C4" s="15">
        <v>85</v>
      </c>
      <c r="D4" s="15">
        <v>92</v>
      </c>
      <c r="E4" s="15">
        <v>3300</v>
      </c>
      <c r="F4" s="15">
        <f t="shared" si="0"/>
        <v>31.944569325226787</v>
      </c>
      <c r="G4" s="15">
        <f t="shared" si="1"/>
        <v>-11.944569325226787</v>
      </c>
      <c r="H4" s="15">
        <f t="shared" si="2"/>
        <v>142.67273636514872</v>
      </c>
    </row>
    <row r="5" spans="1:11" x14ac:dyDescent="0.2">
      <c r="A5" s="15" t="s">
        <v>318</v>
      </c>
      <c r="B5" s="15">
        <v>19</v>
      </c>
      <c r="C5" s="15">
        <v>94</v>
      </c>
      <c r="D5" s="15">
        <v>84</v>
      </c>
      <c r="E5" s="15">
        <v>5800</v>
      </c>
      <c r="F5" s="15">
        <f t="shared" si="0"/>
        <v>23.313134311544864</v>
      </c>
      <c r="G5" s="15">
        <f t="shared" si="1"/>
        <v>-4.3131343115448644</v>
      </c>
      <c r="H5" s="15">
        <f t="shared" si="2"/>
        <v>18.60312758942559</v>
      </c>
    </row>
    <row r="6" spans="1:11" x14ac:dyDescent="0.2">
      <c r="A6" s="15" t="s">
        <v>319</v>
      </c>
      <c r="B6" s="15">
        <v>44</v>
      </c>
      <c r="C6" s="15">
        <v>85</v>
      </c>
      <c r="D6" s="15">
        <v>58</v>
      </c>
      <c r="E6" s="15">
        <v>600</v>
      </c>
      <c r="F6" s="15">
        <f t="shared" si="0"/>
        <v>60.191428027717507</v>
      </c>
      <c r="G6" s="15">
        <f t="shared" si="1"/>
        <v>-16.191428027717507</v>
      </c>
      <c r="H6" s="15">
        <f t="shared" si="2"/>
        <v>262.16234157675603</v>
      </c>
    </row>
    <row r="7" spans="1:11" x14ac:dyDescent="0.2">
      <c r="A7" s="15" t="s">
        <v>320</v>
      </c>
      <c r="B7" s="15">
        <v>54</v>
      </c>
      <c r="C7" s="15">
        <v>80</v>
      </c>
      <c r="D7" s="15">
        <v>86</v>
      </c>
      <c r="E7" s="15">
        <v>2400</v>
      </c>
      <c r="F7" s="15">
        <f t="shared" si="0"/>
        <v>41.555745215600503</v>
      </c>
      <c r="G7" s="15">
        <f t="shared" si="1"/>
        <v>12.444254784399497</v>
      </c>
      <c r="H7" s="15">
        <f t="shared" si="2"/>
        <v>154.85947713904977</v>
      </c>
    </row>
    <row r="8" spans="1:11" x14ac:dyDescent="0.2">
      <c r="A8" s="15" t="s">
        <v>321</v>
      </c>
      <c r="B8" s="15">
        <v>56</v>
      </c>
      <c r="C8" s="15">
        <v>76</v>
      </c>
      <c r="D8" s="15">
        <v>68</v>
      </c>
      <c r="E8" s="15">
        <v>4000</v>
      </c>
      <c r="F8" s="15">
        <f t="shared" si="0"/>
        <v>50.345800666267422</v>
      </c>
      <c r="G8" s="15">
        <f t="shared" si="1"/>
        <v>5.6541993337325778</v>
      </c>
      <c r="H8" s="15">
        <f t="shared" si="2"/>
        <v>31.969970105581925</v>
      </c>
    </row>
    <row r="9" spans="1:11" x14ac:dyDescent="0.2">
      <c r="A9" s="15" t="s">
        <v>322</v>
      </c>
      <c r="B9" s="15">
        <v>38</v>
      </c>
      <c r="C9" s="15">
        <v>59</v>
      </c>
      <c r="D9" s="15">
        <v>68</v>
      </c>
      <c r="E9" s="15">
        <v>11000</v>
      </c>
      <c r="F9" s="15">
        <f t="shared" si="0"/>
        <v>41.355545950169507</v>
      </c>
      <c r="G9" s="15">
        <f t="shared" si="1"/>
        <v>-3.3555459501695069</v>
      </c>
      <c r="H9" s="15">
        <f t="shared" si="2"/>
        <v>11.259688623698979</v>
      </c>
    </row>
    <row r="10" spans="1:11" x14ac:dyDescent="0.2">
      <c r="A10" s="15" t="s">
        <v>323</v>
      </c>
      <c r="B10" s="15">
        <v>60</v>
      </c>
      <c r="C10" s="15">
        <v>78</v>
      </c>
      <c r="D10" s="15">
        <v>56</v>
      </c>
      <c r="E10" s="15">
        <v>5600</v>
      </c>
      <c r="F10" s="15">
        <f t="shared" si="0"/>
        <v>51.483523906762848</v>
      </c>
      <c r="G10" s="15">
        <f t="shared" si="1"/>
        <v>8.5164760932371522</v>
      </c>
      <c r="H10" s="15">
        <f t="shared" si="2"/>
        <v>72.530365046679947</v>
      </c>
    </row>
    <row r="11" spans="1:11" x14ac:dyDescent="0.2">
      <c r="A11" s="15" t="s">
        <v>324</v>
      </c>
      <c r="B11" s="15">
        <v>68</v>
      </c>
      <c r="C11" s="15">
        <v>82</v>
      </c>
      <c r="D11" s="15">
        <v>76</v>
      </c>
      <c r="E11" s="15">
        <v>1800</v>
      </c>
      <c r="F11" s="15">
        <f t="shared" si="0"/>
        <v>47.940708678971127</v>
      </c>
      <c r="G11" s="15">
        <f t="shared" si="1"/>
        <v>20.059291321028873</v>
      </c>
      <c r="H11" s="15">
        <f t="shared" si="2"/>
        <v>402.37516830190424</v>
      </c>
    </row>
    <row r="12" spans="1:11" x14ac:dyDescent="0.2">
      <c r="A12" s="15" t="s">
        <v>325</v>
      </c>
      <c r="B12" s="15">
        <v>68</v>
      </c>
      <c r="C12" s="15">
        <v>42</v>
      </c>
      <c r="D12" s="15">
        <v>76</v>
      </c>
      <c r="E12" s="15">
        <v>3400</v>
      </c>
      <c r="F12" s="15">
        <f t="shared" si="0"/>
        <v>70.342024356244195</v>
      </c>
      <c r="G12" s="15">
        <f t="shared" si="1"/>
        <v>-2.3420243562441954</v>
      </c>
      <c r="H12" s="15">
        <f t="shared" si="2"/>
        <v>5.4850780852410379</v>
      </c>
    </row>
    <row r="13" spans="1:11" x14ac:dyDescent="0.2">
      <c r="A13" s="15" t="s">
        <v>326</v>
      </c>
      <c r="B13" s="15">
        <v>98</v>
      </c>
      <c r="C13" s="15">
        <v>36</v>
      </c>
      <c r="D13" s="15">
        <v>38</v>
      </c>
      <c r="E13" s="15">
        <v>2100</v>
      </c>
      <c r="F13" s="15">
        <f t="shared" si="0"/>
        <v>100.94432100377836</v>
      </c>
      <c r="G13" s="15">
        <f t="shared" si="1"/>
        <v>-2.9443210037783558</v>
      </c>
      <c r="H13" s="15">
        <f t="shared" si="2"/>
        <v>8.6690261732903853</v>
      </c>
    </row>
    <row r="14" spans="1:11" x14ac:dyDescent="0.2">
      <c r="A14" s="15" t="s">
        <v>327</v>
      </c>
      <c r="B14" s="15">
        <v>86</v>
      </c>
      <c r="C14" s="15">
        <v>44</v>
      </c>
      <c r="D14" s="15">
        <v>56</v>
      </c>
      <c r="E14" s="15">
        <v>1600</v>
      </c>
      <c r="F14" s="15">
        <f t="shared" si="0"/>
        <v>86.223686914583027</v>
      </c>
      <c r="G14" s="15">
        <f t="shared" si="1"/>
        <v>-0.22368691458302692</v>
      </c>
      <c r="H14" s="15">
        <f t="shared" si="2"/>
        <v>5.0035835755674378E-2</v>
      </c>
    </row>
    <row r="15" spans="1:11" x14ac:dyDescent="0.2">
      <c r="B15" s="28"/>
    </row>
    <row r="16" spans="1:11" x14ac:dyDescent="0.2">
      <c r="A16" s="30"/>
    </row>
    <row r="17" spans="2:10" x14ac:dyDescent="0.2">
      <c r="B17" s="15" t="s">
        <v>51</v>
      </c>
    </row>
    <row r="18" spans="2:10" ht="13.5" thickBot="1" x14ac:dyDescent="0.25">
      <c r="F18" s="14"/>
    </row>
    <row r="19" spans="2:10" x14ac:dyDescent="0.2">
      <c r="B19" s="16" t="s">
        <v>52</v>
      </c>
      <c r="C19" s="16"/>
    </row>
    <row r="20" spans="2:10" x14ac:dyDescent="0.2">
      <c r="B20" s="15" t="s">
        <v>53</v>
      </c>
      <c r="C20" s="15">
        <v>0.91974257654961378</v>
      </c>
    </row>
    <row r="21" spans="2:10" x14ac:dyDescent="0.2">
      <c r="B21" s="15" t="s">
        <v>54</v>
      </c>
      <c r="C21" s="15">
        <v>0.84592640711812206</v>
      </c>
    </row>
    <row r="22" spans="2:10" x14ac:dyDescent="0.2">
      <c r="B22" s="15" t="s">
        <v>55</v>
      </c>
      <c r="C22" s="15">
        <v>0.78814880978741786</v>
      </c>
    </row>
    <row r="23" spans="2:10" x14ac:dyDescent="0.2">
      <c r="B23" s="15" t="s">
        <v>56</v>
      </c>
      <c r="C23" s="15">
        <v>11.933992311331812</v>
      </c>
    </row>
    <row r="24" spans="2:10" ht="13.5" thickBot="1" x14ac:dyDescent="0.25">
      <c r="B24" s="17" t="s">
        <v>57</v>
      </c>
      <c r="C24" s="17">
        <v>12</v>
      </c>
    </row>
    <row r="26" spans="2:10" ht="13.5" thickBot="1" x14ac:dyDescent="0.25">
      <c r="B26" s="15" t="s">
        <v>58</v>
      </c>
    </row>
    <row r="27" spans="2:10" x14ac:dyDescent="0.2">
      <c r="B27" s="18"/>
      <c r="C27" s="18" t="s">
        <v>63</v>
      </c>
      <c r="D27" s="18" t="s">
        <v>64</v>
      </c>
      <c r="E27" s="18" t="s">
        <v>65</v>
      </c>
      <c r="F27" s="18" t="s">
        <v>66</v>
      </c>
      <c r="G27" s="18" t="s">
        <v>67</v>
      </c>
    </row>
    <row r="28" spans="2:10" x14ac:dyDescent="0.2">
      <c r="B28" s="15" t="s">
        <v>59</v>
      </c>
      <c r="C28" s="15">
        <v>3</v>
      </c>
      <c r="D28" s="15">
        <v>6255.5552867712522</v>
      </c>
      <c r="E28" s="15">
        <v>2085.1850955904174</v>
      </c>
      <c r="F28" s="15">
        <v>14.641079695236455</v>
      </c>
      <c r="G28" s="15">
        <v>1.2983896278591137E-3</v>
      </c>
    </row>
    <row r="29" spans="2:10" x14ac:dyDescent="0.2">
      <c r="B29" s="15" t="s">
        <v>60</v>
      </c>
      <c r="C29" s="15">
        <v>8</v>
      </c>
      <c r="D29" s="15">
        <v>1139.3613798954143</v>
      </c>
      <c r="E29" s="15">
        <v>142.42017248692679</v>
      </c>
    </row>
    <row r="30" spans="2:10" ht="13.5" thickBot="1" x14ac:dyDescent="0.25">
      <c r="B30" s="17" t="s">
        <v>61</v>
      </c>
      <c r="C30" s="17">
        <v>11</v>
      </c>
      <c r="D30" s="17">
        <v>7394.9166666666661</v>
      </c>
      <c r="E30" s="17"/>
      <c r="F30" s="17"/>
      <c r="G30" s="17"/>
    </row>
    <row r="31" spans="2:10" ht="13.5" thickBot="1" x14ac:dyDescent="0.25"/>
    <row r="32" spans="2:10" x14ac:dyDescent="0.2">
      <c r="B32" s="18"/>
      <c r="C32" s="18" t="s">
        <v>68</v>
      </c>
      <c r="D32" s="18" t="s">
        <v>56</v>
      </c>
      <c r="E32" s="18" t="s">
        <v>69</v>
      </c>
      <c r="F32" s="18" t="s">
        <v>70</v>
      </c>
      <c r="G32" s="18" t="s">
        <v>71</v>
      </c>
      <c r="H32" s="18" t="s">
        <v>72</v>
      </c>
      <c r="I32" s="18" t="s">
        <v>328</v>
      </c>
      <c r="J32" s="18" t="s">
        <v>329</v>
      </c>
    </row>
    <row r="33" spans="2:10" x14ac:dyDescent="0.2">
      <c r="B33" s="15" t="s">
        <v>62</v>
      </c>
      <c r="C33" s="15">
        <v>154.20545690260244</v>
      </c>
      <c r="D33" s="15">
        <v>16.152182296257212</v>
      </c>
      <c r="E33" s="15">
        <v>9.5470354453797217</v>
      </c>
      <c r="F33" s="15">
        <v>1.1985086860795633E-5</v>
      </c>
      <c r="G33" s="15">
        <v>116.95843364796745</v>
      </c>
      <c r="H33" s="15">
        <v>191.45248015723743</v>
      </c>
      <c r="I33" s="15">
        <v>116.95843364796745</v>
      </c>
      <c r="J33" s="15">
        <v>191.45248015723743</v>
      </c>
    </row>
    <row r="34" spans="2:10" x14ac:dyDescent="0.2">
      <c r="B34" s="15" t="s">
        <v>330</v>
      </c>
      <c r="C34" s="15">
        <v>-0.67718994179852843</v>
      </c>
      <c r="D34" s="15">
        <v>0.22872315046049135</v>
      </c>
      <c r="E34" s="15">
        <v>-2.9607407052374581</v>
      </c>
      <c r="F34" s="15">
        <v>1.8125689024160046E-2</v>
      </c>
      <c r="G34" s="15">
        <v>-1.2046268136600713</v>
      </c>
      <c r="H34" s="15">
        <v>-0.14975306993698548</v>
      </c>
      <c r="I34" s="15">
        <v>-1.2046268136600713</v>
      </c>
      <c r="J34" s="15">
        <v>-0.14975306993698548</v>
      </c>
    </row>
    <row r="35" spans="2:10" x14ac:dyDescent="0.2">
      <c r="B35" s="15" t="s">
        <v>331</v>
      </c>
      <c r="C35" s="15">
        <v>-0.59819875989671534</v>
      </c>
      <c r="D35" s="15">
        <v>0.27580808637959664</v>
      </c>
      <c r="E35" s="15">
        <v>-2.168894928894181</v>
      </c>
      <c r="F35" s="15">
        <v>6.192508036521311E-2</v>
      </c>
      <c r="G35" s="15">
        <v>-1.2342137589088105</v>
      </c>
      <c r="H35" s="15">
        <v>3.7816239115379735E-2</v>
      </c>
      <c r="I35" s="15">
        <v>-1.2342137589088105</v>
      </c>
      <c r="J35" s="15">
        <v>3.7816239115379735E-2</v>
      </c>
    </row>
    <row r="36" spans="2:10" ht="13.5" thickBot="1" x14ac:dyDescent="0.25">
      <c r="B36" s="17" t="s">
        <v>332</v>
      </c>
      <c r="C36" s="17">
        <v>-2.9289262466675545E-3</v>
      </c>
      <c r="D36" s="17">
        <v>1.2897452089752331E-3</v>
      </c>
      <c r="E36" s="17">
        <v>-2.2709340002082525</v>
      </c>
      <c r="F36" s="17">
        <v>5.2813388382356247E-2</v>
      </c>
      <c r="G36" s="17">
        <v>-5.903085955252952E-3</v>
      </c>
      <c r="H36" s="17">
        <v>4.5233461917842747E-5</v>
      </c>
      <c r="I36" s="17">
        <v>-5.903085955252952E-3</v>
      </c>
      <c r="J36" s="17">
        <v>4.5233461917842747E-5</v>
      </c>
    </row>
    <row r="38" spans="2:10" ht="13.5" thickBot="1" x14ac:dyDescent="0.25">
      <c r="B38" s="14"/>
    </row>
    <row r="39" spans="2:10" x14ac:dyDescent="0.2">
      <c r="F39" s="18"/>
      <c r="G39" s="18"/>
      <c r="H39" s="18"/>
      <c r="I39" s="18"/>
    </row>
    <row r="42" spans="2:10" ht="13.5" thickBot="1" x14ac:dyDescent="0.25">
      <c r="F42" s="17"/>
      <c r="G42" s="17"/>
      <c r="H42" s="17"/>
      <c r="I42" s="17"/>
    </row>
    <row r="43" spans="2:10" x14ac:dyDescent="0.2">
      <c r="E43" s="14"/>
    </row>
    <row r="44" spans="2:10" x14ac:dyDescent="0.2">
      <c r="E44" s="14"/>
    </row>
    <row r="47" spans="2:10" x14ac:dyDescent="0.2">
      <c r="C47" s="14" t="s">
        <v>333</v>
      </c>
    </row>
    <row r="48" spans="2:10" x14ac:dyDescent="0.2">
      <c r="H48" s="14" t="s">
        <v>334</v>
      </c>
    </row>
    <row r="49" spans="1:3" x14ac:dyDescent="0.2">
      <c r="A49" s="14" t="s">
        <v>335</v>
      </c>
    </row>
    <row r="58" spans="1:3" x14ac:dyDescent="0.2">
      <c r="C58" s="14" t="s">
        <v>336</v>
      </c>
    </row>
  </sheetData>
  <printOptions headings="1" gridLines="1" gridLinesSet="0"/>
  <pageMargins left="0.75" right="0.75" top="1" bottom="1" header="0.5" footer="0.5"/>
  <pageSetup scale="94" orientation="landscape" horizontalDpi="4294967292" verticalDpi="300" r:id="rId1"/>
  <headerFooter alignWithMargins="0">
    <oddHeader>&amp;CProblem 8.8</oddHeader>
    <oddFooter>Page 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89D0-CFA2-418C-AB4D-E0C97A840951}">
  <sheetPr codeName="Sheet23"/>
  <dimension ref="A1:S73"/>
  <sheetViews>
    <sheetView topLeftCell="F19" workbookViewId="0">
      <selection activeCell="F35" sqref="F35"/>
    </sheetView>
  </sheetViews>
  <sheetFormatPr defaultRowHeight="12.75" x14ac:dyDescent="0.2"/>
  <cols>
    <col min="1" max="1" width="13" style="15" customWidth="1"/>
    <col min="2" max="9" width="9.140625" style="15"/>
    <col min="10" max="10" width="13.5703125" style="15" customWidth="1"/>
    <col min="11" max="11" width="18.7109375" style="15" bestFit="1" customWidth="1"/>
    <col min="12" max="16384" width="9.140625" style="15"/>
  </cols>
  <sheetData>
    <row r="1" spans="1:8" x14ac:dyDescent="0.2">
      <c r="A1" s="31" t="s">
        <v>337</v>
      </c>
    </row>
    <row r="2" spans="1:8" x14ac:dyDescent="0.2">
      <c r="A2" s="15" t="s">
        <v>338</v>
      </c>
      <c r="B2" s="15" t="s">
        <v>339</v>
      </c>
      <c r="C2" s="15" t="s">
        <v>340</v>
      </c>
      <c r="D2" s="15" t="s">
        <v>341</v>
      </c>
      <c r="E2" s="15" t="s">
        <v>342</v>
      </c>
      <c r="F2" s="15" t="s">
        <v>343</v>
      </c>
      <c r="G2" s="15" t="s">
        <v>344</v>
      </c>
      <c r="H2" s="15" t="s">
        <v>345</v>
      </c>
    </row>
    <row r="3" spans="1:8" x14ac:dyDescent="0.2">
      <c r="A3" s="15" t="s">
        <v>346</v>
      </c>
      <c r="B3" s="15">
        <v>840</v>
      </c>
      <c r="C3" s="15">
        <v>952</v>
      </c>
      <c r="D3" s="15">
        <v>279</v>
      </c>
      <c r="E3" s="15">
        <v>23</v>
      </c>
      <c r="F3" s="15">
        <v>207</v>
      </c>
      <c r="G3" s="15">
        <v>542</v>
      </c>
      <c r="H3" s="15">
        <v>132</v>
      </c>
    </row>
    <row r="4" spans="1:8" x14ac:dyDescent="0.2">
      <c r="A4" s="15" t="s">
        <v>347</v>
      </c>
      <c r="B4" s="15">
        <v>755</v>
      </c>
      <c r="C4" s="15">
        <v>982</v>
      </c>
      <c r="D4" s="15">
        <v>252</v>
      </c>
      <c r="E4" s="15">
        <v>37</v>
      </c>
      <c r="F4" s="15">
        <v>146</v>
      </c>
      <c r="G4" s="15">
        <v>576</v>
      </c>
      <c r="H4" s="15">
        <v>110</v>
      </c>
    </row>
    <row r="5" spans="1:8" x14ac:dyDescent="0.2">
      <c r="A5" s="15" t="s">
        <v>348</v>
      </c>
      <c r="B5" s="15">
        <v>791</v>
      </c>
      <c r="C5" s="15">
        <v>907</v>
      </c>
      <c r="D5" s="15">
        <v>286</v>
      </c>
      <c r="E5" s="15">
        <v>31</v>
      </c>
      <c r="F5" s="15">
        <v>175</v>
      </c>
      <c r="G5" s="15">
        <v>560</v>
      </c>
      <c r="H5" s="15">
        <v>99</v>
      </c>
    </row>
    <row r="6" spans="1:8" x14ac:dyDescent="0.2">
      <c r="A6" s="15" t="s">
        <v>349</v>
      </c>
      <c r="B6" s="15">
        <v>703</v>
      </c>
      <c r="C6" s="15">
        <v>974</v>
      </c>
      <c r="D6" s="15">
        <v>270</v>
      </c>
      <c r="E6" s="15">
        <v>34</v>
      </c>
      <c r="F6" s="15">
        <v>120</v>
      </c>
      <c r="G6" s="15">
        <v>471</v>
      </c>
      <c r="H6" s="15">
        <v>105</v>
      </c>
    </row>
    <row r="7" spans="1:8" x14ac:dyDescent="0.2">
      <c r="A7" s="15" t="s">
        <v>350</v>
      </c>
      <c r="B7" s="15">
        <v>801</v>
      </c>
      <c r="C7" s="15">
        <v>927</v>
      </c>
      <c r="D7" s="15">
        <v>252</v>
      </c>
      <c r="E7" s="15">
        <v>25</v>
      </c>
      <c r="F7" s="15">
        <v>186</v>
      </c>
      <c r="G7" s="15">
        <v>564</v>
      </c>
      <c r="H7" s="15">
        <v>58</v>
      </c>
    </row>
    <row r="8" spans="1:8" x14ac:dyDescent="0.2">
      <c r="A8" s="15" t="s">
        <v>351</v>
      </c>
      <c r="B8" s="15">
        <v>749</v>
      </c>
      <c r="C8" s="15">
        <v>929</v>
      </c>
      <c r="D8" s="15">
        <v>280</v>
      </c>
      <c r="E8" s="15">
        <v>34</v>
      </c>
      <c r="F8" s="15">
        <v>122</v>
      </c>
      <c r="G8" s="15">
        <v>625</v>
      </c>
      <c r="H8" s="15">
        <v>50</v>
      </c>
    </row>
    <row r="9" spans="1:8" x14ac:dyDescent="0.2">
      <c r="A9" s="15" t="s">
        <v>352</v>
      </c>
      <c r="B9" s="15">
        <v>796</v>
      </c>
      <c r="C9" s="15">
        <v>899</v>
      </c>
      <c r="D9" s="15">
        <v>276</v>
      </c>
      <c r="E9" s="15">
        <v>20</v>
      </c>
      <c r="F9" s="15">
        <v>182</v>
      </c>
      <c r="G9" s="15">
        <v>549</v>
      </c>
      <c r="H9" s="15">
        <v>110</v>
      </c>
    </row>
    <row r="10" spans="1:8" x14ac:dyDescent="0.2">
      <c r="A10" s="15" t="s">
        <v>353</v>
      </c>
      <c r="B10" s="15">
        <v>740</v>
      </c>
      <c r="C10" s="15">
        <v>910</v>
      </c>
      <c r="D10" s="15">
        <v>249</v>
      </c>
      <c r="E10" s="15">
        <v>42</v>
      </c>
      <c r="F10" s="15">
        <v>128</v>
      </c>
      <c r="G10" s="15">
        <v>502</v>
      </c>
      <c r="H10" s="15">
        <v>105</v>
      </c>
    </row>
    <row r="11" spans="1:8" x14ac:dyDescent="0.2">
      <c r="A11" s="15" t="s">
        <v>354</v>
      </c>
      <c r="B11" s="15">
        <v>691</v>
      </c>
      <c r="C11" s="15">
        <v>895</v>
      </c>
      <c r="D11" s="15">
        <v>247</v>
      </c>
      <c r="E11" s="15">
        <v>24</v>
      </c>
      <c r="F11" s="15">
        <v>138</v>
      </c>
      <c r="G11" s="15">
        <v>526</v>
      </c>
      <c r="H11" s="15">
        <v>90</v>
      </c>
    </row>
    <row r="12" spans="1:8" x14ac:dyDescent="0.2">
      <c r="A12" s="15" t="s">
        <v>355</v>
      </c>
      <c r="B12" s="15">
        <v>730</v>
      </c>
      <c r="C12" s="15">
        <v>881</v>
      </c>
      <c r="D12" s="15">
        <v>228</v>
      </c>
      <c r="E12" s="15">
        <v>18</v>
      </c>
      <c r="F12" s="15">
        <v>169</v>
      </c>
      <c r="G12" s="15">
        <v>565</v>
      </c>
      <c r="H12" s="15">
        <v>112</v>
      </c>
    </row>
    <row r="13" spans="1:8" x14ac:dyDescent="0.2">
      <c r="A13" s="15" t="s">
        <v>356</v>
      </c>
      <c r="B13" s="15">
        <v>704</v>
      </c>
      <c r="C13" s="15">
        <v>838</v>
      </c>
      <c r="D13" s="15">
        <v>229</v>
      </c>
      <c r="E13" s="15">
        <v>27</v>
      </c>
      <c r="F13" s="15">
        <v>173</v>
      </c>
      <c r="G13" s="15">
        <v>574</v>
      </c>
      <c r="H13" s="15">
        <v>92</v>
      </c>
    </row>
    <row r="14" spans="1:8" x14ac:dyDescent="0.2">
      <c r="A14" s="15" t="s">
        <v>357</v>
      </c>
      <c r="B14" s="15">
        <v>629</v>
      </c>
      <c r="C14" s="15">
        <v>881</v>
      </c>
      <c r="D14" s="15">
        <v>240</v>
      </c>
      <c r="E14" s="15">
        <v>35</v>
      </c>
      <c r="F14" s="15">
        <v>119</v>
      </c>
      <c r="G14" s="15">
        <v>475</v>
      </c>
      <c r="H14" s="15">
        <v>120</v>
      </c>
    </row>
    <row r="15" spans="1:8" x14ac:dyDescent="0.2">
      <c r="A15" s="15" t="s">
        <v>358</v>
      </c>
      <c r="B15" s="15">
        <v>642</v>
      </c>
      <c r="C15" s="15">
        <v>867</v>
      </c>
      <c r="D15" s="15">
        <v>275</v>
      </c>
      <c r="E15" s="15">
        <v>27</v>
      </c>
      <c r="F15" s="15">
        <v>140</v>
      </c>
      <c r="G15" s="15">
        <v>492</v>
      </c>
      <c r="H15" s="15">
        <v>75</v>
      </c>
    </row>
    <row r="16" spans="1:8" x14ac:dyDescent="0.2">
      <c r="A16" s="15" t="s">
        <v>359</v>
      </c>
      <c r="B16" s="15">
        <v>654</v>
      </c>
      <c r="C16" s="15">
        <v>788</v>
      </c>
      <c r="D16" s="15">
        <v>228</v>
      </c>
      <c r="E16" s="15">
        <v>29</v>
      </c>
      <c r="F16" s="15">
        <v>159</v>
      </c>
      <c r="G16" s="15">
        <v>551</v>
      </c>
      <c r="H16" s="15">
        <v>73</v>
      </c>
    </row>
    <row r="17" spans="1:19" x14ac:dyDescent="0.2">
      <c r="A17" s="15" t="s">
        <v>360</v>
      </c>
      <c r="B17" s="15">
        <v>785</v>
      </c>
      <c r="C17" s="15">
        <v>904</v>
      </c>
      <c r="D17" s="15">
        <v>259</v>
      </c>
      <c r="E17" s="15">
        <v>43</v>
      </c>
      <c r="F17" s="15">
        <v>200</v>
      </c>
      <c r="G17" s="15">
        <v>484</v>
      </c>
      <c r="H17" s="15">
        <v>125</v>
      </c>
      <c r="K17" s="15" t="s">
        <v>51</v>
      </c>
    </row>
    <row r="18" spans="1:19" ht="13.5" thickBot="1" x14ac:dyDescent="0.25">
      <c r="A18" s="15" t="s">
        <v>361</v>
      </c>
      <c r="B18" s="15">
        <v>747</v>
      </c>
      <c r="C18" s="15">
        <v>1012</v>
      </c>
      <c r="D18" s="15">
        <v>260</v>
      </c>
      <c r="E18" s="15">
        <v>22</v>
      </c>
      <c r="F18" s="15">
        <v>109</v>
      </c>
      <c r="G18" s="15">
        <v>566</v>
      </c>
      <c r="H18" s="15">
        <v>176</v>
      </c>
    </row>
    <row r="19" spans="1:19" x14ac:dyDescent="0.2">
      <c r="A19" s="15" t="s">
        <v>362</v>
      </c>
      <c r="B19" s="15">
        <v>668</v>
      </c>
      <c r="C19" s="15">
        <v>978</v>
      </c>
      <c r="D19" s="15">
        <v>231</v>
      </c>
      <c r="E19" s="15">
        <v>20</v>
      </c>
      <c r="F19" s="15">
        <v>116</v>
      </c>
      <c r="G19" s="15">
        <v>447</v>
      </c>
      <c r="H19" s="15">
        <v>124</v>
      </c>
      <c r="K19" s="16" t="s">
        <v>52</v>
      </c>
      <c r="L19" s="16"/>
    </row>
    <row r="20" spans="1:19" x14ac:dyDescent="0.2">
      <c r="A20" s="15" t="s">
        <v>363</v>
      </c>
      <c r="B20" s="15">
        <v>747</v>
      </c>
      <c r="C20" s="15">
        <v>853</v>
      </c>
      <c r="D20" s="15">
        <v>277</v>
      </c>
      <c r="E20" s="15">
        <v>35</v>
      </c>
      <c r="F20" s="15">
        <v>161</v>
      </c>
      <c r="G20" s="15">
        <v>519</v>
      </c>
      <c r="H20" s="15">
        <v>190</v>
      </c>
      <c r="K20" s="15" t="s">
        <v>53</v>
      </c>
      <c r="L20" s="15">
        <v>0.97062730154496191</v>
      </c>
    </row>
    <row r="21" spans="1:19" x14ac:dyDescent="0.2">
      <c r="A21" s="15" t="s">
        <v>364</v>
      </c>
      <c r="B21" s="15">
        <v>657</v>
      </c>
      <c r="C21" s="15">
        <v>946</v>
      </c>
      <c r="D21" s="15">
        <v>218</v>
      </c>
      <c r="E21" s="15">
        <v>34</v>
      </c>
      <c r="F21" s="15">
        <v>125</v>
      </c>
      <c r="G21" s="15">
        <v>446</v>
      </c>
      <c r="H21" s="15">
        <v>58</v>
      </c>
      <c r="K21" s="15" t="s">
        <v>54</v>
      </c>
      <c r="L21" s="15">
        <v>0.94211735850445433</v>
      </c>
    </row>
    <row r="22" spans="1:19" x14ac:dyDescent="0.2">
      <c r="A22" s="15" t="s">
        <v>365</v>
      </c>
      <c r="B22" s="15">
        <v>693</v>
      </c>
      <c r="C22" s="15">
        <v>851</v>
      </c>
      <c r="D22" s="15">
        <v>267</v>
      </c>
      <c r="E22" s="15">
        <v>39</v>
      </c>
      <c r="F22" s="15">
        <v>158</v>
      </c>
      <c r="G22" s="15">
        <v>440</v>
      </c>
      <c r="H22" s="15">
        <v>105</v>
      </c>
      <c r="K22" s="15" t="s">
        <v>55</v>
      </c>
      <c r="L22" s="15">
        <v>0.92557946093429844</v>
      </c>
    </row>
    <row r="23" spans="1:19" x14ac:dyDescent="0.2">
      <c r="A23" s="15" t="s">
        <v>366</v>
      </c>
      <c r="B23" s="15">
        <v>634</v>
      </c>
      <c r="C23" s="15">
        <v>941</v>
      </c>
      <c r="D23" s="15">
        <v>191</v>
      </c>
      <c r="E23" s="15">
        <v>31</v>
      </c>
      <c r="F23" s="15">
        <v>140</v>
      </c>
      <c r="G23" s="15">
        <v>468</v>
      </c>
      <c r="H23" s="15">
        <v>127</v>
      </c>
      <c r="K23" s="15" t="s">
        <v>56</v>
      </c>
      <c r="L23" s="15">
        <v>18.78542925415622</v>
      </c>
    </row>
    <row r="24" spans="1:19" ht="13.5" thickBot="1" x14ac:dyDescent="0.25">
      <c r="A24" s="15" t="s">
        <v>367</v>
      </c>
      <c r="B24" s="15">
        <v>615</v>
      </c>
      <c r="C24" s="15">
        <v>909</v>
      </c>
      <c r="D24" s="15">
        <v>263</v>
      </c>
      <c r="E24" s="15">
        <v>30</v>
      </c>
      <c r="F24" s="15">
        <v>94</v>
      </c>
      <c r="G24" s="15">
        <v>497</v>
      </c>
      <c r="H24" s="15">
        <v>72</v>
      </c>
      <c r="K24" s="17" t="s">
        <v>57</v>
      </c>
      <c r="L24" s="17">
        <v>28</v>
      </c>
    </row>
    <row r="25" spans="1:19" x14ac:dyDescent="0.2">
      <c r="A25" s="15" t="s">
        <v>368</v>
      </c>
      <c r="B25" s="15">
        <v>673</v>
      </c>
      <c r="C25" s="15">
        <v>891</v>
      </c>
      <c r="D25" s="15">
        <v>214</v>
      </c>
      <c r="E25" s="15">
        <v>29</v>
      </c>
      <c r="F25" s="15">
        <v>144</v>
      </c>
      <c r="G25" s="15">
        <v>517</v>
      </c>
      <c r="H25" s="15">
        <v>131</v>
      </c>
    </row>
    <row r="26" spans="1:19" ht="13.5" thickBot="1" x14ac:dyDescent="0.25">
      <c r="A26" s="15" t="s">
        <v>369</v>
      </c>
      <c r="B26" s="15">
        <v>629</v>
      </c>
      <c r="C26" s="15">
        <v>884</v>
      </c>
      <c r="D26" s="15">
        <v>245</v>
      </c>
      <c r="E26" s="15">
        <v>27</v>
      </c>
      <c r="F26" s="15">
        <v>125</v>
      </c>
      <c r="G26" s="15">
        <v>456</v>
      </c>
      <c r="H26" s="15">
        <v>84</v>
      </c>
      <c r="K26" s="15" t="s">
        <v>58</v>
      </c>
    </row>
    <row r="27" spans="1:19" x14ac:dyDescent="0.2">
      <c r="A27" s="15" t="s">
        <v>370</v>
      </c>
      <c r="B27" s="15">
        <v>621</v>
      </c>
      <c r="C27" s="15">
        <v>861</v>
      </c>
      <c r="D27" s="15">
        <v>265</v>
      </c>
      <c r="E27" s="15">
        <v>24</v>
      </c>
      <c r="F27" s="15">
        <v>118</v>
      </c>
      <c r="G27" s="15">
        <v>400</v>
      </c>
      <c r="H27" s="15">
        <v>120</v>
      </c>
      <c r="K27" s="18"/>
      <c r="L27" s="18" t="s">
        <v>63</v>
      </c>
      <c r="M27" s="18" t="s">
        <v>64</v>
      </c>
      <c r="N27" s="18" t="s">
        <v>65</v>
      </c>
      <c r="O27" s="18" t="s">
        <v>66</v>
      </c>
      <c r="P27" s="18" t="s">
        <v>67</v>
      </c>
    </row>
    <row r="28" spans="1:19" x14ac:dyDescent="0.2">
      <c r="A28" s="15" t="s">
        <v>371</v>
      </c>
      <c r="B28" s="15">
        <v>652</v>
      </c>
      <c r="C28" s="15">
        <v>842</v>
      </c>
      <c r="D28" s="15">
        <v>229</v>
      </c>
      <c r="E28" s="15">
        <v>33</v>
      </c>
      <c r="F28" s="15">
        <v>152</v>
      </c>
      <c r="G28" s="15">
        <v>472</v>
      </c>
      <c r="H28" s="15">
        <v>138</v>
      </c>
      <c r="K28" s="15" t="s">
        <v>59</v>
      </c>
      <c r="L28" s="15">
        <v>6</v>
      </c>
      <c r="M28" s="15">
        <v>120619.68917390748</v>
      </c>
      <c r="N28" s="15">
        <v>20103.281528984578</v>
      </c>
      <c r="O28" s="15">
        <v>56.967178234589326</v>
      </c>
      <c r="P28" s="15">
        <v>6.5491337231747978E-12</v>
      </c>
    </row>
    <row r="29" spans="1:19" x14ac:dyDescent="0.2">
      <c r="A29" s="15" t="s">
        <v>372</v>
      </c>
      <c r="B29" s="15">
        <v>645</v>
      </c>
      <c r="C29" s="15">
        <v>797</v>
      </c>
      <c r="D29" s="15">
        <v>210</v>
      </c>
      <c r="E29" s="15">
        <v>27</v>
      </c>
      <c r="F29" s="15">
        <v>168</v>
      </c>
      <c r="G29" s="15">
        <v>520</v>
      </c>
      <c r="H29" s="15">
        <v>73</v>
      </c>
      <c r="K29" s="15" t="s">
        <v>60</v>
      </c>
      <c r="L29" s="15">
        <v>21</v>
      </c>
      <c r="M29" s="15">
        <v>7410.7393975210753</v>
      </c>
      <c r="N29" s="15">
        <v>352.89235226290833</v>
      </c>
    </row>
    <row r="30" spans="1:19" ht="13.5" thickBot="1" x14ac:dyDescent="0.25">
      <c r="A30" s="15" t="s">
        <v>373</v>
      </c>
      <c r="B30" s="15">
        <v>563</v>
      </c>
      <c r="C30" s="15">
        <v>813</v>
      </c>
      <c r="D30" s="15">
        <v>238</v>
      </c>
      <c r="E30" s="15">
        <v>24</v>
      </c>
      <c r="F30" s="15">
        <v>107</v>
      </c>
      <c r="G30" s="15">
        <v>436</v>
      </c>
      <c r="H30" s="15">
        <v>79</v>
      </c>
      <c r="K30" s="17" t="s">
        <v>61</v>
      </c>
      <c r="L30" s="17">
        <v>27</v>
      </c>
      <c r="M30" s="17">
        <v>128030.42857142855</v>
      </c>
      <c r="N30" s="17"/>
      <c r="O30" s="17"/>
      <c r="P30" s="17"/>
    </row>
    <row r="31" spans="1:19" ht="13.5" thickBot="1" x14ac:dyDescent="0.25"/>
    <row r="32" spans="1:19" x14ac:dyDescent="0.2">
      <c r="F32" s="14" t="s">
        <v>374</v>
      </c>
      <c r="K32" s="18"/>
      <c r="L32" s="18" t="s">
        <v>68</v>
      </c>
      <c r="M32" s="18" t="s">
        <v>56</v>
      </c>
      <c r="N32" s="18" t="s">
        <v>69</v>
      </c>
      <c r="O32" s="18" t="s">
        <v>70</v>
      </c>
      <c r="P32" s="18" t="s">
        <v>71</v>
      </c>
      <c r="Q32" s="18" t="s">
        <v>72</v>
      </c>
      <c r="R32" s="18" t="s">
        <v>73</v>
      </c>
      <c r="S32" s="18" t="s">
        <v>74</v>
      </c>
    </row>
    <row r="33" spans="1:19" x14ac:dyDescent="0.2">
      <c r="F33" s="14" t="s">
        <v>375</v>
      </c>
      <c r="G33" s="14"/>
      <c r="H33" s="14"/>
      <c r="I33" s="14"/>
      <c r="K33" s="15" t="s">
        <v>62</v>
      </c>
      <c r="L33" s="15">
        <v>-396.91997724943366</v>
      </c>
      <c r="M33" s="15">
        <v>70.951024989642534</v>
      </c>
      <c r="N33" s="15">
        <v>-5.5942810876569613</v>
      </c>
      <c r="O33" s="15">
        <v>1.4949119895048136E-5</v>
      </c>
      <c r="P33" s="15">
        <v>-544.47073669748966</v>
      </c>
      <c r="Q33" s="15">
        <v>-249.36921780137769</v>
      </c>
      <c r="R33" s="15">
        <v>-544.47073669748966</v>
      </c>
      <c r="S33" s="15">
        <v>-249.36921780137769</v>
      </c>
    </row>
    <row r="34" spans="1:19" x14ac:dyDescent="0.2">
      <c r="F34" s="14" t="s">
        <v>376</v>
      </c>
      <c r="G34" s="14"/>
      <c r="H34" s="14"/>
      <c r="I34" s="14"/>
      <c r="K34" s="15" t="s">
        <v>340</v>
      </c>
      <c r="L34" s="15">
        <v>0.51848600301830094</v>
      </c>
      <c r="M34" s="15">
        <v>7.1983786170603206E-2</v>
      </c>
      <c r="N34" s="15">
        <v>7.2028165035592506</v>
      </c>
      <c r="O34" s="15">
        <v>4.2460570140131803E-7</v>
      </c>
      <c r="P34" s="15">
        <v>0.36878749874765132</v>
      </c>
      <c r="Q34" s="15">
        <v>0.66818450728895051</v>
      </c>
      <c r="R34" s="15">
        <v>0.36878749874765132</v>
      </c>
      <c r="S34" s="15">
        <v>0.66818450728895051</v>
      </c>
    </row>
    <row r="35" spans="1:19" x14ac:dyDescent="0.2">
      <c r="F35" s="14" t="s">
        <v>377</v>
      </c>
      <c r="G35" s="14"/>
      <c r="H35" s="14"/>
      <c r="I35" s="14"/>
      <c r="K35" s="15" t="s">
        <v>341</v>
      </c>
      <c r="L35" s="15">
        <v>0.7829294090872615</v>
      </c>
      <c r="M35" s="15">
        <v>0.15559927519791564</v>
      </c>
      <c r="N35" s="15">
        <v>5.0317034452211216</v>
      </c>
      <c r="O35" s="15">
        <v>5.5616486632645974E-5</v>
      </c>
      <c r="P35" s="15">
        <v>0.45934294605348508</v>
      </c>
      <c r="Q35" s="15">
        <v>1.106515872121038</v>
      </c>
      <c r="R35" s="15">
        <v>0.45934294605348508</v>
      </c>
      <c r="S35" s="15">
        <v>1.106515872121038</v>
      </c>
    </row>
    <row r="36" spans="1:19" x14ac:dyDescent="0.2">
      <c r="F36" s="14" t="s">
        <v>378</v>
      </c>
      <c r="G36" s="14"/>
      <c r="H36" s="14"/>
      <c r="I36" s="14"/>
      <c r="K36" s="15" t="s">
        <v>342</v>
      </c>
      <c r="L36" s="15">
        <v>0.77999581510744009</v>
      </c>
      <c r="M36" s="15">
        <v>0.55857029615084963</v>
      </c>
      <c r="N36" s="15">
        <v>1.3964147762286154</v>
      </c>
      <c r="O36" s="15">
        <v>0.17717603541742077</v>
      </c>
      <c r="P36" s="15">
        <v>-0.3816149074186227</v>
      </c>
      <c r="Q36" s="15">
        <v>1.9416065376335028</v>
      </c>
      <c r="R36" s="15">
        <v>-0.3816149074186227</v>
      </c>
      <c r="S36" s="15">
        <v>1.9416065376335028</v>
      </c>
    </row>
    <row r="37" spans="1:19" x14ac:dyDescent="0.2">
      <c r="F37" s="14" t="s">
        <v>379</v>
      </c>
      <c r="G37" s="14"/>
      <c r="H37" s="14"/>
      <c r="I37" s="14"/>
      <c r="K37" s="15" t="s">
        <v>343</v>
      </c>
      <c r="L37" s="15">
        <v>1.4059839768368778</v>
      </c>
      <c r="M37" s="15">
        <v>0.1434685405058376</v>
      </c>
      <c r="N37" s="15">
        <v>9.79994618945517</v>
      </c>
      <c r="O37" s="15">
        <v>2.7567263655613943E-9</v>
      </c>
      <c r="P37" s="15">
        <v>1.1076247619893014</v>
      </c>
      <c r="Q37" s="15">
        <v>1.7043431916844543</v>
      </c>
      <c r="R37" s="15">
        <v>1.1076247619893014</v>
      </c>
      <c r="S37" s="15">
        <v>1.7043431916844543</v>
      </c>
    </row>
    <row r="38" spans="1:19" x14ac:dyDescent="0.2">
      <c r="K38" s="15" t="s">
        <v>344</v>
      </c>
      <c r="L38" s="15">
        <v>0.37499605531184665</v>
      </c>
      <c r="M38" s="15">
        <v>7.8925696183623203E-2</v>
      </c>
      <c r="N38" s="15">
        <v>4.7512543245663128</v>
      </c>
      <c r="O38" s="15">
        <v>1.0805891815274371E-4</v>
      </c>
      <c r="P38" s="15">
        <v>0.21086105636630417</v>
      </c>
      <c r="Q38" s="15">
        <v>0.53913105425738916</v>
      </c>
      <c r="R38" s="15">
        <v>0.21086105636630417</v>
      </c>
      <c r="S38" s="15">
        <v>0.53913105425738916</v>
      </c>
    </row>
    <row r="39" spans="1:19" ht="13.5" thickBot="1" x14ac:dyDescent="0.25">
      <c r="K39" s="17" t="s">
        <v>345</v>
      </c>
      <c r="L39" s="17">
        <v>0.16346233821987086</v>
      </c>
      <c r="M39" s="17">
        <v>0.11597852119746446</v>
      </c>
      <c r="N39" s="17">
        <v>1.4094190590821611</v>
      </c>
      <c r="O39" s="17">
        <v>0.17334882772729698</v>
      </c>
      <c r="P39" s="17">
        <v>-7.7728241970428907E-2</v>
      </c>
      <c r="Q39" s="17">
        <v>0.40465291841017059</v>
      </c>
      <c r="R39" s="17">
        <v>-7.7728241970428907E-2</v>
      </c>
      <c r="S39" s="17">
        <v>0.40465291841017059</v>
      </c>
    </row>
    <row r="43" spans="1:19" x14ac:dyDescent="0.2">
      <c r="K43" s="15" t="s">
        <v>75</v>
      </c>
    </row>
    <row r="44" spans="1:19" ht="13.5" thickBot="1" x14ac:dyDescent="0.25"/>
    <row r="45" spans="1:19" x14ac:dyDescent="0.2">
      <c r="K45" s="18" t="s">
        <v>76</v>
      </c>
      <c r="L45" s="18" t="s">
        <v>380</v>
      </c>
      <c r="M45" s="18" t="s">
        <v>78</v>
      </c>
    </row>
    <row r="46" spans="1:19" ht="13.5" thickBot="1" x14ac:dyDescent="0.25">
      <c r="K46" s="15">
        <v>1</v>
      </c>
      <c r="L46" s="15">
        <v>848.91948033608355</v>
      </c>
      <c r="M46" s="15">
        <v>-8.9194803360835522</v>
      </c>
    </row>
    <row r="47" spans="1:19" x14ac:dyDescent="0.2">
      <c r="A47" s="18"/>
      <c r="B47" s="18" t="s">
        <v>340</v>
      </c>
      <c r="C47" s="18" t="s">
        <v>342</v>
      </c>
      <c r="D47" s="18" t="s">
        <v>343</v>
      </c>
      <c r="E47" s="18" t="s">
        <v>344</v>
      </c>
      <c r="F47" s="18" t="s">
        <v>345</v>
      </c>
      <c r="K47" s="15">
        <v>2</v>
      </c>
      <c r="L47" s="15">
        <v>777.64357964549663</v>
      </c>
      <c r="M47" s="15">
        <v>-22.643579645496629</v>
      </c>
    </row>
    <row r="48" spans="1:19" x14ac:dyDescent="0.2">
      <c r="A48" s="15" t="s">
        <v>340</v>
      </c>
      <c r="B48" s="15">
        <v>1</v>
      </c>
      <c r="K48" s="15">
        <v>3</v>
      </c>
      <c r="L48" s="15">
        <v>793.67226716030757</v>
      </c>
      <c r="M48" s="15">
        <v>-2.6722671603075696</v>
      </c>
    </row>
    <row r="49" spans="1:13" x14ac:dyDescent="0.2">
      <c r="A49" s="15" t="s">
        <v>341</v>
      </c>
      <c r="B49" s="15">
        <v>0.20820817967801775</v>
      </c>
      <c r="K49" s="15">
        <v>4</v>
      </c>
      <c r="L49" s="15">
        <v>708.50095264299659</v>
      </c>
      <c r="M49" s="15">
        <v>-5.5009526429965945</v>
      </c>
    </row>
    <row r="50" spans="1:13" x14ac:dyDescent="0.2">
      <c r="A50" s="15" t="s">
        <v>342</v>
      </c>
      <c r="B50" s="15">
        <v>6.726270591872911E-4</v>
      </c>
      <c r="C50" s="15">
        <v>1</v>
      </c>
      <c r="K50" s="15">
        <v>5</v>
      </c>
      <c r="L50" s="15">
        <v>783.00626452050062</v>
      </c>
      <c r="M50" s="15">
        <v>17.993735479499378</v>
      </c>
    </row>
    <row r="51" spans="1:13" x14ac:dyDescent="0.2">
      <c r="A51" s="15" t="s">
        <v>343</v>
      </c>
      <c r="B51" s="15">
        <v>-0.18495881364465</v>
      </c>
      <c r="C51" s="15">
        <v>-1.3403895744075682E-3</v>
      </c>
      <c r="D51" s="15">
        <v>1</v>
      </c>
      <c r="K51" s="15">
        <v>6</v>
      </c>
      <c r="L51" s="15">
        <v>744.5693084676509</v>
      </c>
      <c r="M51" s="15">
        <v>4.4306915323491012</v>
      </c>
    </row>
    <row r="52" spans="1:13" x14ac:dyDescent="0.2">
      <c r="A52" s="15" t="s">
        <v>344</v>
      </c>
      <c r="B52" s="15">
        <v>0.15708026405158437</v>
      </c>
      <c r="C52" s="15">
        <v>-0.12730102503981117</v>
      </c>
      <c r="D52" s="15">
        <v>0.39424351353095133</v>
      </c>
      <c r="E52" s="15">
        <v>1</v>
      </c>
      <c r="K52" s="15">
        <v>7</v>
      </c>
      <c r="L52" s="15">
        <v>780.63014802895327</v>
      </c>
      <c r="M52" s="15">
        <v>15.369851971046728</v>
      </c>
    </row>
    <row r="53" spans="1:13" ht="13.5" thickBot="1" x14ac:dyDescent="0.25">
      <c r="A53" s="17" t="s">
        <v>345</v>
      </c>
      <c r="B53" s="17">
        <v>0.22006009820173128</v>
      </c>
      <c r="C53" s="17">
        <v>1.7332237757675811E-2</v>
      </c>
      <c r="D53" s="17">
        <v>9.8528502179473745E-2</v>
      </c>
      <c r="E53" s="17">
        <v>-8.7442588854605194E-2</v>
      </c>
      <c r="F53" s="17">
        <v>1</v>
      </c>
      <c r="K53" s="15">
        <v>8</v>
      </c>
      <c r="L53" s="15">
        <v>687.98904690921461</v>
      </c>
      <c r="M53" s="15">
        <v>52.010953090785392</v>
      </c>
    </row>
    <row r="54" spans="1:13" x14ac:dyDescent="0.2">
      <c r="K54" s="15">
        <v>9</v>
      </c>
      <c r="L54" s="15">
        <v>685.2137833963867</v>
      </c>
      <c r="M54" s="15">
        <v>5.7862166036132976</v>
      </c>
    </row>
    <row r="55" spans="1:13" x14ac:dyDescent="0.2">
      <c r="K55" s="15">
        <v>10</v>
      </c>
      <c r="L55" s="15">
        <v>720.20586657077024</v>
      </c>
      <c r="M55" s="15">
        <v>9.7941334292297597</v>
      </c>
    </row>
    <row r="56" spans="1:13" x14ac:dyDescent="0.2">
      <c r="K56" s="15">
        <v>11</v>
      </c>
      <c r="L56" s="15">
        <v>711.44351382679429</v>
      </c>
      <c r="M56" s="15">
        <v>-7.4435138267942875</v>
      </c>
    </row>
    <row r="57" spans="1:13" x14ac:dyDescent="0.2">
      <c r="K57" s="15">
        <v>12</v>
      </c>
      <c r="L57" s="15">
        <v>640.11980322249269</v>
      </c>
      <c r="M57" s="15">
        <v>-11.119803222492692</v>
      </c>
    </row>
    <row r="58" spans="1:13" x14ac:dyDescent="0.2">
      <c r="K58" s="15">
        <v>13</v>
      </c>
      <c r="L58" s="15">
        <v>682.56835321141284</v>
      </c>
      <c r="M58" s="15">
        <v>-40.568353211412841</v>
      </c>
    </row>
    <row r="59" spans="1:13" x14ac:dyDescent="0.2">
      <c r="K59" s="15">
        <v>14</v>
      </c>
      <c r="L59" s="15">
        <v>654.88180652294056</v>
      </c>
      <c r="M59" s="15">
        <v>-0.88180652294056472</v>
      </c>
    </row>
    <row r="60" spans="1:13" x14ac:dyDescent="0.2">
      <c r="K60" s="15">
        <v>15</v>
      </c>
      <c r="L60" s="15">
        <v>791.23758489812428</v>
      </c>
      <c r="M60" s="15">
        <v>-6.2375848981242825</v>
      </c>
    </row>
    <row r="61" spans="1:13" x14ac:dyDescent="0.2">
      <c r="K61" s="15">
        <v>16</v>
      </c>
      <c r="L61" s="15">
        <v>742.77880440856063</v>
      </c>
      <c r="M61" s="15">
        <v>4.2211955914393684</v>
      </c>
    </row>
    <row r="62" spans="1:13" x14ac:dyDescent="0.2">
      <c r="K62" s="15">
        <v>17</v>
      </c>
      <c r="L62" s="15">
        <v>657.60265148050826</v>
      </c>
      <c r="M62" s="15">
        <v>10.397348519491743</v>
      </c>
    </row>
    <row r="63" spans="1:13" x14ac:dyDescent="0.2">
      <c r="K63" s="15">
        <v>18</v>
      </c>
      <c r="L63" s="15">
        <v>741.56410041047013</v>
      </c>
      <c r="M63" s="15">
        <v>5.4358995895298676</v>
      </c>
    </row>
    <row r="64" spans="1:13" x14ac:dyDescent="0.2">
      <c r="K64" s="15">
        <v>19</v>
      </c>
      <c r="L64" s="15">
        <v>643.24330389100078</v>
      </c>
      <c r="M64" s="15">
        <v>13.756696108999222</v>
      </c>
    </row>
    <row r="65" spans="11:13" x14ac:dyDescent="0.2">
      <c r="K65" s="15">
        <v>20</v>
      </c>
      <c r="L65" s="15">
        <v>688.08087852515507</v>
      </c>
      <c r="M65" s="15">
        <v>4.9191214748449283</v>
      </c>
    </row>
    <row r="66" spans="11:13" x14ac:dyDescent="0.2">
      <c r="K66" s="15">
        <v>21</v>
      </c>
      <c r="L66" s="15">
        <v>657.79036659181577</v>
      </c>
      <c r="M66" s="15">
        <v>-23.790366591815769</v>
      </c>
    </row>
    <row r="67" spans="11:13" x14ac:dyDescent="0.2">
      <c r="K67" s="15">
        <v>22</v>
      </c>
      <c r="L67" s="15">
        <v>633.99893020185982</v>
      </c>
      <c r="M67" s="15">
        <v>-18.998930201859821</v>
      </c>
    </row>
    <row r="68" spans="11:13" x14ac:dyDescent="0.2">
      <c r="K68" s="15">
        <v>23</v>
      </c>
      <c r="L68" s="15">
        <v>672.96604319020037</v>
      </c>
      <c r="M68" s="15">
        <v>3.3956809799633447E-2</v>
      </c>
    </row>
    <row r="69" spans="11:13" x14ac:dyDescent="0.2">
      <c r="K69" s="15">
        <v>24</v>
      </c>
      <c r="L69" s="15">
        <v>634.77627639030527</v>
      </c>
      <c r="M69" s="15">
        <v>-5.7762763903052701</v>
      </c>
    </row>
    <row r="70" spans="11:13" x14ac:dyDescent="0.2">
      <c r="K70" s="15">
        <v>25</v>
      </c>
      <c r="L70" s="15">
        <v>611.212676297901</v>
      </c>
      <c r="M70" s="15">
        <v>9.7873237020990018</v>
      </c>
    </row>
    <row r="71" spans="11:13" x14ac:dyDescent="0.2">
      <c r="K71" s="15">
        <v>26</v>
      </c>
      <c r="L71" s="15">
        <v>657.94143913224332</v>
      </c>
      <c r="M71" s="15">
        <v>-5.9414391322433175</v>
      </c>
    </row>
    <row r="72" spans="11:13" x14ac:dyDescent="0.2">
      <c r="K72" s="15">
        <v>27</v>
      </c>
      <c r="L72" s="15">
        <v>644.92443763318431</v>
      </c>
      <c r="M72" s="15">
        <v>7.556236681568862E-2</v>
      </c>
    </row>
    <row r="73" spans="11:13" ht="13.5" thickBot="1" x14ac:dyDescent="0.25">
      <c r="K73" s="17">
        <v>28</v>
      </c>
      <c r="L73" s="17">
        <v>556.51833248667265</v>
      </c>
      <c r="M73" s="17">
        <v>6.481667513327352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5F23-817C-4E02-8114-B9AD9AEC026A}">
  <sheetPr codeName="Sheet24"/>
  <dimension ref="A1:R394"/>
  <sheetViews>
    <sheetView topLeftCell="A12" workbookViewId="0">
      <selection activeCell="I33" sqref="I33"/>
    </sheetView>
  </sheetViews>
  <sheetFormatPr defaultRowHeight="15" x14ac:dyDescent="0.25"/>
  <sheetData>
    <row r="1" spans="1:18" x14ac:dyDescent="0.25">
      <c r="A1">
        <f t="shared" ref="A1:F1" si="0">COUNT(A3:A394)</f>
        <v>392</v>
      </c>
      <c r="B1">
        <f t="shared" si="0"/>
        <v>392</v>
      </c>
      <c r="C1">
        <f t="shared" si="0"/>
        <v>392</v>
      </c>
      <c r="D1">
        <f t="shared" si="0"/>
        <v>392</v>
      </c>
      <c r="E1">
        <f t="shared" si="0"/>
        <v>392</v>
      </c>
      <c r="F1">
        <f t="shared" si="0"/>
        <v>392</v>
      </c>
    </row>
    <row r="2" spans="1:18" x14ac:dyDescent="0.25">
      <c r="A2" t="s">
        <v>381</v>
      </c>
      <c r="B2" t="s">
        <v>382</v>
      </c>
      <c r="C2" t="s">
        <v>383</v>
      </c>
      <c r="D2" t="s">
        <v>384</v>
      </c>
      <c r="E2" t="s">
        <v>385</v>
      </c>
      <c r="F2" t="s">
        <v>386</v>
      </c>
    </row>
    <row r="3" spans="1:18" ht="15.75" thickBot="1" x14ac:dyDescent="0.3">
      <c r="A3">
        <v>8</v>
      </c>
      <c r="B3">
        <v>304</v>
      </c>
      <c r="C3">
        <v>193</v>
      </c>
      <c r="D3">
        <v>4732</v>
      </c>
      <c r="E3">
        <v>18.5</v>
      </c>
      <c r="F3">
        <v>9</v>
      </c>
    </row>
    <row r="4" spans="1:18" x14ac:dyDescent="0.25">
      <c r="A4">
        <v>8</v>
      </c>
      <c r="B4">
        <v>307</v>
      </c>
      <c r="C4">
        <v>200</v>
      </c>
      <c r="D4">
        <v>4376</v>
      </c>
      <c r="E4">
        <v>15</v>
      </c>
      <c r="F4">
        <v>10</v>
      </c>
      <c r="M4" s="9"/>
      <c r="N4" s="9" t="s">
        <v>381</v>
      </c>
      <c r="O4" s="9" t="s">
        <v>382</v>
      </c>
      <c r="P4" s="9" t="s">
        <v>383</v>
      </c>
      <c r="Q4" s="9" t="s">
        <v>384</v>
      </c>
      <c r="R4" s="9" t="s">
        <v>385</v>
      </c>
    </row>
    <row r="5" spans="1:18" x14ac:dyDescent="0.25">
      <c r="A5">
        <v>8</v>
      </c>
      <c r="B5">
        <v>360</v>
      </c>
      <c r="C5">
        <v>215</v>
      </c>
      <c r="D5">
        <v>4615</v>
      </c>
      <c r="E5">
        <v>14</v>
      </c>
      <c r="F5">
        <v>10</v>
      </c>
      <c r="M5" t="s">
        <v>381</v>
      </c>
      <c r="N5">
        <v>1</v>
      </c>
    </row>
    <row r="6" spans="1:18" x14ac:dyDescent="0.25">
      <c r="A6">
        <v>8</v>
      </c>
      <c r="B6">
        <v>400</v>
      </c>
      <c r="C6">
        <v>150</v>
      </c>
      <c r="D6">
        <v>4997</v>
      </c>
      <c r="E6">
        <v>14</v>
      </c>
      <c r="F6">
        <v>11</v>
      </c>
      <c r="M6" t="s">
        <v>382</v>
      </c>
      <c r="N6">
        <v>0.95082330082778399</v>
      </c>
      <c r="O6">
        <v>1</v>
      </c>
    </row>
    <row r="7" spans="1:18" x14ac:dyDescent="0.25">
      <c r="A7">
        <v>8</v>
      </c>
      <c r="B7">
        <v>350</v>
      </c>
      <c r="C7">
        <v>180</v>
      </c>
      <c r="D7">
        <v>3664</v>
      </c>
      <c r="E7">
        <v>11</v>
      </c>
      <c r="F7">
        <v>11</v>
      </c>
      <c r="M7" t="s">
        <v>383</v>
      </c>
      <c r="N7">
        <v>0.84298335691865744</v>
      </c>
      <c r="O7">
        <v>0.89725700184346768</v>
      </c>
      <c r="P7">
        <v>1</v>
      </c>
    </row>
    <row r="8" spans="1:18" x14ac:dyDescent="0.25">
      <c r="A8">
        <v>8</v>
      </c>
      <c r="B8">
        <v>429</v>
      </c>
      <c r="C8">
        <v>208</v>
      </c>
      <c r="D8">
        <v>4633</v>
      </c>
      <c r="E8">
        <v>11</v>
      </c>
      <c r="F8">
        <v>11</v>
      </c>
      <c r="M8" t="s">
        <v>384</v>
      </c>
      <c r="N8">
        <v>0.89752734034081605</v>
      </c>
      <c r="O8">
        <v>0.93299440408901058</v>
      </c>
      <c r="P8">
        <v>0.86453773757414298</v>
      </c>
      <c r="Q8">
        <v>1</v>
      </c>
    </row>
    <row r="9" spans="1:18" ht="15.75" thickBot="1" x14ac:dyDescent="0.3">
      <c r="A9">
        <v>8</v>
      </c>
      <c r="B9">
        <v>318</v>
      </c>
      <c r="C9">
        <v>210</v>
      </c>
      <c r="D9">
        <v>4382</v>
      </c>
      <c r="E9">
        <v>13.5</v>
      </c>
      <c r="F9">
        <v>11</v>
      </c>
      <c r="M9" s="7" t="s">
        <v>385</v>
      </c>
      <c r="N9" s="7">
        <v>-0.50468337934864504</v>
      </c>
      <c r="O9" s="7">
        <v>-0.54380049673456732</v>
      </c>
      <c r="P9" s="7">
        <v>-0.68919551033423487</v>
      </c>
      <c r="Q9" s="7">
        <v>-0.41683920200370661</v>
      </c>
      <c r="R9" s="7">
        <v>1</v>
      </c>
    </row>
    <row r="10" spans="1:18" x14ac:dyDescent="0.25">
      <c r="A10">
        <v>8</v>
      </c>
      <c r="B10">
        <v>350</v>
      </c>
      <c r="C10">
        <v>160</v>
      </c>
      <c r="D10">
        <v>4456</v>
      </c>
      <c r="E10">
        <v>13.5</v>
      </c>
      <c r="F10">
        <v>12</v>
      </c>
      <c r="H10" t="s">
        <v>51</v>
      </c>
    </row>
    <row r="11" spans="1:18" ht="15.75" thickBot="1" x14ac:dyDescent="0.3">
      <c r="A11">
        <v>8</v>
      </c>
      <c r="B11">
        <v>400</v>
      </c>
      <c r="C11">
        <v>167</v>
      </c>
      <c r="D11">
        <v>4906</v>
      </c>
      <c r="E11">
        <v>12.5</v>
      </c>
      <c r="F11">
        <v>12</v>
      </c>
    </row>
    <row r="12" spans="1:18" x14ac:dyDescent="0.25">
      <c r="A12">
        <v>8</v>
      </c>
      <c r="B12">
        <v>383</v>
      </c>
      <c r="C12">
        <v>180</v>
      </c>
      <c r="D12">
        <v>4955</v>
      </c>
      <c r="E12">
        <v>11.5</v>
      </c>
      <c r="F12">
        <v>12</v>
      </c>
      <c r="H12" s="6" t="s">
        <v>52</v>
      </c>
      <c r="I12" s="6"/>
    </row>
    <row r="13" spans="1:18" x14ac:dyDescent="0.25">
      <c r="A13">
        <v>8</v>
      </c>
      <c r="B13">
        <v>350</v>
      </c>
      <c r="C13">
        <v>180</v>
      </c>
      <c r="D13">
        <v>4499</v>
      </c>
      <c r="E13">
        <v>12.5</v>
      </c>
      <c r="F13">
        <v>12</v>
      </c>
      <c r="H13" t="s">
        <v>53</v>
      </c>
      <c r="I13">
        <v>0.84046134576780784</v>
      </c>
    </row>
    <row r="14" spans="1:18" x14ac:dyDescent="0.25">
      <c r="A14">
        <v>8</v>
      </c>
      <c r="B14">
        <v>429</v>
      </c>
      <c r="C14">
        <v>198</v>
      </c>
      <c r="D14">
        <v>4952</v>
      </c>
      <c r="E14">
        <v>11.5</v>
      </c>
      <c r="F14">
        <v>12</v>
      </c>
      <c r="H14" t="s">
        <v>54</v>
      </c>
      <c r="I14">
        <v>0.70637527372983466</v>
      </c>
    </row>
    <row r="15" spans="1:18" x14ac:dyDescent="0.25">
      <c r="A15">
        <v>8</v>
      </c>
      <c r="B15">
        <v>455</v>
      </c>
      <c r="C15">
        <v>225</v>
      </c>
      <c r="D15">
        <v>4951</v>
      </c>
      <c r="E15">
        <v>11</v>
      </c>
      <c r="F15">
        <v>12</v>
      </c>
      <c r="H15" t="s">
        <v>55</v>
      </c>
      <c r="I15">
        <v>0.70486563503435828</v>
      </c>
    </row>
    <row r="16" spans="1:18" x14ac:dyDescent="0.25">
      <c r="A16">
        <v>8</v>
      </c>
      <c r="B16">
        <v>302</v>
      </c>
      <c r="C16">
        <v>129</v>
      </c>
      <c r="D16">
        <v>3169</v>
      </c>
      <c r="E16">
        <v>12</v>
      </c>
      <c r="F16">
        <v>13</v>
      </c>
      <c r="H16" t="s">
        <v>56</v>
      </c>
      <c r="I16">
        <v>4.2401694676444288</v>
      </c>
    </row>
    <row r="17" spans="1:16" ht="15.75" thickBot="1" x14ac:dyDescent="0.3">
      <c r="A17">
        <v>8</v>
      </c>
      <c r="B17">
        <v>307</v>
      </c>
      <c r="C17">
        <v>130</v>
      </c>
      <c r="D17">
        <v>4098</v>
      </c>
      <c r="E17">
        <v>14</v>
      </c>
      <c r="F17">
        <v>13</v>
      </c>
      <c r="H17" s="7" t="s">
        <v>57</v>
      </c>
      <c r="I17" s="7">
        <v>392</v>
      </c>
    </row>
    <row r="18" spans="1:16" x14ac:dyDescent="0.25">
      <c r="A18">
        <v>8</v>
      </c>
      <c r="B18">
        <v>302</v>
      </c>
      <c r="C18">
        <v>130</v>
      </c>
      <c r="D18">
        <v>3870</v>
      </c>
      <c r="E18">
        <v>15</v>
      </c>
      <c r="F18">
        <v>13</v>
      </c>
    </row>
    <row r="19" spans="1:16" ht="15.75" thickBot="1" x14ac:dyDescent="0.3">
      <c r="A19">
        <v>8</v>
      </c>
      <c r="B19">
        <v>302</v>
      </c>
      <c r="C19">
        <v>140</v>
      </c>
      <c r="D19">
        <v>4294</v>
      </c>
      <c r="E19">
        <v>16</v>
      </c>
      <c r="F19">
        <v>13</v>
      </c>
      <c r="H19" t="s">
        <v>58</v>
      </c>
    </row>
    <row r="20" spans="1:16" x14ac:dyDescent="0.25">
      <c r="A20">
        <v>8</v>
      </c>
      <c r="B20">
        <v>350</v>
      </c>
      <c r="C20">
        <v>145</v>
      </c>
      <c r="D20">
        <v>3988</v>
      </c>
      <c r="E20">
        <v>13</v>
      </c>
      <c r="F20">
        <v>13</v>
      </c>
      <c r="H20" s="9"/>
      <c r="I20" s="9" t="s">
        <v>63</v>
      </c>
      <c r="J20" s="9" t="s">
        <v>64</v>
      </c>
      <c r="K20" s="9" t="s">
        <v>65</v>
      </c>
      <c r="L20" s="9" t="s">
        <v>66</v>
      </c>
      <c r="M20" s="9" t="s">
        <v>67</v>
      </c>
    </row>
    <row r="21" spans="1:16" x14ac:dyDescent="0.25">
      <c r="A21">
        <v>8</v>
      </c>
      <c r="B21">
        <v>350</v>
      </c>
      <c r="C21">
        <v>145</v>
      </c>
      <c r="D21">
        <v>4055</v>
      </c>
      <c r="E21">
        <v>12</v>
      </c>
      <c r="F21">
        <v>13</v>
      </c>
      <c r="H21" t="s">
        <v>59</v>
      </c>
      <c r="I21">
        <v>2</v>
      </c>
      <c r="J21">
        <v>16825.148031907909</v>
      </c>
      <c r="K21">
        <v>8412.5740159539546</v>
      </c>
      <c r="L21">
        <v>467.91015349994643</v>
      </c>
      <c r="M21">
        <v>3.0596062996700614E-104</v>
      </c>
    </row>
    <row r="22" spans="1:16" x14ac:dyDescent="0.25">
      <c r="A22">
        <v>8</v>
      </c>
      <c r="B22">
        <v>400</v>
      </c>
      <c r="C22">
        <v>150</v>
      </c>
      <c r="D22">
        <v>4464</v>
      </c>
      <c r="E22">
        <v>12</v>
      </c>
      <c r="F22">
        <v>13</v>
      </c>
      <c r="H22" t="s">
        <v>60</v>
      </c>
      <c r="I22">
        <v>389</v>
      </c>
      <c r="J22">
        <v>6993.8454374798321</v>
      </c>
      <c r="K22">
        <v>17.979037114344042</v>
      </c>
    </row>
    <row r="23" spans="1:16" ht="15.75" thickBot="1" x14ac:dyDescent="0.3">
      <c r="A23">
        <v>8</v>
      </c>
      <c r="B23">
        <v>350</v>
      </c>
      <c r="C23">
        <v>150</v>
      </c>
      <c r="D23">
        <v>4699</v>
      </c>
      <c r="E23">
        <v>14.5</v>
      </c>
      <c r="F23">
        <v>13</v>
      </c>
      <c r="H23" s="7" t="s">
        <v>61</v>
      </c>
      <c r="I23" s="7">
        <v>391</v>
      </c>
      <c r="J23" s="7">
        <v>23818.99346938774</v>
      </c>
      <c r="K23" s="7"/>
      <c r="L23" s="7"/>
      <c r="M23" s="7"/>
    </row>
    <row r="24" spans="1:16" ht="15.75" thickBot="1" x14ac:dyDescent="0.3">
      <c r="A24">
        <v>8</v>
      </c>
      <c r="B24">
        <v>318</v>
      </c>
      <c r="C24">
        <v>150</v>
      </c>
      <c r="D24">
        <v>3940</v>
      </c>
      <c r="E24">
        <v>13.2</v>
      </c>
      <c r="F24">
        <v>13</v>
      </c>
    </row>
    <row r="25" spans="1:16" x14ac:dyDescent="0.25">
      <c r="A25">
        <v>8</v>
      </c>
      <c r="B25">
        <v>318</v>
      </c>
      <c r="C25">
        <v>150</v>
      </c>
      <c r="D25">
        <v>3755</v>
      </c>
      <c r="E25">
        <v>14</v>
      </c>
      <c r="F25">
        <v>13</v>
      </c>
      <c r="H25" s="9"/>
      <c r="I25" s="9" t="s">
        <v>68</v>
      </c>
      <c r="J25" s="9" t="s">
        <v>56</v>
      </c>
      <c r="K25" s="9" t="s">
        <v>69</v>
      </c>
      <c r="L25" s="9" t="s">
        <v>70</v>
      </c>
      <c r="M25" s="9" t="s">
        <v>71</v>
      </c>
      <c r="N25" s="9" t="s">
        <v>72</v>
      </c>
      <c r="O25" s="9" t="s">
        <v>73</v>
      </c>
      <c r="P25" s="9" t="s">
        <v>74</v>
      </c>
    </row>
    <row r="26" spans="1:16" x14ac:dyDescent="0.25">
      <c r="A26">
        <v>8</v>
      </c>
      <c r="B26">
        <v>350</v>
      </c>
      <c r="C26">
        <v>155</v>
      </c>
      <c r="D26">
        <v>4502</v>
      </c>
      <c r="E26">
        <v>13.5</v>
      </c>
      <c r="F26">
        <v>13</v>
      </c>
      <c r="H26" t="s">
        <v>62</v>
      </c>
      <c r="I26">
        <v>45.640210840177119</v>
      </c>
      <c r="J26">
        <v>0.79319583288847817</v>
      </c>
      <c r="K26">
        <v>57.539650295406993</v>
      </c>
      <c r="L26">
        <v>2.3171132316517994E-192</v>
      </c>
      <c r="M26">
        <v>44.080723533054318</v>
      </c>
      <c r="N26">
        <v>47.19969814729992</v>
      </c>
      <c r="O26">
        <v>44.080723533054318</v>
      </c>
      <c r="P26">
        <v>47.19969814729992</v>
      </c>
    </row>
    <row r="27" spans="1:16" x14ac:dyDescent="0.25">
      <c r="A27">
        <v>8</v>
      </c>
      <c r="B27">
        <v>351</v>
      </c>
      <c r="C27">
        <v>158</v>
      </c>
      <c r="D27">
        <v>4363</v>
      </c>
      <c r="E27">
        <v>13</v>
      </c>
      <c r="F27">
        <v>13</v>
      </c>
      <c r="H27" t="s">
        <v>383</v>
      </c>
      <c r="I27">
        <v>-4.7302863086191575E-2</v>
      </c>
      <c r="J27">
        <v>1.1085086484199215E-2</v>
      </c>
      <c r="K27">
        <v>-4.2672525066554527</v>
      </c>
      <c r="L27">
        <v>2.4884820391715927E-5</v>
      </c>
      <c r="M27">
        <v>-6.9097041716095833E-2</v>
      </c>
      <c r="N27">
        <v>-2.5508684456287321E-2</v>
      </c>
      <c r="O27">
        <v>-6.9097041716095833E-2</v>
      </c>
      <c r="P27">
        <v>-2.5508684456287321E-2</v>
      </c>
    </row>
    <row r="28" spans="1:16" ht="15.75" thickBot="1" x14ac:dyDescent="0.3">
      <c r="A28">
        <v>8</v>
      </c>
      <c r="B28">
        <v>350</v>
      </c>
      <c r="C28">
        <v>165</v>
      </c>
      <c r="D28">
        <v>4274</v>
      </c>
      <c r="E28">
        <v>12</v>
      </c>
      <c r="F28">
        <v>13</v>
      </c>
      <c r="H28" s="7" t="s">
        <v>384</v>
      </c>
      <c r="I28" s="7">
        <v>-5.7941573648029208E-3</v>
      </c>
      <c r="J28" s="7">
        <v>5.0232699641377754E-4</v>
      </c>
      <c r="K28" s="7">
        <v>-11.534632632067716</v>
      </c>
      <c r="L28" s="7">
        <v>1.1243623611374402E-26</v>
      </c>
      <c r="M28" s="7">
        <v>-6.7817729604115109E-3</v>
      </c>
      <c r="N28" s="7">
        <v>-4.8065417691943307E-3</v>
      </c>
      <c r="O28" s="7">
        <v>-6.7817729604115109E-3</v>
      </c>
      <c r="P28" s="7">
        <v>-4.8065417691943307E-3</v>
      </c>
    </row>
    <row r="29" spans="1:16" x14ac:dyDescent="0.25">
      <c r="A29">
        <v>8</v>
      </c>
      <c r="B29">
        <v>400</v>
      </c>
      <c r="C29">
        <v>170</v>
      </c>
      <c r="D29">
        <v>4746</v>
      </c>
      <c r="E29">
        <v>12</v>
      </c>
      <c r="F29">
        <v>13</v>
      </c>
    </row>
    <row r="30" spans="1:16" x14ac:dyDescent="0.25">
      <c r="A30">
        <v>8</v>
      </c>
      <c r="B30">
        <v>360</v>
      </c>
      <c r="C30">
        <v>170</v>
      </c>
      <c r="D30">
        <v>4654</v>
      </c>
      <c r="E30">
        <v>13</v>
      </c>
      <c r="F30">
        <v>13</v>
      </c>
    </row>
    <row r="31" spans="1:16" x14ac:dyDescent="0.25">
      <c r="A31">
        <v>8</v>
      </c>
      <c r="B31">
        <v>400</v>
      </c>
      <c r="C31">
        <v>175</v>
      </c>
      <c r="D31">
        <v>5140</v>
      </c>
      <c r="E31">
        <v>12</v>
      </c>
      <c r="F31">
        <v>13</v>
      </c>
    </row>
    <row r="32" spans="1:16" x14ac:dyDescent="0.25">
      <c r="A32">
        <v>8</v>
      </c>
      <c r="B32">
        <v>350</v>
      </c>
      <c r="C32">
        <v>175</v>
      </c>
      <c r="D32">
        <v>4100</v>
      </c>
      <c r="E32">
        <v>13</v>
      </c>
      <c r="F32">
        <v>13</v>
      </c>
      <c r="I32" t="s">
        <v>387</v>
      </c>
    </row>
    <row r="33" spans="1:6" x14ac:dyDescent="0.25">
      <c r="A33">
        <v>8</v>
      </c>
      <c r="B33">
        <v>360</v>
      </c>
      <c r="C33">
        <v>175</v>
      </c>
      <c r="D33">
        <v>3821</v>
      </c>
      <c r="E33">
        <v>11</v>
      </c>
      <c r="F33">
        <v>13</v>
      </c>
    </row>
    <row r="34" spans="1:6" x14ac:dyDescent="0.25">
      <c r="A34">
        <v>8</v>
      </c>
      <c r="B34">
        <v>400</v>
      </c>
      <c r="C34">
        <v>190</v>
      </c>
      <c r="D34">
        <v>4422</v>
      </c>
      <c r="E34">
        <v>12.5</v>
      </c>
      <c r="F34">
        <v>13</v>
      </c>
    </row>
    <row r="35" spans="1:6" x14ac:dyDescent="0.25">
      <c r="A35">
        <v>8</v>
      </c>
      <c r="B35">
        <v>440</v>
      </c>
      <c r="C35">
        <v>215</v>
      </c>
      <c r="D35">
        <v>4735</v>
      </c>
      <c r="E35">
        <v>11</v>
      </c>
      <c r="F35">
        <v>13</v>
      </c>
    </row>
    <row r="36" spans="1:6" x14ac:dyDescent="0.25">
      <c r="A36">
        <v>8</v>
      </c>
      <c r="B36">
        <v>302</v>
      </c>
      <c r="C36">
        <v>137</v>
      </c>
      <c r="D36">
        <v>4042</v>
      </c>
      <c r="E36">
        <v>14.5</v>
      </c>
      <c r="F36">
        <v>14</v>
      </c>
    </row>
    <row r="37" spans="1:6" x14ac:dyDescent="0.25">
      <c r="A37">
        <v>8</v>
      </c>
      <c r="B37">
        <v>302</v>
      </c>
      <c r="C37">
        <v>140</v>
      </c>
      <c r="D37">
        <v>4638</v>
      </c>
      <c r="E37">
        <v>16</v>
      </c>
      <c r="F37">
        <v>14</v>
      </c>
    </row>
    <row r="38" spans="1:6" x14ac:dyDescent="0.25">
      <c r="A38">
        <v>8</v>
      </c>
      <c r="B38">
        <v>351</v>
      </c>
      <c r="C38">
        <v>148</v>
      </c>
      <c r="D38">
        <v>4657</v>
      </c>
      <c r="E38">
        <v>13.5</v>
      </c>
      <c r="F38">
        <v>14</v>
      </c>
    </row>
    <row r="39" spans="1:6" x14ac:dyDescent="0.25">
      <c r="A39">
        <v>8</v>
      </c>
      <c r="B39">
        <v>318</v>
      </c>
      <c r="C39">
        <v>150</v>
      </c>
      <c r="D39">
        <v>4096</v>
      </c>
      <c r="E39">
        <v>13</v>
      </c>
      <c r="F39">
        <v>14</v>
      </c>
    </row>
    <row r="40" spans="1:6" x14ac:dyDescent="0.25">
      <c r="A40">
        <v>8</v>
      </c>
      <c r="B40">
        <v>318</v>
      </c>
      <c r="C40">
        <v>150</v>
      </c>
      <c r="D40">
        <v>4077</v>
      </c>
      <c r="E40">
        <v>14</v>
      </c>
      <c r="F40">
        <v>14</v>
      </c>
    </row>
    <row r="41" spans="1:6" x14ac:dyDescent="0.25">
      <c r="A41">
        <v>8</v>
      </c>
      <c r="B41">
        <v>304</v>
      </c>
      <c r="C41">
        <v>150</v>
      </c>
      <c r="D41">
        <v>3672</v>
      </c>
      <c r="E41">
        <v>11.5</v>
      </c>
      <c r="F41">
        <v>14</v>
      </c>
    </row>
    <row r="42" spans="1:6" x14ac:dyDescent="0.25">
      <c r="A42">
        <v>8</v>
      </c>
      <c r="B42">
        <v>318</v>
      </c>
      <c r="C42">
        <v>150</v>
      </c>
      <c r="D42">
        <v>4237</v>
      </c>
      <c r="E42">
        <v>14.5</v>
      </c>
      <c r="F42">
        <v>14</v>
      </c>
    </row>
    <row r="43" spans="1:6" x14ac:dyDescent="0.25">
      <c r="A43">
        <v>8</v>
      </c>
      <c r="B43">
        <v>318</v>
      </c>
      <c r="C43">
        <v>150</v>
      </c>
      <c r="D43">
        <v>4457</v>
      </c>
      <c r="E43">
        <v>13.5</v>
      </c>
      <c r="F43">
        <v>14</v>
      </c>
    </row>
    <row r="44" spans="1:6" x14ac:dyDescent="0.25">
      <c r="A44">
        <v>8</v>
      </c>
      <c r="B44">
        <v>304</v>
      </c>
      <c r="C44">
        <v>150</v>
      </c>
      <c r="D44">
        <v>4257</v>
      </c>
      <c r="E44">
        <v>15.5</v>
      </c>
      <c r="F44">
        <v>14</v>
      </c>
    </row>
    <row r="45" spans="1:6" x14ac:dyDescent="0.25">
      <c r="A45">
        <v>8</v>
      </c>
      <c r="B45">
        <v>351</v>
      </c>
      <c r="C45">
        <v>153</v>
      </c>
      <c r="D45">
        <v>4154</v>
      </c>
      <c r="E45">
        <v>13.5</v>
      </c>
      <c r="F45">
        <v>14</v>
      </c>
    </row>
    <row r="46" spans="1:6" x14ac:dyDescent="0.25">
      <c r="A46">
        <v>8</v>
      </c>
      <c r="B46">
        <v>351</v>
      </c>
      <c r="C46">
        <v>153</v>
      </c>
      <c r="D46">
        <v>4129</v>
      </c>
      <c r="E46">
        <v>13</v>
      </c>
      <c r="F46">
        <v>14</v>
      </c>
    </row>
    <row r="47" spans="1:6" x14ac:dyDescent="0.25">
      <c r="A47">
        <v>8</v>
      </c>
      <c r="B47">
        <v>340</v>
      </c>
      <c r="C47">
        <v>160</v>
      </c>
      <c r="D47">
        <v>3609</v>
      </c>
      <c r="E47">
        <v>8</v>
      </c>
      <c r="F47">
        <v>14</v>
      </c>
    </row>
    <row r="48" spans="1:6" x14ac:dyDescent="0.25">
      <c r="A48">
        <v>8</v>
      </c>
      <c r="B48">
        <v>350</v>
      </c>
      <c r="C48">
        <v>165</v>
      </c>
      <c r="D48">
        <v>4209</v>
      </c>
      <c r="E48">
        <v>12</v>
      </c>
      <c r="F48">
        <v>14</v>
      </c>
    </row>
    <row r="49" spans="1:6" x14ac:dyDescent="0.25">
      <c r="A49">
        <v>8</v>
      </c>
      <c r="B49">
        <v>400</v>
      </c>
      <c r="C49">
        <v>175</v>
      </c>
      <c r="D49">
        <v>4464</v>
      </c>
      <c r="E49">
        <v>11.5</v>
      </c>
      <c r="F49">
        <v>14</v>
      </c>
    </row>
    <row r="50" spans="1:6" x14ac:dyDescent="0.25">
      <c r="A50">
        <v>8</v>
      </c>
      <c r="B50">
        <v>400</v>
      </c>
      <c r="C50">
        <v>175</v>
      </c>
      <c r="D50">
        <v>4385</v>
      </c>
      <c r="E50">
        <v>12</v>
      </c>
      <c r="F50">
        <v>14</v>
      </c>
    </row>
    <row r="51" spans="1:6" x14ac:dyDescent="0.25">
      <c r="A51">
        <v>8</v>
      </c>
      <c r="B51">
        <v>440</v>
      </c>
      <c r="C51">
        <v>215</v>
      </c>
      <c r="D51">
        <v>4312</v>
      </c>
      <c r="E51">
        <v>8.5</v>
      </c>
      <c r="F51">
        <v>14</v>
      </c>
    </row>
    <row r="52" spans="1:6" x14ac:dyDescent="0.25">
      <c r="A52">
        <v>8</v>
      </c>
      <c r="B52">
        <v>454</v>
      </c>
      <c r="C52">
        <v>220</v>
      </c>
      <c r="D52">
        <v>4354</v>
      </c>
      <c r="E52">
        <v>9</v>
      </c>
      <c r="F52">
        <v>14</v>
      </c>
    </row>
    <row r="53" spans="1:6" x14ac:dyDescent="0.25">
      <c r="A53">
        <v>8</v>
      </c>
      <c r="B53">
        <v>455</v>
      </c>
      <c r="C53">
        <v>225</v>
      </c>
      <c r="D53">
        <v>4425</v>
      </c>
      <c r="E53">
        <v>10</v>
      </c>
      <c r="F53">
        <v>14</v>
      </c>
    </row>
    <row r="54" spans="1:6" x14ac:dyDescent="0.25">
      <c r="A54">
        <v>8</v>
      </c>
      <c r="B54">
        <v>455</v>
      </c>
      <c r="C54">
        <v>225</v>
      </c>
      <c r="D54">
        <v>3086</v>
      </c>
      <c r="E54">
        <v>10</v>
      </c>
      <c r="F54">
        <v>14</v>
      </c>
    </row>
    <row r="55" spans="1:6" x14ac:dyDescent="0.25">
      <c r="A55">
        <v>8</v>
      </c>
      <c r="B55">
        <v>351</v>
      </c>
      <c r="C55">
        <v>152</v>
      </c>
      <c r="D55">
        <v>4215</v>
      </c>
      <c r="E55">
        <v>12.8</v>
      </c>
      <c r="F55">
        <v>14.5</v>
      </c>
    </row>
    <row r="56" spans="1:6" x14ac:dyDescent="0.25">
      <c r="A56">
        <v>6</v>
      </c>
      <c r="B56">
        <v>250</v>
      </c>
      <c r="C56">
        <v>72</v>
      </c>
      <c r="D56">
        <v>3432</v>
      </c>
      <c r="E56">
        <v>21</v>
      </c>
      <c r="F56">
        <v>15</v>
      </c>
    </row>
    <row r="57" spans="1:6" x14ac:dyDescent="0.25">
      <c r="A57">
        <v>6</v>
      </c>
      <c r="B57">
        <v>250</v>
      </c>
      <c r="C57">
        <v>72</v>
      </c>
      <c r="D57">
        <v>3158</v>
      </c>
      <c r="E57">
        <v>19.5</v>
      </c>
      <c r="F57">
        <v>15</v>
      </c>
    </row>
    <row r="58" spans="1:6" x14ac:dyDescent="0.25">
      <c r="A58">
        <v>6</v>
      </c>
      <c r="B58">
        <v>250</v>
      </c>
      <c r="C58">
        <v>100</v>
      </c>
      <c r="D58">
        <v>3336</v>
      </c>
      <c r="E58">
        <v>17</v>
      </c>
      <c r="F58">
        <v>15</v>
      </c>
    </row>
    <row r="59" spans="1:6" x14ac:dyDescent="0.25">
      <c r="A59">
        <v>6</v>
      </c>
      <c r="B59">
        <v>258</v>
      </c>
      <c r="C59">
        <v>110</v>
      </c>
      <c r="D59">
        <v>3730</v>
      </c>
      <c r="E59">
        <v>19</v>
      </c>
      <c r="F59">
        <v>15</v>
      </c>
    </row>
    <row r="60" spans="1:6" x14ac:dyDescent="0.25">
      <c r="A60">
        <v>8</v>
      </c>
      <c r="B60">
        <v>302</v>
      </c>
      <c r="C60">
        <v>130</v>
      </c>
      <c r="D60">
        <v>4295</v>
      </c>
      <c r="E60">
        <v>14.9</v>
      </c>
      <c r="F60">
        <v>15</v>
      </c>
    </row>
    <row r="61" spans="1:6" x14ac:dyDescent="0.25">
      <c r="A61">
        <v>8</v>
      </c>
      <c r="B61">
        <v>350</v>
      </c>
      <c r="C61">
        <v>145</v>
      </c>
      <c r="D61">
        <v>4082</v>
      </c>
      <c r="E61">
        <v>13</v>
      </c>
      <c r="F61">
        <v>15</v>
      </c>
    </row>
    <row r="62" spans="1:6" x14ac:dyDescent="0.25">
      <c r="A62">
        <v>8</v>
      </c>
      <c r="B62">
        <v>350</v>
      </c>
      <c r="C62">
        <v>145</v>
      </c>
      <c r="D62">
        <v>4440</v>
      </c>
      <c r="E62">
        <v>14</v>
      </c>
      <c r="F62">
        <v>15</v>
      </c>
    </row>
    <row r="63" spans="1:6" x14ac:dyDescent="0.25">
      <c r="A63">
        <v>8</v>
      </c>
      <c r="B63">
        <v>400</v>
      </c>
      <c r="C63">
        <v>150</v>
      </c>
      <c r="D63">
        <v>3761</v>
      </c>
      <c r="E63">
        <v>9.5</v>
      </c>
      <c r="F63">
        <v>15</v>
      </c>
    </row>
    <row r="64" spans="1:6" x14ac:dyDescent="0.25">
      <c r="A64">
        <v>8</v>
      </c>
      <c r="B64">
        <v>318</v>
      </c>
      <c r="C64">
        <v>150</v>
      </c>
      <c r="D64">
        <v>4135</v>
      </c>
      <c r="E64">
        <v>13.5</v>
      </c>
      <c r="F64">
        <v>15</v>
      </c>
    </row>
    <row r="65" spans="1:6" x14ac:dyDescent="0.25">
      <c r="A65">
        <v>8</v>
      </c>
      <c r="B65">
        <v>304</v>
      </c>
      <c r="C65">
        <v>150</v>
      </c>
      <c r="D65">
        <v>3892</v>
      </c>
      <c r="E65">
        <v>12.5</v>
      </c>
      <c r="F65">
        <v>15</v>
      </c>
    </row>
    <row r="66" spans="1:6" x14ac:dyDescent="0.25">
      <c r="A66">
        <v>8</v>
      </c>
      <c r="B66">
        <v>318</v>
      </c>
      <c r="C66">
        <v>150</v>
      </c>
      <c r="D66">
        <v>3777</v>
      </c>
      <c r="E66">
        <v>12.5</v>
      </c>
      <c r="F66">
        <v>15</v>
      </c>
    </row>
    <row r="67" spans="1:6" x14ac:dyDescent="0.25">
      <c r="A67">
        <v>8</v>
      </c>
      <c r="B67">
        <v>318</v>
      </c>
      <c r="C67">
        <v>150</v>
      </c>
      <c r="D67">
        <v>3399</v>
      </c>
      <c r="E67">
        <v>11</v>
      </c>
      <c r="F67">
        <v>15</v>
      </c>
    </row>
    <row r="68" spans="1:6" x14ac:dyDescent="0.25">
      <c r="A68">
        <v>8</v>
      </c>
      <c r="B68">
        <v>350</v>
      </c>
      <c r="C68">
        <v>165</v>
      </c>
      <c r="D68">
        <v>3693</v>
      </c>
      <c r="E68">
        <v>11.5</v>
      </c>
      <c r="F68">
        <v>15</v>
      </c>
    </row>
    <row r="69" spans="1:6" x14ac:dyDescent="0.25">
      <c r="A69">
        <v>8</v>
      </c>
      <c r="B69">
        <v>383</v>
      </c>
      <c r="C69">
        <v>170</v>
      </c>
      <c r="D69">
        <v>3563</v>
      </c>
      <c r="E69">
        <v>10</v>
      </c>
      <c r="F69">
        <v>15</v>
      </c>
    </row>
    <row r="70" spans="1:6" x14ac:dyDescent="0.25">
      <c r="A70">
        <v>8</v>
      </c>
      <c r="B70">
        <v>390</v>
      </c>
      <c r="C70">
        <v>190</v>
      </c>
      <c r="D70">
        <v>3850</v>
      </c>
      <c r="E70">
        <v>8.5</v>
      </c>
      <c r="F70">
        <v>15</v>
      </c>
    </row>
    <row r="71" spans="1:6" x14ac:dyDescent="0.25">
      <c r="A71">
        <v>8</v>
      </c>
      <c r="B71">
        <v>429</v>
      </c>
      <c r="C71">
        <v>198</v>
      </c>
      <c r="D71">
        <v>4341</v>
      </c>
      <c r="E71">
        <v>10</v>
      </c>
      <c r="F71">
        <v>15</v>
      </c>
    </row>
    <row r="72" spans="1:6" x14ac:dyDescent="0.25">
      <c r="A72">
        <v>8</v>
      </c>
      <c r="B72">
        <v>304</v>
      </c>
      <c r="C72">
        <v>120</v>
      </c>
      <c r="D72">
        <v>3962</v>
      </c>
      <c r="E72">
        <v>13.9</v>
      </c>
      <c r="F72">
        <v>15.5</v>
      </c>
    </row>
    <row r="73" spans="1:6" x14ac:dyDescent="0.25">
      <c r="A73">
        <v>8</v>
      </c>
      <c r="B73">
        <v>351</v>
      </c>
      <c r="C73">
        <v>142</v>
      </c>
      <c r="D73">
        <v>4054</v>
      </c>
      <c r="E73">
        <v>14.3</v>
      </c>
      <c r="F73">
        <v>15.5</v>
      </c>
    </row>
    <row r="74" spans="1:6" x14ac:dyDescent="0.25">
      <c r="A74">
        <v>8</v>
      </c>
      <c r="B74">
        <v>318</v>
      </c>
      <c r="C74">
        <v>145</v>
      </c>
      <c r="D74">
        <v>4140</v>
      </c>
      <c r="E74">
        <v>13.7</v>
      </c>
      <c r="F74">
        <v>15.5</v>
      </c>
    </row>
    <row r="75" spans="1:6" x14ac:dyDescent="0.25">
      <c r="A75">
        <v>8</v>
      </c>
      <c r="B75">
        <v>350</v>
      </c>
      <c r="C75">
        <v>170</v>
      </c>
      <c r="D75">
        <v>4165</v>
      </c>
      <c r="E75">
        <v>11.4</v>
      </c>
      <c r="F75">
        <v>15.5</v>
      </c>
    </row>
    <row r="76" spans="1:6" x14ac:dyDescent="0.25">
      <c r="A76">
        <v>8</v>
      </c>
      <c r="B76">
        <v>400</v>
      </c>
      <c r="C76">
        <v>190</v>
      </c>
      <c r="D76">
        <v>4325</v>
      </c>
      <c r="E76">
        <v>12.2</v>
      </c>
      <c r="F76">
        <v>15.5</v>
      </c>
    </row>
    <row r="77" spans="1:6" x14ac:dyDescent="0.25">
      <c r="A77">
        <v>6</v>
      </c>
      <c r="B77">
        <v>250</v>
      </c>
      <c r="C77">
        <v>100</v>
      </c>
      <c r="D77">
        <v>3278</v>
      </c>
      <c r="E77">
        <v>18</v>
      </c>
      <c r="F77">
        <v>16</v>
      </c>
    </row>
    <row r="78" spans="1:6" x14ac:dyDescent="0.25">
      <c r="A78">
        <v>6</v>
      </c>
      <c r="B78">
        <v>250</v>
      </c>
      <c r="C78">
        <v>100</v>
      </c>
      <c r="D78">
        <v>3781</v>
      </c>
      <c r="E78">
        <v>17</v>
      </c>
      <c r="F78">
        <v>16</v>
      </c>
    </row>
    <row r="79" spans="1:6" x14ac:dyDescent="0.25">
      <c r="A79">
        <v>6</v>
      </c>
      <c r="B79">
        <v>225</v>
      </c>
      <c r="C79">
        <v>105</v>
      </c>
      <c r="D79">
        <v>3439</v>
      </c>
      <c r="E79">
        <v>15.5</v>
      </c>
      <c r="F79">
        <v>16</v>
      </c>
    </row>
    <row r="80" spans="1:6" x14ac:dyDescent="0.25">
      <c r="A80">
        <v>6</v>
      </c>
      <c r="B80">
        <v>250</v>
      </c>
      <c r="C80">
        <v>105</v>
      </c>
      <c r="D80">
        <v>3897</v>
      </c>
      <c r="E80">
        <v>18.5</v>
      </c>
      <c r="F80">
        <v>16</v>
      </c>
    </row>
    <row r="81" spans="1:6" x14ac:dyDescent="0.25">
      <c r="A81">
        <v>6</v>
      </c>
      <c r="B81">
        <v>258</v>
      </c>
      <c r="C81">
        <v>110</v>
      </c>
      <c r="D81">
        <v>3632</v>
      </c>
      <c r="E81">
        <v>18</v>
      </c>
      <c r="F81">
        <v>16</v>
      </c>
    </row>
    <row r="82" spans="1:6" x14ac:dyDescent="0.25">
      <c r="A82">
        <v>8</v>
      </c>
      <c r="B82">
        <v>302</v>
      </c>
      <c r="C82">
        <v>140</v>
      </c>
      <c r="D82">
        <v>4141</v>
      </c>
      <c r="E82">
        <v>14</v>
      </c>
      <c r="F82">
        <v>16</v>
      </c>
    </row>
    <row r="83" spans="1:6" x14ac:dyDescent="0.25">
      <c r="A83">
        <v>8</v>
      </c>
      <c r="B83">
        <v>351</v>
      </c>
      <c r="C83">
        <v>149</v>
      </c>
      <c r="D83">
        <v>4335</v>
      </c>
      <c r="E83">
        <v>14.5</v>
      </c>
      <c r="F83">
        <v>16</v>
      </c>
    </row>
    <row r="84" spans="1:6" x14ac:dyDescent="0.25">
      <c r="A84">
        <v>8</v>
      </c>
      <c r="B84">
        <v>304</v>
      </c>
      <c r="C84">
        <v>150</v>
      </c>
      <c r="D84">
        <v>3433</v>
      </c>
      <c r="E84">
        <v>12</v>
      </c>
      <c r="F84">
        <v>16</v>
      </c>
    </row>
    <row r="85" spans="1:6" x14ac:dyDescent="0.25">
      <c r="A85">
        <v>8</v>
      </c>
      <c r="B85">
        <v>318</v>
      </c>
      <c r="C85">
        <v>150</v>
      </c>
      <c r="D85">
        <v>4498</v>
      </c>
      <c r="E85">
        <v>14.5</v>
      </c>
      <c r="F85">
        <v>16</v>
      </c>
    </row>
    <row r="86" spans="1:6" x14ac:dyDescent="0.25">
      <c r="A86">
        <v>8</v>
      </c>
      <c r="B86">
        <v>318</v>
      </c>
      <c r="C86">
        <v>150</v>
      </c>
      <c r="D86">
        <v>4190</v>
      </c>
      <c r="E86">
        <v>13</v>
      </c>
      <c r="F86">
        <v>16</v>
      </c>
    </row>
    <row r="87" spans="1:6" x14ac:dyDescent="0.25">
      <c r="A87">
        <v>8</v>
      </c>
      <c r="B87">
        <v>400</v>
      </c>
      <c r="C87">
        <v>170</v>
      </c>
      <c r="D87">
        <v>4668</v>
      </c>
      <c r="E87">
        <v>11.5</v>
      </c>
      <c r="F87">
        <v>16</v>
      </c>
    </row>
    <row r="88" spans="1:6" x14ac:dyDescent="0.25">
      <c r="A88">
        <v>8</v>
      </c>
      <c r="B88">
        <v>400</v>
      </c>
      <c r="C88">
        <v>180</v>
      </c>
      <c r="D88">
        <v>4220</v>
      </c>
      <c r="E88">
        <v>11.1</v>
      </c>
      <c r="F88">
        <v>16</v>
      </c>
    </row>
    <row r="89" spans="1:6" x14ac:dyDescent="0.25">
      <c r="A89">
        <v>8</v>
      </c>
      <c r="B89">
        <v>400</v>
      </c>
      <c r="C89">
        <v>230</v>
      </c>
      <c r="D89">
        <v>4278</v>
      </c>
      <c r="E89">
        <v>9.5</v>
      </c>
      <c r="F89">
        <v>16</v>
      </c>
    </row>
    <row r="90" spans="1:6" x14ac:dyDescent="0.25">
      <c r="A90">
        <v>6</v>
      </c>
      <c r="B90">
        <v>163</v>
      </c>
      <c r="C90">
        <v>133</v>
      </c>
      <c r="D90">
        <v>3410</v>
      </c>
      <c r="E90">
        <v>15.8</v>
      </c>
      <c r="F90">
        <v>16.2</v>
      </c>
    </row>
    <row r="91" spans="1:6" x14ac:dyDescent="0.25">
      <c r="A91">
        <v>6</v>
      </c>
      <c r="B91">
        <v>168</v>
      </c>
      <c r="C91">
        <v>120</v>
      </c>
      <c r="D91">
        <v>3820</v>
      </c>
      <c r="E91">
        <v>16.7</v>
      </c>
      <c r="F91">
        <v>16.5</v>
      </c>
    </row>
    <row r="92" spans="1:6" x14ac:dyDescent="0.25">
      <c r="A92">
        <v>8</v>
      </c>
      <c r="B92">
        <v>351</v>
      </c>
      <c r="C92">
        <v>138</v>
      </c>
      <c r="D92">
        <v>3955</v>
      </c>
      <c r="E92">
        <v>13.2</v>
      </c>
      <c r="F92">
        <v>16.5</v>
      </c>
    </row>
    <row r="93" spans="1:6" x14ac:dyDescent="0.25">
      <c r="A93">
        <v>8</v>
      </c>
      <c r="B93">
        <v>350</v>
      </c>
      <c r="C93">
        <v>180</v>
      </c>
      <c r="D93">
        <v>4380</v>
      </c>
      <c r="E93">
        <v>12.1</v>
      </c>
      <c r="F93">
        <v>16.5</v>
      </c>
    </row>
    <row r="94" spans="1:6" x14ac:dyDescent="0.25">
      <c r="A94">
        <v>8</v>
      </c>
      <c r="B94">
        <v>350</v>
      </c>
      <c r="C94">
        <v>155</v>
      </c>
      <c r="D94">
        <v>4360</v>
      </c>
      <c r="E94">
        <v>14.9</v>
      </c>
      <c r="F94">
        <v>16.899999999999999</v>
      </c>
    </row>
    <row r="95" spans="1:6" x14ac:dyDescent="0.25">
      <c r="A95">
        <v>6</v>
      </c>
      <c r="B95">
        <v>250</v>
      </c>
      <c r="C95">
        <v>100</v>
      </c>
      <c r="D95">
        <v>3329</v>
      </c>
      <c r="E95">
        <v>15.5</v>
      </c>
      <c r="F95">
        <v>17</v>
      </c>
    </row>
    <row r="96" spans="1:6" x14ac:dyDescent="0.25">
      <c r="A96">
        <v>6</v>
      </c>
      <c r="B96">
        <v>231</v>
      </c>
      <c r="C96">
        <v>110</v>
      </c>
      <c r="D96">
        <v>3907</v>
      </c>
      <c r="E96">
        <v>21</v>
      </c>
      <c r="F96">
        <v>17</v>
      </c>
    </row>
    <row r="97" spans="1:6" x14ac:dyDescent="0.25">
      <c r="A97">
        <v>6</v>
      </c>
      <c r="B97">
        <v>163</v>
      </c>
      <c r="C97">
        <v>125</v>
      </c>
      <c r="D97">
        <v>3140</v>
      </c>
      <c r="E97">
        <v>13.6</v>
      </c>
      <c r="F97">
        <v>17</v>
      </c>
    </row>
    <row r="98" spans="1:6" x14ac:dyDescent="0.25">
      <c r="A98">
        <v>8</v>
      </c>
      <c r="B98">
        <v>260</v>
      </c>
      <c r="C98">
        <v>110</v>
      </c>
      <c r="D98">
        <v>4060</v>
      </c>
      <c r="E98">
        <v>19</v>
      </c>
      <c r="F98">
        <v>17</v>
      </c>
    </row>
    <row r="99" spans="1:6" x14ac:dyDescent="0.25">
      <c r="A99">
        <v>8</v>
      </c>
      <c r="B99">
        <v>305</v>
      </c>
      <c r="C99">
        <v>130</v>
      </c>
      <c r="D99">
        <v>3840</v>
      </c>
      <c r="E99">
        <v>15.4</v>
      </c>
      <c r="F99">
        <v>17</v>
      </c>
    </row>
    <row r="100" spans="1:6" x14ac:dyDescent="0.25">
      <c r="A100">
        <v>8</v>
      </c>
      <c r="B100">
        <v>302</v>
      </c>
      <c r="C100">
        <v>140</v>
      </c>
      <c r="D100">
        <v>3449</v>
      </c>
      <c r="E100">
        <v>10.5</v>
      </c>
      <c r="F100">
        <v>17</v>
      </c>
    </row>
    <row r="101" spans="1:6" x14ac:dyDescent="0.25">
      <c r="A101">
        <v>8</v>
      </c>
      <c r="B101">
        <v>304</v>
      </c>
      <c r="C101">
        <v>150</v>
      </c>
      <c r="D101">
        <v>3672</v>
      </c>
      <c r="E101">
        <v>11.5</v>
      </c>
      <c r="F101">
        <v>17</v>
      </c>
    </row>
    <row r="102" spans="1:6" x14ac:dyDescent="0.25">
      <c r="A102">
        <v>6</v>
      </c>
      <c r="B102">
        <v>258</v>
      </c>
      <c r="C102">
        <v>95</v>
      </c>
      <c r="D102">
        <v>3193</v>
      </c>
      <c r="E102">
        <v>17.8</v>
      </c>
      <c r="F102">
        <v>17.5</v>
      </c>
    </row>
    <row r="103" spans="1:6" x14ac:dyDescent="0.25">
      <c r="A103">
        <v>6</v>
      </c>
      <c r="B103">
        <v>250</v>
      </c>
      <c r="C103">
        <v>110</v>
      </c>
      <c r="D103">
        <v>3520</v>
      </c>
      <c r="E103">
        <v>16.399999999999999</v>
      </c>
      <c r="F103">
        <v>17.5</v>
      </c>
    </row>
    <row r="104" spans="1:6" x14ac:dyDescent="0.25">
      <c r="A104">
        <v>8</v>
      </c>
      <c r="B104">
        <v>305</v>
      </c>
      <c r="C104">
        <v>140</v>
      </c>
      <c r="D104">
        <v>4215</v>
      </c>
      <c r="E104">
        <v>13</v>
      </c>
      <c r="F104">
        <v>17.5</v>
      </c>
    </row>
    <row r="105" spans="1:6" x14ac:dyDescent="0.25">
      <c r="A105">
        <v>8</v>
      </c>
      <c r="B105">
        <v>318</v>
      </c>
      <c r="C105">
        <v>140</v>
      </c>
      <c r="D105">
        <v>4080</v>
      </c>
      <c r="E105">
        <v>13.7</v>
      </c>
      <c r="F105">
        <v>17.5</v>
      </c>
    </row>
    <row r="106" spans="1:6" x14ac:dyDescent="0.25">
      <c r="A106">
        <v>8</v>
      </c>
      <c r="B106">
        <v>305</v>
      </c>
      <c r="C106">
        <v>145</v>
      </c>
      <c r="D106">
        <v>3880</v>
      </c>
      <c r="E106">
        <v>12.5</v>
      </c>
      <c r="F106">
        <v>17.5</v>
      </c>
    </row>
    <row r="107" spans="1:6" x14ac:dyDescent="0.25">
      <c r="A107">
        <v>6</v>
      </c>
      <c r="B107">
        <v>225</v>
      </c>
      <c r="C107">
        <v>85</v>
      </c>
      <c r="D107">
        <v>3465</v>
      </c>
      <c r="E107">
        <v>16.600000000000001</v>
      </c>
      <c r="F107">
        <v>17.600000000000001</v>
      </c>
    </row>
    <row r="108" spans="1:6" x14ac:dyDescent="0.25">
      <c r="A108">
        <v>8</v>
      </c>
      <c r="B108">
        <v>302</v>
      </c>
      <c r="C108">
        <v>129</v>
      </c>
      <c r="D108">
        <v>3725</v>
      </c>
      <c r="E108">
        <v>13.4</v>
      </c>
      <c r="F108">
        <v>17.600000000000001</v>
      </c>
    </row>
    <row r="109" spans="1:6" x14ac:dyDescent="0.25">
      <c r="A109">
        <v>6</v>
      </c>
      <c r="B109">
        <v>231</v>
      </c>
      <c r="C109">
        <v>165</v>
      </c>
      <c r="D109">
        <v>3445</v>
      </c>
      <c r="E109">
        <v>13.4</v>
      </c>
      <c r="F109">
        <v>17.7</v>
      </c>
    </row>
    <row r="110" spans="1:6" x14ac:dyDescent="0.25">
      <c r="A110">
        <v>3</v>
      </c>
      <c r="B110">
        <v>70</v>
      </c>
      <c r="C110">
        <v>90</v>
      </c>
      <c r="D110">
        <v>2124</v>
      </c>
      <c r="E110">
        <v>13.5</v>
      </c>
      <c r="F110">
        <v>18</v>
      </c>
    </row>
    <row r="111" spans="1:6" x14ac:dyDescent="0.25">
      <c r="A111">
        <v>4</v>
      </c>
      <c r="B111">
        <v>121</v>
      </c>
      <c r="C111">
        <v>112</v>
      </c>
      <c r="D111">
        <v>2933</v>
      </c>
      <c r="E111">
        <v>14.5</v>
      </c>
      <c r="F111">
        <v>18</v>
      </c>
    </row>
    <row r="112" spans="1:6" x14ac:dyDescent="0.25">
      <c r="A112">
        <v>6</v>
      </c>
      <c r="B112">
        <v>250</v>
      </c>
      <c r="C112">
        <v>78</v>
      </c>
      <c r="D112">
        <v>3574</v>
      </c>
      <c r="E112">
        <v>21</v>
      </c>
      <c r="F112">
        <v>18</v>
      </c>
    </row>
    <row r="113" spans="1:6" x14ac:dyDescent="0.25">
      <c r="A113">
        <v>6</v>
      </c>
      <c r="B113">
        <v>250</v>
      </c>
      <c r="C113">
        <v>88</v>
      </c>
      <c r="D113">
        <v>3139</v>
      </c>
      <c r="E113">
        <v>14.5</v>
      </c>
      <c r="F113">
        <v>18</v>
      </c>
    </row>
    <row r="114" spans="1:6" x14ac:dyDescent="0.25">
      <c r="A114">
        <v>6</v>
      </c>
      <c r="B114">
        <v>250</v>
      </c>
      <c r="C114">
        <v>88</v>
      </c>
      <c r="D114">
        <v>3021</v>
      </c>
      <c r="E114">
        <v>16.5</v>
      </c>
      <c r="F114">
        <v>18</v>
      </c>
    </row>
    <row r="115" spans="1:6" x14ac:dyDescent="0.25">
      <c r="A115">
        <v>6</v>
      </c>
      <c r="B115">
        <v>225</v>
      </c>
      <c r="C115">
        <v>95</v>
      </c>
      <c r="D115">
        <v>3785</v>
      </c>
      <c r="E115">
        <v>19</v>
      </c>
      <c r="F115">
        <v>18</v>
      </c>
    </row>
    <row r="116" spans="1:6" x14ac:dyDescent="0.25">
      <c r="A116">
        <v>6</v>
      </c>
      <c r="B116">
        <v>199</v>
      </c>
      <c r="C116">
        <v>97</v>
      </c>
      <c r="D116">
        <v>2774</v>
      </c>
      <c r="E116">
        <v>15.5</v>
      </c>
      <c r="F116">
        <v>18</v>
      </c>
    </row>
    <row r="117" spans="1:6" x14ac:dyDescent="0.25">
      <c r="A117">
        <v>6</v>
      </c>
      <c r="B117">
        <v>171</v>
      </c>
      <c r="C117">
        <v>97</v>
      </c>
      <c r="D117">
        <v>2984</v>
      </c>
      <c r="E117">
        <v>14.5</v>
      </c>
      <c r="F117">
        <v>18</v>
      </c>
    </row>
    <row r="118" spans="1:6" x14ac:dyDescent="0.25">
      <c r="A118">
        <v>6</v>
      </c>
      <c r="B118">
        <v>232</v>
      </c>
      <c r="C118">
        <v>100</v>
      </c>
      <c r="D118">
        <v>3288</v>
      </c>
      <c r="E118">
        <v>15.5</v>
      </c>
      <c r="F118">
        <v>18</v>
      </c>
    </row>
    <row r="119" spans="1:6" x14ac:dyDescent="0.25">
      <c r="A119">
        <v>6</v>
      </c>
      <c r="B119">
        <v>232</v>
      </c>
      <c r="C119">
        <v>100</v>
      </c>
      <c r="D119">
        <v>2945</v>
      </c>
      <c r="E119">
        <v>16</v>
      </c>
      <c r="F119">
        <v>18</v>
      </c>
    </row>
    <row r="120" spans="1:6" x14ac:dyDescent="0.25">
      <c r="A120">
        <v>6</v>
      </c>
      <c r="B120">
        <v>232</v>
      </c>
      <c r="C120">
        <v>100</v>
      </c>
      <c r="D120">
        <v>2789</v>
      </c>
      <c r="E120">
        <v>15</v>
      </c>
      <c r="F120">
        <v>18</v>
      </c>
    </row>
    <row r="121" spans="1:6" x14ac:dyDescent="0.25">
      <c r="A121">
        <v>6</v>
      </c>
      <c r="B121">
        <v>225</v>
      </c>
      <c r="C121">
        <v>105</v>
      </c>
      <c r="D121">
        <v>3121</v>
      </c>
      <c r="E121">
        <v>16.5</v>
      </c>
      <c r="F121">
        <v>18</v>
      </c>
    </row>
    <row r="122" spans="1:6" x14ac:dyDescent="0.25">
      <c r="A122">
        <v>6</v>
      </c>
      <c r="B122">
        <v>225</v>
      </c>
      <c r="C122">
        <v>105</v>
      </c>
      <c r="D122">
        <v>3613</v>
      </c>
      <c r="E122">
        <v>16.5</v>
      </c>
      <c r="F122">
        <v>18</v>
      </c>
    </row>
    <row r="123" spans="1:6" x14ac:dyDescent="0.25">
      <c r="A123">
        <v>6</v>
      </c>
      <c r="B123">
        <v>250</v>
      </c>
      <c r="C123">
        <v>105</v>
      </c>
      <c r="D123">
        <v>3459</v>
      </c>
      <c r="E123">
        <v>16</v>
      </c>
      <c r="F123">
        <v>18</v>
      </c>
    </row>
    <row r="124" spans="1:6" x14ac:dyDescent="0.25">
      <c r="A124">
        <v>6</v>
      </c>
      <c r="B124">
        <v>258</v>
      </c>
      <c r="C124">
        <v>110</v>
      </c>
      <c r="D124">
        <v>2962</v>
      </c>
      <c r="E124">
        <v>13.5</v>
      </c>
      <c r="F124">
        <v>18</v>
      </c>
    </row>
    <row r="125" spans="1:6" x14ac:dyDescent="0.25">
      <c r="A125">
        <v>8</v>
      </c>
      <c r="B125">
        <v>307</v>
      </c>
      <c r="C125">
        <v>130</v>
      </c>
      <c r="D125">
        <v>3504</v>
      </c>
      <c r="E125">
        <v>12</v>
      </c>
      <c r="F125">
        <v>18</v>
      </c>
    </row>
    <row r="126" spans="1:6" x14ac:dyDescent="0.25">
      <c r="A126">
        <v>8</v>
      </c>
      <c r="B126">
        <v>318</v>
      </c>
      <c r="C126">
        <v>150</v>
      </c>
      <c r="D126">
        <v>3436</v>
      </c>
      <c r="E126">
        <v>11</v>
      </c>
      <c r="F126">
        <v>18</v>
      </c>
    </row>
    <row r="127" spans="1:6" x14ac:dyDescent="0.25">
      <c r="A127">
        <v>6</v>
      </c>
      <c r="B127">
        <v>258</v>
      </c>
      <c r="C127">
        <v>120</v>
      </c>
      <c r="D127">
        <v>3410</v>
      </c>
      <c r="E127">
        <v>15.1</v>
      </c>
      <c r="F127">
        <v>18.100000000000001</v>
      </c>
    </row>
    <row r="128" spans="1:6" x14ac:dyDescent="0.25">
      <c r="A128">
        <v>8</v>
      </c>
      <c r="B128">
        <v>302</v>
      </c>
      <c r="C128">
        <v>139</v>
      </c>
      <c r="D128">
        <v>3205</v>
      </c>
      <c r="E128">
        <v>11.2</v>
      </c>
      <c r="F128">
        <v>18.100000000000001</v>
      </c>
    </row>
    <row r="129" spans="1:6" x14ac:dyDescent="0.25">
      <c r="A129">
        <v>8</v>
      </c>
      <c r="B129">
        <v>318</v>
      </c>
      <c r="C129">
        <v>135</v>
      </c>
      <c r="D129">
        <v>3830</v>
      </c>
      <c r="E129">
        <v>15.2</v>
      </c>
      <c r="F129">
        <v>18.2</v>
      </c>
    </row>
    <row r="130" spans="1:6" x14ac:dyDescent="0.25">
      <c r="A130">
        <v>6</v>
      </c>
      <c r="B130">
        <v>250</v>
      </c>
      <c r="C130">
        <v>98</v>
      </c>
      <c r="D130">
        <v>3525</v>
      </c>
      <c r="E130">
        <v>19</v>
      </c>
      <c r="F130">
        <v>18.5</v>
      </c>
    </row>
    <row r="131" spans="1:6" x14ac:dyDescent="0.25">
      <c r="A131">
        <v>6</v>
      </c>
      <c r="B131">
        <v>250</v>
      </c>
      <c r="C131">
        <v>110</v>
      </c>
      <c r="D131">
        <v>3645</v>
      </c>
      <c r="E131">
        <v>16.2</v>
      </c>
      <c r="F131">
        <v>18.5</v>
      </c>
    </row>
    <row r="132" spans="1:6" x14ac:dyDescent="0.25">
      <c r="A132">
        <v>8</v>
      </c>
      <c r="B132">
        <v>360</v>
      </c>
      <c r="C132">
        <v>150</v>
      </c>
      <c r="D132">
        <v>3940</v>
      </c>
      <c r="E132">
        <v>13</v>
      </c>
      <c r="F132">
        <v>18.5</v>
      </c>
    </row>
    <row r="133" spans="1:6" x14ac:dyDescent="0.25">
      <c r="A133">
        <v>6</v>
      </c>
      <c r="B133">
        <v>225</v>
      </c>
      <c r="C133">
        <v>110</v>
      </c>
      <c r="D133">
        <v>3620</v>
      </c>
      <c r="E133">
        <v>18.7</v>
      </c>
      <c r="F133">
        <v>18.600000000000001</v>
      </c>
    </row>
    <row r="134" spans="1:6" x14ac:dyDescent="0.25">
      <c r="A134">
        <v>3</v>
      </c>
      <c r="B134">
        <v>70</v>
      </c>
      <c r="C134">
        <v>97</v>
      </c>
      <c r="D134">
        <v>2330</v>
      </c>
      <c r="E134">
        <v>13.5</v>
      </c>
      <c r="F134">
        <v>19</v>
      </c>
    </row>
    <row r="135" spans="1:6" x14ac:dyDescent="0.25">
      <c r="A135">
        <v>4</v>
      </c>
      <c r="B135">
        <v>122</v>
      </c>
      <c r="C135">
        <v>85</v>
      </c>
      <c r="D135">
        <v>2310</v>
      </c>
      <c r="E135">
        <v>18.5</v>
      </c>
      <c r="F135">
        <v>19</v>
      </c>
    </row>
    <row r="136" spans="1:6" x14ac:dyDescent="0.25">
      <c r="A136">
        <v>4</v>
      </c>
      <c r="B136">
        <v>120</v>
      </c>
      <c r="C136">
        <v>88</v>
      </c>
      <c r="D136">
        <v>3270</v>
      </c>
      <c r="E136">
        <v>21.9</v>
      </c>
      <c r="F136">
        <v>19</v>
      </c>
    </row>
    <row r="137" spans="1:6" x14ac:dyDescent="0.25">
      <c r="A137">
        <v>4</v>
      </c>
      <c r="B137">
        <v>121</v>
      </c>
      <c r="C137">
        <v>112</v>
      </c>
      <c r="D137">
        <v>2868</v>
      </c>
      <c r="E137">
        <v>15.5</v>
      </c>
      <c r="F137">
        <v>19</v>
      </c>
    </row>
    <row r="138" spans="1:6" x14ac:dyDescent="0.25">
      <c r="A138">
        <v>6</v>
      </c>
      <c r="B138">
        <v>250</v>
      </c>
      <c r="C138">
        <v>88</v>
      </c>
      <c r="D138">
        <v>3302</v>
      </c>
      <c r="E138">
        <v>15.5</v>
      </c>
      <c r="F138">
        <v>19</v>
      </c>
    </row>
    <row r="139" spans="1:6" x14ac:dyDescent="0.25">
      <c r="A139">
        <v>6</v>
      </c>
      <c r="B139">
        <v>232</v>
      </c>
      <c r="C139">
        <v>90</v>
      </c>
      <c r="D139">
        <v>3211</v>
      </c>
      <c r="E139">
        <v>17</v>
      </c>
      <c r="F139">
        <v>19</v>
      </c>
    </row>
    <row r="140" spans="1:6" x14ac:dyDescent="0.25">
      <c r="A140">
        <v>6</v>
      </c>
      <c r="B140">
        <v>225</v>
      </c>
      <c r="C140">
        <v>95</v>
      </c>
      <c r="D140">
        <v>3264</v>
      </c>
      <c r="E140">
        <v>16</v>
      </c>
      <c r="F140">
        <v>19</v>
      </c>
    </row>
    <row r="141" spans="1:6" x14ac:dyDescent="0.25">
      <c r="A141">
        <v>6</v>
      </c>
      <c r="B141">
        <v>232</v>
      </c>
      <c r="C141">
        <v>100</v>
      </c>
      <c r="D141">
        <v>2634</v>
      </c>
      <c r="E141">
        <v>13</v>
      </c>
      <c r="F141">
        <v>19</v>
      </c>
    </row>
    <row r="142" spans="1:6" x14ac:dyDescent="0.25">
      <c r="A142">
        <v>6</v>
      </c>
      <c r="B142">
        <v>250</v>
      </c>
      <c r="C142">
        <v>100</v>
      </c>
      <c r="D142">
        <v>3282</v>
      </c>
      <c r="E142">
        <v>15</v>
      </c>
      <c r="F142">
        <v>19</v>
      </c>
    </row>
    <row r="143" spans="1:6" x14ac:dyDescent="0.25">
      <c r="A143">
        <v>6</v>
      </c>
      <c r="B143">
        <v>232</v>
      </c>
      <c r="C143">
        <v>100</v>
      </c>
      <c r="D143">
        <v>2901</v>
      </c>
      <c r="E143">
        <v>16</v>
      </c>
      <c r="F143">
        <v>19</v>
      </c>
    </row>
    <row r="144" spans="1:6" x14ac:dyDescent="0.25">
      <c r="A144">
        <v>6</v>
      </c>
      <c r="B144">
        <v>225</v>
      </c>
      <c r="C144">
        <v>100</v>
      </c>
      <c r="D144">
        <v>3630</v>
      </c>
      <c r="E144">
        <v>17.7</v>
      </c>
      <c r="F144">
        <v>19</v>
      </c>
    </row>
    <row r="145" spans="1:6" x14ac:dyDescent="0.25">
      <c r="A145">
        <v>6</v>
      </c>
      <c r="B145">
        <v>156</v>
      </c>
      <c r="C145">
        <v>108</v>
      </c>
      <c r="D145">
        <v>2930</v>
      </c>
      <c r="E145">
        <v>15.5</v>
      </c>
      <c r="F145">
        <v>19</v>
      </c>
    </row>
    <row r="146" spans="1:6" x14ac:dyDescent="0.25">
      <c r="A146">
        <v>6</v>
      </c>
      <c r="B146">
        <v>225</v>
      </c>
      <c r="C146">
        <v>90</v>
      </c>
      <c r="D146">
        <v>3381</v>
      </c>
      <c r="E146">
        <v>18.7</v>
      </c>
      <c r="F146">
        <v>19.100000000000001</v>
      </c>
    </row>
    <row r="147" spans="1:6" x14ac:dyDescent="0.25">
      <c r="A147">
        <v>6</v>
      </c>
      <c r="B147">
        <v>231</v>
      </c>
      <c r="C147">
        <v>105</v>
      </c>
      <c r="D147">
        <v>3535</v>
      </c>
      <c r="E147">
        <v>19.2</v>
      </c>
      <c r="F147">
        <v>19.2</v>
      </c>
    </row>
    <row r="148" spans="1:6" x14ac:dyDescent="0.25">
      <c r="A148">
        <v>8</v>
      </c>
      <c r="B148">
        <v>267</v>
      </c>
      <c r="C148">
        <v>125</v>
      </c>
      <c r="D148">
        <v>3605</v>
      </c>
      <c r="E148">
        <v>15</v>
      </c>
      <c r="F148">
        <v>19.2</v>
      </c>
    </row>
    <row r="149" spans="1:6" x14ac:dyDescent="0.25">
      <c r="A149">
        <v>8</v>
      </c>
      <c r="B149">
        <v>305</v>
      </c>
      <c r="C149">
        <v>145</v>
      </c>
      <c r="D149">
        <v>3425</v>
      </c>
      <c r="E149">
        <v>13.2</v>
      </c>
      <c r="F149">
        <v>19.2</v>
      </c>
    </row>
    <row r="150" spans="1:6" x14ac:dyDescent="0.25">
      <c r="A150">
        <v>6</v>
      </c>
      <c r="B150">
        <v>232</v>
      </c>
      <c r="C150">
        <v>90</v>
      </c>
      <c r="D150">
        <v>3210</v>
      </c>
      <c r="E150">
        <v>17.2</v>
      </c>
      <c r="F150">
        <v>19.399999999999999</v>
      </c>
    </row>
    <row r="151" spans="1:6" x14ac:dyDescent="0.25">
      <c r="A151">
        <v>8</v>
      </c>
      <c r="B151">
        <v>318</v>
      </c>
      <c r="C151">
        <v>140</v>
      </c>
      <c r="D151">
        <v>3735</v>
      </c>
      <c r="E151">
        <v>13.2</v>
      </c>
      <c r="F151">
        <v>19.399999999999999</v>
      </c>
    </row>
    <row r="152" spans="1:6" x14ac:dyDescent="0.25">
      <c r="A152">
        <v>6</v>
      </c>
      <c r="B152">
        <v>200</v>
      </c>
      <c r="C152">
        <v>85</v>
      </c>
      <c r="D152">
        <v>2990</v>
      </c>
      <c r="E152">
        <v>18.2</v>
      </c>
      <c r="F152">
        <v>19.8</v>
      </c>
    </row>
    <row r="153" spans="1:6" x14ac:dyDescent="0.25">
      <c r="A153">
        <v>8</v>
      </c>
      <c r="B153">
        <v>260</v>
      </c>
      <c r="C153">
        <v>110</v>
      </c>
      <c r="D153">
        <v>3365</v>
      </c>
      <c r="E153">
        <v>15.5</v>
      </c>
      <c r="F153">
        <v>19.899999999999999</v>
      </c>
    </row>
    <row r="154" spans="1:6" x14ac:dyDescent="0.25">
      <c r="A154">
        <v>4</v>
      </c>
      <c r="B154">
        <v>97</v>
      </c>
      <c r="C154">
        <v>88</v>
      </c>
      <c r="D154">
        <v>2279</v>
      </c>
      <c r="E154">
        <v>19</v>
      </c>
      <c r="F154">
        <v>20</v>
      </c>
    </row>
    <row r="155" spans="1:6" x14ac:dyDescent="0.25">
      <c r="A155">
        <v>4</v>
      </c>
      <c r="B155">
        <v>140</v>
      </c>
      <c r="C155">
        <v>90</v>
      </c>
      <c r="D155">
        <v>2408</v>
      </c>
      <c r="E155">
        <v>19.5</v>
      </c>
      <c r="F155">
        <v>20</v>
      </c>
    </row>
    <row r="156" spans="1:6" x14ac:dyDescent="0.25">
      <c r="A156">
        <v>4</v>
      </c>
      <c r="B156">
        <v>114</v>
      </c>
      <c r="C156">
        <v>91</v>
      </c>
      <c r="D156">
        <v>2582</v>
      </c>
      <c r="E156">
        <v>14</v>
      </c>
      <c r="F156">
        <v>20</v>
      </c>
    </row>
    <row r="157" spans="1:6" x14ac:dyDescent="0.25">
      <c r="A157">
        <v>4</v>
      </c>
      <c r="B157">
        <v>130</v>
      </c>
      <c r="C157">
        <v>102</v>
      </c>
      <c r="D157">
        <v>3150</v>
      </c>
      <c r="E157">
        <v>15.7</v>
      </c>
      <c r="F157">
        <v>20</v>
      </c>
    </row>
    <row r="158" spans="1:6" x14ac:dyDescent="0.25">
      <c r="A158">
        <v>6</v>
      </c>
      <c r="B158">
        <v>198</v>
      </c>
      <c r="C158">
        <v>95</v>
      </c>
      <c r="D158">
        <v>3102</v>
      </c>
      <c r="E158">
        <v>16.5</v>
      </c>
      <c r="F158">
        <v>20</v>
      </c>
    </row>
    <row r="159" spans="1:6" x14ac:dyDescent="0.25">
      <c r="A159">
        <v>6</v>
      </c>
      <c r="B159">
        <v>232</v>
      </c>
      <c r="C159">
        <v>100</v>
      </c>
      <c r="D159">
        <v>2914</v>
      </c>
      <c r="E159">
        <v>16</v>
      </c>
      <c r="F159">
        <v>20</v>
      </c>
    </row>
    <row r="160" spans="1:6" x14ac:dyDescent="0.25">
      <c r="A160">
        <v>6</v>
      </c>
      <c r="B160">
        <v>225</v>
      </c>
      <c r="C160">
        <v>100</v>
      </c>
      <c r="D160">
        <v>3651</v>
      </c>
      <c r="E160">
        <v>17.7</v>
      </c>
      <c r="F160">
        <v>20</v>
      </c>
    </row>
    <row r="161" spans="1:6" x14ac:dyDescent="0.25">
      <c r="A161">
        <v>6</v>
      </c>
      <c r="B161">
        <v>156</v>
      </c>
      <c r="C161">
        <v>122</v>
      </c>
      <c r="D161">
        <v>2807</v>
      </c>
      <c r="E161">
        <v>13.5</v>
      </c>
      <c r="F161">
        <v>20</v>
      </c>
    </row>
    <row r="162" spans="1:6" x14ac:dyDescent="0.25">
      <c r="A162">
        <v>8</v>
      </c>
      <c r="B162">
        <v>262</v>
      </c>
      <c r="C162">
        <v>110</v>
      </c>
      <c r="D162">
        <v>3221</v>
      </c>
      <c r="E162">
        <v>13.5</v>
      </c>
      <c r="F162">
        <v>20</v>
      </c>
    </row>
    <row r="163" spans="1:6" x14ac:dyDescent="0.25">
      <c r="A163">
        <v>6</v>
      </c>
      <c r="B163">
        <v>200</v>
      </c>
      <c r="C163">
        <v>85</v>
      </c>
      <c r="D163">
        <v>2965</v>
      </c>
      <c r="E163">
        <v>15.8</v>
      </c>
      <c r="F163">
        <v>20.2</v>
      </c>
    </row>
    <row r="164" spans="1:6" x14ac:dyDescent="0.25">
      <c r="A164">
        <v>6</v>
      </c>
      <c r="B164">
        <v>200</v>
      </c>
      <c r="C164">
        <v>88</v>
      </c>
      <c r="D164">
        <v>3060</v>
      </c>
      <c r="E164">
        <v>17.100000000000001</v>
      </c>
      <c r="F164">
        <v>20.2</v>
      </c>
    </row>
    <row r="165" spans="1:6" x14ac:dyDescent="0.25">
      <c r="A165">
        <v>6</v>
      </c>
      <c r="B165">
        <v>232</v>
      </c>
      <c r="C165">
        <v>90</v>
      </c>
      <c r="D165">
        <v>3265</v>
      </c>
      <c r="E165">
        <v>18.2</v>
      </c>
      <c r="F165">
        <v>20.2</v>
      </c>
    </row>
    <row r="166" spans="1:6" x14ac:dyDescent="0.25">
      <c r="A166">
        <v>8</v>
      </c>
      <c r="B166">
        <v>302</v>
      </c>
      <c r="C166">
        <v>139</v>
      </c>
      <c r="D166">
        <v>3570</v>
      </c>
      <c r="E166">
        <v>12.8</v>
      </c>
      <c r="F166">
        <v>20.2</v>
      </c>
    </row>
    <row r="167" spans="1:6" x14ac:dyDescent="0.25">
      <c r="A167">
        <v>5</v>
      </c>
      <c r="B167">
        <v>131</v>
      </c>
      <c r="C167">
        <v>103</v>
      </c>
      <c r="D167">
        <v>2830</v>
      </c>
      <c r="E167">
        <v>15.9</v>
      </c>
      <c r="F167">
        <v>20.3</v>
      </c>
    </row>
    <row r="168" spans="1:6" x14ac:dyDescent="0.25">
      <c r="A168">
        <v>6</v>
      </c>
      <c r="B168">
        <v>200</v>
      </c>
      <c r="C168">
        <v>95</v>
      </c>
      <c r="D168">
        <v>3155</v>
      </c>
      <c r="E168">
        <v>18.2</v>
      </c>
      <c r="F168">
        <v>20.5</v>
      </c>
    </row>
    <row r="169" spans="1:6" x14ac:dyDescent="0.25">
      <c r="A169">
        <v>6</v>
      </c>
      <c r="B169">
        <v>225</v>
      </c>
      <c r="C169">
        <v>100</v>
      </c>
      <c r="D169">
        <v>3430</v>
      </c>
      <c r="E169">
        <v>17.2</v>
      </c>
      <c r="F169">
        <v>20.5</v>
      </c>
    </row>
    <row r="170" spans="1:6" x14ac:dyDescent="0.25">
      <c r="A170">
        <v>6</v>
      </c>
      <c r="B170">
        <v>231</v>
      </c>
      <c r="C170">
        <v>105</v>
      </c>
      <c r="D170">
        <v>3425</v>
      </c>
      <c r="E170">
        <v>16.899999999999999</v>
      </c>
      <c r="F170">
        <v>20.5</v>
      </c>
    </row>
    <row r="171" spans="1:6" x14ac:dyDescent="0.25">
      <c r="A171">
        <v>6</v>
      </c>
      <c r="B171">
        <v>231</v>
      </c>
      <c r="C171">
        <v>105</v>
      </c>
      <c r="D171">
        <v>3380</v>
      </c>
      <c r="E171">
        <v>15.8</v>
      </c>
      <c r="F171">
        <v>20.6</v>
      </c>
    </row>
    <row r="172" spans="1:6" x14ac:dyDescent="0.25">
      <c r="A172">
        <v>6</v>
      </c>
      <c r="B172">
        <v>225</v>
      </c>
      <c r="C172">
        <v>110</v>
      </c>
      <c r="D172">
        <v>3360</v>
      </c>
      <c r="E172">
        <v>16.600000000000001</v>
      </c>
      <c r="F172">
        <v>20.6</v>
      </c>
    </row>
    <row r="173" spans="1:6" x14ac:dyDescent="0.25">
      <c r="A173">
        <v>6</v>
      </c>
      <c r="B173">
        <v>200</v>
      </c>
      <c r="C173">
        <v>85</v>
      </c>
      <c r="D173">
        <v>3070</v>
      </c>
      <c r="E173">
        <v>16.7</v>
      </c>
      <c r="F173">
        <v>20.8</v>
      </c>
    </row>
    <row r="174" spans="1:6" x14ac:dyDescent="0.25">
      <c r="A174">
        <v>4</v>
      </c>
      <c r="B174">
        <v>140</v>
      </c>
      <c r="C174">
        <v>72</v>
      </c>
      <c r="D174">
        <v>2401</v>
      </c>
      <c r="E174">
        <v>19.5</v>
      </c>
      <c r="F174">
        <v>21</v>
      </c>
    </row>
    <row r="175" spans="1:6" x14ac:dyDescent="0.25">
      <c r="A175">
        <v>4</v>
      </c>
      <c r="B175">
        <v>122</v>
      </c>
      <c r="C175">
        <v>86</v>
      </c>
      <c r="D175">
        <v>2226</v>
      </c>
      <c r="E175">
        <v>16.5</v>
      </c>
      <c r="F175">
        <v>21</v>
      </c>
    </row>
    <row r="176" spans="1:6" x14ac:dyDescent="0.25">
      <c r="A176">
        <v>4</v>
      </c>
      <c r="B176">
        <v>120</v>
      </c>
      <c r="C176">
        <v>87</v>
      </c>
      <c r="D176">
        <v>2979</v>
      </c>
      <c r="E176">
        <v>19.5</v>
      </c>
      <c r="F176">
        <v>21</v>
      </c>
    </row>
    <row r="177" spans="1:6" x14ac:dyDescent="0.25">
      <c r="A177">
        <v>6</v>
      </c>
      <c r="B177">
        <v>200</v>
      </c>
      <c r="C177">
        <v>85</v>
      </c>
      <c r="D177">
        <v>2587</v>
      </c>
      <c r="E177">
        <v>16</v>
      </c>
      <c r="F177">
        <v>21</v>
      </c>
    </row>
    <row r="178" spans="1:6" x14ac:dyDescent="0.25">
      <c r="A178">
        <v>6</v>
      </c>
      <c r="B178">
        <v>199</v>
      </c>
      <c r="C178">
        <v>90</v>
      </c>
      <c r="D178">
        <v>2648</v>
      </c>
      <c r="E178">
        <v>15</v>
      </c>
      <c r="F178">
        <v>21</v>
      </c>
    </row>
    <row r="179" spans="1:6" x14ac:dyDescent="0.25">
      <c r="A179">
        <v>6</v>
      </c>
      <c r="B179">
        <v>155</v>
      </c>
      <c r="C179">
        <v>107</v>
      </c>
      <c r="D179">
        <v>2472</v>
      </c>
      <c r="E179">
        <v>14</v>
      </c>
      <c r="F179">
        <v>21</v>
      </c>
    </row>
    <row r="180" spans="1:6" x14ac:dyDescent="0.25">
      <c r="A180">
        <v>6</v>
      </c>
      <c r="B180">
        <v>231</v>
      </c>
      <c r="C180">
        <v>110</v>
      </c>
      <c r="D180">
        <v>3039</v>
      </c>
      <c r="E180">
        <v>15</v>
      </c>
      <c r="F180">
        <v>21</v>
      </c>
    </row>
    <row r="181" spans="1:6" x14ac:dyDescent="0.25">
      <c r="A181">
        <v>4</v>
      </c>
      <c r="B181">
        <v>134</v>
      </c>
      <c r="C181">
        <v>95</v>
      </c>
      <c r="D181">
        <v>2515</v>
      </c>
      <c r="E181">
        <v>14.8</v>
      </c>
      <c r="F181">
        <v>21.1</v>
      </c>
    </row>
    <row r="182" spans="1:6" x14ac:dyDescent="0.25">
      <c r="A182">
        <v>3</v>
      </c>
      <c r="B182">
        <v>80</v>
      </c>
      <c r="C182">
        <v>110</v>
      </c>
      <c r="D182">
        <v>2720</v>
      </c>
      <c r="E182">
        <v>13.5</v>
      </c>
      <c r="F182">
        <v>21.5</v>
      </c>
    </row>
    <row r="183" spans="1:6" x14ac:dyDescent="0.25">
      <c r="A183">
        <v>4</v>
      </c>
      <c r="B183">
        <v>121</v>
      </c>
      <c r="C183">
        <v>110</v>
      </c>
      <c r="D183">
        <v>2600</v>
      </c>
      <c r="E183">
        <v>12.8</v>
      </c>
      <c r="F183">
        <v>21.5</v>
      </c>
    </row>
    <row r="184" spans="1:6" x14ac:dyDescent="0.25">
      <c r="A184">
        <v>6</v>
      </c>
      <c r="B184">
        <v>231</v>
      </c>
      <c r="C184">
        <v>115</v>
      </c>
      <c r="D184">
        <v>3245</v>
      </c>
      <c r="E184">
        <v>15.4</v>
      </c>
      <c r="F184">
        <v>21.5</v>
      </c>
    </row>
    <row r="185" spans="1:6" x14ac:dyDescent="0.25">
      <c r="A185">
        <v>4</v>
      </c>
      <c r="B185">
        <v>121</v>
      </c>
      <c r="C185">
        <v>115</v>
      </c>
      <c r="D185">
        <v>2795</v>
      </c>
      <c r="E185">
        <v>15.7</v>
      </c>
      <c r="F185">
        <v>21.6</v>
      </c>
    </row>
    <row r="186" spans="1:6" x14ac:dyDescent="0.25">
      <c r="A186">
        <v>4</v>
      </c>
      <c r="B186">
        <v>140</v>
      </c>
      <c r="C186">
        <v>72</v>
      </c>
      <c r="D186">
        <v>2408</v>
      </c>
      <c r="E186">
        <v>19</v>
      </c>
      <c r="F186">
        <v>22</v>
      </c>
    </row>
    <row r="187" spans="1:6" x14ac:dyDescent="0.25">
      <c r="A187">
        <v>4</v>
      </c>
      <c r="B187">
        <v>121</v>
      </c>
      <c r="C187">
        <v>76</v>
      </c>
      <c r="D187">
        <v>2511</v>
      </c>
      <c r="E187">
        <v>18</v>
      </c>
      <c r="F187">
        <v>22</v>
      </c>
    </row>
    <row r="188" spans="1:6" x14ac:dyDescent="0.25">
      <c r="A188">
        <v>4</v>
      </c>
      <c r="B188">
        <v>122</v>
      </c>
      <c r="C188">
        <v>86</v>
      </c>
      <c r="D188">
        <v>2395</v>
      </c>
      <c r="E188">
        <v>16</v>
      </c>
      <c r="F188">
        <v>22</v>
      </c>
    </row>
    <row r="189" spans="1:6" x14ac:dyDescent="0.25">
      <c r="A189">
        <v>4</v>
      </c>
      <c r="B189">
        <v>108</v>
      </c>
      <c r="C189">
        <v>94</v>
      </c>
      <c r="D189">
        <v>2379</v>
      </c>
      <c r="E189">
        <v>16.5</v>
      </c>
      <c r="F189">
        <v>22</v>
      </c>
    </row>
    <row r="190" spans="1:6" x14ac:dyDescent="0.25">
      <c r="A190">
        <v>4</v>
      </c>
      <c r="B190">
        <v>121</v>
      </c>
      <c r="C190">
        <v>98</v>
      </c>
      <c r="D190">
        <v>2945</v>
      </c>
      <c r="E190">
        <v>14.5</v>
      </c>
      <c r="F190">
        <v>22</v>
      </c>
    </row>
    <row r="191" spans="1:6" x14ac:dyDescent="0.25">
      <c r="A191">
        <v>6</v>
      </c>
      <c r="B191">
        <v>198</v>
      </c>
      <c r="C191">
        <v>95</v>
      </c>
      <c r="D191">
        <v>2833</v>
      </c>
      <c r="E191">
        <v>15.5</v>
      </c>
      <c r="F191">
        <v>22</v>
      </c>
    </row>
    <row r="192" spans="1:6" x14ac:dyDescent="0.25">
      <c r="A192">
        <v>6</v>
      </c>
      <c r="B192">
        <v>146</v>
      </c>
      <c r="C192">
        <v>97</v>
      </c>
      <c r="D192">
        <v>2815</v>
      </c>
      <c r="E192">
        <v>14.5</v>
      </c>
      <c r="F192">
        <v>22</v>
      </c>
    </row>
    <row r="193" spans="1:6" x14ac:dyDescent="0.25">
      <c r="A193">
        <v>6</v>
      </c>
      <c r="B193">
        <v>225</v>
      </c>
      <c r="C193">
        <v>100</v>
      </c>
      <c r="D193">
        <v>3233</v>
      </c>
      <c r="E193">
        <v>15.4</v>
      </c>
      <c r="F193">
        <v>22</v>
      </c>
    </row>
    <row r="194" spans="1:6" x14ac:dyDescent="0.25">
      <c r="A194">
        <v>6</v>
      </c>
      <c r="B194">
        <v>250</v>
      </c>
      <c r="C194">
        <v>105</v>
      </c>
      <c r="D194">
        <v>3353</v>
      </c>
      <c r="E194">
        <v>14.5</v>
      </c>
      <c r="F194">
        <v>22</v>
      </c>
    </row>
    <row r="195" spans="1:6" x14ac:dyDescent="0.25">
      <c r="A195">
        <v>6</v>
      </c>
      <c r="B195">
        <v>232</v>
      </c>
      <c r="C195">
        <v>112</v>
      </c>
      <c r="D195">
        <v>2835</v>
      </c>
      <c r="E195">
        <v>14.7</v>
      </c>
      <c r="F195">
        <v>22</v>
      </c>
    </row>
    <row r="196" spans="1:6" x14ac:dyDescent="0.25">
      <c r="A196">
        <v>4</v>
      </c>
      <c r="B196">
        <v>140</v>
      </c>
      <c r="C196">
        <v>88</v>
      </c>
      <c r="D196">
        <v>2890</v>
      </c>
      <c r="E196">
        <v>17.3</v>
      </c>
      <c r="F196">
        <v>22.3</v>
      </c>
    </row>
    <row r="197" spans="1:6" x14ac:dyDescent="0.25">
      <c r="A197">
        <v>6</v>
      </c>
      <c r="B197">
        <v>231</v>
      </c>
      <c r="C197">
        <v>110</v>
      </c>
      <c r="D197">
        <v>3415</v>
      </c>
      <c r="E197">
        <v>15.8</v>
      </c>
      <c r="F197">
        <v>22.4</v>
      </c>
    </row>
    <row r="198" spans="1:6" x14ac:dyDescent="0.25">
      <c r="A198">
        <v>6</v>
      </c>
      <c r="B198">
        <v>232</v>
      </c>
      <c r="C198">
        <v>90</v>
      </c>
      <c r="D198">
        <v>3085</v>
      </c>
      <c r="E198">
        <v>17.600000000000001</v>
      </c>
      <c r="F198">
        <v>22.5</v>
      </c>
    </row>
    <row r="199" spans="1:6" x14ac:dyDescent="0.25">
      <c r="A199">
        <v>4</v>
      </c>
      <c r="B199">
        <v>97</v>
      </c>
      <c r="C199">
        <v>54</v>
      </c>
      <c r="D199">
        <v>2254</v>
      </c>
      <c r="E199">
        <v>23.5</v>
      </c>
      <c r="F199">
        <v>23</v>
      </c>
    </row>
    <row r="200" spans="1:6" x14ac:dyDescent="0.25">
      <c r="A200">
        <v>4</v>
      </c>
      <c r="B200">
        <v>140</v>
      </c>
      <c r="C200">
        <v>78</v>
      </c>
      <c r="D200">
        <v>2592</v>
      </c>
      <c r="E200">
        <v>18.5</v>
      </c>
      <c r="F200">
        <v>23</v>
      </c>
    </row>
    <row r="201" spans="1:6" x14ac:dyDescent="0.25">
      <c r="A201">
        <v>4</v>
      </c>
      <c r="B201">
        <v>140</v>
      </c>
      <c r="C201">
        <v>83</v>
      </c>
      <c r="D201">
        <v>2639</v>
      </c>
      <c r="E201">
        <v>17</v>
      </c>
      <c r="F201">
        <v>23</v>
      </c>
    </row>
    <row r="202" spans="1:6" x14ac:dyDescent="0.25">
      <c r="A202">
        <v>4</v>
      </c>
      <c r="B202">
        <v>122</v>
      </c>
      <c r="C202">
        <v>86</v>
      </c>
      <c r="D202">
        <v>2220</v>
      </c>
      <c r="E202">
        <v>14</v>
      </c>
      <c r="F202">
        <v>23</v>
      </c>
    </row>
    <row r="203" spans="1:6" x14ac:dyDescent="0.25">
      <c r="A203">
        <v>4</v>
      </c>
      <c r="B203">
        <v>120</v>
      </c>
      <c r="C203">
        <v>88</v>
      </c>
      <c r="D203">
        <v>2957</v>
      </c>
      <c r="E203">
        <v>17</v>
      </c>
      <c r="F203">
        <v>23</v>
      </c>
    </row>
    <row r="204" spans="1:6" x14ac:dyDescent="0.25">
      <c r="A204">
        <v>4</v>
      </c>
      <c r="B204">
        <v>115</v>
      </c>
      <c r="C204">
        <v>95</v>
      </c>
      <c r="D204">
        <v>2694</v>
      </c>
      <c r="E204">
        <v>15</v>
      </c>
      <c r="F204">
        <v>23</v>
      </c>
    </row>
    <row r="205" spans="1:6" x14ac:dyDescent="0.25">
      <c r="A205">
        <v>4</v>
      </c>
      <c r="B205">
        <v>120</v>
      </c>
      <c r="C205">
        <v>97</v>
      </c>
      <c r="D205">
        <v>2506</v>
      </c>
      <c r="E205">
        <v>14.5</v>
      </c>
      <c r="F205">
        <v>23</v>
      </c>
    </row>
    <row r="206" spans="1:6" x14ac:dyDescent="0.25">
      <c r="A206">
        <v>6</v>
      </c>
      <c r="B206">
        <v>198</v>
      </c>
      <c r="C206">
        <v>95</v>
      </c>
      <c r="D206">
        <v>2904</v>
      </c>
      <c r="E206">
        <v>16</v>
      </c>
      <c r="F206">
        <v>23</v>
      </c>
    </row>
    <row r="207" spans="1:6" x14ac:dyDescent="0.25">
      <c r="A207">
        <v>8</v>
      </c>
      <c r="B207">
        <v>350</v>
      </c>
      <c r="C207">
        <v>125</v>
      </c>
      <c r="D207">
        <v>3900</v>
      </c>
      <c r="E207">
        <v>17.399999999999999</v>
      </c>
      <c r="F207">
        <v>23</v>
      </c>
    </row>
    <row r="208" spans="1:6" x14ac:dyDescent="0.25">
      <c r="A208">
        <v>4</v>
      </c>
      <c r="B208">
        <v>156</v>
      </c>
      <c r="C208">
        <v>105</v>
      </c>
      <c r="D208">
        <v>2745</v>
      </c>
      <c r="E208">
        <v>16.7</v>
      </c>
      <c r="F208">
        <v>23.2</v>
      </c>
    </row>
    <row r="209" spans="1:6" x14ac:dyDescent="0.25">
      <c r="A209">
        <v>6</v>
      </c>
      <c r="B209">
        <v>173</v>
      </c>
      <c r="C209">
        <v>110</v>
      </c>
      <c r="D209">
        <v>2725</v>
      </c>
      <c r="E209">
        <v>12.6</v>
      </c>
      <c r="F209">
        <v>23.5</v>
      </c>
    </row>
    <row r="210" spans="1:6" x14ac:dyDescent="0.25">
      <c r="A210">
        <v>3</v>
      </c>
      <c r="B210">
        <v>70</v>
      </c>
      <c r="C210">
        <v>100</v>
      </c>
      <c r="D210">
        <v>2420</v>
      </c>
      <c r="E210">
        <v>12.5</v>
      </c>
      <c r="F210">
        <v>23.7</v>
      </c>
    </row>
    <row r="211" spans="1:6" x14ac:dyDescent="0.25">
      <c r="A211">
        <v>4</v>
      </c>
      <c r="B211">
        <v>151</v>
      </c>
      <c r="C211">
        <v>85</v>
      </c>
      <c r="D211">
        <v>2855</v>
      </c>
      <c r="E211">
        <v>17.600000000000001</v>
      </c>
      <c r="F211">
        <v>23.8</v>
      </c>
    </row>
    <row r="212" spans="1:6" x14ac:dyDescent="0.25">
      <c r="A212">
        <v>4</v>
      </c>
      <c r="B212">
        <v>119</v>
      </c>
      <c r="C212">
        <v>97</v>
      </c>
      <c r="D212">
        <v>2405</v>
      </c>
      <c r="E212">
        <v>14.9</v>
      </c>
      <c r="F212">
        <v>23.9</v>
      </c>
    </row>
    <row r="213" spans="1:6" x14ac:dyDescent="0.25">
      <c r="A213">
        <v>8</v>
      </c>
      <c r="B213">
        <v>260</v>
      </c>
      <c r="C213">
        <v>90</v>
      </c>
      <c r="D213">
        <v>3420</v>
      </c>
      <c r="E213">
        <v>22.2</v>
      </c>
      <c r="F213">
        <v>23.9</v>
      </c>
    </row>
    <row r="214" spans="1:6" x14ac:dyDescent="0.25">
      <c r="A214">
        <v>4</v>
      </c>
      <c r="B214">
        <v>116</v>
      </c>
      <c r="C214">
        <v>75</v>
      </c>
      <c r="D214">
        <v>2158</v>
      </c>
      <c r="E214">
        <v>15.5</v>
      </c>
      <c r="F214">
        <v>24</v>
      </c>
    </row>
    <row r="215" spans="1:6" x14ac:dyDescent="0.25">
      <c r="A215">
        <v>4</v>
      </c>
      <c r="B215">
        <v>90</v>
      </c>
      <c r="C215">
        <v>75</v>
      </c>
      <c r="D215">
        <v>2108</v>
      </c>
      <c r="E215">
        <v>15.5</v>
      </c>
      <c r="F215">
        <v>24</v>
      </c>
    </row>
    <row r="216" spans="1:6" x14ac:dyDescent="0.25">
      <c r="A216">
        <v>4</v>
      </c>
      <c r="B216">
        <v>107</v>
      </c>
      <c r="C216">
        <v>90</v>
      </c>
      <c r="D216">
        <v>2430</v>
      </c>
      <c r="E216">
        <v>14.5</v>
      </c>
      <c r="F216">
        <v>24</v>
      </c>
    </row>
    <row r="217" spans="1:6" x14ac:dyDescent="0.25">
      <c r="A217">
        <v>4</v>
      </c>
      <c r="B217">
        <v>140</v>
      </c>
      <c r="C217">
        <v>92</v>
      </c>
      <c r="D217">
        <v>2865</v>
      </c>
      <c r="E217">
        <v>16.399999999999999</v>
      </c>
      <c r="F217">
        <v>24</v>
      </c>
    </row>
    <row r="218" spans="1:6" x14ac:dyDescent="0.25">
      <c r="A218">
        <v>4</v>
      </c>
      <c r="B218">
        <v>113</v>
      </c>
      <c r="C218">
        <v>95</v>
      </c>
      <c r="D218">
        <v>2372</v>
      </c>
      <c r="E218">
        <v>15</v>
      </c>
      <c r="F218">
        <v>24</v>
      </c>
    </row>
    <row r="219" spans="1:6" x14ac:dyDescent="0.25">
      <c r="A219">
        <v>4</v>
      </c>
      <c r="B219">
        <v>113</v>
      </c>
      <c r="C219">
        <v>95</v>
      </c>
      <c r="D219">
        <v>2278</v>
      </c>
      <c r="E219">
        <v>15.5</v>
      </c>
      <c r="F219">
        <v>24</v>
      </c>
    </row>
    <row r="220" spans="1:6" x14ac:dyDescent="0.25">
      <c r="A220">
        <v>4</v>
      </c>
      <c r="B220">
        <v>134</v>
      </c>
      <c r="C220">
        <v>96</v>
      </c>
      <c r="D220">
        <v>2702</v>
      </c>
      <c r="E220">
        <v>13.5</v>
      </c>
      <c r="F220">
        <v>24</v>
      </c>
    </row>
    <row r="221" spans="1:6" x14ac:dyDescent="0.25">
      <c r="A221">
        <v>4</v>
      </c>
      <c r="B221">
        <v>120</v>
      </c>
      <c r="C221">
        <v>97</v>
      </c>
      <c r="D221">
        <v>2489</v>
      </c>
      <c r="E221">
        <v>15</v>
      </c>
      <c r="F221">
        <v>24</v>
      </c>
    </row>
    <row r="222" spans="1:6" x14ac:dyDescent="0.25">
      <c r="A222">
        <v>4</v>
      </c>
      <c r="B222">
        <v>119</v>
      </c>
      <c r="C222">
        <v>97</v>
      </c>
      <c r="D222">
        <v>2545</v>
      </c>
      <c r="E222">
        <v>17</v>
      </c>
      <c r="F222">
        <v>24</v>
      </c>
    </row>
    <row r="223" spans="1:6" x14ac:dyDescent="0.25">
      <c r="A223">
        <v>4</v>
      </c>
      <c r="B223">
        <v>121</v>
      </c>
      <c r="C223">
        <v>110</v>
      </c>
      <c r="D223">
        <v>2660</v>
      </c>
      <c r="E223">
        <v>14</v>
      </c>
      <c r="F223">
        <v>24</v>
      </c>
    </row>
    <row r="224" spans="1:6" x14ac:dyDescent="0.25">
      <c r="A224">
        <v>6</v>
      </c>
      <c r="B224">
        <v>200</v>
      </c>
      <c r="C224">
        <v>81</v>
      </c>
      <c r="D224">
        <v>3012</v>
      </c>
      <c r="E224">
        <v>17.600000000000001</v>
      </c>
      <c r="F224">
        <v>24</v>
      </c>
    </row>
    <row r="225" spans="1:6" x14ac:dyDescent="0.25">
      <c r="A225">
        <v>6</v>
      </c>
      <c r="B225">
        <v>146</v>
      </c>
      <c r="C225">
        <v>120</v>
      </c>
      <c r="D225">
        <v>2930</v>
      </c>
      <c r="E225">
        <v>13.8</v>
      </c>
      <c r="F225">
        <v>24.2</v>
      </c>
    </row>
    <row r="226" spans="1:6" x14ac:dyDescent="0.25">
      <c r="A226">
        <v>4</v>
      </c>
      <c r="B226">
        <v>151</v>
      </c>
      <c r="C226">
        <v>90</v>
      </c>
      <c r="D226">
        <v>3003</v>
      </c>
      <c r="E226">
        <v>20.100000000000001</v>
      </c>
      <c r="F226">
        <v>24.3</v>
      </c>
    </row>
    <row r="227" spans="1:6" x14ac:dyDescent="0.25">
      <c r="A227">
        <v>4</v>
      </c>
      <c r="B227">
        <v>98</v>
      </c>
      <c r="C227">
        <v>60</v>
      </c>
      <c r="D227">
        <v>2164</v>
      </c>
      <c r="E227">
        <v>22.1</v>
      </c>
      <c r="F227">
        <v>24.5</v>
      </c>
    </row>
    <row r="228" spans="1:6" x14ac:dyDescent="0.25">
      <c r="A228">
        <v>4</v>
      </c>
      <c r="B228">
        <v>151</v>
      </c>
      <c r="C228">
        <v>88</v>
      </c>
      <c r="D228">
        <v>2740</v>
      </c>
      <c r="E228">
        <v>16</v>
      </c>
      <c r="F228">
        <v>24.5</v>
      </c>
    </row>
    <row r="229" spans="1:6" x14ac:dyDescent="0.25">
      <c r="A229">
        <v>4</v>
      </c>
      <c r="B229">
        <v>90</v>
      </c>
      <c r="C229">
        <v>71</v>
      </c>
      <c r="D229">
        <v>2223</v>
      </c>
      <c r="E229">
        <v>16.5</v>
      </c>
      <c r="F229">
        <v>25</v>
      </c>
    </row>
    <row r="230" spans="1:6" x14ac:dyDescent="0.25">
      <c r="A230">
        <v>4</v>
      </c>
      <c r="B230">
        <v>140</v>
      </c>
      <c r="C230">
        <v>75</v>
      </c>
      <c r="D230">
        <v>2542</v>
      </c>
      <c r="E230">
        <v>17</v>
      </c>
      <c r="F230">
        <v>25</v>
      </c>
    </row>
    <row r="231" spans="1:6" x14ac:dyDescent="0.25">
      <c r="A231">
        <v>4</v>
      </c>
      <c r="B231">
        <v>97.5</v>
      </c>
      <c r="C231">
        <v>80</v>
      </c>
      <c r="D231">
        <v>2126</v>
      </c>
      <c r="E231">
        <v>17</v>
      </c>
      <c r="F231">
        <v>25</v>
      </c>
    </row>
    <row r="232" spans="1:6" x14ac:dyDescent="0.25">
      <c r="A232">
        <v>4</v>
      </c>
      <c r="B232">
        <v>116</v>
      </c>
      <c r="C232">
        <v>81</v>
      </c>
      <c r="D232">
        <v>2220</v>
      </c>
      <c r="E232">
        <v>16.899999999999999</v>
      </c>
      <c r="F232">
        <v>25</v>
      </c>
    </row>
    <row r="233" spans="1:6" x14ac:dyDescent="0.25">
      <c r="A233">
        <v>4</v>
      </c>
      <c r="B233">
        <v>110</v>
      </c>
      <c r="C233">
        <v>87</v>
      </c>
      <c r="D233">
        <v>2672</v>
      </c>
      <c r="E233">
        <v>17.5</v>
      </c>
      <c r="F233">
        <v>25</v>
      </c>
    </row>
    <row r="234" spans="1:6" x14ac:dyDescent="0.25">
      <c r="A234">
        <v>4</v>
      </c>
      <c r="B234">
        <v>140</v>
      </c>
      <c r="C234">
        <v>92</v>
      </c>
      <c r="D234">
        <v>2572</v>
      </c>
      <c r="E234">
        <v>14.9</v>
      </c>
      <c r="F234">
        <v>25</v>
      </c>
    </row>
    <row r="235" spans="1:6" x14ac:dyDescent="0.25">
      <c r="A235">
        <v>4</v>
      </c>
      <c r="B235">
        <v>104</v>
      </c>
      <c r="C235">
        <v>95</v>
      </c>
      <c r="D235">
        <v>2375</v>
      </c>
      <c r="E235">
        <v>17.5</v>
      </c>
      <c r="F235">
        <v>25</v>
      </c>
    </row>
    <row r="236" spans="1:6" x14ac:dyDescent="0.25">
      <c r="A236">
        <v>4</v>
      </c>
      <c r="B236">
        <v>113</v>
      </c>
      <c r="C236">
        <v>95</v>
      </c>
      <c r="D236">
        <v>2228</v>
      </c>
      <c r="E236">
        <v>14</v>
      </c>
      <c r="F236">
        <v>25</v>
      </c>
    </row>
    <row r="237" spans="1:6" x14ac:dyDescent="0.25">
      <c r="A237">
        <v>4</v>
      </c>
      <c r="B237">
        <v>121</v>
      </c>
      <c r="C237">
        <v>115</v>
      </c>
      <c r="D237">
        <v>2671</v>
      </c>
      <c r="E237">
        <v>13.5</v>
      </c>
      <c r="F237">
        <v>25</v>
      </c>
    </row>
    <row r="238" spans="1:6" x14ac:dyDescent="0.25">
      <c r="A238">
        <v>6</v>
      </c>
      <c r="B238">
        <v>181</v>
      </c>
      <c r="C238">
        <v>110</v>
      </c>
      <c r="D238">
        <v>2945</v>
      </c>
      <c r="E238">
        <v>16.399999999999999</v>
      </c>
      <c r="F238">
        <v>25</v>
      </c>
    </row>
    <row r="239" spans="1:6" x14ac:dyDescent="0.25">
      <c r="A239">
        <v>4</v>
      </c>
      <c r="B239">
        <v>140</v>
      </c>
      <c r="C239">
        <v>88</v>
      </c>
      <c r="D239">
        <v>2720</v>
      </c>
      <c r="E239">
        <v>15.4</v>
      </c>
      <c r="F239">
        <v>25.1</v>
      </c>
    </row>
    <row r="240" spans="1:6" x14ac:dyDescent="0.25">
      <c r="A240">
        <v>5</v>
      </c>
      <c r="B240">
        <v>183</v>
      </c>
      <c r="C240">
        <v>77</v>
      </c>
      <c r="D240">
        <v>3530</v>
      </c>
      <c r="E240">
        <v>20.100000000000001</v>
      </c>
      <c r="F240">
        <v>25.4</v>
      </c>
    </row>
    <row r="241" spans="1:6" x14ac:dyDescent="0.25">
      <c r="A241">
        <v>6</v>
      </c>
      <c r="B241">
        <v>168</v>
      </c>
      <c r="C241">
        <v>116</v>
      </c>
      <c r="D241">
        <v>2900</v>
      </c>
      <c r="E241">
        <v>12.6</v>
      </c>
      <c r="F241">
        <v>25.4</v>
      </c>
    </row>
    <row r="242" spans="1:6" x14ac:dyDescent="0.25">
      <c r="A242">
        <v>4</v>
      </c>
      <c r="B242">
        <v>140</v>
      </c>
      <c r="C242">
        <v>89</v>
      </c>
      <c r="D242">
        <v>2755</v>
      </c>
      <c r="E242">
        <v>15.8</v>
      </c>
      <c r="F242">
        <v>25.5</v>
      </c>
    </row>
    <row r="243" spans="1:6" x14ac:dyDescent="0.25">
      <c r="A243">
        <v>4</v>
      </c>
      <c r="B243">
        <v>122</v>
      </c>
      <c r="C243">
        <v>96</v>
      </c>
      <c r="D243">
        <v>2300</v>
      </c>
      <c r="E243">
        <v>15.5</v>
      </c>
      <c r="F243">
        <v>25.5</v>
      </c>
    </row>
    <row r="244" spans="1:6" x14ac:dyDescent="0.25">
      <c r="A244">
        <v>4</v>
      </c>
      <c r="B244">
        <v>156</v>
      </c>
      <c r="C244">
        <v>92</v>
      </c>
      <c r="D244">
        <v>2620</v>
      </c>
      <c r="E244">
        <v>14.4</v>
      </c>
      <c r="F244">
        <v>25.8</v>
      </c>
    </row>
    <row r="245" spans="1:6" x14ac:dyDescent="0.25">
      <c r="A245">
        <v>4</v>
      </c>
      <c r="B245">
        <v>97</v>
      </c>
      <c r="C245">
        <v>46</v>
      </c>
      <c r="D245">
        <v>1835</v>
      </c>
      <c r="E245">
        <v>20.5</v>
      </c>
      <c r="F245">
        <v>26</v>
      </c>
    </row>
    <row r="246" spans="1:6" x14ac:dyDescent="0.25">
      <c r="A246">
        <v>4</v>
      </c>
      <c r="B246">
        <v>97</v>
      </c>
      <c r="C246">
        <v>46</v>
      </c>
      <c r="D246">
        <v>1950</v>
      </c>
      <c r="E246">
        <v>21</v>
      </c>
      <c r="F246">
        <v>26</v>
      </c>
    </row>
    <row r="247" spans="1:6" x14ac:dyDescent="0.25">
      <c r="A247">
        <v>4</v>
      </c>
      <c r="B247">
        <v>79</v>
      </c>
      <c r="C247">
        <v>67</v>
      </c>
      <c r="D247">
        <v>1963</v>
      </c>
      <c r="E247">
        <v>15.5</v>
      </c>
      <c r="F247">
        <v>26</v>
      </c>
    </row>
    <row r="248" spans="1:6" x14ac:dyDescent="0.25">
      <c r="A248">
        <v>4</v>
      </c>
      <c r="B248">
        <v>96</v>
      </c>
      <c r="C248">
        <v>69</v>
      </c>
      <c r="D248">
        <v>2189</v>
      </c>
      <c r="E248">
        <v>18</v>
      </c>
      <c r="F248">
        <v>26</v>
      </c>
    </row>
    <row r="249" spans="1:6" x14ac:dyDescent="0.25">
      <c r="A249">
        <v>4</v>
      </c>
      <c r="B249">
        <v>91</v>
      </c>
      <c r="C249">
        <v>70</v>
      </c>
      <c r="D249">
        <v>1955</v>
      </c>
      <c r="E249">
        <v>20.5</v>
      </c>
      <c r="F249">
        <v>26</v>
      </c>
    </row>
    <row r="250" spans="1:6" x14ac:dyDescent="0.25">
      <c r="A250">
        <v>4</v>
      </c>
      <c r="B250">
        <v>116</v>
      </c>
      <c r="C250">
        <v>75</v>
      </c>
      <c r="D250">
        <v>2246</v>
      </c>
      <c r="E250">
        <v>14</v>
      </c>
      <c r="F250">
        <v>26</v>
      </c>
    </row>
    <row r="251" spans="1:6" x14ac:dyDescent="0.25">
      <c r="A251">
        <v>4</v>
      </c>
      <c r="B251">
        <v>97</v>
      </c>
      <c r="C251">
        <v>75</v>
      </c>
      <c r="D251">
        <v>2265</v>
      </c>
      <c r="E251">
        <v>18.2</v>
      </c>
      <c r="F251">
        <v>26</v>
      </c>
    </row>
    <row r="252" spans="1:6" x14ac:dyDescent="0.25">
      <c r="A252">
        <v>4</v>
      </c>
      <c r="B252">
        <v>97</v>
      </c>
      <c r="C252">
        <v>78</v>
      </c>
      <c r="D252">
        <v>2300</v>
      </c>
      <c r="E252">
        <v>14.5</v>
      </c>
      <c r="F252">
        <v>26</v>
      </c>
    </row>
    <row r="253" spans="1:6" x14ac:dyDescent="0.25">
      <c r="A253">
        <v>4</v>
      </c>
      <c r="B253">
        <v>98</v>
      </c>
      <c r="C253">
        <v>79</v>
      </c>
      <c r="D253">
        <v>2255</v>
      </c>
      <c r="E253">
        <v>17.7</v>
      </c>
      <c r="F253">
        <v>26</v>
      </c>
    </row>
    <row r="254" spans="1:6" x14ac:dyDescent="0.25">
      <c r="A254">
        <v>4</v>
      </c>
      <c r="B254">
        <v>122</v>
      </c>
      <c r="C254">
        <v>80</v>
      </c>
      <c r="D254">
        <v>2451</v>
      </c>
      <c r="E254">
        <v>16.5</v>
      </c>
      <c r="F254">
        <v>26</v>
      </c>
    </row>
    <row r="255" spans="1:6" x14ac:dyDescent="0.25">
      <c r="A255">
        <v>4</v>
      </c>
      <c r="B255">
        <v>98</v>
      </c>
      <c r="C255">
        <v>90</v>
      </c>
      <c r="D255">
        <v>2265</v>
      </c>
      <c r="E255">
        <v>15.5</v>
      </c>
      <c r="F255">
        <v>26</v>
      </c>
    </row>
    <row r="256" spans="1:6" x14ac:dyDescent="0.25">
      <c r="A256">
        <v>4</v>
      </c>
      <c r="B256">
        <v>156</v>
      </c>
      <c r="C256">
        <v>92</v>
      </c>
      <c r="D256">
        <v>2585</v>
      </c>
      <c r="E256">
        <v>14.5</v>
      </c>
      <c r="F256">
        <v>26</v>
      </c>
    </row>
    <row r="257" spans="1:6" x14ac:dyDescent="0.25">
      <c r="A257">
        <v>4</v>
      </c>
      <c r="B257">
        <v>108</v>
      </c>
      <c r="C257">
        <v>93</v>
      </c>
      <c r="D257">
        <v>2391</v>
      </c>
      <c r="E257">
        <v>15.5</v>
      </c>
      <c r="F257">
        <v>26</v>
      </c>
    </row>
    <row r="258" spans="1:6" x14ac:dyDescent="0.25">
      <c r="A258">
        <v>4</v>
      </c>
      <c r="B258">
        <v>121</v>
      </c>
      <c r="C258">
        <v>113</v>
      </c>
      <c r="D258">
        <v>2234</v>
      </c>
      <c r="E258">
        <v>12.5</v>
      </c>
      <c r="F258">
        <v>26</v>
      </c>
    </row>
    <row r="259" spans="1:6" x14ac:dyDescent="0.25">
      <c r="A259">
        <v>4</v>
      </c>
      <c r="B259">
        <v>140</v>
      </c>
      <c r="C259">
        <v>88</v>
      </c>
      <c r="D259">
        <v>2870</v>
      </c>
      <c r="E259">
        <v>18.100000000000001</v>
      </c>
      <c r="F259">
        <v>26.4</v>
      </c>
    </row>
    <row r="260" spans="1:6" x14ac:dyDescent="0.25">
      <c r="A260">
        <v>4</v>
      </c>
      <c r="B260">
        <v>140</v>
      </c>
      <c r="C260">
        <v>72</v>
      </c>
      <c r="D260">
        <v>2565</v>
      </c>
      <c r="E260">
        <v>13.6</v>
      </c>
      <c r="F260">
        <v>26.5</v>
      </c>
    </row>
    <row r="261" spans="1:6" x14ac:dyDescent="0.25">
      <c r="A261">
        <v>4</v>
      </c>
      <c r="B261">
        <v>151</v>
      </c>
      <c r="C261">
        <v>84</v>
      </c>
      <c r="D261">
        <v>2635</v>
      </c>
      <c r="E261">
        <v>16.399999999999999</v>
      </c>
      <c r="F261">
        <v>26.6</v>
      </c>
    </row>
    <row r="262" spans="1:6" x14ac:dyDescent="0.25">
      <c r="A262">
        <v>8</v>
      </c>
      <c r="B262">
        <v>350</v>
      </c>
      <c r="C262">
        <v>105</v>
      </c>
      <c r="D262">
        <v>3725</v>
      </c>
      <c r="E262">
        <v>19</v>
      </c>
      <c r="F262">
        <v>26.6</v>
      </c>
    </row>
    <row r="263" spans="1:6" x14ac:dyDescent="0.25">
      <c r="A263">
        <v>6</v>
      </c>
      <c r="B263">
        <v>173</v>
      </c>
      <c r="C263">
        <v>115</v>
      </c>
      <c r="D263">
        <v>2700</v>
      </c>
      <c r="E263">
        <v>12.9</v>
      </c>
      <c r="F263">
        <v>26.8</v>
      </c>
    </row>
    <row r="264" spans="1:6" x14ac:dyDescent="0.25">
      <c r="A264">
        <v>4</v>
      </c>
      <c r="B264">
        <v>97</v>
      </c>
      <c r="C264">
        <v>60</v>
      </c>
      <c r="D264">
        <v>1834</v>
      </c>
      <c r="E264">
        <v>19</v>
      </c>
      <c r="F264">
        <v>27</v>
      </c>
    </row>
    <row r="265" spans="1:6" x14ac:dyDescent="0.25">
      <c r="A265">
        <v>4</v>
      </c>
      <c r="B265">
        <v>101</v>
      </c>
      <c r="C265">
        <v>83</v>
      </c>
      <c r="D265">
        <v>2202</v>
      </c>
      <c r="E265">
        <v>15.3</v>
      </c>
      <c r="F265">
        <v>27</v>
      </c>
    </row>
    <row r="266" spans="1:6" x14ac:dyDescent="0.25">
      <c r="A266">
        <v>4</v>
      </c>
      <c r="B266">
        <v>140</v>
      </c>
      <c r="C266">
        <v>86</v>
      </c>
      <c r="D266">
        <v>2790</v>
      </c>
      <c r="E266">
        <v>15.6</v>
      </c>
      <c r="F266">
        <v>27</v>
      </c>
    </row>
    <row r="267" spans="1:6" x14ac:dyDescent="0.25">
      <c r="A267">
        <v>4</v>
      </c>
      <c r="B267">
        <v>97</v>
      </c>
      <c r="C267">
        <v>88</v>
      </c>
      <c r="D267">
        <v>2130</v>
      </c>
      <c r="E267">
        <v>14.5</v>
      </c>
      <c r="F267">
        <v>27</v>
      </c>
    </row>
    <row r="268" spans="1:6" x14ac:dyDescent="0.25">
      <c r="A268">
        <v>4</v>
      </c>
      <c r="B268">
        <v>97</v>
      </c>
      <c r="C268">
        <v>88</v>
      </c>
      <c r="D268">
        <v>2130</v>
      </c>
      <c r="E268">
        <v>14.5</v>
      </c>
      <c r="F268">
        <v>27</v>
      </c>
    </row>
    <row r="269" spans="1:6" x14ac:dyDescent="0.25">
      <c r="A269">
        <v>4</v>
      </c>
      <c r="B269">
        <v>97</v>
      </c>
      <c r="C269">
        <v>88</v>
      </c>
      <c r="D269">
        <v>2100</v>
      </c>
      <c r="E269">
        <v>16.5</v>
      </c>
      <c r="F269">
        <v>27</v>
      </c>
    </row>
    <row r="270" spans="1:6" x14ac:dyDescent="0.25">
      <c r="A270">
        <v>4</v>
      </c>
      <c r="B270">
        <v>112</v>
      </c>
      <c r="C270">
        <v>88</v>
      </c>
      <c r="D270">
        <v>2640</v>
      </c>
      <c r="E270">
        <v>18.600000000000001</v>
      </c>
      <c r="F270">
        <v>27</v>
      </c>
    </row>
    <row r="271" spans="1:6" x14ac:dyDescent="0.25">
      <c r="A271">
        <v>4</v>
      </c>
      <c r="B271">
        <v>151</v>
      </c>
      <c r="C271">
        <v>90</v>
      </c>
      <c r="D271">
        <v>2735</v>
      </c>
      <c r="E271">
        <v>18</v>
      </c>
      <c r="F271">
        <v>27</v>
      </c>
    </row>
    <row r="272" spans="1:6" x14ac:dyDescent="0.25">
      <c r="A272">
        <v>4</v>
      </c>
      <c r="B272">
        <v>151</v>
      </c>
      <c r="C272">
        <v>90</v>
      </c>
      <c r="D272">
        <v>2950</v>
      </c>
      <c r="E272">
        <v>17.3</v>
      </c>
      <c r="F272">
        <v>27</v>
      </c>
    </row>
    <row r="273" spans="1:6" x14ac:dyDescent="0.25">
      <c r="A273">
        <v>4</v>
      </c>
      <c r="B273">
        <v>141</v>
      </c>
      <c r="C273">
        <v>71</v>
      </c>
      <c r="D273">
        <v>3190</v>
      </c>
      <c r="E273">
        <v>24.8</v>
      </c>
      <c r="F273">
        <v>27.2</v>
      </c>
    </row>
    <row r="274" spans="1:6" x14ac:dyDescent="0.25">
      <c r="A274">
        <v>4</v>
      </c>
      <c r="B274">
        <v>135</v>
      </c>
      <c r="C274">
        <v>84</v>
      </c>
      <c r="D274">
        <v>2490</v>
      </c>
      <c r="E274">
        <v>15.7</v>
      </c>
      <c r="F274">
        <v>27.2</v>
      </c>
    </row>
    <row r="275" spans="1:6" x14ac:dyDescent="0.25">
      <c r="A275">
        <v>4</v>
      </c>
      <c r="B275">
        <v>119</v>
      </c>
      <c r="C275">
        <v>97</v>
      </c>
      <c r="D275">
        <v>2300</v>
      </c>
      <c r="E275">
        <v>14.7</v>
      </c>
      <c r="F275">
        <v>27.2</v>
      </c>
    </row>
    <row r="276" spans="1:6" x14ac:dyDescent="0.25">
      <c r="A276">
        <v>4</v>
      </c>
      <c r="B276">
        <v>121</v>
      </c>
      <c r="C276">
        <v>80</v>
      </c>
      <c r="D276">
        <v>2670</v>
      </c>
      <c r="E276">
        <v>15</v>
      </c>
      <c r="F276">
        <v>27.4</v>
      </c>
    </row>
    <row r="277" spans="1:6" x14ac:dyDescent="0.25">
      <c r="A277">
        <v>4</v>
      </c>
      <c r="B277">
        <v>134</v>
      </c>
      <c r="C277">
        <v>95</v>
      </c>
      <c r="D277">
        <v>2560</v>
      </c>
      <c r="E277">
        <v>14.2</v>
      </c>
      <c r="F277">
        <v>27.5</v>
      </c>
    </row>
    <row r="278" spans="1:6" x14ac:dyDescent="0.25">
      <c r="A278">
        <v>4</v>
      </c>
      <c r="B278">
        <v>156</v>
      </c>
      <c r="C278">
        <v>105</v>
      </c>
      <c r="D278">
        <v>2800</v>
      </c>
      <c r="E278">
        <v>14.4</v>
      </c>
      <c r="F278">
        <v>27.9</v>
      </c>
    </row>
    <row r="279" spans="1:6" x14ac:dyDescent="0.25">
      <c r="A279">
        <v>4</v>
      </c>
      <c r="B279">
        <v>90</v>
      </c>
      <c r="C279">
        <v>75</v>
      </c>
      <c r="D279">
        <v>2125</v>
      </c>
      <c r="E279">
        <v>14.5</v>
      </c>
      <c r="F279">
        <v>28</v>
      </c>
    </row>
    <row r="280" spans="1:6" x14ac:dyDescent="0.25">
      <c r="A280">
        <v>4</v>
      </c>
      <c r="B280">
        <v>97</v>
      </c>
      <c r="C280">
        <v>75</v>
      </c>
      <c r="D280">
        <v>2155</v>
      </c>
      <c r="E280">
        <v>16.399999999999999</v>
      </c>
      <c r="F280">
        <v>28</v>
      </c>
    </row>
    <row r="281" spans="1:6" x14ac:dyDescent="0.25">
      <c r="A281">
        <v>4</v>
      </c>
      <c r="B281">
        <v>120</v>
      </c>
      <c r="C281">
        <v>79</v>
      </c>
      <c r="D281">
        <v>2625</v>
      </c>
      <c r="E281">
        <v>18.600000000000001</v>
      </c>
      <c r="F281">
        <v>28</v>
      </c>
    </row>
    <row r="282" spans="1:6" x14ac:dyDescent="0.25">
      <c r="A282">
        <v>4</v>
      </c>
      <c r="B282">
        <v>98</v>
      </c>
      <c r="C282">
        <v>80</v>
      </c>
      <c r="D282">
        <v>2164</v>
      </c>
      <c r="E282">
        <v>15</v>
      </c>
      <c r="F282">
        <v>28</v>
      </c>
    </row>
    <row r="283" spans="1:6" x14ac:dyDescent="0.25">
      <c r="A283">
        <v>4</v>
      </c>
      <c r="B283">
        <v>107</v>
      </c>
      <c r="C283">
        <v>86</v>
      </c>
      <c r="D283">
        <v>2464</v>
      </c>
      <c r="E283">
        <v>15.5</v>
      </c>
      <c r="F283">
        <v>28</v>
      </c>
    </row>
    <row r="284" spans="1:6" x14ac:dyDescent="0.25">
      <c r="A284">
        <v>4</v>
      </c>
      <c r="B284">
        <v>112</v>
      </c>
      <c r="C284">
        <v>88</v>
      </c>
      <c r="D284">
        <v>2605</v>
      </c>
      <c r="E284">
        <v>19.600000000000001</v>
      </c>
      <c r="F284">
        <v>28</v>
      </c>
    </row>
    <row r="285" spans="1:6" x14ac:dyDescent="0.25">
      <c r="A285">
        <v>4</v>
      </c>
      <c r="B285">
        <v>140</v>
      </c>
      <c r="C285">
        <v>90</v>
      </c>
      <c r="D285">
        <v>2264</v>
      </c>
      <c r="E285">
        <v>15.5</v>
      </c>
      <c r="F285">
        <v>28</v>
      </c>
    </row>
    <row r="286" spans="1:6" x14ac:dyDescent="0.25">
      <c r="A286">
        <v>4</v>
      </c>
      <c r="B286">
        <v>116</v>
      </c>
      <c r="C286">
        <v>90</v>
      </c>
      <c r="D286">
        <v>2123</v>
      </c>
      <c r="E286">
        <v>14</v>
      </c>
      <c r="F286">
        <v>28</v>
      </c>
    </row>
    <row r="287" spans="1:6" x14ac:dyDescent="0.25">
      <c r="A287">
        <v>4</v>
      </c>
      <c r="B287">
        <v>151</v>
      </c>
      <c r="C287">
        <v>90</v>
      </c>
      <c r="D287">
        <v>2678</v>
      </c>
      <c r="E287">
        <v>16.5</v>
      </c>
      <c r="F287">
        <v>28</v>
      </c>
    </row>
    <row r="288" spans="1:6" x14ac:dyDescent="0.25">
      <c r="A288">
        <v>4</v>
      </c>
      <c r="B288">
        <v>97</v>
      </c>
      <c r="C288">
        <v>92</v>
      </c>
      <c r="D288">
        <v>2288</v>
      </c>
      <c r="E288">
        <v>17</v>
      </c>
      <c r="F288">
        <v>28</v>
      </c>
    </row>
    <row r="289" spans="1:6" x14ac:dyDescent="0.25">
      <c r="A289">
        <v>4</v>
      </c>
      <c r="B289">
        <v>141</v>
      </c>
      <c r="C289">
        <v>80</v>
      </c>
      <c r="D289">
        <v>3230</v>
      </c>
      <c r="E289">
        <v>20.399999999999999</v>
      </c>
      <c r="F289">
        <v>28.1</v>
      </c>
    </row>
    <row r="290" spans="1:6" x14ac:dyDescent="0.25">
      <c r="A290">
        <v>4</v>
      </c>
      <c r="B290">
        <v>151</v>
      </c>
      <c r="C290">
        <v>90</v>
      </c>
      <c r="D290">
        <v>2670</v>
      </c>
      <c r="E290">
        <v>16</v>
      </c>
      <c r="F290">
        <v>28.4</v>
      </c>
    </row>
    <row r="291" spans="1:6" x14ac:dyDescent="0.25">
      <c r="A291">
        <v>6</v>
      </c>
      <c r="B291">
        <v>173</v>
      </c>
      <c r="C291">
        <v>115</v>
      </c>
      <c r="D291">
        <v>2595</v>
      </c>
      <c r="E291">
        <v>11.3</v>
      </c>
      <c r="F291">
        <v>28.8</v>
      </c>
    </row>
    <row r="292" spans="1:6" x14ac:dyDescent="0.25">
      <c r="A292">
        <v>4</v>
      </c>
      <c r="B292">
        <v>68</v>
      </c>
      <c r="C292">
        <v>49</v>
      </c>
      <c r="D292">
        <v>1867</v>
      </c>
      <c r="E292">
        <v>19.5</v>
      </c>
      <c r="F292">
        <v>29</v>
      </c>
    </row>
    <row r="293" spans="1:6" x14ac:dyDescent="0.25">
      <c r="A293">
        <v>4</v>
      </c>
      <c r="B293">
        <v>85</v>
      </c>
      <c r="C293">
        <v>52</v>
      </c>
      <c r="D293">
        <v>2035</v>
      </c>
      <c r="E293">
        <v>22.2</v>
      </c>
      <c r="F293">
        <v>29</v>
      </c>
    </row>
    <row r="294" spans="1:6" x14ac:dyDescent="0.25">
      <c r="A294">
        <v>4</v>
      </c>
      <c r="B294">
        <v>90</v>
      </c>
      <c r="C294">
        <v>70</v>
      </c>
      <c r="D294">
        <v>1937</v>
      </c>
      <c r="E294">
        <v>14</v>
      </c>
      <c r="F294">
        <v>29</v>
      </c>
    </row>
    <row r="295" spans="1:6" x14ac:dyDescent="0.25">
      <c r="A295">
        <v>4</v>
      </c>
      <c r="B295">
        <v>90</v>
      </c>
      <c r="C295">
        <v>70</v>
      </c>
      <c r="D295">
        <v>1937</v>
      </c>
      <c r="E295">
        <v>14.2</v>
      </c>
      <c r="F295">
        <v>29</v>
      </c>
    </row>
    <row r="296" spans="1:6" x14ac:dyDescent="0.25">
      <c r="A296">
        <v>4</v>
      </c>
      <c r="B296">
        <v>97</v>
      </c>
      <c r="C296">
        <v>75</v>
      </c>
      <c r="D296">
        <v>2171</v>
      </c>
      <c r="E296">
        <v>16</v>
      </c>
      <c r="F296">
        <v>29</v>
      </c>
    </row>
    <row r="297" spans="1:6" x14ac:dyDescent="0.25">
      <c r="A297">
        <v>4</v>
      </c>
      <c r="B297">
        <v>97</v>
      </c>
      <c r="C297">
        <v>78</v>
      </c>
      <c r="D297">
        <v>1940</v>
      </c>
      <c r="E297">
        <v>14.5</v>
      </c>
      <c r="F297">
        <v>29</v>
      </c>
    </row>
    <row r="298" spans="1:6" x14ac:dyDescent="0.25">
      <c r="A298">
        <v>4</v>
      </c>
      <c r="B298">
        <v>98</v>
      </c>
      <c r="C298">
        <v>83</v>
      </c>
      <c r="D298">
        <v>2219</v>
      </c>
      <c r="E298">
        <v>16.5</v>
      </c>
      <c r="F298">
        <v>29</v>
      </c>
    </row>
    <row r="299" spans="1:6" x14ac:dyDescent="0.25">
      <c r="A299">
        <v>4</v>
      </c>
      <c r="B299">
        <v>135</v>
      </c>
      <c r="C299">
        <v>84</v>
      </c>
      <c r="D299">
        <v>2525</v>
      </c>
      <c r="E299">
        <v>16</v>
      </c>
      <c r="F299">
        <v>29</v>
      </c>
    </row>
    <row r="300" spans="1:6" x14ac:dyDescent="0.25">
      <c r="A300">
        <v>4</v>
      </c>
      <c r="B300">
        <v>98</v>
      </c>
      <c r="C300">
        <v>68</v>
      </c>
      <c r="D300">
        <v>2135</v>
      </c>
      <c r="E300">
        <v>16.600000000000001</v>
      </c>
      <c r="F300">
        <v>29.5</v>
      </c>
    </row>
    <row r="301" spans="1:6" x14ac:dyDescent="0.25">
      <c r="A301">
        <v>4</v>
      </c>
      <c r="B301">
        <v>97</v>
      </c>
      <c r="C301">
        <v>71</v>
      </c>
      <c r="D301">
        <v>1825</v>
      </c>
      <c r="E301">
        <v>12.2</v>
      </c>
      <c r="F301">
        <v>29.5</v>
      </c>
    </row>
    <row r="302" spans="1:6" x14ac:dyDescent="0.25">
      <c r="A302">
        <v>4</v>
      </c>
      <c r="B302">
        <v>89</v>
      </c>
      <c r="C302">
        <v>62</v>
      </c>
      <c r="D302">
        <v>1845</v>
      </c>
      <c r="E302">
        <v>15.3</v>
      </c>
      <c r="F302">
        <v>29.8</v>
      </c>
    </row>
    <row r="303" spans="1:6" x14ac:dyDescent="0.25">
      <c r="A303">
        <v>4</v>
      </c>
      <c r="B303">
        <v>134</v>
      </c>
      <c r="C303">
        <v>90</v>
      </c>
      <c r="D303">
        <v>2711</v>
      </c>
      <c r="E303">
        <v>15.5</v>
      </c>
      <c r="F303">
        <v>29.8</v>
      </c>
    </row>
    <row r="304" spans="1:6" x14ac:dyDescent="0.25">
      <c r="A304">
        <v>4</v>
      </c>
      <c r="B304">
        <v>98</v>
      </c>
      <c r="C304">
        <v>65</v>
      </c>
      <c r="D304">
        <v>2380</v>
      </c>
      <c r="E304">
        <v>20.7</v>
      </c>
      <c r="F304">
        <v>29.9</v>
      </c>
    </row>
    <row r="305" spans="1:6" x14ac:dyDescent="0.25">
      <c r="A305">
        <v>4</v>
      </c>
      <c r="B305">
        <v>97</v>
      </c>
      <c r="C305">
        <v>67</v>
      </c>
      <c r="D305">
        <v>1985</v>
      </c>
      <c r="E305">
        <v>16.399999999999999</v>
      </c>
      <c r="F305">
        <v>30</v>
      </c>
    </row>
    <row r="306" spans="1:6" x14ac:dyDescent="0.25">
      <c r="A306">
        <v>4</v>
      </c>
      <c r="B306">
        <v>146</v>
      </c>
      <c r="C306">
        <v>67</v>
      </c>
      <c r="D306">
        <v>3250</v>
      </c>
      <c r="E306">
        <v>21.8</v>
      </c>
      <c r="F306">
        <v>30</v>
      </c>
    </row>
    <row r="307" spans="1:6" x14ac:dyDescent="0.25">
      <c r="A307">
        <v>4</v>
      </c>
      <c r="B307">
        <v>98</v>
      </c>
      <c r="C307">
        <v>68</v>
      </c>
      <c r="D307">
        <v>2155</v>
      </c>
      <c r="E307">
        <v>16.5</v>
      </c>
      <c r="F307">
        <v>30</v>
      </c>
    </row>
    <row r="308" spans="1:6" x14ac:dyDescent="0.25">
      <c r="A308">
        <v>4</v>
      </c>
      <c r="B308">
        <v>79</v>
      </c>
      <c r="C308">
        <v>70</v>
      </c>
      <c r="D308">
        <v>2074</v>
      </c>
      <c r="E308">
        <v>19.5</v>
      </c>
      <c r="F308">
        <v>30</v>
      </c>
    </row>
    <row r="309" spans="1:6" x14ac:dyDescent="0.25">
      <c r="A309">
        <v>4</v>
      </c>
      <c r="B309">
        <v>88</v>
      </c>
      <c r="C309">
        <v>76</v>
      </c>
      <c r="D309">
        <v>2065</v>
      </c>
      <c r="E309">
        <v>14.5</v>
      </c>
      <c r="F309">
        <v>30</v>
      </c>
    </row>
    <row r="310" spans="1:6" x14ac:dyDescent="0.25">
      <c r="A310">
        <v>4</v>
      </c>
      <c r="B310">
        <v>111</v>
      </c>
      <c r="C310">
        <v>80</v>
      </c>
      <c r="D310">
        <v>2155</v>
      </c>
      <c r="E310">
        <v>14.8</v>
      </c>
      <c r="F310">
        <v>30</v>
      </c>
    </row>
    <row r="311" spans="1:6" x14ac:dyDescent="0.25">
      <c r="A311">
        <v>4</v>
      </c>
      <c r="B311">
        <v>135</v>
      </c>
      <c r="C311">
        <v>84</v>
      </c>
      <c r="D311">
        <v>2385</v>
      </c>
      <c r="E311">
        <v>12.9</v>
      </c>
      <c r="F311">
        <v>30</v>
      </c>
    </row>
    <row r="312" spans="1:6" x14ac:dyDescent="0.25">
      <c r="A312">
        <v>4</v>
      </c>
      <c r="B312">
        <v>98</v>
      </c>
      <c r="C312">
        <v>63</v>
      </c>
      <c r="D312">
        <v>2051</v>
      </c>
      <c r="E312">
        <v>17</v>
      </c>
      <c r="F312">
        <v>30.5</v>
      </c>
    </row>
    <row r="313" spans="1:6" x14ac:dyDescent="0.25">
      <c r="A313">
        <v>4</v>
      </c>
      <c r="B313">
        <v>97</v>
      </c>
      <c r="C313">
        <v>78</v>
      </c>
      <c r="D313">
        <v>2190</v>
      </c>
      <c r="E313">
        <v>14.1</v>
      </c>
      <c r="F313">
        <v>30.5</v>
      </c>
    </row>
    <row r="314" spans="1:6" x14ac:dyDescent="0.25">
      <c r="A314">
        <v>6</v>
      </c>
      <c r="B314">
        <v>145</v>
      </c>
      <c r="C314">
        <v>76</v>
      </c>
      <c r="D314">
        <v>3160</v>
      </c>
      <c r="E314">
        <v>19.600000000000001</v>
      </c>
      <c r="F314">
        <v>30.7</v>
      </c>
    </row>
    <row r="315" spans="1:6" x14ac:dyDescent="0.25">
      <c r="A315">
        <v>4</v>
      </c>
      <c r="B315">
        <v>105</v>
      </c>
      <c r="C315">
        <v>75</v>
      </c>
      <c r="D315">
        <v>2230</v>
      </c>
      <c r="E315">
        <v>14.5</v>
      </c>
      <c r="F315">
        <v>30.9</v>
      </c>
    </row>
    <row r="316" spans="1:6" x14ac:dyDescent="0.25">
      <c r="A316">
        <v>4</v>
      </c>
      <c r="B316">
        <v>76</v>
      </c>
      <c r="C316">
        <v>52</v>
      </c>
      <c r="D316">
        <v>1649</v>
      </c>
      <c r="E316">
        <v>16.5</v>
      </c>
      <c r="F316">
        <v>31</v>
      </c>
    </row>
    <row r="317" spans="1:6" x14ac:dyDescent="0.25">
      <c r="A317">
        <v>4</v>
      </c>
      <c r="B317">
        <v>71</v>
      </c>
      <c r="C317">
        <v>65</v>
      </c>
      <c r="D317">
        <v>1773</v>
      </c>
      <c r="E317">
        <v>19</v>
      </c>
      <c r="F317">
        <v>31</v>
      </c>
    </row>
    <row r="318" spans="1:6" x14ac:dyDescent="0.25">
      <c r="A318">
        <v>4</v>
      </c>
      <c r="B318">
        <v>79</v>
      </c>
      <c r="C318">
        <v>67</v>
      </c>
      <c r="D318">
        <v>1950</v>
      </c>
      <c r="E318">
        <v>19</v>
      </c>
      <c r="F318">
        <v>31</v>
      </c>
    </row>
    <row r="319" spans="1:6" x14ac:dyDescent="0.25">
      <c r="A319">
        <v>4</v>
      </c>
      <c r="B319">
        <v>79</v>
      </c>
      <c r="C319">
        <v>67</v>
      </c>
      <c r="D319">
        <v>2000</v>
      </c>
      <c r="E319">
        <v>16</v>
      </c>
      <c r="F319">
        <v>31</v>
      </c>
    </row>
    <row r="320" spans="1:6" x14ac:dyDescent="0.25">
      <c r="A320">
        <v>4</v>
      </c>
      <c r="B320">
        <v>91</v>
      </c>
      <c r="C320">
        <v>68</v>
      </c>
      <c r="D320">
        <v>1970</v>
      </c>
      <c r="E320">
        <v>17.600000000000001</v>
      </c>
      <c r="F320">
        <v>31</v>
      </c>
    </row>
    <row r="321" spans="1:6" x14ac:dyDescent="0.25">
      <c r="A321">
        <v>4</v>
      </c>
      <c r="B321">
        <v>119</v>
      </c>
      <c r="C321">
        <v>82</v>
      </c>
      <c r="D321">
        <v>2720</v>
      </c>
      <c r="E321">
        <v>19.399999999999999</v>
      </c>
      <c r="F321">
        <v>31</v>
      </c>
    </row>
    <row r="322" spans="1:6" x14ac:dyDescent="0.25">
      <c r="A322">
        <v>4</v>
      </c>
      <c r="B322">
        <v>112</v>
      </c>
      <c r="C322">
        <v>85</v>
      </c>
      <c r="D322">
        <v>2575</v>
      </c>
      <c r="E322">
        <v>16.2</v>
      </c>
      <c r="F322">
        <v>31</v>
      </c>
    </row>
    <row r="323" spans="1:6" x14ac:dyDescent="0.25">
      <c r="A323">
        <v>4</v>
      </c>
      <c r="B323">
        <v>120</v>
      </c>
      <c r="C323">
        <v>75</v>
      </c>
      <c r="D323">
        <v>2542</v>
      </c>
      <c r="E323">
        <v>17.5</v>
      </c>
      <c r="F323">
        <v>31.3</v>
      </c>
    </row>
    <row r="324" spans="1:6" x14ac:dyDescent="0.25">
      <c r="A324">
        <v>4</v>
      </c>
      <c r="B324">
        <v>98</v>
      </c>
      <c r="C324">
        <v>68</v>
      </c>
      <c r="D324">
        <v>2045</v>
      </c>
      <c r="E324">
        <v>18.5</v>
      </c>
      <c r="F324">
        <v>31.5</v>
      </c>
    </row>
    <row r="325" spans="1:6" x14ac:dyDescent="0.25">
      <c r="A325">
        <v>4</v>
      </c>
      <c r="B325">
        <v>89</v>
      </c>
      <c r="C325">
        <v>71</v>
      </c>
      <c r="D325">
        <v>1990</v>
      </c>
      <c r="E325">
        <v>14.9</v>
      </c>
      <c r="F325">
        <v>31.5</v>
      </c>
    </row>
    <row r="326" spans="1:6" x14ac:dyDescent="0.25">
      <c r="A326">
        <v>4</v>
      </c>
      <c r="B326">
        <v>120</v>
      </c>
      <c r="C326">
        <v>74</v>
      </c>
      <c r="D326">
        <v>2635</v>
      </c>
      <c r="E326">
        <v>18.3</v>
      </c>
      <c r="F326">
        <v>31.6</v>
      </c>
    </row>
    <row r="327" spans="1:6" x14ac:dyDescent="0.25">
      <c r="A327">
        <v>4</v>
      </c>
      <c r="B327">
        <v>85</v>
      </c>
      <c r="C327">
        <v>65</v>
      </c>
      <c r="D327">
        <v>2020</v>
      </c>
      <c r="E327">
        <v>19.2</v>
      </c>
      <c r="F327">
        <v>31.8</v>
      </c>
    </row>
    <row r="328" spans="1:6" x14ac:dyDescent="0.25">
      <c r="A328">
        <v>4</v>
      </c>
      <c r="B328">
        <v>89</v>
      </c>
      <c r="C328">
        <v>71</v>
      </c>
      <c r="D328">
        <v>1925</v>
      </c>
      <c r="E328">
        <v>14</v>
      </c>
      <c r="F328">
        <v>31.9</v>
      </c>
    </row>
    <row r="329" spans="1:6" x14ac:dyDescent="0.25">
      <c r="A329">
        <v>4</v>
      </c>
      <c r="B329">
        <v>83</v>
      </c>
      <c r="C329">
        <v>61</v>
      </c>
      <c r="D329">
        <v>2003</v>
      </c>
      <c r="E329">
        <v>19</v>
      </c>
      <c r="F329">
        <v>32</v>
      </c>
    </row>
    <row r="330" spans="1:6" x14ac:dyDescent="0.25">
      <c r="A330">
        <v>4</v>
      </c>
      <c r="B330">
        <v>71</v>
      </c>
      <c r="C330">
        <v>65</v>
      </c>
      <c r="D330">
        <v>1836</v>
      </c>
      <c r="E330">
        <v>21</v>
      </c>
      <c r="F330">
        <v>32</v>
      </c>
    </row>
    <row r="331" spans="1:6" x14ac:dyDescent="0.25">
      <c r="A331">
        <v>4</v>
      </c>
      <c r="B331">
        <v>91</v>
      </c>
      <c r="C331">
        <v>67</v>
      </c>
      <c r="D331">
        <v>1965</v>
      </c>
      <c r="E331">
        <v>15.7</v>
      </c>
      <c r="F331">
        <v>32</v>
      </c>
    </row>
    <row r="332" spans="1:6" x14ac:dyDescent="0.25">
      <c r="A332">
        <v>4</v>
      </c>
      <c r="B332">
        <v>85</v>
      </c>
      <c r="C332">
        <v>70</v>
      </c>
      <c r="D332">
        <v>1990</v>
      </c>
      <c r="E332">
        <v>17</v>
      </c>
      <c r="F332">
        <v>32</v>
      </c>
    </row>
    <row r="333" spans="1:6" x14ac:dyDescent="0.25">
      <c r="A333">
        <v>4</v>
      </c>
      <c r="B333">
        <v>135</v>
      </c>
      <c r="C333">
        <v>84</v>
      </c>
      <c r="D333">
        <v>2295</v>
      </c>
      <c r="E333">
        <v>11.6</v>
      </c>
      <c r="F333">
        <v>32</v>
      </c>
    </row>
    <row r="334" spans="1:6" x14ac:dyDescent="0.25">
      <c r="A334">
        <v>4</v>
      </c>
      <c r="B334">
        <v>144</v>
      </c>
      <c r="C334">
        <v>96</v>
      </c>
      <c r="D334">
        <v>2665</v>
      </c>
      <c r="E334">
        <v>13.9</v>
      </c>
      <c r="F334">
        <v>32</v>
      </c>
    </row>
    <row r="335" spans="1:6" x14ac:dyDescent="0.25">
      <c r="A335">
        <v>4</v>
      </c>
      <c r="B335">
        <v>98</v>
      </c>
      <c r="C335">
        <v>70</v>
      </c>
      <c r="D335">
        <v>2120</v>
      </c>
      <c r="E335">
        <v>15.5</v>
      </c>
      <c r="F335">
        <v>32.1</v>
      </c>
    </row>
    <row r="336" spans="1:6" x14ac:dyDescent="0.25">
      <c r="A336">
        <v>4</v>
      </c>
      <c r="B336">
        <v>108</v>
      </c>
      <c r="C336">
        <v>75</v>
      </c>
      <c r="D336">
        <v>2265</v>
      </c>
      <c r="E336">
        <v>15.2</v>
      </c>
      <c r="F336">
        <v>32.200000000000003</v>
      </c>
    </row>
    <row r="337" spans="1:6" x14ac:dyDescent="0.25">
      <c r="A337">
        <v>4</v>
      </c>
      <c r="B337">
        <v>97</v>
      </c>
      <c r="C337">
        <v>67</v>
      </c>
      <c r="D337">
        <v>2065</v>
      </c>
      <c r="E337">
        <v>17.8</v>
      </c>
      <c r="F337">
        <v>32.299999999999997</v>
      </c>
    </row>
    <row r="338" spans="1:6" x14ac:dyDescent="0.25">
      <c r="A338">
        <v>4</v>
      </c>
      <c r="B338">
        <v>107</v>
      </c>
      <c r="C338">
        <v>72</v>
      </c>
      <c r="D338">
        <v>2290</v>
      </c>
      <c r="E338">
        <v>17</v>
      </c>
      <c r="F338">
        <v>32.4</v>
      </c>
    </row>
    <row r="339" spans="1:6" x14ac:dyDescent="0.25">
      <c r="A339">
        <v>4</v>
      </c>
      <c r="B339">
        <v>108</v>
      </c>
      <c r="C339">
        <v>75</v>
      </c>
      <c r="D339">
        <v>2350</v>
      </c>
      <c r="E339">
        <v>16.8</v>
      </c>
      <c r="F339">
        <v>32.4</v>
      </c>
    </row>
    <row r="340" spans="1:6" x14ac:dyDescent="0.25">
      <c r="A340">
        <v>6</v>
      </c>
      <c r="B340">
        <v>168</v>
      </c>
      <c r="C340">
        <v>132</v>
      </c>
      <c r="D340">
        <v>2910</v>
      </c>
      <c r="E340">
        <v>11.4</v>
      </c>
      <c r="F340">
        <v>32.700000000000003</v>
      </c>
    </row>
    <row r="341" spans="1:6" x14ac:dyDescent="0.25">
      <c r="A341">
        <v>4</v>
      </c>
      <c r="B341">
        <v>78</v>
      </c>
      <c r="C341">
        <v>52</v>
      </c>
      <c r="D341">
        <v>1985</v>
      </c>
      <c r="E341">
        <v>19.399999999999999</v>
      </c>
      <c r="F341">
        <v>32.799999999999997</v>
      </c>
    </row>
    <row r="342" spans="1:6" x14ac:dyDescent="0.25">
      <c r="A342">
        <v>4</v>
      </c>
      <c r="B342">
        <v>119</v>
      </c>
      <c r="C342">
        <v>100</v>
      </c>
      <c r="D342">
        <v>2615</v>
      </c>
      <c r="E342">
        <v>14.8</v>
      </c>
      <c r="F342">
        <v>32.9</v>
      </c>
    </row>
    <row r="343" spans="1:6" x14ac:dyDescent="0.25">
      <c r="A343">
        <v>4</v>
      </c>
      <c r="B343">
        <v>91</v>
      </c>
      <c r="C343">
        <v>53</v>
      </c>
      <c r="D343">
        <v>1795</v>
      </c>
      <c r="E343">
        <v>17.5</v>
      </c>
      <c r="F343">
        <v>33</v>
      </c>
    </row>
    <row r="344" spans="1:6" x14ac:dyDescent="0.25">
      <c r="A344">
        <v>4</v>
      </c>
      <c r="B344">
        <v>91</v>
      </c>
      <c r="C344">
        <v>53</v>
      </c>
      <c r="D344">
        <v>1795</v>
      </c>
      <c r="E344">
        <v>17.399999999999999</v>
      </c>
      <c r="F344">
        <v>33</v>
      </c>
    </row>
    <row r="345" spans="1:6" x14ac:dyDescent="0.25">
      <c r="A345">
        <v>4</v>
      </c>
      <c r="B345">
        <v>105</v>
      </c>
      <c r="C345">
        <v>74</v>
      </c>
      <c r="D345">
        <v>2190</v>
      </c>
      <c r="E345">
        <v>14.2</v>
      </c>
      <c r="F345">
        <v>33</v>
      </c>
    </row>
    <row r="346" spans="1:6" x14ac:dyDescent="0.25">
      <c r="A346">
        <v>4</v>
      </c>
      <c r="B346">
        <v>85</v>
      </c>
      <c r="C346">
        <v>70</v>
      </c>
      <c r="D346">
        <v>1945</v>
      </c>
      <c r="E346">
        <v>16.8</v>
      </c>
      <c r="F346">
        <v>33.5</v>
      </c>
    </row>
    <row r="347" spans="1:6" x14ac:dyDescent="0.25">
      <c r="A347">
        <v>4</v>
      </c>
      <c r="B347">
        <v>98</v>
      </c>
      <c r="C347">
        <v>83</v>
      </c>
      <c r="D347">
        <v>2075</v>
      </c>
      <c r="E347">
        <v>15.9</v>
      </c>
      <c r="F347">
        <v>33.5</v>
      </c>
    </row>
    <row r="348" spans="1:6" x14ac:dyDescent="0.25">
      <c r="A348">
        <v>4</v>
      </c>
      <c r="B348">
        <v>151</v>
      </c>
      <c r="C348">
        <v>90</v>
      </c>
      <c r="D348">
        <v>2556</v>
      </c>
      <c r="E348">
        <v>13.2</v>
      </c>
      <c r="F348">
        <v>33.5</v>
      </c>
    </row>
    <row r="349" spans="1:6" x14ac:dyDescent="0.25">
      <c r="A349">
        <v>4</v>
      </c>
      <c r="B349">
        <v>107</v>
      </c>
      <c r="C349">
        <v>75</v>
      </c>
      <c r="D349">
        <v>2210</v>
      </c>
      <c r="E349">
        <v>14.4</v>
      </c>
      <c r="F349">
        <v>33.700000000000003</v>
      </c>
    </row>
    <row r="350" spans="1:6" x14ac:dyDescent="0.25">
      <c r="A350">
        <v>4</v>
      </c>
      <c r="B350">
        <v>97</v>
      </c>
      <c r="C350">
        <v>67</v>
      </c>
      <c r="D350">
        <v>2145</v>
      </c>
      <c r="E350">
        <v>18</v>
      </c>
      <c r="F350">
        <v>33.799999999999997</v>
      </c>
    </row>
    <row r="351" spans="1:6" x14ac:dyDescent="0.25">
      <c r="A351">
        <v>4</v>
      </c>
      <c r="B351">
        <v>108</v>
      </c>
      <c r="C351">
        <v>70</v>
      </c>
      <c r="D351">
        <v>2245</v>
      </c>
      <c r="E351">
        <v>16.899999999999999</v>
      </c>
      <c r="F351">
        <v>34</v>
      </c>
    </row>
    <row r="352" spans="1:6" x14ac:dyDescent="0.25">
      <c r="A352">
        <v>4</v>
      </c>
      <c r="B352">
        <v>112</v>
      </c>
      <c r="C352">
        <v>88</v>
      </c>
      <c r="D352">
        <v>2395</v>
      </c>
      <c r="E352">
        <v>18</v>
      </c>
      <c r="F352">
        <v>34</v>
      </c>
    </row>
    <row r="353" spans="1:6" x14ac:dyDescent="0.25">
      <c r="A353">
        <v>4</v>
      </c>
      <c r="B353">
        <v>86</v>
      </c>
      <c r="C353">
        <v>65</v>
      </c>
      <c r="D353">
        <v>1975</v>
      </c>
      <c r="E353">
        <v>15.2</v>
      </c>
      <c r="F353">
        <v>34.1</v>
      </c>
    </row>
    <row r="354" spans="1:6" x14ac:dyDescent="0.25">
      <c r="A354">
        <v>4</v>
      </c>
      <c r="B354">
        <v>91</v>
      </c>
      <c r="C354">
        <v>68</v>
      </c>
      <c r="D354">
        <v>1985</v>
      </c>
      <c r="E354">
        <v>16</v>
      </c>
      <c r="F354">
        <v>34.1</v>
      </c>
    </row>
    <row r="355" spans="1:6" x14ac:dyDescent="0.25">
      <c r="A355">
        <v>4</v>
      </c>
      <c r="B355">
        <v>105</v>
      </c>
      <c r="C355">
        <v>70</v>
      </c>
      <c r="D355">
        <v>2200</v>
      </c>
      <c r="E355">
        <v>13.2</v>
      </c>
      <c r="F355">
        <v>34.200000000000003</v>
      </c>
    </row>
    <row r="356" spans="1:6" x14ac:dyDescent="0.25">
      <c r="A356">
        <v>4</v>
      </c>
      <c r="B356">
        <v>97</v>
      </c>
      <c r="C356">
        <v>78</v>
      </c>
      <c r="D356">
        <v>2188</v>
      </c>
      <c r="E356">
        <v>15.8</v>
      </c>
      <c r="F356">
        <v>34.299999999999997</v>
      </c>
    </row>
    <row r="357" spans="1:6" x14ac:dyDescent="0.25">
      <c r="A357">
        <v>4</v>
      </c>
      <c r="B357">
        <v>98</v>
      </c>
      <c r="C357">
        <v>65</v>
      </c>
      <c r="D357">
        <v>2045</v>
      </c>
      <c r="E357">
        <v>16.2</v>
      </c>
      <c r="F357">
        <v>34.4</v>
      </c>
    </row>
    <row r="358" spans="1:6" x14ac:dyDescent="0.25">
      <c r="A358">
        <v>4</v>
      </c>
      <c r="B358">
        <v>105</v>
      </c>
      <c r="C358">
        <v>70</v>
      </c>
      <c r="D358">
        <v>2150</v>
      </c>
      <c r="E358">
        <v>14.9</v>
      </c>
      <c r="F358">
        <v>34.5</v>
      </c>
    </row>
    <row r="359" spans="1:6" x14ac:dyDescent="0.25">
      <c r="A359">
        <v>4</v>
      </c>
      <c r="B359">
        <v>105</v>
      </c>
      <c r="C359">
        <v>63</v>
      </c>
      <c r="D359">
        <v>2215</v>
      </c>
      <c r="E359">
        <v>14.9</v>
      </c>
      <c r="F359">
        <v>34.700000000000003</v>
      </c>
    </row>
    <row r="360" spans="1:6" x14ac:dyDescent="0.25">
      <c r="A360">
        <v>4</v>
      </c>
      <c r="B360">
        <v>72</v>
      </c>
      <c r="C360">
        <v>69</v>
      </c>
      <c r="D360">
        <v>1613</v>
      </c>
      <c r="E360">
        <v>18</v>
      </c>
      <c r="F360">
        <v>35</v>
      </c>
    </row>
    <row r="361" spans="1:6" x14ac:dyDescent="0.25">
      <c r="A361">
        <v>4</v>
      </c>
      <c r="B361">
        <v>122</v>
      </c>
      <c r="C361">
        <v>88</v>
      </c>
      <c r="D361">
        <v>2500</v>
      </c>
      <c r="E361">
        <v>15.1</v>
      </c>
      <c r="F361">
        <v>35</v>
      </c>
    </row>
    <row r="362" spans="1:6" x14ac:dyDescent="0.25">
      <c r="A362">
        <v>4</v>
      </c>
      <c r="B362">
        <v>81</v>
      </c>
      <c r="C362">
        <v>60</v>
      </c>
      <c r="D362">
        <v>1760</v>
      </c>
      <c r="E362">
        <v>16.100000000000001</v>
      </c>
      <c r="F362">
        <v>35.1</v>
      </c>
    </row>
    <row r="363" spans="1:6" x14ac:dyDescent="0.25">
      <c r="A363">
        <v>4</v>
      </c>
      <c r="B363">
        <v>98</v>
      </c>
      <c r="C363">
        <v>80</v>
      </c>
      <c r="D363">
        <v>1915</v>
      </c>
      <c r="E363">
        <v>14.4</v>
      </c>
      <c r="F363">
        <v>35.700000000000003</v>
      </c>
    </row>
    <row r="364" spans="1:6" x14ac:dyDescent="0.25">
      <c r="A364">
        <v>4</v>
      </c>
      <c r="B364">
        <v>79</v>
      </c>
      <c r="C364">
        <v>58</v>
      </c>
      <c r="D364">
        <v>1825</v>
      </c>
      <c r="E364">
        <v>18.600000000000001</v>
      </c>
      <c r="F364">
        <v>36</v>
      </c>
    </row>
    <row r="365" spans="1:6" x14ac:dyDescent="0.25">
      <c r="A365">
        <v>4</v>
      </c>
      <c r="B365">
        <v>98</v>
      </c>
      <c r="C365">
        <v>70</v>
      </c>
      <c r="D365">
        <v>2125</v>
      </c>
      <c r="E365">
        <v>17.3</v>
      </c>
      <c r="F365">
        <v>36</v>
      </c>
    </row>
    <row r="366" spans="1:6" x14ac:dyDescent="0.25">
      <c r="A366">
        <v>4</v>
      </c>
      <c r="B366">
        <v>105</v>
      </c>
      <c r="C366">
        <v>74</v>
      </c>
      <c r="D366">
        <v>1980</v>
      </c>
      <c r="E366">
        <v>15.3</v>
      </c>
      <c r="F366">
        <v>36</v>
      </c>
    </row>
    <row r="367" spans="1:6" x14ac:dyDescent="0.25">
      <c r="A367">
        <v>4</v>
      </c>
      <c r="B367">
        <v>107</v>
      </c>
      <c r="C367">
        <v>75</v>
      </c>
      <c r="D367">
        <v>2205</v>
      </c>
      <c r="E367">
        <v>14.5</v>
      </c>
      <c r="F367">
        <v>36</v>
      </c>
    </row>
    <row r="368" spans="1:6" x14ac:dyDescent="0.25">
      <c r="A368">
        <v>4</v>
      </c>
      <c r="B368">
        <v>135</v>
      </c>
      <c r="C368">
        <v>84</v>
      </c>
      <c r="D368">
        <v>2370</v>
      </c>
      <c r="E368">
        <v>13</v>
      </c>
      <c r="F368">
        <v>36</v>
      </c>
    </row>
    <row r="369" spans="1:6" x14ac:dyDescent="0.25">
      <c r="A369">
        <v>4</v>
      </c>
      <c r="B369">
        <v>120</v>
      </c>
      <c r="C369">
        <v>88</v>
      </c>
      <c r="D369">
        <v>2160</v>
      </c>
      <c r="E369">
        <v>14.5</v>
      </c>
      <c r="F369">
        <v>36</v>
      </c>
    </row>
    <row r="370" spans="1:6" x14ac:dyDescent="0.25">
      <c r="A370">
        <v>4</v>
      </c>
      <c r="B370">
        <v>91</v>
      </c>
      <c r="C370">
        <v>60</v>
      </c>
      <c r="D370">
        <v>1800</v>
      </c>
      <c r="E370">
        <v>16.399999999999999</v>
      </c>
      <c r="F370">
        <v>36.1</v>
      </c>
    </row>
    <row r="371" spans="1:6" x14ac:dyDescent="0.25">
      <c r="A371">
        <v>4</v>
      </c>
      <c r="B371">
        <v>98</v>
      </c>
      <c r="C371">
        <v>66</v>
      </c>
      <c r="D371">
        <v>1800</v>
      </c>
      <c r="E371">
        <v>14.4</v>
      </c>
      <c r="F371">
        <v>36.1</v>
      </c>
    </row>
    <row r="372" spans="1:6" x14ac:dyDescent="0.25">
      <c r="A372">
        <v>5</v>
      </c>
      <c r="B372">
        <v>121</v>
      </c>
      <c r="C372">
        <v>67</v>
      </c>
      <c r="D372">
        <v>2950</v>
      </c>
      <c r="E372">
        <v>19.899999999999999</v>
      </c>
      <c r="F372">
        <v>36.4</v>
      </c>
    </row>
    <row r="373" spans="1:6" x14ac:dyDescent="0.25">
      <c r="A373">
        <v>4</v>
      </c>
      <c r="B373">
        <v>85</v>
      </c>
      <c r="C373">
        <v>65</v>
      </c>
      <c r="D373">
        <v>1975</v>
      </c>
      <c r="E373">
        <v>19.399999999999999</v>
      </c>
      <c r="F373">
        <v>37</v>
      </c>
    </row>
    <row r="374" spans="1:6" x14ac:dyDescent="0.25">
      <c r="A374">
        <v>4</v>
      </c>
      <c r="B374">
        <v>91</v>
      </c>
      <c r="C374">
        <v>68</v>
      </c>
      <c r="D374">
        <v>2025</v>
      </c>
      <c r="E374">
        <v>18.2</v>
      </c>
      <c r="F374">
        <v>37</v>
      </c>
    </row>
    <row r="375" spans="1:6" x14ac:dyDescent="0.25">
      <c r="A375">
        <v>4</v>
      </c>
      <c r="B375">
        <v>119</v>
      </c>
      <c r="C375">
        <v>92</v>
      </c>
      <c r="D375">
        <v>2434</v>
      </c>
      <c r="E375">
        <v>15</v>
      </c>
      <c r="F375">
        <v>37</v>
      </c>
    </row>
    <row r="376" spans="1:6" x14ac:dyDescent="0.25">
      <c r="A376">
        <v>4</v>
      </c>
      <c r="B376">
        <v>86</v>
      </c>
      <c r="C376">
        <v>65</v>
      </c>
      <c r="D376">
        <v>2019</v>
      </c>
      <c r="E376">
        <v>16.399999999999999</v>
      </c>
      <c r="F376">
        <v>37.200000000000003</v>
      </c>
    </row>
    <row r="377" spans="1:6" x14ac:dyDescent="0.25">
      <c r="A377">
        <v>4</v>
      </c>
      <c r="B377">
        <v>91</v>
      </c>
      <c r="C377">
        <v>69</v>
      </c>
      <c r="D377">
        <v>2130</v>
      </c>
      <c r="E377">
        <v>14.7</v>
      </c>
      <c r="F377">
        <v>37.299999999999997</v>
      </c>
    </row>
    <row r="378" spans="1:6" x14ac:dyDescent="0.25">
      <c r="A378">
        <v>4</v>
      </c>
      <c r="B378">
        <v>89</v>
      </c>
      <c r="C378">
        <v>62</v>
      </c>
      <c r="D378">
        <v>2050</v>
      </c>
      <c r="E378">
        <v>17.3</v>
      </c>
      <c r="F378">
        <v>37.700000000000003</v>
      </c>
    </row>
    <row r="379" spans="1:6" x14ac:dyDescent="0.25">
      <c r="A379">
        <v>4</v>
      </c>
      <c r="B379">
        <v>105</v>
      </c>
      <c r="C379">
        <v>63</v>
      </c>
      <c r="D379">
        <v>2125</v>
      </c>
      <c r="E379">
        <v>14.7</v>
      </c>
      <c r="F379">
        <v>38</v>
      </c>
    </row>
    <row r="380" spans="1:6" x14ac:dyDescent="0.25">
      <c r="A380">
        <v>4</v>
      </c>
      <c r="B380">
        <v>91</v>
      </c>
      <c r="C380">
        <v>67</v>
      </c>
      <c r="D380">
        <v>1965</v>
      </c>
      <c r="E380">
        <v>15</v>
      </c>
      <c r="F380">
        <v>38</v>
      </c>
    </row>
    <row r="381" spans="1:6" x14ac:dyDescent="0.25">
      <c r="A381">
        <v>4</v>
      </c>
      <c r="B381">
        <v>91</v>
      </c>
      <c r="C381">
        <v>67</v>
      </c>
      <c r="D381">
        <v>1995</v>
      </c>
      <c r="E381">
        <v>16.2</v>
      </c>
      <c r="F381">
        <v>38</v>
      </c>
    </row>
    <row r="382" spans="1:6" x14ac:dyDescent="0.25">
      <c r="A382">
        <v>6</v>
      </c>
      <c r="B382">
        <v>262</v>
      </c>
      <c r="C382">
        <v>85</v>
      </c>
      <c r="D382">
        <v>3015</v>
      </c>
      <c r="E382">
        <v>17</v>
      </c>
      <c r="F382">
        <v>38</v>
      </c>
    </row>
    <row r="383" spans="1:6" x14ac:dyDescent="0.25">
      <c r="A383">
        <v>4</v>
      </c>
      <c r="B383">
        <v>89</v>
      </c>
      <c r="C383">
        <v>60</v>
      </c>
      <c r="D383">
        <v>1968</v>
      </c>
      <c r="E383">
        <v>18.8</v>
      </c>
      <c r="F383">
        <v>38.1</v>
      </c>
    </row>
    <row r="384" spans="1:6" x14ac:dyDescent="0.25">
      <c r="A384">
        <v>4</v>
      </c>
      <c r="B384">
        <v>86</v>
      </c>
      <c r="C384">
        <v>64</v>
      </c>
      <c r="D384">
        <v>1875</v>
      </c>
      <c r="E384">
        <v>16.399999999999999</v>
      </c>
      <c r="F384">
        <v>39</v>
      </c>
    </row>
    <row r="385" spans="1:6" x14ac:dyDescent="0.25">
      <c r="A385">
        <v>4</v>
      </c>
      <c r="B385">
        <v>79</v>
      </c>
      <c r="C385">
        <v>58</v>
      </c>
      <c r="D385">
        <v>1755</v>
      </c>
      <c r="E385">
        <v>16.899999999999999</v>
      </c>
      <c r="F385">
        <v>39.1</v>
      </c>
    </row>
    <row r="386" spans="1:6" x14ac:dyDescent="0.25">
      <c r="A386">
        <v>4</v>
      </c>
      <c r="B386">
        <v>85</v>
      </c>
      <c r="C386">
        <v>70</v>
      </c>
      <c r="D386">
        <v>2070</v>
      </c>
      <c r="E386">
        <v>18.600000000000001</v>
      </c>
      <c r="F386">
        <v>39.4</v>
      </c>
    </row>
    <row r="387" spans="1:6" x14ac:dyDescent="0.25">
      <c r="A387">
        <v>4</v>
      </c>
      <c r="B387">
        <v>85</v>
      </c>
      <c r="C387">
        <v>65</v>
      </c>
      <c r="D387">
        <v>2110</v>
      </c>
      <c r="E387">
        <v>19.2</v>
      </c>
      <c r="F387">
        <v>40.799999999999997</v>
      </c>
    </row>
    <row r="388" spans="1:6" x14ac:dyDescent="0.25">
      <c r="A388">
        <v>4</v>
      </c>
      <c r="B388">
        <v>98</v>
      </c>
      <c r="C388">
        <v>76</v>
      </c>
      <c r="D388">
        <v>2144</v>
      </c>
      <c r="E388">
        <v>14.7</v>
      </c>
      <c r="F388">
        <v>41.5</v>
      </c>
    </row>
    <row r="389" spans="1:6" x14ac:dyDescent="0.25">
      <c r="A389">
        <v>4</v>
      </c>
      <c r="B389">
        <v>90</v>
      </c>
      <c r="C389">
        <v>48</v>
      </c>
      <c r="D389">
        <v>1985</v>
      </c>
      <c r="E389">
        <v>21.5</v>
      </c>
      <c r="F389">
        <v>43.1</v>
      </c>
    </row>
    <row r="390" spans="1:6" x14ac:dyDescent="0.25">
      <c r="A390">
        <v>4</v>
      </c>
      <c r="B390">
        <v>90</v>
      </c>
      <c r="C390">
        <v>48</v>
      </c>
      <c r="D390">
        <v>2335</v>
      </c>
      <c r="E390">
        <v>23.7</v>
      </c>
      <c r="F390">
        <v>43.4</v>
      </c>
    </row>
    <row r="391" spans="1:6" x14ac:dyDescent="0.25">
      <c r="A391">
        <v>4</v>
      </c>
      <c r="B391">
        <v>97</v>
      </c>
      <c r="C391">
        <v>52</v>
      </c>
      <c r="D391">
        <v>2130</v>
      </c>
      <c r="E391">
        <v>24.6</v>
      </c>
      <c r="F391">
        <v>44</v>
      </c>
    </row>
    <row r="392" spans="1:6" x14ac:dyDescent="0.25">
      <c r="A392">
        <v>4</v>
      </c>
      <c r="B392">
        <v>90</v>
      </c>
      <c r="C392">
        <v>48</v>
      </c>
      <c r="D392">
        <v>2085</v>
      </c>
      <c r="E392">
        <v>21.7</v>
      </c>
      <c r="F392">
        <v>44.3</v>
      </c>
    </row>
    <row r="393" spans="1:6" x14ac:dyDescent="0.25">
      <c r="A393">
        <v>4</v>
      </c>
      <c r="B393">
        <v>91</v>
      </c>
      <c r="C393">
        <v>67</v>
      </c>
      <c r="D393">
        <v>1850</v>
      </c>
      <c r="E393">
        <v>13.8</v>
      </c>
      <c r="F393">
        <v>44.6</v>
      </c>
    </row>
    <row r="394" spans="1:6" x14ac:dyDescent="0.25">
      <c r="A394">
        <v>4</v>
      </c>
      <c r="B394">
        <v>86</v>
      </c>
      <c r="C394">
        <v>65</v>
      </c>
      <c r="D394">
        <v>2110</v>
      </c>
      <c r="E394">
        <v>17.899999999999999</v>
      </c>
      <c r="F394">
        <v>46.6</v>
      </c>
    </row>
  </sheetData>
  <pageMargins left="0.7" right="0.7" top="0.75" bottom="0.75" header="0.3" footer="0.3"/>
  <pageSetup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0600-E394-45A8-B443-4CC69C38208F}">
  <sheetPr codeName="Sheet25"/>
  <dimension ref="A1:P394"/>
  <sheetViews>
    <sheetView topLeftCell="A13" workbookViewId="0">
      <selection activeCell="K15" sqref="K15:P18"/>
    </sheetView>
  </sheetViews>
  <sheetFormatPr defaultRowHeight="15" x14ac:dyDescent="0.25"/>
  <sheetData>
    <row r="1" spans="1:16" x14ac:dyDescent="0.25">
      <c r="A1">
        <f t="shared" ref="A1:F1" si="0">COUNT(A3:A394)</f>
        <v>392</v>
      </c>
      <c r="B1">
        <f t="shared" si="0"/>
        <v>392</v>
      </c>
      <c r="C1">
        <f t="shared" si="0"/>
        <v>392</v>
      </c>
      <c r="D1">
        <f t="shared" si="0"/>
        <v>392</v>
      </c>
      <c r="E1">
        <f t="shared" si="0"/>
        <v>392</v>
      </c>
      <c r="F1">
        <f t="shared" si="0"/>
        <v>392</v>
      </c>
    </row>
    <row r="2" spans="1:16" x14ac:dyDescent="0.25">
      <c r="A2" t="s">
        <v>381</v>
      </c>
      <c r="B2" t="s">
        <v>382</v>
      </c>
      <c r="C2" t="s">
        <v>383</v>
      </c>
      <c r="D2" t="s">
        <v>384</v>
      </c>
      <c r="E2" t="s">
        <v>385</v>
      </c>
      <c r="F2" t="s">
        <v>386</v>
      </c>
    </row>
    <row r="3" spans="1:16" x14ac:dyDescent="0.25">
      <c r="A3">
        <v>8</v>
      </c>
      <c r="B3">
        <v>304</v>
      </c>
      <c r="C3">
        <v>193</v>
      </c>
      <c r="D3">
        <v>4732</v>
      </c>
      <c r="E3">
        <v>18.5</v>
      </c>
      <c r="F3">
        <v>9</v>
      </c>
    </row>
    <row r="4" spans="1:16" x14ac:dyDescent="0.25">
      <c r="A4">
        <v>8</v>
      </c>
      <c r="B4">
        <v>307</v>
      </c>
      <c r="C4">
        <v>200</v>
      </c>
      <c r="D4">
        <v>4376</v>
      </c>
      <c r="E4">
        <v>15</v>
      </c>
      <c r="F4">
        <v>10</v>
      </c>
    </row>
    <row r="5" spans="1:16" x14ac:dyDescent="0.25">
      <c r="A5">
        <v>8</v>
      </c>
      <c r="B5">
        <v>360</v>
      </c>
      <c r="C5">
        <v>215</v>
      </c>
      <c r="D5">
        <v>4615</v>
      </c>
      <c r="E5">
        <v>14</v>
      </c>
      <c r="F5">
        <v>10</v>
      </c>
    </row>
    <row r="6" spans="1:16" x14ac:dyDescent="0.25">
      <c r="A6">
        <v>8</v>
      </c>
      <c r="B6">
        <v>400</v>
      </c>
      <c r="C6">
        <v>150</v>
      </c>
      <c r="D6">
        <v>4997</v>
      </c>
      <c r="E6">
        <v>14</v>
      </c>
      <c r="F6">
        <v>11</v>
      </c>
    </row>
    <row r="7" spans="1:16" x14ac:dyDescent="0.25">
      <c r="A7">
        <v>8</v>
      </c>
      <c r="B7">
        <v>350</v>
      </c>
      <c r="C7">
        <v>180</v>
      </c>
      <c r="D7">
        <v>3664</v>
      </c>
      <c r="E7">
        <v>11</v>
      </c>
      <c r="F7">
        <v>11</v>
      </c>
    </row>
    <row r="8" spans="1:16" x14ac:dyDescent="0.25">
      <c r="A8">
        <v>8</v>
      </c>
      <c r="B8">
        <v>429</v>
      </c>
      <c r="C8">
        <v>208</v>
      </c>
      <c r="D8">
        <v>4633</v>
      </c>
      <c r="E8">
        <v>11</v>
      </c>
      <c r="F8">
        <v>11</v>
      </c>
    </row>
    <row r="9" spans="1:16" x14ac:dyDescent="0.25">
      <c r="A9">
        <v>8</v>
      </c>
      <c r="B9">
        <v>318</v>
      </c>
      <c r="C9">
        <v>210</v>
      </c>
      <c r="D9">
        <v>4382</v>
      </c>
      <c r="E9">
        <v>13.5</v>
      </c>
      <c r="F9">
        <v>11</v>
      </c>
    </row>
    <row r="10" spans="1:16" x14ac:dyDescent="0.25">
      <c r="A10">
        <v>8</v>
      </c>
      <c r="B10">
        <v>350</v>
      </c>
      <c r="C10">
        <v>160</v>
      </c>
      <c r="D10">
        <v>4456</v>
      </c>
      <c r="E10">
        <v>13.5</v>
      </c>
      <c r="F10">
        <v>12</v>
      </c>
      <c r="H10" t="s">
        <v>51</v>
      </c>
    </row>
    <row r="11" spans="1:16" ht="15.75" thickBot="1" x14ac:dyDescent="0.3">
      <c r="A11">
        <v>8</v>
      </c>
      <c r="B11">
        <v>400</v>
      </c>
      <c r="C11">
        <v>167</v>
      </c>
      <c r="D11">
        <v>4906</v>
      </c>
      <c r="E11">
        <v>12.5</v>
      </c>
      <c r="F11">
        <v>12</v>
      </c>
    </row>
    <row r="12" spans="1:16" x14ac:dyDescent="0.25">
      <c r="A12">
        <v>8</v>
      </c>
      <c r="B12">
        <v>383</v>
      </c>
      <c r="C12">
        <v>180</v>
      </c>
      <c r="D12">
        <v>4955</v>
      </c>
      <c r="E12">
        <v>11.5</v>
      </c>
      <c r="F12">
        <v>12</v>
      </c>
      <c r="H12" s="6" t="s">
        <v>52</v>
      </c>
      <c r="I12" s="6"/>
    </row>
    <row r="13" spans="1:16" x14ac:dyDescent="0.25">
      <c r="A13">
        <v>8</v>
      </c>
      <c r="B13">
        <v>350</v>
      </c>
      <c r="C13">
        <v>180</v>
      </c>
      <c r="D13">
        <v>4499</v>
      </c>
      <c r="E13">
        <v>12.5</v>
      </c>
      <c r="F13">
        <v>12</v>
      </c>
      <c r="H13" t="s">
        <v>53</v>
      </c>
      <c r="I13">
        <v>0.84124469251047951</v>
      </c>
    </row>
    <row r="14" spans="1:16" x14ac:dyDescent="0.25">
      <c r="A14">
        <v>8</v>
      </c>
      <c r="B14">
        <v>429</v>
      </c>
      <c r="C14">
        <v>198</v>
      </c>
      <c r="D14">
        <v>4952</v>
      </c>
      <c r="E14">
        <v>11.5</v>
      </c>
      <c r="F14">
        <v>12</v>
      </c>
      <c r="H14" t="s">
        <v>54</v>
      </c>
      <c r="I14">
        <v>0.70769263267705129</v>
      </c>
    </row>
    <row r="15" spans="1:16" x14ac:dyDescent="0.25">
      <c r="A15">
        <v>8</v>
      </c>
      <c r="B15">
        <v>455</v>
      </c>
      <c r="C15">
        <v>225</v>
      </c>
      <c r="D15">
        <v>4951</v>
      </c>
      <c r="E15">
        <v>11</v>
      </c>
      <c r="F15">
        <v>12</v>
      </c>
      <c r="H15" t="s">
        <v>55</v>
      </c>
      <c r="I15">
        <v>0.70390626781535504</v>
      </c>
      <c r="K15" s="12"/>
      <c r="L15" s="12"/>
      <c r="M15" s="12"/>
      <c r="N15" s="12"/>
      <c r="O15" s="12"/>
      <c r="P15" s="12"/>
    </row>
    <row r="16" spans="1:16" x14ac:dyDescent="0.25">
      <c r="A16">
        <v>8</v>
      </c>
      <c r="B16">
        <v>302</v>
      </c>
      <c r="C16">
        <v>129</v>
      </c>
      <c r="D16">
        <v>3169</v>
      </c>
      <c r="E16">
        <v>12</v>
      </c>
      <c r="F16">
        <v>13</v>
      </c>
      <c r="H16" t="s">
        <v>56</v>
      </c>
      <c r="I16">
        <v>4.2470554485069218</v>
      </c>
      <c r="K16" s="12" t="s">
        <v>388</v>
      </c>
      <c r="L16" s="12"/>
      <c r="M16" s="12"/>
      <c r="N16" s="12"/>
      <c r="O16" s="12"/>
      <c r="P16" s="12"/>
    </row>
    <row r="17" spans="1:16" ht="15.75" thickBot="1" x14ac:dyDescent="0.3">
      <c r="A17">
        <v>8</v>
      </c>
      <c r="B17">
        <v>307</v>
      </c>
      <c r="C17">
        <v>130</v>
      </c>
      <c r="D17">
        <v>4098</v>
      </c>
      <c r="E17">
        <v>14</v>
      </c>
      <c r="F17">
        <v>13</v>
      </c>
      <c r="H17" s="7" t="s">
        <v>57</v>
      </c>
      <c r="I17" s="7">
        <v>392</v>
      </c>
      <c r="K17" s="12"/>
      <c r="L17" s="12"/>
      <c r="M17" s="12"/>
      <c r="N17" s="12"/>
      <c r="O17" s="12"/>
      <c r="P17" s="12"/>
    </row>
    <row r="18" spans="1:16" x14ac:dyDescent="0.25">
      <c r="A18">
        <v>8</v>
      </c>
      <c r="B18">
        <v>302</v>
      </c>
      <c r="C18">
        <v>130</v>
      </c>
      <c r="D18">
        <v>3870</v>
      </c>
      <c r="E18">
        <v>15</v>
      </c>
      <c r="F18">
        <v>13</v>
      </c>
      <c r="K18" s="12"/>
      <c r="L18" s="12"/>
      <c r="M18" s="12"/>
      <c r="N18" s="12"/>
      <c r="O18" s="12"/>
      <c r="P18" s="12"/>
    </row>
    <row r="19" spans="1:16" ht="15.75" thickBot="1" x14ac:dyDescent="0.3">
      <c r="A19">
        <v>8</v>
      </c>
      <c r="B19">
        <v>302</v>
      </c>
      <c r="C19">
        <v>140</v>
      </c>
      <c r="D19">
        <v>4294</v>
      </c>
      <c r="E19">
        <v>16</v>
      </c>
      <c r="F19">
        <v>13</v>
      </c>
      <c r="H19" t="s">
        <v>58</v>
      </c>
    </row>
    <row r="20" spans="1:16" x14ac:dyDescent="0.25">
      <c r="A20">
        <v>8</v>
      </c>
      <c r="B20">
        <v>350</v>
      </c>
      <c r="C20">
        <v>145</v>
      </c>
      <c r="D20">
        <v>3988</v>
      </c>
      <c r="E20">
        <v>13</v>
      </c>
      <c r="F20">
        <v>13</v>
      </c>
      <c r="H20" s="9"/>
      <c r="I20" s="9" t="s">
        <v>63</v>
      </c>
      <c r="J20" s="9" t="s">
        <v>64</v>
      </c>
      <c r="K20" s="9" t="s">
        <v>65</v>
      </c>
      <c r="L20" s="9" t="s">
        <v>66</v>
      </c>
      <c r="M20" s="9" t="s">
        <v>67</v>
      </c>
    </row>
    <row r="21" spans="1:16" x14ac:dyDescent="0.25">
      <c r="A21">
        <v>8</v>
      </c>
      <c r="B21">
        <v>350</v>
      </c>
      <c r="C21">
        <v>145</v>
      </c>
      <c r="D21">
        <v>4055</v>
      </c>
      <c r="E21">
        <v>12</v>
      </c>
      <c r="F21">
        <v>13</v>
      </c>
      <c r="H21" t="s">
        <v>59</v>
      </c>
      <c r="I21">
        <v>5</v>
      </c>
      <c r="J21">
        <v>16856.526196068502</v>
      </c>
      <c r="K21">
        <v>3371.3052392137006</v>
      </c>
      <c r="L21">
        <v>186.90555678778856</v>
      </c>
      <c r="M21">
        <v>9.8204558029557872E-101</v>
      </c>
    </row>
    <row r="22" spans="1:16" x14ac:dyDescent="0.25">
      <c r="A22">
        <v>8</v>
      </c>
      <c r="B22">
        <v>400</v>
      </c>
      <c r="C22">
        <v>150</v>
      </c>
      <c r="D22">
        <v>4464</v>
      </c>
      <c r="E22">
        <v>12</v>
      </c>
      <c r="F22">
        <v>13</v>
      </c>
      <c r="H22" t="s">
        <v>60</v>
      </c>
      <c r="I22">
        <v>386</v>
      </c>
      <c r="J22">
        <v>6962.4672733192392</v>
      </c>
      <c r="K22">
        <v>18.037479982692329</v>
      </c>
    </row>
    <row r="23" spans="1:16" ht="15.75" thickBot="1" x14ac:dyDescent="0.3">
      <c r="A23">
        <v>8</v>
      </c>
      <c r="B23">
        <v>350</v>
      </c>
      <c r="C23">
        <v>150</v>
      </c>
      <c r="D23">
        <v>4699</v>
      </c>
      <c r="E23">
        <v>14.5</v>
      </c>
      <c r="F23">
        <v>13</v>
      </c>
      <c r="H23" s="7" t="s">
        <v>61</v>
      </c>
      <c r="I23" s="7">
        <v>391</v>
      </c>
      <c r="J23" s="7">
        <v>23818.99346938774</v>
      </c>
      <c r="K23" s="7"/>
      <c r="L23" s="7"/>
      <c r="M23" s="7"/>
    </row>
    <row r="24" spans="1:16" ht="15.75" thickBot="1" x14ac:dyDescent="0.3">
      <c r="A24">
        <v>8</v>
      </c>
      <c r="B24">
        <v>318</v>
      </c>
      <c r="C24">
        <v>150</v>
      </c>
      <c r="D24">
        <v>3940</v>
      </c>
      <c r="E24">
        <v>13.2</v>
      </c>
      <c r="F24">
        <v>13</v>
      </c>
    </row>
    <row r="25" spans="1:16" x14ac:dyDescent="0.25">
      <c r="A25">
        <v>8</v>
      </c>
      <c r="B25">
        <v>318</v>
      </c>
      <c r="C25">
        <v>150</v>
      </c>
      <c r="D25">
        <v>3755</v>
      </c>
      <c r="E25">
        <v>14</v>
      </c>
      <c r="F25">
        <v>13</v>
      </c>
      <c r="H25" s="9"/>
      <c r="I25" s="9" t="s">
        <v>68</v>
      </c>
      <c r="J25" s="9" t="s">
        <v>56</v>
      </c>
      <c r="K25" s="9" t="s">
        <v>69</v>
      </c>
      <c r="L25" s="9" t="s">
        <v>70</v>
      </c>
      <c r="M25" s="9" t="s">
        <v>71</v>
      </c>
      <c r="N25" s="9" t="s">
        <v>72</v>
      </c>
      <c r="O25" s="9" t="s">
        <v>73</v>
      </c>
      <c r="P25" s="9" t="s">
        <v>74</v>
      </c>
    </row>
    <row r="26" spans="1:16" x14ac:dyDescent="0.25">
      <c r="A26">
        <v>8</v>
      </c>
      <c r="B26">
        <v>350</v>
      </c>
      <c r="C26">
        <v>155</v>
      </c>
      <c r="D26">
        <v>4502</v>
      </c>
      <c r="E26">
        <v>13.5</v>
      </c>
      <c r="F26">
        <v>13</v>
      </c>
      <c r="H26" t="s">
        <v>62</v>
      </c>
      <c r="I26">
        <v>46.264307852571015</v>
      </c>
      <c r="J26">
        <v>2.6694062856611502</v>
      </c>
      <c r="K26">
        <v>17.331309999935964</v>
      </c>
      <c r="L26">
        <v>3.4790516334492066E-50</v>
      </c>
      <c r="M26">
        <v>41.015911401178421</v>
      </c>
      <c r="N26">
        <v>51.512704303963609</v>
      </c>
      <c r="O26">
        <v>41.015911401178421</v>
      </c>
      <c r="P26">
        <v>51.512704303963609</v>
      </c>
    </row>
    <row r="27" spans="1:16" x14ac:dyDescent="0.25">
      <c r="A27">
        <v>8</v>
      </c>
      <c r="B27">
        <v>351</v>
      </c>
      <c r="C27">
        <v>158</v>
      </c>
      <c r="D27">
        <v>4363</v>
      </c>
      <c r="E27">
        <v>13</v>
      </c>
      <c r="F27">
        <v>13</v>
      </c>
      <c r="H27" t="s">
        <v>381</v>
      </c>
      <c r="I27">
        <v>-0.39792835906421403</v>
      </c>
      <c r="J27">
        <v>0.41054438470037519</v>
      </c>
      <c r="K27">
        <v>-0.96927000805194641</v>
      </c>
      <c r="L27">
        <v>0.33301742390712408</v>
      </c>
      <c r="M27">
        <v>-1.2051114781625252</v>
      </c>
      <c r="N27">
        <v>0.40925476003409705</v>
      </c>
      <c r="O27">
        <v>-1.2051114781625252</v>
      </c>
      <c r="P27">
        <v>0.40925476003409705</v>
      </c>
    </row>
    <row r="28" spans="1:16" x14ac:dyDescent="0.25">
      <c r="A28">
        <v>8</v>
      </c>
      <c r="B28">
        <v>350</v>
      </c>
      <c r="C28">
        <v>165</v>
      </c>
      <c r="D28">
        <v>4274</v>
      </c>
      <c r="E28">
        <v>12</v>
      </c>
      <c r="F28">
        <v>13</v>
      </c>
      <c r="H28" t="s">
        <v>382</v>
      </c>
      <c r="I28">
        <v>-8.3130122226037449E-5</v>
      </c>
      <c r="J28">
        <v>9.0717816645209254E-3</v>
      </c>
      <c r="K28">
        <v>-9.1635938011111178E-3</v>
      </c>
      <c r="L28">
        <v>0.99269334639060514</v>
      </c>
      <c r="M28">
        <v>-1.7919420892811209E-2</v>
      </c>
      <c r="N28">
        <v>1.7753160648359131E-2</v>
      </c>
      <c r="O28">
        <v>-1.7919420892811209E-2</v>
      </c>
      <c r="P28">
        <v>1.7753160648359131E-2</v>
      </c>
    </row>
    <row r="29" spans="1:16" x14ac:dyDescent="0.25">
      <c r="A29">
        <v>8</v>
      </c>
      <c r="B29">
        <v>400</v>
      </c>
      <c r="C29">
        <v>170</v>
      </c>
      <c r="D29">
        <v>4746</v>
      </c>
      <c r="E29">
        <v>12</v>
      </c>
      <c r="F29">
        <v>13</v>
      </c>
      <c r="H29" t="s">
        <v>383</v>
      </c>
      <c r="I29">
        <v>-4.5257080150839062E-2</v>
      </c>
      <c r="J29">
        <v>1.6661879411204367E-2</v>
      </c>
      <c r="K29">
        <v>-2.7162049990834589</v>
      </c>
      <c r="L29">
        <v>6.9004412357507473E-3</v>
      </c>
      <c r="M29">
        <v>-7.8016480338449476E-2</v>
      </c>
      <c r="N29">
        <v>-1.2497679963228647E-2</v>
      </c>
      <c r="O29">
        <v>-7.8016480338449476E-2</v>
      </c>
      <c r="P29">
        <v>-1.2497679963228647E-2</v>
      </c>
    </row>
    <row r="30" spans="1:16" x14ac:dyDescent="0.25">
      <c r="A30">
        <v>8</v>
      </c>
      <c r="B30">
        <v>360</v>
      </c>
      <c r="C30">
        <v>170</v>
      </c>
      <c r="D30">
        <v>4654</v>
      </c>
      <c r="E30">
        <v>13</v>
      </c>
      <c r="F30">
        <v>13</v>
      </c>
      <c r="H30" t="s">
        <v>384</v>
      </c>
      <c r="I30">
        <v>-5.1869173476110902E-3</v>
      </c>
      <c r="J30">
        <v>8.1664589932210058E-4</v>
      </c>
      <c r="K30">
        <v>-6.3514888789826296</v>
      </c>
      <c r="L30">
        <v>6.0033785087494249E-10</v>
      </c>
      <c r="M30">
        <v>-6.7925483312007099E-3</v>
      </c>
      <c r="N30">
        <v>-3.5812863640214709E-3</v>
      </c>
      <c r="O30">
        <v>-6.7925483312007099E-3</v>
      </c>
      <c r="P30">
        <v>-3.5812863640214709E-3</v>
      </c>
    </row>
    <row r="31" spans="1:16" ht="15.75" thickBot="1" x14ac:dyDescent="0.3">
      <c r="A31">
        <v>8</v>
      </c>
      <c r="B31">
        <v>400</v>
      </c>
      <c r="C31">
        <v>175</v>
      </c>
      <c r="D31">
        <v>5140</v>
      </c>
      <c r="E31">
        <v>12</v>
      </c>
      <c r="F31">
        <v>13</v>
      </c>
      <c r="H31" s="7" t="s">
        <v>385</v>
      </c>
      <c r="I31" s="7">
        <v>-2.9104713990179089E-2</v>
      </c>
      <c r="J31" s="7">
        <v>0.12576123088972666</v>
      </c>
      <c r="K31" s="7">
        <v>-0.23142834865936918</v>
      </c>
      <c r="L31" s="7">
        <v>0.81710467227798944</v>
      </c>
      <c r="M31" s="7">
        <v>-0.27636748604172839</v>
      </c>
      <c r="N31" s="7">
        <v>0.2181580580613702</v>
      </c>
      <c r="O31" s="7">
        <v>-0.27636748604172839</v>
      </c>
      <c r="P31" s="7">
        <v>0.2181580580613702</v>
      </c>
    </row>
    <row r="32" spans="1:16" x14ac:dyDescent="0.25">
      <c r="A32">
        <v>8</v>
      </c>
      <c r="B32">
        <v>350</v>
      </c>
      <c r="C32">
        <v>175</v>
      </c>
      <c r="D32">
        <v>4100</v>
      </c>
      <c r="E32">
        <v>13</v>
      </c>
      <c r="F32">
        <v>13</v>
      </c>
    </row>
    <row r="33" spans="1:6" x14ac:dyDescent="0.25">
      <c r="A33">
        <v>8</v>
      </c>
      <c r="B33">
        <v>360</v>
      </c>
      <c r="C33">
        <v>175</v>
      </c>
      <c r="D33">
        <v>3821</v>
      </c>
      <c r="E33">
        <v>11</v>
      </c>
      <c r="F33">
        <v>13</v>
      </c>
    </row>
    <row r="34" spans="1:6" x14ac:dyDescent="0.25">
      <c r="A34">
        <v>8</v>
      </c>
      <c r="B34">
        <v>400</v>
      </c>
      <c r="C34">
        <v>190</v>
      </c>
      <c r="D34">
        <v>4422</v>
      </c>
      <c r="E34">
        <v>12.5</v>
      </c>
      <c r="F34">
        <v>13</v>
      </c>
    </row>
    <row r="35" spans="1:6" x14ac:dyDescent="0.25">
      <c r="A35">
        <v>8</v>
      </c>
      <c r="B35">
        <v>440</v>
      </c>
      <c r="C35">
        <v>215</v>
      </c>
      <c r="D35">
        <v>4735</v>
      </c>
      <c r="E35">
        <v>11</v>
      </c>
      <c r="F35">
        <v>13</v>
      </c>
    </row>
    <row r="36" spans="1:6" x14ac:dyDescent="0.25">
      <c r="A36">
        <v>8</v>
      </c>
      <c r="B36">
        <v>302</v>
      </c>
      <c r="C36">
        <v>137</v>
      </c>
      <c r="D36">
        <v>4042</v>
      </c>
      <c r="E36">
        <v>14.5</v>
      </c>
      <c r="F36">
        <v>14</v>
      </c>
    </row>
    <row r="37" spans="1:6" x14ac:dyDescent="0.25">
      <c r="A37">
        <v>8</v>
      </c>
      <c r="B37">
        <v>302</v>
      </c>
      <c r="C37">
        <v>140</v>
      </c>
      <c r="D37">
        <v>4638</v>
      </c>
      <c r="E37">
        <v>16</v>
      </c>
      <c r="F37">
        <v>14</v>
      </c>
    </row>
    <row r="38" spans="1:6" x14ac:dyDescent="0.25">
      <c r="A38">
        <v>8</v>
      </c>
      <c r="B38">
        <v>351</v>
      </c>
      <c r="C38">
        <v>148</v>
      </c>
      <c r="D38">
        <v>4657</v>
      </c>
      <c r="E38">
        <v>13.5</v>
      </c>
      <c r="F38">
        <v>14</v>
      </c>
    </row>
    <row r="39" spans="1:6" x14ac:dyDescent="0.25">
      <c r="A39">
        <v>8</v>
      </c>
      <c r="B39">
        <v>318</v>
      </c>
      <c r="C39">
        <v>150</v>
      </c>
      <c r="D39">
        <v>4096</v>
      </c>
      <c r="E39">
        <v>13</v>
      </c>
      <c r="F39">
        <v>14</v>
      </c>
    </row>
    <row r="40" spans="1:6" x14ac:dyDescent="0.25">
      <c r="A40">
        <v>8</v>
      </c>
      <c r="B40">
        <v>318</v>
      </c>
      <c r="C40">
        <v>150</v>
      </c>
      <c r="D40">
        <v>4077</v>
      </c>
      <c r="E40">
        <v>14</v>
      </c>
      <c r="F40">
        <v>14</v>
      </c>
    </row>
    <row r="41" spans="1:6" x14ac:dyDescent="0.25">
      <c r="A41">
        <v>8</v>
      </c>
      <c r="B41">
        <v>304</v>
      </c>
      <c r="C41">
        <v>150</v>
      </c>
      <c r="D41">
        <v>3672</v>
      </c>
      <c r="E41">
        <v>11.5</v>
      </c>
      <c r="F41">
        <v>14</v>
      </c>
    </row>
    <row r="42" spans="1:6" x14ac:dyDescent="0.25">
      <c r="A42">
        <v>8</v>
      </c>
      <c r="B42">
        <v>318</v>
      </c>
      <c r="C42">
        <v>150</v>
      </c>
      <c r="D42">
        <v>4237</v>
      </c>
      <c r="E42">
        <v>14.5</v>
      </c>
      <c r="F42">
        <v>14</v>
      </c>
    </row>
    <row r="43" spans="1:6" x14ac:dyDescent="0.25">
      <c r="A43">
        <v>8</v>
      </c>
      <c r="B43">
        <v>318</v>
      </c>
      <c r="C43">
        <v>150</v>
      </c>
      <c r="D43">
        <v>4457</v>
      </c>
      <c r="E43">
        <v>13.5</v>
      </c>
      <c r="F43">
        <v>14</v>
      </c>
    </row>
    <row r="44" spans="1:6" x14ac:dyDescent="0.25">
      <c r="A44">
        <v>8</v>
      </c>
      <c r="B44">
        <v>304</v>
      </c>
      <c r="C44">
        <v>150</v>
      </c>
      <c r="D44">
        <v>4257</v>
      </c>
      <c r="E44">
        <v>15.5</v>
      </c>
      <c r="F44">
        <v>14</v>
      </c>
    </row>
    <row r="45" spans="1:6" x14ac:dyDescent="0.25">
      <c r="A45">
        <v>8</v>
      </c>
      <c r="B45">
        <v>351</v>
      </c>
      <c r="C45">
        <v>153</v>
      </c>
      <c r="D45">
        <v>4154</v>
      </c>
      <c r="E45">
        <v>13.5</v>
      </c>
      <c r="F45">
        <v>14</v>
      </c>
    </row>
    <row r="46" spans="1:6" x14ac:dyDescent="0.25">
      <c r="A46">
        <v>8</v>
      </c>
      <c r="B46">
        <v>351</v>
      </c>
      <c r="C46">
        <v>153</v>
      </c>
      <c r="D46">
        <v>4129</v>
      </c>
      <c r="E46">
        <v>13</v>
      </c>
      <c r="F46">
        <v>14</v>
      </c>
    </row>
    <row r="47" spans="1:6" x14ac:dyDescent="0.25">
      <c r="A47">
        <v>8</v>
      </c>
      <c r="B47">
        <v>340</v>
      </c>
      <c r="C47">
        <v>160</v>
      </c>
      <c r="D47">
        <v>3609</v>
      </c>
      <c r="E47">
        <v>8</v>
      </c>
      <c r="F47">
        <v>14</v>
      </c>
    </row>
    <row r="48" spans="1:6" x14ac:dyDescent="0.25">
      <c r="A48">
        <v>8</v>
      </c>
      <c r="B48">
        <v>350</v>
      </c>
      <c r="C48">
        <v>165</v>
      </c>
      <c r="D48">
        <v>4209</v>
      </c>
      <c r="E48">
        <v>12</v>
      </c>
      <c r="F48">
        <v>14</v>
      </c>
    </row>
    <row r="49" spans="1:6" x14ac:dyDescent="0.25">
      <c r="A49">
        <v>8</v>
      </c>
      <c r="B49">
        <v>400</v>
      </c>
      <c r="C49">
        <v>175</v>
      </c>
      <c r="D49">
        <v>4464</v>
      </c>
      <c r="E49">
        <v>11.5</v>
      </c>
      <c r="F49">
        <v>14</v>
      </c>
    </row>
    <row r="50" spans="1:6" x14ac:dyDescent="0.25">
      <c r="A50">
        <v>8</v>
      </c>
      <c r="B50">
        <v>400</v>
      </c>
      <c r="C50">
        <v>175</v>
      </c>
      <c r="D50">
        <v>4385</v>
      </c>
      <c r="E50">
        <v>12</v>
      </c>
      <c r="F50">
        <v>14</v>
      </c>
    </row>
    <row r="51" spans="1:6" x14ac:dyDescent="0.25">
      <c r="A51">
        <v>8</v>
      </c>
      <c r="B51">
        <v>440</v>
      </c>
      <c r="C51">
        <v>215</v>
      </c>
      <c r="D51">
        <v>4312</v>
      </c>
      <c r="E51">
        <v>8.5</v>
      </c>
      <c r="F51">
        <v>14</v>
      </c>
    </row>
    <row r="52" spans="1:6" x14ac:dyDescent="0.25">
      <c r="A52">
        <v>8</v>
      </c>
      <c r="B52">
        <v>454</v>
      </c>
      <c r="C52">
        <v>220</v>
      </c>
      <c r="D52">
        <v>4354</v>
      </c>
      <c r="E52">
        <v>9</v>
      </c>
      <c r="F52">
        <v>14</v>
      </c>
    </row>
    <row r="53" spans="1:6" x14ac:dyDescent="0.25">
      <c r="A53">
        <v>8</v>
      </c>
      <c r="B53">
        <v>455</v>
      </c>
      <c r="C53">
        <v>225</v>
      </c>
      <c r="D53">
        <v>4425</v>
      </c>
      <c r="E53">
        <v>10</v>
      </c>
      <c r="F53">
        <v>14</v>
      </c>
    </row>
    <row r="54" spans="1:6" x14ac:dyDescent="0.25">
      <c r="A54">
        <v>8</v>
      </c>
      <c r="B54">
        <v>455</v>
      </c>
      <c r="C54">
        <v>225</v>
      </c>
      <c r="D54">
        <v>3086</v>
      </c>
      <c r="E54">
        <v>10</v>
      </c>
      <c r="F54">
        <v>14</v>
      </c>
    </row>
    <row r="55" spans="1:6" x14ac:dyDescent="0.25">
      <c r="A55">
        <v>8</v>
      </c>
      <c r="B55">
        <v>351</v>
      </c>
      <c r="C55">
        <v>152</v>
      </c>
      <c r="D55">
        <v>4215</v>
      </c>
      <c r="E55">
        <v>12.8</v>
      </c>
      <c r="F55">
        <v>14.5</v>
      </c>
    </row>
    <row r="56" spans="1:6" x14ac:dyDescent="0.25">
      <c r="A56">
        <v>6</v>
      </c>
      <c r="B56">
        <v>250</v>
      </c>
      <c r="C56">
        <v>72</v>
      </c>
      <c r="D56">
        <v>3432</v>
      </c>
      <c r="E56">
        <v>21</v>
      </c>
      <c r="F56">
        <v>15</v>
      </c>
    </row>
    <row r="57" spans="1:6" x14ac:dyDescent="0.25">
      <c r="A57">
        <v>6</v>
      </c>
      <c r="B57">
        <v>250</v>
      </c>
      <c r="C57">
        <v>72</v>
      </c>
      <c r="D57">
        <v>3158</v>
      </c>
      <c r="E57">
        <v>19.5</v>
      </c>
      <c r="F57">
        <v>15</v>
      </c>
    </row>
    <row r="58" spans="1:6" x14ac:dyDescent="0.25">
      <c r="A58">
        <v>6</v>
      </c>
      <c r="B58">
        <v>250</v>
      </c>
      <c r="C58">
        <v>100</v>
      </c>
      <c r="D58">
        <v>3336</v>
      </c>
      <c r="E58">
        <v>17</v>
      </c>
      <c r="F58">
        <v>15</v>
      </c>
    </row>
    <row r="59" spans="1:6" x14ac:dyDescent="0.25">
      <c r="A59">
        <v>6</v>
      </c>
      <c r="B59">
        <v>258</v>
      </c>
      <c r="C59">
        <v>110</v>
      </c>
      <c r="D59">
        <v>3730</v>
      </c>
      <c r="E59">
        <v>19</v>
      </c>
      <c r="F59">
        <v>15</v>
      </c>
    </row>
    <row r="60" spans="1:6" x14ac:dyDescent="0.25">
      <c r="A60">
        <v>8</v>
      </c>
      <c r="B60">
        <v>302</v>
      </c>
      <c r="C60">
        <v>130</v>
      </c>
      <c r="D60">
        <v>4295</v>
      </c>
      <c r="E60">
        <v>14.9</v>
      </c>
      <c r="F60">
        <v>15</v>
      </c>
    </row>
    <row r="61" spans="1:6" x14ac:dyDescent="0.25">
      <c r="A61">
        <v>8</v>
      </c>
      <c r="B61">
        <v>350</v>
      </c>
      <c r="C61">
        <v>145</v>
      </c>
      <c r="D61">
        <v>4082</v>
      </c>
      <c r="E61">
        <v>13</v>
      </c>
      <c r="F61">
        <v>15</v>
      </c>
    </row>
    <row r="62" spans="1:6" x14ac:dyDescent="0.25">
      <c r="A62">
        <v>8</v>
      </c>
      <c r="B62">
        <v>350</v>
      </c>
      <c r="C62">
        <v>145</v>
      </c>
      <c r="D62">
        <v>4440</v>
      </c>
      <c r="E62">
        <v>14</v>
      </c>
      <c r="F62">
        <v>15</v>
      </c>
    </row>
    <row r="63" spans="1:6" x14ac:dyDescent="0.25">
      <c r="A63">
        <v>8</v>
      </c>
      <c r="B63">
        <v>400</v>
      </c>
      <c r="C63">
        <v>150</v>
      </c>
      <c r="D63">
        <v>3761</v>
      </c>
      <c r="E63">
        <v>9.5</v>
      </c>
      <c r="F63">
        <v>15</v>
      </c>
    </row>
    <row r="64" spans="1:6" x14ac:dyDescent="0.25">
      <c r="A64">
        <v>8</v>
      </c>
      <c r="B64">
        <v>318</v>
      </c>
      <c r="C64">
        <v>150</v>
      </c>
      <c r="D64">
        <v>4135</v>
      </c>
      <c r="E64">
        <v>13.5</v>
      </c>
      <c r="F64">
        <v>15</v>
      </c>
    </row>
    <row r="65" spans="1:6" x14ac:dyDescent="0.25">
      <c r="A65">
        <v>8</v>
      </c>
      <c r="B65">
        <v>304</v>
      </c>
      <c r="C65">
        <v>150</v>
      </c>
      <c r="D65">
        <v>3892</v>
      </c>
      <c r="E65">
        <v>12.5</v>
      </c>
      <c r="F65">
        <v>15</v>
      </c>
    </row>
    <row r="66" spans="1:6" x14ac:dyDescent="0.25">
      <c r="A66">
        <v>8</v>
      </c>
      <c r="B66">
        <v>318</v>
      </c>
      <c r="C66">
        <v>150</v>
      </c>
      <c r="D66">
        <v>3777</v>
      </c>
      <c r="E66">
        <v>12.5</v>
      </c>
      <c r="F66">
        <v>15</v>
      </c>
    </row>
    <row r="67" spans="1:6" x14ac:dyDescent="0.25">
      <c r="A67">
        <v>8</v>
      </c>
      <c r="B67">
        <v>318</v>
      </c>
      <c r="C67">
        <v>150</v>
      </c>
      <c r="D67">
        <v>3399</v>
      </c>
      <c r="E67">
        <v>11</v>
      </c>
      <c r="F67">
        <v>15</v>
      </c>
    </row>
    <row r="68" spans="1:6" x14ac:dyDescent="0.25">
      <c r="A68">
        <v>8</v>
      </c>
      <c r="B68">
        <v>350</v>
      </c>
      <c r="C68">
        <v>165</v>
      </c>
      <c r="D68">
        <v>3693</v>
      </c>
      <c r="E68">
        <v>11.5</v>
      </c>
      <c r="F68">
        <v>15</v>
      </c>
    </row>
    <row r="69" spans="1:6" x14ac:dyDescent="0.25">
      <c r="A69">
        <v>8</v>
      </c>
      <c r="B69">
        <v>383</v>
      </c>
      <c r="C69">
        <v>170</v>
      </c>
      <c r="D69">
        <v>3563</v>
      </c>
      <c r="E69">
        <v>10</v>
      </c>
      <c r="F69">
        <v>15</v>
      </c>
    </row>
    <row r="70" spans="1:6" x14ac:dyDescent="0.25">
      <c r="A70">
        <v>8</v>
      </c>
      <c r="B70">
        <v>390</v>
      </c>
      <c r="C70">
        <v>190</v>
      </c>
      <c r="D70">
        <v>3850</v>
      </c>
      <c r="E70">
        <v>8.5</v>
      </c>
      <c r="F70">
        <v>15</v>
      </c>
    </row>
    <row r="71" spans="1:6" x14ac:dyDescent="0.25">
      <c r="A71">
        <v>8</v>
      </c>
      <c r="B71">
        <v>429</v>
      </c>
      <c r="C71">
        <v>198</v>
      </c>
      <c r="D71">
        <v>4341</v>
      </c>
      <c r="E71">
        <v>10</v>
      </c>
      <c r="F71">
        <v>15</v>
      </c>
    </row>
    <row r="72" spans="1:6" x14ac:dyDescent="0.25">
      <c r="A72">
        <v>8</v>
      </c>
      <c r="B72">
        <v>304</v>
      </c>
      <c r="C72">
        <v>120</v>
      </c>
      <c r="D72">
        <v>3962</v>
      </c>
      <c r="E72">
        <v>13.9</v>
      </c>
      <c r="F72">
        <v>15.5</v>
      </c>
    </row>
    <row r="73" spans="1:6" x14ac:dyDescent="0.25">
      <c r="A73">
        <v>8</v>
      </c>
      <c r="B73">
        <v>351</v>
      </c>
      <c r="C73">
        <v>142</v>
      </c>
      <c r="D73">
        <v>4054</v>
      </c>
      <c r="E73">
        <v>14.3</v>
      </c>
      <c r="F73">
        <v>15.5</v>
      </c>
    </row>
    <row r="74" spans="1:6" x14ac:dyDescent="0.25">
      <c r="A74">
        <v>8</v>
      </c>
      <c r="B74">
        <v>318</v>
      </c>
      <c r="C74">
        <v>145</v>
      </c>
      <c r="D74">
        <v>4140</v>
      </c>
      <c r="E74">
        <v>13.7</v>
      </c>
      <c r="F74">
        <v>15.5</v>
      </c>
    </row>
    <row r="75" spans="1:6" x14ac:dyDescent="0.25">
      <c r="A75">
        <v>8</v>
      </c>
      <c r="B75">
        <v>350</v>
      </c>
      <c r="C75">
        <v>170</v>
      </c>
      <c r="D75">
        <v>4165</v>
      </c>
      <c r="E75">
        <v>11.4</v>
      </c>
      <c r="F75">
        <v>15.5</v>
      </c>
    </row>
    <row r="76" spans="1:6" x14ac:dyDescent="0.25">
      <c r="A76">
        <v>8</v>
      </c>
      <c r="B76">
        <v>400</v>
      </c>
      <c r="C76">
        <v>190</v>
      </c>
      <c r="D76">
        <v>4325</v>
      </c>
      <c r="E76">
        <v>12.2</v>
      </c>
      <c r="F76">
        <v>15.5</v>
      </c>
    </row>
    <row r="77" spans="1:6" x14ac:dyDescent="0.25">
      <c r="A77">
        <v>6</v>
      </c>
      <c r="B77">
        <v>250</v>
      </c>
      <c r="C77">
        <v>100</v>
      </c>
      <c r="D77">
        <v>3278</v>
      </c>
      <c r="E77">
        <v>18</v>
      </c>
      <c r="F77">
        <v>16</v>
      </c>
    </row>
    <row r="78" spans="1:6" x14ac:dyDescent="0.25">
      <c r="A78">
        <v>6</v>
      </c>
      <c r="B78">
        <v>250</v>
      </c>
      <c r="C78">
        <v>100</v>
      </c>
      <c r="D78">
        <v>3781</v>
      </c>
      <c r="E78">
        <v>17</v>
      </c>
      <c r="F78">
        <v>16</v>
      </c>
    </row>
    <row r="79" spans="1:6" x14ac:dyDescent="0.25">
      <c r="A79">
        <v>6</v>
      </c>
      <c r="B79">
        <v>225</v>
      </c>
      <c r="C79">
        <v>105</v>
      </c>
      <c r="D79">
        <v>3439</v>
      </c>
      <c r="E79">
        <v>15.5</v>
      </c>
      <c r="F79">
        <v>16</v>
      </c>
    </row>
    <row r="80" spans="1:6" x14ac:dyDescent="0.25">
      <c r="A80">
        <v>6</v>
      </c>
      <c r="B80">
        <v>250</v>
      </c>
      <c r="C80">
        <v>105</v>
      </c>
      <c r="D80">
        <v>3897</v>
      </c>
      <c r="E80">
        <v>18.5</v>
      </c>
      <c r="F80">
        <v>16</v>
      </c>
    </row>
    <row r="81" spans="1:6" x14ac:dyDescent="0.25">
      <c r="A81">
        <v>6</v>
      </c>
      <c r="B81">
        <v>258</v>
      </c>
      <c r="C81">
        <v>110</v>
      </c>
      <c r="D81">
        <v>3632</v>
      </c>
      <c r="E81">
        <v>18</v>
      </c>
      <c r="F81">
        <v>16</v>
      </c>
    </row>
    <row r="82" spans="1:6" x14ac:dyDescent="0.25">
      <c r="A82">
        <v>8</v>
      </c>
      <c r="B82">
        <v>302</v>
      </c>
      <c r="C82">
        <v>140</v>
      </c>
      <c r="D82">
        <v>4141</v>
      </c>
      <c r="E82">
        <v>14</v>
      </c>
      <c r="F82">
        <v>16</v>
      </c>
    </row>
    <row r="83" spans="1:6" x14ac:dyDescent="0.25">
      <c r="A83">
        <v>8</v>
      </c>
      <c r="B83">
        <v>351</v>
      </c>
      <c r="C83">
        <v>149</v>
      </c>
      <c r="D83">
        <v>4335</v>
      </c>
      <c r="E83">
        <v>14.5</v>
      </c>
      <c r="F83">
        <v>16</v>
      </c>
    </row>
    <row r="84" spans="1:6" x14ac:dyDescent="0.25">
      <c r="A84">
        <v>8</v>
      </c>
      <c r="B84">
        <v>304</v>
      </c>
      <c r="C84">
        <v>150</v>
      </c>
      <c r="D84">
        <v>3433</v>
      </c>
      <c r="E84">
        <v>12</v>
      </c>
      <c r="F84">
        <v>16</v>
      </c>
    </row>
    <row r="85" spans="1:6" x14ac:dyDescent="0.25">
      <c r="A85">
        <v>8</v>
      </c>
      <c r="B85">
        <v>318</v>
      </c>
      <c r="C85">
        <v>150</v>
      </c>
      <c r="D85">
        <v>4498</v>
      </c>
      <c r="E85">
        <v>14.5</v>
      </c>
      <c r="F85">
        <v>16</v>
      </c>
    </row>
    <row r="86" spans="1:6" x14ac:dyDescent="0.25">
      <c r="A86">
        <v>8</v>
      </c>
      <c r="B86">
        <v>318</v>
      </c>
      <c r="C86">
        <v>150</v>
      </c>
      <c r="D86">
        <v>4190</v>
      </c>
      <c r="E86">
        <v>13</v>
      </c>
      <c r="F86">
        <v>16</v>
      </c>
    </row>
    <row r="87" spans="1:6" x14ac:dyDescent="0.25">
      <c r="A87">
        <v>8</v>
      </c>
      <c r="B87">
        <v>400</v>
      </c>
      <c r="C87">
        <v>170</v>
      </c>
      <c r="D87">
        <v>4668</v>
      </c>
      <c r="E87">
        <v>11.5</v>
      </c>
      <c r="F87">
        <v>16</v>
      </c>
    </row>
    <row r="88" spans="1:6" x14ac:dyDescent="0.25">
      <c r="A88">
        <v>8</v>
      </c>
      <c r="B88">
        <v>400</v>
      </c>
      <c r="C88">
        <v>180</v>
      </c>
      <c r="D88">
        <v>4220</v>
      </c>
      <c r="E88">
        <v>11.1</v>
      </c>
      <c r="F88">
        <v>16</v>
      </c>
    </row>
    <row r="89" spans="1:6" x14ac:dyDescent="0.25">
      <c r="A89">
        <v>8</v>
      </c>
      <c r="B89">
        <v>400</v>
      </c>
      <c r="C89">
        <v>230</v>
      </c>
      <c r="D89">
        <v>4278</v>
      </c>
      <c r="E89">
        <v>9.5</v>
      </c>
      <c r="F89">
        <v>16</v>
      </c>
    </row>
    <row r="90" spans="1:6" x14ac:dyDescent="0.25">
      <c r="A90">
        <v>6</v>
      </c>
      <c r="B90">
        <v>163</v>
      </c>
      <c r="C90">
        <v>133</v>
      </c>
      <c r="D90">
        <v>3410</v>
      </c>
      <c r="E90">
        <v>15.8</v>
      </c>
      <c r="F90">
        <v>16.2</v>
      </c>
    </row>
    <row r="91" spans="1:6" x14ac:dyDescent="0.25">
      <c r="A91">
        <v>6</v>
      </c>
      <c r="B91">
        <v>168</v>
      </c>
      <c r="C91">
        <v>120</v>
      </c>
      <c r="D91">
        <v>3820</v>
      </c>
      <c r="E91">
        <v>16.7</v>
      </c>
      <c r="F91">
        <v>16.5</v>
      </c>
    </row>
    <row r="92" spans="1:6" x14ac:dyDescent="0.25">
      <c r="A92">
        <v>8</v>
      </c>
      <c r="B92">
        <v>351</v>
      </c>
      <c r="C92">
        <v>138</v>
      </c>
      <c r="D92">
        <v>3955</v>
      </c>
      <c r="E92">
        <v>13.2</v>
      </c>
      <c r="F92">
        <v>16.5</v>
      </c>
    </row>
    <row r="93" spans="1:6" x14ac:dyDescent="0.25">
      <c r="A93">
        <v>8</v>
      </c>
      <c r="B93">
        <v>350</v>
      </c>
      <c r="C93">
        <v>180</v>
      </c>
      <c r="D93">
        <v>4380</v>
      </c>
      <c r="E93">
        <v>12.1</v>
      </c>
      <c r="F93">
        <v>16.5</v>
      </c>
    </row>
    <row r="94" spans="1:6" x14ac:dyDescent="0.25">
      <c r="A94">
        <v>8</v>
      </c>
      <c r="B94">
        <v>350</v>
      </c>
      <c r="C94">
        <v>155</v>
      </c>
      <c r="D94">
        <v>4360</v>
      </c>
      <c r="E94">
        <v>14.9</v>
      </c>
      <c r="F94">
        <v>16.899999999999999</v>
      </c>
    </row>
    <row r="95" spans="1:6" x14ac:dyDescent="0.25">
      <c r="A95">
        <v>6</v>
      </c>
      <c r="B95">
        <v>250</v>
      </c>
      <c r="C95">
        <v>100</v>
      </c>
      <c r="D95">
        <v>3329</v>
      </c>
      <c r="E95">
        <v>15.5</v>
      </c>
      <c r="F95">
        <v>17</v>
      </c>
    </row>
    <row r="96" spans="1:6" x14ac:dyDescent="0.25">
      <c r="A96">
        <v>6</v>
      </c>
      <c r="B96">
        <v>231</v>
      </c>
      <c r="C96">
        <v>110</v>
      </c>
      <c r="D96">
        <v>3907</v>
      </c>
      <c r="E96">
        <v>21</v>
      </c>
      <c r="F96">
        <v>17</v>
      </c>
    </row>
    <row r="97" spans="1:6" x14ac:dyDescent="0.25">
      <c r="A97">
        <v>6</v>
      </c>
      <c r="B97">
        <v>163</v>
      </c>
      <c r="C97">
        <v>125</v>
      </c>
      <c r="D97">
        <v>3140</v>
      </c>
      <c r="E97">
        <v>13.6</v>
      </c>
      <c r="F97">
        <v>17</v>
      </c>
    </row>
    <row r="98" spans="1:6" x14ac:dyDescent="0.25">
      <c r="A98">
        <v>8</v>
      </c>
      <c r="B98">
        <v>260</v>
      </c>
      <c r="C98">
        <v>110</v>
      </c>
      <c r="D98">
        <v>4060</v>
      </c>
      <c r="E98">
        <v>19</v>
      </c>
      <c r="F98">
        <v>17</v>
      </c>
    </row>
    <row r="99" spans="1:6" x14ac:dyDescent="0.25">
      <c r="A99">
        <v>8</v>
      </c>
      <c r="B99">
        <v>305</v>
      </c>
      <c r="C99">
        <v>130</v>
      </c>
      <c r="D99">
        <v>3840</v>
      </c>
      <c r="E99">
        <v>15.4</v>
      </c>
      <c r="F99">
        <v>17</v>
      </c>
    </row>
    <row r="100" spans="1:6" x14ac:dyDescent="0.25">
      <c r="A100">
        <v>8</v>
      </c>
      <c r="B100">
        <v>302</v>
      </c>
      <c r="C100">
        <v>140</v>
      </c>
      <c r="D100">
        <v>3449</v>
      </c>
      <c r="E100">
        <v>10.5</v>
      </c>
      <c r="F100">
        <v>17</v>
      </c>
    </row>
    <row r="101" spans="1:6" x14ac:dyDescent="0.25">
      <c r="A101">
        <v>8</v>
      </c>
      <c r="B101">
        <v>304</v>
      </c>
      <c r="C101">
        <v>150</v>
      </c>
      <c r="D101">
        <v>3672</v>
      </c>
      <c r="E101">
        <v>11.5</v>
      </c>
      <c r="F101">
        <v>17</v>
      </c>
    </row>
    <row r="102" spans="1:6" x14ac:dyDescent="0.25">
      <c r="A102">
        <v>6</v>
      </c>
      <c r="B102">
        <v>258</v>
      </c>
      <c r="C102">
        <v>95</v>
      </c>
      <c r="D102">
        <v>3193</v>
      </c>
      <c r="E102">
        <v>17.8</v>
      </c>
      <c r="F102">
        <v>17.5</v>
      </c>
    </row>
    <row r="103" spans="1:6" x14ac:dyDescent="0.25">
      <c r="A103">
        <v>6</v>
      </c>
      <c r="B103">
        <v>250</v>
      </c>
      <c r="C103">
        <v>110</v>
      </c>
      <c r="D103">
        <v>3520</v>
      </c>
      <c r="E103">
        <v>16.399999999999999</v>
      </c>
      <c r="F103">
        <v>17.5</v>
      </c>
    </row>
    <row r="104" spans="1:6" x14ac:dyDescent="0.25">
      <c r="A104">
        <v>8</v>
      </c>
      <c r="B104">
        <v>305</v>
      </c>
      <c r="C104">
        <v>140</v>
      </c>
      <c r="D104">
        <v>4215</v>
      </c>
      <c r="E104">
        <v>13</v>
      </c>
      <c r="F104">
        <v>17.5</v>
      </c>
    </row>
    <row r="105" spans="1:6" x14ac:dyDescent="0.25">
      <c r="A105">
        <v>8</v>
      </c>
      <c r="B105">
        <v>318</v>
      </c>
      <c r="C105">
        <v>140</v>
      </c>
      <c r="D105">
        <v>4080</v>
      </c>
      <c r="E105">
        <v>13.7</v>
      </c>
      <c r="F105">
        <v>17.5</v>
      </c>
    </row>
    <row r="106" spans="1:6" x14ac:dyDescent="0.25">
      <c r="A106">
        <v>8</v>
      </c>
      <c r="B106">
        <v>305</v>
      </c>
      <c r="C106">
        <v>145</v>
      </c>
      <c r="D106">
        <v>3880</v>
      </c>
      <c r="E106">
        <v>12.5</v>
      </c>
      <c r="F106">
        <v>17.5</v>
      </c>
    </row>
    <row r="107" spans="1:6" x14ac:dyDescent="0.25">
      <c r="A107">
        <v>6</v>
      </c>
      <c r="B107">
        <v>225</v>
      </c>
      <c r="C107">
        <v>85</v>
      </c>
      <c r="D107">
        <v>3465</v>
      </c>
      <c r="E107">
        <v>16.600000000000001</v>
      </c>
      <c r="F107">
        <v>17.600000000000001</v>
      </c>
    </row>
    <row r="108" spans="1:6" x14ac:dyDescent="0.25">
      <c r="A108">
        <v>8</v>
      </c>
      <c r="B108">
        <v>302</v>
      </c>
      <c r="C108">
        <v>129</v>
      </c>
      <c r="D108">
        <v>3725</v>
      </c>
      <c r="E108">
        <v>13.4</v>
      </c>
      <c r="F108">
        <v>17.600000000000001</v>
      </c>
    </row>
    <row r="109" spans="1:6" x14ac:dyDescent="0.25">
      <c r="A109">
        <v>6</v>
      </c>
      <c r="B109">
        <v>231</v>
      </c>
      <c r="C109">
        <v>165</v>
      </c>
      <c r="D109">
        <v>3445</v>
      </c>
      <c r="E109">
        <v>13.4</v>
      </c>
      <c r="F109">
        <v>17.7</v>
      </c>
    </row>
    <row r="110" spans="1:6" x14ac:dyDescent="0.25">
      <c r="A110">
        <v>3</v>
      </c>
      <c r="B110">
        <v>70</v>
      </c>
      <c r="C110">
        <v>90</v>
      </c>
      <c r="D110">
        <v>2124</v>
      </c>
      <c r="E110">
        <v>13.5</v>
      </c>
      <c r="F110">
        <v>18</v>
      </c>
    </row>
    <row r="111" spans="1:6" x14ac:dyDescent="0.25">
      <c r="A111">
        <v>4</v>
      </c>
      <c r="B111">
        <v>121</v>
      </c>
      <c r="C111">
        <v>112</v>
      </c>
      <c r="D111">
        <v>2933</v>
      </c>
      <c r="E111">
        <v>14.5</v>
      </c>
      <c r="F111">
        <v>18</v>
      </c>
    </row>
    <row r="112" spans="1:6" x14ac:dyDescent="0.25">
      <c r="A112">
        <v>6</v>
      </c>
      <c r="B112">
        <v>250</v>
      </c>
      <c r="C112">
        <v>78</v>
      </c>
      <c r="D112">
        <v>3574</v>
      </c>
      <c r="E112">
        <v>21</v>
      </c>
      <c r="F112">
        <v>18</v>
      </c>
    </row>
    <row r="113" spans="1:6" x14ac:dyDescent="0.25">
      <c r="A113">
        <v>6</v>
      </c>
      <c r="B113">
        <v>250</v>
      </c>
      <c r="C113">
        <v>88</v>
      </c>
      <c r="D113">
        <v>3139</v>
      </c>
      <c r="E113">
        <v>14.5</v>
      </c>
      <c r="F113">
        <v>18</v>
      </c>
    </row>
    <row r="114" spans="1:6" x14ac:dyDescent="0.25">
      <c r="A114">
        <v>6</v>
      </c>
      <c r="B114">
        <v>250</v>
      </c>
      <c r="C114">
        <v>88</v>
      </c>
      <c r="D114">
        <v>3021</v>
      </c>
      <c r="E114">
        <v>16.5</v>
      </c>
      <c r="F114">
        <v>18</v>
      </c>
    </row>
    <row r="115" spans="1:6" x14ac:dyDescent="0.25">
      <c r="A115">
        <v>6</v>
      </c>
      <c r="B115">
        <v>225</v>
      </c>
      <c r="C115">
        <v>95</v>
      </c>
      <c r="D115">
        <v>3785</v>
      </c>
      <c r="E115">
        <v>19</v>
      </c>
      <c r="F115">
        <v>18</v>
      </c>
    </row>
    <row r="116" spans="1:6" x14ac:dyDescent="0.25">
      <c r="A116">
        <v>6</v>
      </c>
      <c r="B116">
        <v>199</v>
      </c>
      <c r="C116">
        <v>97</v>
      </c>
      <c r="D116">
        <v>2774</v>
      </c>
      <c r="E116">
        <v>15.5</v>
      </c>
      <c r="F116">
        <v>18</v>
      </c>
    </row>
    <row r="117" spans="1:6" x14ac:dyDescent="0.25">
      <c r="A117">
        <v>6</v>
      </c>
      <c r="B117">
        <v>171</v>
      </c>
      <c r="C117">
        <v>97</v>
      </c>
      <c r="D117">
        <v>2984</v>
      </c>
      <c r="E117">
        <v>14.5</v>
      </c>
      <c r="F117">
        <v>18</v>
      </c>
    </row>
    <row r="118" spans="1:6" x14ac:dyDescent="0.25">
      <c r="A118">
        <v>6</v>
      </c>
      <c r="B118">
        <v>232</v>
      </c>
      <c r="C118">
        <v>100</v>
      </c>
      <c r="D118">
        <v>3288</v>
      </c>
      <c r="E118">
        <v>15.5</v>
      </c>
      <c r="F118">
        <v>18</v>
      </c>
    </row>
    <row r="119" spans="1:6" x14ac:dyDescent="0.25">
      <c r="A119">
        <v>6</v>
      </c>
      <c r="B119">
        <v>232</v>
      </c>
      <c r="C119">
        <v>100</v>
      </c>
      <c r="D119">
        <v>2945</v>
      </c>
      <c r="E119">
        <v>16</v>
      </c>
      <c r="F119">
        <v>18</v>
      </c>
    </row>
    <row r="120" spans="1:6" x14ac:dyDescent="0.25">
      <c r="A120">
        <v>6</v>
      </c>
      <c r="B120">
        <v>232</v>
      </c>
      <c r="C120">
        <v>100</v>
      </c>
      <c r="D120">
        <v>2789</v>
      </c>
      <c r="E120">
        <v>15</v>
      </c>
      <c r="F120">
        <v>18</v>
      </c>
    </row>
    <row r="121" spans="1:6" x14ac:dyDescent="0.25">
      <c r="A121">
        <v>6</v>
      </c>
      <c r="B121">
        <v>225</v>
      </c>
      <c r="C121">
        <v>105</v>
      </c>
      <c r="D121">
        <v>3121</v>
      </c>
      <c r="E121">
        <v>16.5</v>
      </c>
      <c r="F121">
        <v>18</v>
      </c>
    </row>
    <row r="122" spans="1:6" x14ac:dyDescent="0.25">
      <c r="A122">
        <v>6</v>
      </c>
      <c r="B122">
        <v>225</v>
      </c>
      <c r="C122">
        <v>105</v>
      </c>
      <c r="D122">
        <v>3613</v>
      </c>
      <c r="E122">
        <v>16.5</v>
      </c>
      <c r="F122">
        <v>18</v>
      </c>
    </row>
    <row r="123" spans="1:6" x14ac:dyDescent="0.25">
      <c r="A123">
        <v>6</v>
      </c>
      <c r="B123">
        <v>250</v>
      </c>
      <c r="C123">
        <v>105</v>
      </c>
      <c r="D123">
        <v>3459</v>
      </c>
      <c r="E123">
        <v>16</v>
      </c>
      <c r="F123">
        <v>18</v>
      </c>
    </row>
    <row r="124" spans="1:6" x14ac:dyDescent="0.25">
      <c r="A124">
        <v>6</v>
      </c>
      <c r="B124">
        <v>258</v>
      </c>
      <c r="C124">
        <v>110</v>
      </c>
      <c r="D124">
        <v>2962</v>
      </c>
      <c r="E124">
        <v>13.5</v>
      </c>
      <c r="F124">
        <v>18</v>
      </c>
    </row>
    <row r="125" spans="1:6" x14ac:dyDescent="0.25">
      <c r="A125">
        <v>8</v>
      </c>
      <c r="B125">
        <v>307</v>
      </c>
      <c r="C125">
        <v>130</v>
      </c>
      <c r="D125">
        <v>3504</v>
      </c>
      <c r="E125">
        <v>12</v>
      </c>
      <c r="F125">
        <v>18</v>
      </c>
    </row>
    <row r="126" spans="1:6" x14ac:dyDescent="0.25">
      <c r="A126">
        <v>8</v>
      </c>
      <c r="B126">
        <v>318</v>
      </c>
      <c r="C126">
        <v>150</v>
      </c>
      <c r="D126">
        <v>3436</v>
      </c>
      <c r="E126">
        <v>11</v>
      </c>
      <c r="F126">
        <v>18</v>
      </c>
    </row>
    <row r="127" spans="1:6" x14ac:dyDescent="0.25">
      <c r="A127">
        <v>6</v>
      </c>
      <c r="B127">
        <v>258</v>
      </c>
      <c r="C127">
        <v>120</v>
      </c>
      <c r="D127">
        <v>3410</v>
      </c>
      <c r="E127">
        <v>15.1</v>
      </c>
      <c r="F127">
        <v>18.100000000000001</v>
      </c>
    </row>
    <row r="128" spans="1:6" x14ac:dyDescent="0.25">
      <c r="A128">
        <v>8</v>
      </c>
      <c r="B128">
        <v>302</v>
      </c>
      <c r="C128">
        <v>139</v>
      </c>
      <c r="D128">
        <v>3205</v>
      </c>
      <c r="E128">
        <v>11.2</v>
      </c>
      <c r="F128">
        <v>18.100000000000001</v>
      </c>
    </row>
    <row r="129" spans="1:6" x14ac:dyDescent="0.25">
      <c r="A129">
        <v>8</v>
      </c>
      <c r="B129">
        <v>318</v>
      </c>
      <c r="C129">
        <v>135</v>
      </c>
      <c r="D129">
        <v>3830</v>
      </c>
      <c r="E129">
        <v>15.2</v>
      </c>
      <c r="F129">
        <v>18.2</v>
      </c>
    </row>
    <row r="130" spans="1:6" x14ac:dyDescent="0.25">
      <c r="A130">
        <v>6</v>
      </c>
      <c r="B130">
        <v>250</v>
      </c>
      <c r="C130">
        <v>98</v>
      </c>
      <c r="D130">
        <v>3525</v>
      </c>
      <c r="E130">
        <v>19</v>
      </c>
      <c r="F130">
        <v>18.5</v>
      </c>
    </row>
    <row r="131" spans="1:6" x14ac:dyDescent="0.25">
      <c r="A131">
        <v>6</v>
      </c>
      <c r="B131">
        <v>250</v>
      </c>
      <c r="C131">
        <v>110</v>
      </c>
      <c r="D131">
        <v>3645</v>
      </c>
      <c r="E131">
        <v>16.2</v>
      </c>
      <c r="F131">
        <v>18.5</v>
      </c>
    </row>
    <row r="132" spans="1:6" x14ac:dyDescent="0.25">
      <c r="A132">
        <v>8</v>
      </c>
      <c r="B132">
        <v>360</v>
      </c>
      <c r="C132">
        <v>150</v>
      </c>
      <c r="D132">
        <v>3940</v>
      </c>
      <c r="E132">
        <v>13</v>
      </c>
      <c r="F132">
        <v>18.5</v>
      </c>
    </row>
    <row r="133" spans="1:6" x14ac:dyDescent="0.25">
      <c r="A133">
        <v>6</v>
      </c>
      <c r="B133">
        <v>225</v>
      </c>
      <c r="C133">
        <v>110</v>
      </c>
      <c r="D133">
        <v>3620</v>
      </c>
      <c r="E133">
        <v>18.7</v>
      </c>
      <c r="F133">
        <v>18.600000000000001</v>
      </c>
    </row>
    <row r="134" spans="1:6" x14ac:dyDescent="0.25">
      <c r="A134">
        <v>3</v>
      </c>
      <c r="B134">
        <v>70</v>
      </c>
      <c r="C134">
        <v>97</v>
      </c>
      <c r="D134">
        <v>2330</v>
      </c>
      <c r="E134">
        <v>13.5</v>
      </c>
      <c r="F134">
        <v>19</v>
      </c>
    </row>
    <row r="135" spans="1:6" x14ac:dyDescent="0.25">
      <c r="A135">
        <v>4</v>
      </c>
      <c r="B135">
        <v>122</v>
      </c>
      <c r="C135">
        <v>85</v>
      </c>
      <c r="D135">
        <v>2310</v>
      </c>
      <c r="E135">
        <v>18.5</v>
      </c>
      <c r="F135">
        <v>19</v>
      </c>
    </row>
    <row r="136" spans="1:6" x14ac:dyDescent="0.25">
      <c r="A136">
        <v>4</v>
      </c>
      <c r="B136">
        <v>120</v>
      </c>
      <c r="C136">
        <v>88</v>
      </c>
      <c r="D136">
        <v>3270</v>
      </c>
      <c r="E136">
        <v>21.9</v>
      </c>
      <c r="F136">
        <v>19</v>
      </c>
    </row>
    <row r="137" spans="1:6" x14ac:dyDescent="0.25">
      <c r="A137">
        <v>4</v>
      </c>
      <c r="B137">
        <v>121</v>
      </c>
      <c r="C137">
        <v>112</v>
      </c>
      <c r="D137">
        <v>2868</v>
      </c>
      <c r="E137">
        <v>15.5</v>
      </c>
      <c r="F137">
        <v>19</v>
      </c>
    </row>
    <row r="138" spans="1:6" x14ac:dyDescent="0.25">
      <c r="A138">
        <v>6</v>
      </c>
      <c r="B138">
        <v>250</v>
      </c>
      <c r="C138">
        <v>88</v>
      </c>
      <c r="D138">
        <v>3302</v>
      </c>
      <c r="E138">
        <v>15.5</v>
      </c>
      <c r="F138">
        <v>19</v>
      </c>
    </row>
    <row r="139" spans="1:6" x14ac:dyDescent="0.25">
      <c r="A139">
        <v>6</v>
      </c>
      <c r="B139">
        <v>232</v>
      </c>
      <c r="C139">
        <v>90</v>
      </c>
      <c r="D139">
        <v>3211</v>
      </c>
      <c r="E139">
        <v>17</v>
      </c>
      <c r="F139">
        <v>19</v>
      </c>
    </row>
    <row r="140" spans="1:6" x14ac:dyDescent="0.25">
      <c r="A140">
        <v>6</v>
      </c>
      <c r="B140">
        <v>225</v>
      </c>
      <c r="C140">
        <v>95</v>
      </c>
      <c r="D140">
        <v>3264</v>
      </c>
      <c r="E140">
        <v>16</v>
      </c>
      <c r="F140">
        <v>19</v>
      </c>
    </row>
    <row r="141" spans="1:6" x14ac:dyDescent="0.25">
      <c r="A141">
        <v>6</v>
      </c>
      <c r="B141">
        <v>232</v>
      </c>
      <c r="C141">
        <v>100</v>
      </c>
      <c r="D141">
        <v>2634</v>
      </c>
      <c r="E141">
        <v>13</v>
      </c>
      <c r="F141">
        <v>19</v>
      </c>
    </row>
    <row r="142" spans="1:6" x14ac:dyDescent="0.25">
      <c r="A142">
        <v>6</v>
      </c>
      <c r="B142">
        <v>250</v>
      </c>
      <c r="C142">
        <v>100</v>
      </c>
      <c r="D142">
        <v>3282</v>
      </c>
      <c r="E142">
        <v>15</v>
      </c>
      <c r="F142">
        <v>19</v>
      </c>
    </row>
    <row r="143" spans="1:6" x14ac:dyDescent="0.25">
      <c r="A143">
        <v>6</v>
      </c>
      <c r="B143">
        <v>232</v>
      </c>
      <c r="C143">
        <v>100</v>
      </c>
      <c r="D143">
        <v>2901</v>
      </c>
      <c r="E143">
        <v>16</v>
      </c>
      <c r="F143">
        <v>19</v>
      </c>
    </row>
    <row r="144" spans="1:6" x14ac:dyDescent="0.25">
      <c r="A144">
        <v>6</v>
      </c>
      <c r="B144">
        <v>225</v>
      </c>
      <c r="C144">
        <v>100</v>
      </c>
      <c r="D144">
        <v>3630</v>
      </c>
      <c r="E144">
        <v>17.7</v>
      </c>
      <c r="F144">
        <v>19</v>
      </c>
    </row>
    <row r="145" spans="1:6" x14ac:dyDescent="0.25">
      <c r="A145">
        <v>6</v>
      </c>
      <c r="B145">
        <v>156</v>
      </c>
      <c r="C145">
        <v>108</v>
      </c>
      <c r="D145">
        <v>2930</v>
      </c>
      <c r="E145">
        <v>15.5</v>
      </c>
      <c r="F145">
        <v>19</v>
      </c>
    </row>
    <row r="146" spans="1:6" x14ac:dyDescent="0.25">
      <c r="A146">
        <v>6</v>
      </c>
      <c r="B146">
        <v>225</v>
      </c>
      <c r="C146">
        <v>90</v>
      </c>
      <c r="D146">
        <v>3381</v>
      </c>
      <c r="E146">
        <v>18.7</v>
      </c>
      <c r="F146">
        <v>19.100000000000001</v>
      </c>
    </row>
    <row r="147" spans="1:6" x14ac:dyDescent="0.25">
      <c r="A147">
        <v>6</v>
      </c>
      <c r="B147">
        <v>231</v>
      </c>
      <c r="C147">
        <v>105</v>
      </c>
      <c r="D147">
        <v>3535</v>
      </c>
      <c r="E147">
        <v>19.2</v>
      </c>
      <c r="F147">
        <v>19.2</v>
      </c>
    </row>
    <row r="148" spans="1:6" x14ac:dyDescent="0.25">
      <c r="A148">
        <v>8</v>
      </c>
      <c r="B148">
        <v>267</v>
      </c>
      <c r="C148">
        <v>125</v>
      </c>
      <c r="D148">
        <v>3605</v>
      </c>
      <c r="E148">
        <v>15</v>
      </c>
      <c r="F148">
        <v>19.2</v>
      </c>
    </row>
    <row r="149" spans="1:6" x14ac:dyDescent="0.25">
      <c r="A149">
        <v>8</v>
      </c>
      <c r="B149">
        <v>305</v>
      </c>
      <c r="C149">
        <v>145</v>
      </c>
      <c r="D149">
        <v>3425</v>
      </c>
      <c r="E149">
        <v>13.2</v>
      </c>
      <c r="F149">
        <v>19.2</v>
      </c>
    </row>
    <row r="150" spans="1:6" x14ac:dyDescent="0.25">
      <c r="A150">
        <v>6</v>
      </c>
      <c r="B150">
        <v>232</v>
      </c>
      <c r="C150">
        <v>90</v>
      </c>
      <c r="D150">
        <v>3210</v>
      </c>
      <c r="E150">
        <v>17.2</v>
      </c>
      <c r="F150">
        <v>19.399999999999999</v>
      </c>
    </row>
    <row r="151" spans="1:6" x14ac:dyDescent="0.25">
      <c r="A151">
        <v>8</v>
      </c>
      <c r="B151">
        <v>318</v>
      </c>
      <c r="C151">
        <v>140</v>
      </c>
      <c r="D151">
        <v>3735</v>
      </c>
      <c r="E151">
        <v>13.2</v>
      </c>
      <c r="F151">
        <v>19.399999999999999</v>
      </c>
    </row>
    <row r="152" spans="1:6" x14ac:dyDescent="0.25">
      <c r="A152">
        <v>6</v>
      </c>
      <c r="B152">
        <v>200</v>
      </c>
      <c r="C152">
        <v>85</v>
      </c>
      <c r="D152">
        <v>2990</v>
      </c>
      <c r="E152">
        <v>18.2</v>
      </c>
      <c r="F152">
        <v>19.8</v>
      </c>
    </row>
    <row r="153" spans="1:6" x14ac:dyDescent="0.25">
      <c r="A153">
        <v>8</v>
      </c>
      <c r="B153">
        <v>260</v>
      </c>
      <c r="C153">
        <v>110</v>
      </c>
      <c r="D153">
        <v>3365</v>
      </c>
      <c r="E153">
        <v>15.5</v>
      </c>
      <c r="F153">
        <v>19.899999999999999</v>
      </c>
    </row>
    <row r="154" spans="1:6" x14ac:dyDescent="0.25">
      <c r="A154">
        <v>4</v>
      </c>
      <c r="B154">
        <v>97</v>
      </c>
      <c r="C154">
        <v>88</v>
      </c>
      <c r="D154">
        <v>2279</v>
      </c>
      <c r="E154">
        <v>19</v>
      </c>
      <c r="F154">
        <v>20</v>
      </c>
    </row>
    <row r="155" spans="1:6" x14ac:dyDescent="0.25">
      <c r="A155">
        <v>4</v>
      </c>
      <c r="B155">
        <v>140</v>
      </c>
      <c r="C155">
        <v>90</v>
      </c>
      <c r="D155">
        <v>2408</v>
      </c>
      <c r="E155">
        <v>19.5</v>
      </c>
      <c r="F155">
        <v>20</v>
      </c>
    </row>
    <row r="156" spans="1:6" x14ac:dyDescent="0.25">
      <c r="A156">
        <v>4</v>
      </c>
      <c r="B156">
        <v>114</v>
      </c>
      <c r="C156">
        <v>91</v>
      </c>
      <c r="D156">
        <v>2582</v>
      </c>
      <c r="E156">
        <v>14</v>
      </c>
      <c r="F156">
        <v>20</v>
      </c>
    </row>
    <row r="157" spans="1:6" x14ac:dyDescent="0.25">
      <c r="A157">
        <v>4</v>
      </c>
      <c r="B157">
        <v>130</v>
      </c>
      <c r="C157">
        <v>102</v>
      </c>
      <c r="D157">
        <v>3150</v>
      </c>
      <c r="E157">
        <v>15.7</v>
      </c>
      <c r="F157">
        <v>20</v>
      </c>
    </row>
    <row r="158" spans="1:6" x14ac:dyDescent="0.25">
      <c r="A158">
        <v>6</v>
      </c>
      <c r="B158">
        <v>198</v>
      </c>
      <c r="C158">
        <v>95</v>
      </c>
      <c r="D158">
        <v>3102</v>
      </c>
      <c r="E158">
        <v>16.5</v>
      </c>
      <c r="F158">
        <v>20</v>
      </c>
    </row>
    <row r="159" spans="1:6" x14ac:dyDescent="0.25">
      <c r="A159">
        <v>6</v>
      </c>
      <c r="B159">
        <v>232</v>
      </c>
      <c r="C159">
        <v>100</v>
      </c>
      <c r="D159">
        <v>2914</v>
      </c>
      <c r="E159">
        <v>16</v>
      </c>
      <c r="F159">
        <v>20</v>
      </c>
    </row>
    <row r="160" spans="1:6" x14ac:dyDescent="0.25">
      <c r="A160">
        <v>6</v>
      </c>
      <c r="B160">
        <v>225</v>
      </c>
      <c r="C160">
        <v>100</v>
      </c>
      <c r="D160">
        <v>3651</v>
      </c>
      <c r="E160">
        <v>17.7</v>
      </c>
      <c r="F160">
        <v>20</v>
      </c>
    </row>
    <row r="161" spans="1:6" x14ac:dyDescent="0.25">
      <c r="A161">
        <v>6</v>
      </c>
      <c r="B161">
        <v>156</v>
      </c>
      <c r="C161">
        <v>122</v>
      </c>
      <c r="D161">
        <v>2807</v>
      </c>
      <c r="E161">
        <v>13.5</v>
      </c>
      <c r="F161">
        <v>20</v>
      </c>
    </row>
    <row r="162" spans="1:6" x14ac:dyDescent="0.25">
      <c r="A162">
        <v>8</v>
      </c>
      <c r="B162">
        <v>262</v>
      </c>
      <c r="C162">
        <v>110</v>
      </c>
      <c r="D162">
        <v>3221</v>
      </c>
      <c r="E162">
        <v>13.5</v>
      </c>
      <c r="F162">
        <v>20</v>
      </c>
    </row>
    <row r="163" spans="1:6" x14ac:dyDescent="0.25">
      <c r="A163">
        <v>6</v>
      </c>
      <c r="B163">
        <v>200</v>
      </c>
      <c r="C163">
        <v>85</v>
      </c>
      <c r="D163">
        <v>2965</v>
      </c>
      <c r="E163">
        <v>15.8</v>
      </c>
      <c r="F163">
        <v>20.2</v>
      </c>
    </row>
    <row r="164" spans="1:6" x14ac:dyDescent="0.25">
      <c r="A164">
        <v>6</v>
      </c>
      <c r="B164">
        <v>200</v>
      </c>
      <c r="C164">
        <v>88</v>
      </c>
      <c r="D164">
        <v>3060</v>
      </c>
      <c r="E164">
        <v>17.100000000000001</v>
      </c>
      <c r="F164">
        <v>20.2</v>
      </c>
    </row>
    <row r="165" spans="1:6" x14ac:dyDescent="0.25">
      <c r="A165">
        <v>6</v>
      </c>
      <c r="B165">
        <v>232</v>
      </c>
      <c r="C165">
        <v>90</v>
      </c>
      <c r="D165">
        <v>3265</v>
      </c>
      <c r="E165">
        <v>18.2</v>
      </c>
      <c r="F165">
        <v>20.2</v>
      </c>
    </row>
    <row r="166" spans="1:6" x14ac:dyDescent="0.25">
      <c r="A166">
        <v>8</v>
      </c>
      <c r="B166">
        <v>302</v>
      </c>
      <c r="C166">
        <v>139</v>
      </c>
      <c r="D166">
        <v>3570</v>
      </c>
      <c r="E166">
        <v>12.8</v>
      </c>
      <c r="F166">
        <v>20.2</v>
      </c>
    </row>
    <row r="167" spans="1:6" x14ac:dyDescent="0.25">
      <c r="A167">
        <v>5</v>
      </c>
      <c r="B167">
        <v>131</v>
      </c>
      <c r="C167">
        <v>103</v>
      </c>
      <c r="D167">
        <v>2830</v>
      </c>
      <c r="E167">
        <v>15.9</v>
      </c>
      <c r="F167">
        <v>20.3</v>
      </c>
    </row>
    <row r="168" spans="1:6" x14ac:dyDescent="0.25">
      <c r="A168">
        <v>6</v>
      </c>
      <c r="B168">
        <v>200</v>
      </c>
      <c r="C168">
        <v>95</v>
      </c>
      <c r="D168">
        <v>3155</v>
      </c>
      <c r="E168">
        <v>18.2</v>
      </c>
      <c r="F168">
        <v>20.5</v>
      </c>
    </row>
    <row r="169" spans="1:6" x14ac:dyDescent="0.25">
      <c r="A169">
        <v>6</v>
      </c>
      <c r="B169">
        <v>225</v>
      </c>
      <c r="C169">
        <v>100</v>
      </c>
      <c r="D169">
        <v>3430</v>
      </c>
      <c r="E169">
        <v>17.2</v>
      </c>
      <c r="F169">
        <v>20.5</v>
      </c>
    </row>
    <row r="170" spans="1:6" x14ac:dyDescent="0.25">
      <c r="A170">
        <v>6</v>
      </c>
      <c r="B170">
        <v>231</v>
      </c>
      <c r="C170">
        <v>105</v>
      </c>
      <c r="D170">
        <v>3425</v>
      </c>
      <c r="E170">
        <v>16.899999999999999</v>
      </c>
      <c r="F170">
        <v>20.5</v>
      </c>
    </row>
    <row r="171" spans="1:6" x14ac:dyDescent="0.25">
      <c r="A171">
        <v>6</v>
      </c>
      <c r="B171">
        <v>231</v>
      </c>
      <c r="C171">
        <v>105</v>
      </c>
      <c r="D171">
        <v>3380</v>
      </c>
      <c r="E171">
        <v>15.8</v>
      </c>
      <c r="F171">
        <v>20.6</v>
      </c>
    </row>
    <row r="172" spans="1:6" x14ac:dyDescent="0.25">
      <c r="A172">
        <v>6</v>
      </c>
      <c r="B172">
        <v>225</v>
      </c>
      <c r="C172">
        <v>110</v>
      </c>
      <c r="D172">
        <v>3360</v>
      </c>
      <c r="E172">
        <v>16.600000000000001</v>
      </c>
      <c r="F172">
        <v>20.6</v>
      </c>
    </row>
    <row r="173" spans="1:6" x14ac:dyDescent="0.25">
      <c r="A173">
        <v>6</v>
      </c>
      <c r="B173">
        <v>200</v>
      </c>
      <c r="C173">
        <v>85</v>
      </c>
      <c r="D173">
        <v>3070</v>
      </c>
      <c r="E173">
        <v>16.7</v>
      </c>
      <c r="F173">
        <v>20.8</v>
      </c>
    </row>
    <row r="174" spans="1:6" x14ac:dyDescent="0.25">
      <c r="A174">
        <v>4</v>
      </c>
      <c r="B174">
        <v>140</v>
      </c>
      <c r="C174">
        <v>72</v>
      </c>
      <c r="D174">
        <v>2401</v>
      </c>
      <c r="E174">
        <v>19.5</v>
      </c>
      <c r="F174">
        <v>21</v>
      </c>
    </row>
    <row r="175" spans="1:6" x14ac:dyDescent="0.25">
      <c r="A175">
        <v>4</v>
      </c>
      <c r="B175">
        <v>122</v>
      </c>
      <c r="C175">
        <v>86</v>
      </c>
      <c r="D175">
        <v>2226</v>
      </c>
      <c r="E175">
        <v>16.5</v>
      </c>
      <c r="F175">
        <v>21</v>
      </c>
    </row>
    <row r="176" spans="1:6" x14ac:dyDescent="0.25">
      <c r="A176">
        <v>4</v>
      </c>
      <c r="B176">
        <v>120</v>
      </c>
      <c r="C176">
        <v>87</v>
      </c>
      <c r="D176">
        <v>2979</v>
      </c>
      <c r="E176">
        <v>19.5</v>
      </c>
      <c r="F176">
        <v>21</v>
      </c>
    </row>
    <row r="177" spans="1:6" x14ac:dyDescent="0.25">
      <c r="A177">
        <v>6</v>
      </c>
      <c r="B177">
        <v>200</v>
      </c>
      <c r="C177">
        <v>85</v>
      </c>
      <c r="D177">
        <v>2587</v>
      </c>
      <c r="E177">
        <v>16</v>
      </c>
      <c r="F177">
        <v>21</v>
      </c>
    </row>
    <row r="178" spans="1:6" x14ac:dyDescent="0.25">
      <c r="A178">
        <v>6</v>
      </c>
      <c r="B178">
        <v>199</v>
      </c>
      <c r="C178">
        <v>90</v>
      </c>
      <c r="D178">
        <v>2648</v>
      </c>
      <c r="E178">
        <v>15</v>
      </c>
      <c r="F178">
        <v>21</v>
      </c>
    </row>
    <row r="179" spans="1:6" x14ac:dyDescent="0.25">
      <c r="A179">
        <v>6</v>
      </c>
      <c r="B179">
        <v>155</v>
      </c>
      <c r="C179">
        <v>107</v>
      </c>
      <c r="D179">
        <v>2472</v>
      </c>
      <c r="E179">
        <v>14</v>
      </c>
      <c r="F179">
        <v>21</v>
      </c>
    </row>
    <row r="180" spans="1:6" x14ac:dyDescent="0.25">
      <c r="A180">
        <v>6</v>
      </c>
      <c r="B180">
        <v>231</v>
      </c>
      <c r="C180">
        <v>110</v>
      </c>
      <c r="D180">
        <v>3039</v>
      </c>
      <c r="E180">
        <v>15</v>
      </c>
      <c r="F180">
        <v>21</v>
      </c>
    </row>
    <row r="181" spans="1:6" x14ac:dyDescent="0.25">
      <c r="A181">
        <v>4</v>
      </c>
      <c r="B181">
        <v>134</v>
      </c>
      <c r="C181">
        <v>95</v>
      </c>
      <c r="D181">
        <v>2515</v>
      </c>
      <c r="E181">
        <v>14.8</v>
      </c>
      <c r="F181">
        <v>21.1</v>
      </c>
    </row>
    <row r="182" spans="1:6" x14ac:dyDescent="0.25">
      <c r="A182">
        <v>3</v>
      </c>
      <c r="B182">
        <v>80</v>
      </c>
      <c r="C182">
        <v>110</v>
      </c>
      <c r="D182">
        <v>2720</v>
      </c>
      <c r="E182">
        <v>13.5</v>
      </c>
      <c r="F182">
        <v>21.5</v>
      </c>
    </row>
    <row r="183" spans="1:6" x14ac:dyDescent="0.25">
      <c r="A183">
        <v>4</v>
      </c>
      <c r="B183">
        <v>121</v>
      </c>
      <c r="C183">
        <v>110</v>
      </c>
      <c r="D183">
        <v>2600</v>
      </c>
      <c r="E183">
        <v>12.8</v>
      </c>
      <c r="F183">
        <v>21.5</v>
      </c>
    </row>
    <row r="184" spans="1:6" x14ac:dyDescent="0.25">
      <c r="A184">
        <v>6</v>
      </c>
      <c r="B184">
        <v>231</v>
      </c>
      <c r="C184">
        <v>115</v>
      </c>
      <c r="D184">
        <v>3245</v>
      </c>
      <c r="E184">
        <v>15.4</v>
      </c>
      <c r="F184">
        <v>21.5</v>
      </c>
    </row>
    <row r="185" spans="1:6" x14ac:dyDescent="0.25">
      <c r="A185">
        <v>4</v>
      </c>
      <c r="B185">
        <v>121</v>
      </c>
      <c r="C185">
        <v>115</v>
      </c>
      <c r="D185">
        <v>2795</v>
      </c>
      <c r="E185">
        <v>15.7</v>
      </c>
      <c r="F185">
        <v>21.6</v>
      </c>
    </row>
    <row r="186" spans="1:6" x14ac:dyDescent="0.25">
      <c r="A186">
        <v>4</v>
      </c>
      <c r="B186">
        <v>140</v>
      </c>
      <c r="C186">
        <v>72</v>
      </c>
      <c r="D186">
        <v>2408</v>
      </c>
      <c r="E186">
        <v>19</v>
      </c>
      <c r="F186">
        <v>22</v>
      </c>
    </row>
    <row r="187" spans="1:6" x14ac:dyDescent="0.25">
      <c r="A187">
        <v>4</v>
      </c>
      <c r="B187">
        <v>121</v>
      </c>
      <c r="C187">
        <v>76</v>
      </c>
      <c r="D187">
        <v>2511</v>
      </c>
      <c r="E187">
        <v>18</v>
      </c>
      <c r="F187">
        <v>22</v>
      </c>
    </row>
    <row r="188" spans="1:6" x14ac:dyDescent="0.25">
      <c r="A188">
        <v>4</v>
      </c>
      <c r="B188">
        <v>122</v>
      </c>
      <c r="C188">
        <v>86</v>
      </c>
      <c r="D188">
        <v>2395</v>
      </c>
      <c r="E188">
        <v>16</v>
      </c>
      <c r="F188">
        <v>22</v>
      </c>
    </row>
    <row r="189" spans="1:6" x14ac:dyDescent="0.25">
      <c r="A189">
        <v>4</v>
      </c>
      <c r="B189">
        <v>108</v>
      </c>
      <c r="C189">
        <v>94</v>
      </c>
      <c r="D189">
        <v>2379</v>
      </c>
      <c r="E189">
        <v>16.5</v>
      </c>
      <c r="F189">
        <v>22</v>
      </c>
    </row>
    <row r="190" spans="1:6" x14ac:dyDescent="0.25">
      <c r="A190">
        <v>4</v>
      </c>
      <c r="B190">
        <v>121</v>
      </c>
      <c r="C190">
        <v>98</v>
      </c>
      <c r="D190">
        <v>2945</v>
      </c>
      <c r="E190">
        <v>14.5</v>
      </c>
      <c r="F190">
        <v>22</v>
      </c>
    </row>
    <row r="191" spans="1:6" x14ac:dyDescent="0.25">
      <c r="A191">
        <v>6</v>
      </c>
      <c r="B191">
        <v>198</v>
      </c>
      <c r="C191">
        <v>95</v>
      </c>
      <c r="D191">
        <v>2833</v>
      </c>
      <c r="E191">
        <v>15.5</v>
      </c>
      <c r="F191">
        <v>22</v>
      </c>
    </row>
    <row r="192" spans="1:6" x14ac:dyDescent="0.25">
      <c r="A192">
        <v>6</v>
      </c>
      <c r="B192">
        <v>146</v>
      </c>
      <c r="C192">
        <v>97</v>
      </c>
      <c r="D192">
        <v>2815</v>
      </c>
      <c r="E192">
        <v>14.5</v>
      </c>
      <c r="F192">
        <v>22</v>
      </c>
    </row>
    <row r="193" spans="1:6" x14ac:dyDescent="0.25">
      <c r="A193">
        <v>6</v>
      </c>
      <c r="B193">
        <v>225</v>
      </c>
      <c r="C193">
        <v>100</v>
      </c>
      <c r="D193">
        <v>3233</v>
      </c>
      <c r="E193">
        <v>15.4</v>
      </c>
      <c r="F193">
        <v>22</v>
      </c>
    </row>
    <row r="194" spans="1:6" x14ac:dyDescent="0.25">
      <c r="A194">
        <v>6</v>
      </c>
      <c r="B194">
        <v>250</v>
      </c>
      <c r="C194">
        <v>105</v>
      </c>
      <c r="D194">
        <v>3353</v>
      </c>
      <c r="E194">
        <v>14.5</v>
      </c>
      <c r="F194">
        <v>22</v>
      </c>
    </row>
    <row r="195" spans="1:6" x14ac:dyDescent="0.25">
      <c r="A195">
        <v>6</v>
      </c>
      <c r="B195">
        <v>232</v>
      </c>
      <c r="C195">
        <v>112</v>
      </c>
      <c r="D195">
        <v>2835</v>
      </c>
      <c r="E195">
        <v>14.7</v>
      </c>
      <c r="F195">
        <v>22</v>
      </c>
    </row>
    <row r="196" spans="1:6" x14ac:dyDescent="0.25">
      <c r="A196">
        <v>4</v>
      </c>
      <c r="B196">
        <v>140</v>
      </c>
      <c r="C196">
        <v>88</v>
      </c>
      <c r="D196">
        <v>2890</v>
      </c>
      <c r="E196">
        <v>17.3</v>
      </c>
      <c r="F196">
        <v>22.3</v>
      </c>
    </row>
    <row r="197" spans="1:6" x14ac:dyDescent="0.25">
      <c r="A197">
        <v>6</v>
      </c>
      <c r="B197">
        <v>231</v>
      </c>
      <c r="C197">
        <v>110</v>
      </c>
      <c r="D197">
        <v>3415</v>
      </c>
      <c r="E197">
        <v>15.8</v>
      </c>
      <c r="F197">
        <v>22.4</v>
      </c>
    </row>
    <row r="198" spans="1:6" x14ac:dyDescent="0.25">
      <c r="A198">
        <v>6</v>
      </c>
      <c r="B198">
        <v>232</v>
      </c>
      <c r="C198">
        <v>90</v>
      </c>
      <c r="D198">
        <v>3085</v>
      </c>
      <c r="E198">
        <v>17.600000000000001</v>
      </c>
      <c r="F198">
        <v>22.5</v>
      </c>
    </row>
    <row r="199" spans="1:6" x14ac:dyDescent="0.25">
      <c r="A199">
        <v>4</v>
      </c>
      <c r="B199">
        <v>97</v>
      </c>
      <c r="C199">
        <v>54</v>
      </c>
      <c r="D199">
        <v>2254</v>
      </c>
      <c r="E199">
        <v>23.5</v>
      </c>
      <c r="F199">
        <v>23</v>
      </c>
    </row>
    <row r="200" spans="1:6" x14ac:dyDescent="0.25">
      <c r="A200">
        <v>4</v>
      </c>
      <c r="B200">
        <v>140</v>
      </c>
      <c r="C200">
        <v>78</v>
      </c>
      <c r="D200">
        <v>2592</v>
      </c>
      <c r="E200">
        <v>18.5</v>
      </c>
      <c r="F200">
        <v>23</v>
      </c>
    </row>
    <row r="201" spans="1:6" x14ac:dyDescent="0.25">
      <c r="A201">
        <v>4</v>
      </c>
      <c r="B201">
        <v>140</v>
      </c>
      <c r="C201">
        <v>83</v>
      </c>
      <c r="D201">
        <v>2639</v>
      </c>
      <c r="E201">
        <v>17</v>
      </c>
      <c r="F201">
        <v>23</v>
      </c>
    </row>
    <row r="202" spans="1:6" x14ac:dyDescent="0.25">
      <c r="A202">
        <v>4</v>
      </c>
      <c r="B202">
        <v>122</v>
      </c>
      <c r="C202">
        <v>86</v>
      </c>
      <c r="D202">
        <v>2220</v>
      </c>
      <c r="E202">
        <v>14</v>
      </c>
      <c r="F202">
        <v>23</v>
      </c>
    </row>
    <row r="203" spans="1:6" x14ac:dyDescent="0.25">
      <c r="A203">
        <v>4</v>
      </c>
      <c r="B203">
        <v>120</v>
      </c>
      <c r="C203">
        <v>88</v>
      </c>
      <c r="D203">
        <v>2957</v>
      </c>
      <c r="E203">
        <v>17</v>
      </c>
      <c r="F203">
        <v>23</v>
      </c>
    </row>
    <row r="204" spans="1:6" x14ac:dyDescent="0.25">
      <c r="A204">
        <v>4</v>
      </c>
      <c r="B204">
        <v>115</v>
      </c>
      <c r="C204">
        <v>95</v>
      </c>
      <c r="D204">
        <v>2694</v>
      </c>
      <c r="E204">
        <v>15</v>
      </c>
      <c r="F204">
        <v>23</v>
      </c>
    </row>
    <row r="205" spans="1:6" x14ac:dyDescent="0.25">
      <c r="A205">
        <v>4</v>
      </c>
      <c r="B205">
        <v>120</v>
      </c>
      <c r="C205">
        <v>97</v>
      </c>
      <c r="D205">
        <v>2506</v>
      </c>
      <c r="E205">
        <v>14.5</v>
      </c>
      <c r="F205">
        <v>23</v>
      </c>
    </row>
    <row r="206" spans="1:6" x14ac:dyDescent="0.25">
      <c r="A206">
        <v>6</v>
      </c>
      <c r="B206">
        <v>198</v>
      </c>
      <c r="C206">
        <v>95</v>
      </c>
      <c r="D206">
        <v>2904</v>
      </c>
      <c r="E206">
        <v>16</v>
      </c>
      <c r="F206">
        <v>23</v>
      </c>
    </row>
    <row r="207" spans="1:6" x14ac:dyDescent="0.25">
      <c r="A207">
        <v>8</v>
      </c>
      <c r="B207">
        <v>350</v>
      </c>
      <c r="C207">
        <v>125</v>
      </c>
      <c r="D207">
        <v>3900</v>
      </c>
      <c r="E207">
        <v>17.399999999999999</v>
      </c>
      <c r="F207">
        <v>23</v>
      </c>
    </row>
    <row r="208" spans="1:6" x14ac:dyDescent="0.25">
      <c r="A208">
        <v>4</v>
      </c>
      <c r="B208">
        <v>156</v>
      </c>
      <c r="C208">
        <v>105</v>
      </c>
      <c r="D208">
        <v>2745</v>
      </c>
      <c r="E208">
        <v>16.7</v>
      </c>
      <c r="F208">
        <v>23.2</v>
      </c>
    </row>
    <row r="209" spans="1:6" x14ac:dyDescent="0.25">
      <c r="A209">
        <v>6</v>
      </c>
      <c r="B209">
        <v>173</v>
      </c>
      <c r="C209">
        <v>110</v>
      </c>
      <c r="D209">
        <v>2725</v>
      </c>
      <c r="E209">
        <v>12.6</v>
      </c>
      <c r="F209">
        <v>23.5</v>
      </c>
    </row>
    <row r="210" spans="1:6" x14ac:dyDescent="0.25">
      <c r="A210">
        <v>3</v>
      </c>
      <c r="B210">
        <v>70</v>
      </c>
      <c r="C210">
        <v>100</v>
      </c>
      <c r="D210">
        <v>2420</v>
      </c>
      <c r="E210">
        <v>12.5</v>
      </c>
      <c r="F210">
        <v>23.7</v>
      </c>
    </row>
    <row r="211" spans="1:6" x14ac:dyDescent="0.25">
      <c r="A211">
        <v>4</v>
      </c>
      <c r="B211">
        <v>151</v>
      </c>
      <c r="C211">
        <v>85</v>
      </c>
      <c r="D211">
        <v>2855</v>
      </c>
      <c r="E211">
        <v>17.600000000000001</v>
      </c>
      <c r="F211">
        <v>23.8</v>
      </c>
    </row>
    <row r="212" spans="1:6" x14ac:dyDescent="0.25">
      <c r="A212">
        <v>4</v>
      </c>
      <c r="B212">
        <v>119</v>
      </c>
      <c r="C212">
        <v>97</v>
      </c>
      <c r="D212">
        <v>2405</v>
      </c>
      <c r="E212">
        <v>14.9</v>
      </c>
      <c r="F212">
        <v>23.9</v>
      </c>
    </row>
    <row r="213" spans="1:6" x14ac:dyDescent="0.25">
      <c r="A213">
        <v>8</v>
      </c>
      <c r="B213">
        <v>260</v>
      </c>
      <c r="C213">
        <v>90</v>
      </c>
      <c r="D213">
        <v>3420</v>
      </c>
      <c r="E213">
        <v>22.2</v>
      </c>
      <c r="F213">
        <v>23.9</v>
      </c>
    </row>
    <row r="214" spans="1:6" x14ac:dyDescent="0.25">
      <c r="A214">
        <v>4</v>
      </c>
      <c r="B214">
        <v>116</v>
      </c>
      <c r="C214">
        <v>75</v>
      </c>
      <c r="D214">
        <v>2158</v>
      </c>
      <c r="E214">
        <v>15.5</v>
      </c>
      <c r="F214">
        <v>24</v>
      </c>
    </row>
    <row r="215" spans="1:6" x14ac:dyDescent="0.25">
      <c r="A215">
        <v>4</v>
      </c>
      <c r="B215">
        <v>90</v>
      </c>
      <c r="C215">
        <v>75</v>
      </c>
      <c r="D215">
        <v>2108</v>
      </c>
      <c r="E215">
        <v>15.5</v>
      </c>
      <c r="F215">
        <v>24</v>
      </c>
    </row>
    <row r="216" spans="1:6" x14ac:dyDescent="0.25">
      <c r="A216">
        <v>4</v>
      </c>
      <c r="B216">
        <v>107</v>
      </c>
      <c r="C216">
        <v>90</v>
      </c>
      <c r="D216">
        <v>2430</v>
      </c>
      <c r="E216">
        <v>14.5</v>
      </c>
      <c r="F216">
        <v>24</v>
      </c>
    </row>
    <row r="217" spans="1:6" x14ac:dyDescent="0.25">
      <c r="A217">
        <v>4</v>
      </c>
      <c r="B217">
        <v>140</v>
      </c>
      <c r="C217">
        <v>92</v>
      </c>
      <c r="D217">
        <v>2865</v>
      </c>
      <c r="E217">
        <v>16.399999999999999</v>
      </c>
      <c r="F217">
        <v>24</v>
      </c>
    </row>
    <row r="218" spans="1:6" x14ac:dyDescent="0.25">
      <c r="A218">
        <v>4</v>
      </c>
      <c r="B218">
        <v>113</v>
      </c>
      <c r="C218">
        <v>95</v>
      </c>
      <c r="D218">
        <v>2372</v>
      </c>
      <c r="E218">
        <v>15</v>
      </c>
      <c r="F218">
        <v>24</v>
      </c>
    </row>
    <row r="219" spans="1:6" x14ac:dyDescent="0.25">
      <c r="A219">
        <v>4</v>
      </c>
      <c r="B219">
        <v>113</v>
      </c>
      <c r="C219">
        <v>95</v>
      </c>
      <c r="D219">
        <v>2278</v>
      </c>
      <c r="E219">
        <v>15.5</v>
      </c>
      <c r="F219">
        <v>24</v>
      </c>
    </row>
    <row r="220" spans="1:6" x14ac:dyDescent="0.25">
      <c r="A220">
        <v>4</v>
      </c>
      <c r="B220">
        <v>134</v>
      </c>
      <c r="C220">
        <v>96</v>
      </c>
      <c r="D220">
        <v>2702</v>
      </c>
      <c r="E220">
        <v>13.5</v>
      </c>
      <c r="F220">
        <v>24</v>
      </c>
    </row>
    <row r="221" spans="1:6" x14ac:dyDescent="0.25">
      <c r="A221">
        <v>4</v>
      </c>
      <c r="B221">
        <v>120</v>
      </c>
      <c r="C221">
        <v>97</v>
      </c>
      <c r="D221">
        <v>2489</v>
      </c>
      <c r="E221">
        <v>15</v>
      </c>
      <c r="F221">
        <v>24</v>
      </c>
    </row>
    <row r="222" spans="1:6" x14ac:dyDescent="0.25">
      <c r="A222">
        <v>4</v>
      </c>
      <c r="B222">
        <v>119</v>
      </c>
      <c r="C222">
        <v>97</v>
      </c>
      <c r="D222">
        <v>2545</v>
      </c>
      <c r="E222">
        <v>17</v>
      </c>
      <c r="F222">
        <v>24</v>
      </c>
    </row>
    <row r="223" spans="1:6" x14ac:dyDescent="0.25">
      <c r="A223">
        <v>4</v>
      </c>
      <c r="B223">
        <v>121</v>
      </c>
      <c r="C223">
        <v>110</v>
      </c>
      <c r="D223">
        <v>2660</v>
      </c>
      <c r="E223">
        <v>14</v>
      </c>
      <c r="F223">
        <v>24</v>
      </c>
    </row>
    <row r="224" spans="1:6" x14ac:dyDescent="0.25">
      <c r="A224">
        <v>6</v>
      </c>
      <c r="B224">
        <v>200</v>
      </c>
      <c r="C224">
        <v>81</v>
      </c>
      <c r="D224">
        <v>3012</v>
      </c>
      <c r="E224">
        <v>17.600000000000001</v>
      </c>
      <c r="F224">
        <v>24</v>
      </c>
    </row>
    <row r="225" spans="1:6" x14ac:dyDescent="0.25">
      <c r="A225">
        <v>6</v>
      </c>
      <c r="B225">
        <v>146</v>
      </c>
      <c r="C225">
        <v>120</v>
      </c>
      <c r="D225">
        <v>2930</v>
      </c>
      <c r="E225">
        <v>13.8</v>
      </c>
      <c r="F225">
        <v>24.2</v>
      </c>
    </row>
    <row r="226" spans="1:6" x14ac:dyDescent="0.25">
      <c r="A226">
        <v>4</v>
      </c>
      <c r="B226">
        <v>151</v>
      </c>
      <c r="C226">
        <v>90</v>
      </c>
      <c r="D226">
        <v>3003</v>
      </c>
      <c r="E226">
        <v>20.100000000000001</v>
      </c>
      <c r="F226">
        <v>24.3</v>
      </c>
    </row>
    <row r="227" spans="1:6" x14ac:dyDescent="0.25">
      <c r="A227">
        <v>4</v>
      </c>
      <c r="B227">
        <v>98</v>
      </c>
      <c r="C227">
        <v>60</v>
      </c>
      <c r="D227">
        <v>2164</v>
      </c>
      <c r="E227">
        <v>22.1</v>
      </c>
      <c r="F227">
        <v>24.5</v>
      </c>
    </row>
    <row r="228" spans="1:6" x14ac:dyDescent="0.25">
      <c r="A228">
        <v>4</v>
      </c>
      <c r="B228">
        <v>151</v>
      </c>
      <c r="C228">
        <v>88</v>
      </c>
      <c r="D228">
        <v>2740</v>
      </c>
      <c r="E228">
        <v>16</v>
      </c>
      <c r="F228">
        <v>24.5</v>
      </c>
    </row>
    <row r="229" spans="1:6" x14ac:dyDescent="0.25">
      <c r="A229">
        <v>4</v>
      </c>
      <c r="B229">
        <v>90</v>
      </c>
      <c r="C229">
        <v>71</v>
      </c>
      <c r="D229">
        <v>2223</v>
      </c>
      <c r="E229">
        <v>16.5</v>
      </c>
      <c r="F229">
        <v>25</v>
      </c>
    </row>
    <row r="230" spans="1:6" x14ac:dyDescent="0.25">
      <c r="A230">
        <v>4</v>
      </c>
      <c r="B230">
        <v>140</v>
      </c>
      <c r="C230">
        <v>75</v>
      </c>
      <c r="D230">
        <v>2542</v>
      </c>
      <c r="E230">
        <v>17</v>
      </c>
      <c r="F230">
        <v>25</v>
      </c>
    </row>
    <row r="231" spans="1:6" x14ac:dyDescent="0.25">
      <c r="A231">
        <v>4</v>
      </c>
      <c r="B231">
        <v>97.5</v>
      </c>
      <c r="C231">
        <v>80</v>
      </c>
      <c r="D231">
        <v>2126</v>
      </c>
      <c r="E231">
        <v>17</v>
      </c>
      <c r="F231">
        <v>25</v>
      </c>
    </row>
    <row r="232" spans="1:6" x14ac:dyDescent="0.25">
      <c r="A232">
        <v>4</v>
      </c>
      <c r="B232">
        <v>116</v>
      </c>
      <c r="C232">
        <v>81</v>
      </c>
      <c r="D232">
        <v>2220</v>
      </c>
      <c r="E232">
        <v>16.899999999999999</v>
      </c>
      <c r="F232">
        <v>25</v>
      </c>
    </row>
    <row r="233" spans="1:6" x14ac:dyDescent="0.25">
      <c r="A233">
        <v>4</v>
      </c>
      <c r="B233">
        <v>110</v>
      </c>
      <c r="C233">
        <v>87</v>
      </c>
      <c r="D233">
        <v>2672</v>
      </c>
      <c r="E233">
        <v>17.5</v>
      </c>
      <c r="F233">
        <v>25</v>
      </c>
    </row>
    <row r="234" spans="1:6" x14ac:dyDescent="0.25">
      <c r="A234">
        <v>4</v>
      </c>
      <c r="B234">
        <v>140</v>
      </c>
      <c r="C234">
        <v>92</v>
      </c>
      <c r="D234">
        <v>2572</v>
      </c>
      <c r="E234">
        <v>14.9</v>
      </c>
      <c r="F234">
        <v>25</v>
      </c>
    </row>
    <row r="235" spans="1:6" x14ac:dyDescent="0.25">
      <c r="A235">
        <v>4</v>
      </c>
      <c r="B235">
        <v>104</v>
      </c>
      <c r="C235">
        <v>95</v>
      </c>
      <c r="D235">
        <v>2375</v>
      </c>
      <c r="E235">
        <v>17.5</v>
      </c>
      <c r="F235">
        <v>25</v>
      </c>
    </row>
    <row r="236" spans="1:6" x14ac:dyDescent="0.25">
      <c r="A236">
        <v>4</v>
      </c>
      <c r="B236">
        <v>113</v>
      </c>
      <c r="C236">
        <v>95</v>
      </c>
      <c r="D236">
        <v>2228</v>
      </c>
      <c r="E236">
        <v>14</v>
      </c>
      <c r="F236">
        <v>25</v>
      </c>
    </row>
    <row r="237" spans="1:6" x14ac:dyDescent="0.25">
      <c r="A237">
        <v>4</v>
      </c>
      <c r="B237">
        <v>121</v>
      </c>
      <c r="C237">
        <v>115</v>
      </c>
      <c r="D237">
        <v>2671</v>
      </c>
      <c r="E237">
        <v>13.5</v>
      </c>
      <c r="F237">
        <v>25</v>
      </c>
    </row>
    <row r="238" spans="1:6" x14ac:dyDescent="0.25">
      <c r="A238">
        <v>6</v>
      </c>
      <c r="B238">
        <v>181</v>
      </c>
      <c r="C238">
        <v>110</v>
      </c>
      <c r="D238">
        <v>2945</v>
      </c>
      <c r="E238">
        <v>16.399999999999999</v>
      </c>
      <c r="F238">
        <v>25</v>
      </c>
    </row>
    <row r="239" spans="1:6" x14ac:dyDescent="0.25">
      <c r="A239">
        <v>4</v>
      </c>
      <c r="B239">
        <v>140</v>
      </c>
      <c r="C239">
        <v>88</v>
      </c>
      <c r="D239">
        <v>2720</v>
      </c>
      <c r="E239">
        <v>15.4</v>
      </c>
      <c r="F239">
        <v>25.1</v>
      </c>
    </row>
    <row r="240" spans="1:6" x14ac:dyDescent="0.25">
      <c r="A240">
        <v>5</v>
      </c>
      <c r="B240">
        <v>183</v>
      </c>
      <c r="C240">
        <v>77</v>
      </c>
      <c r="D240">
        <v>3530</v>
      </c>
      <c r="E240">
        <v>20.100000000000001</v>
      </c>
      <c r="F240">
        <v>25.4</v>
      </c>
    </row>
    <row r="241" spans="1:6" x14ac:dyDescent="0.25">
      <c r="A241">
        <v>6</v>
      </c>
      <c r="B241">
        <v>168</v>
      </c>
      <c r="C241">
        <v>116</v>
      </c>
      <c r="D241">
        <v>2900</v>
      </c>
      <c r="E241">
        <v>12.6</v>
      </c>
      <c r="F241">
        <v>25.4</v>
      </c>
    </row>
    <row r="242" spans="1:6" x14ac:dyDescent="0.25">
      <c r="A242">
        <v>4</v>
      </c>
      <c r="B242">
        <v>140</v>
      </c>
      <c r="C242">
        <v>89</v>
      </c>
      <c r="D242">
        <v>2755</v>
      </c>
      <c r="E242">
        <v>15.8</v>
      </c>
      <c r="F242">
        <v>25.5</v>
      </c>
    </row>
    <row r="243" spans="1:6" x14ac:dyDescent="0.25">
      <c r="A243">
        <v>4</v>
      </c>
      <c r="B243">
        <v>122</v>
      </c>
      <c r="C243">
        <v>96</v>
      </c>
      <c r="D243">
        <v>2300</v>
      </c>
      <c r="E243">
        <v>15.5</v>
      </c>
      <c r="F243">
        <v>25.5</v>
      </c>
    </row>
    <row r="244" spans="1:6" x14ac:dyDescent="0.25">
      <c r="A244">
        <v>4</v>
      </c>
      <c r="B244">
        <v>156</v>
      </c>
      <c r="C244">
        <v>92</v>
      </c>
      <c r="D244">
        <v>2620</v>
      </c>
      <c r="E244">
        <v>14.4</v>
      </c>
      <c r="F244">
        <v>25.8</v>
      </c>
    </row>
    <row r="245" spans="1:6" x14ac:dyDescent="0.25">
      <c r="A245">
        <v>4</v>
      </c>
      <c r="B245">
        <v>97</v>
      </c>
      <c r="C245">
        <v>46</v>
      </c>
      <c r="D245">
        <v>1835</v>
      </c>
      <c r="E245">
        <v>20.5</v>
      </c>
      <c r="F245">
        <v>26</v>
      </c>
    </row>
    <row r="246" spans="1:6" x14ac:dyDescent="0.25">
      <c r="A246">
        <v>4</v>
      </c>
      <c r="B246">
        <v>97</v>
      </c>
      <c r="C246">
        <v>46</v>
      </c>
      <c r="D246">
        <v>1950</v>
      </c>
      <c r="E246">
        <v>21</v>
      </c>
      <c r="F246">
        <v>26</v>
      </c>
    </row>
    <row r="247" spans="1:6" x14ac:dyDescent="0.25">
      <c r="A247">
        <v>4</v>
      </c>
      <c r="B247">
        <v>79</v>
      </c>
      <c r="C247">
        <v>67</v>
      </c>
      <c r="D247">
        <v>1963</v>
      </c>
      <c r="E247">
        <v>15.5</v>
      </c>
      <c r="F247">
        <v>26</v>
      </c>
    </row>
    <row r="248" spans="1:6" x14ac:dyDescent="0.25">
      <c r="A248">
        <v>4</v>
      </c>
      <c r="B248">
        <v>96</v>
      </c>
      <c r="C248">
        <v>69</v>
      </c>
      <c r="D248">
        <v>2189</v>
      </c>
      <c r="E248">
        <v>18</v>
      </c>
      <c r="F248">
        <v>26</v>
      </c>
    </row>
    <row r="249" spans="1:6" x14ac:dyDescent="0.25">
      <c r="A249">
        <v>4</v>
      </c>
      <c r="B249">
        <v>91</v>
      </c>
      <c r="C249">
        <v>70</v>
      </c>
      <c r="D249">
        <v>1955</v>
      </c>
      <c r="E249">
        <v>20.5</v>
      </c>
      <c r="F249">
        <v>26</v>
      </c>
    </row>
    <row r="250" spans="1:6" x14ac:dyDescent="0.25">
      <c r="A250">
        <v>4</v>
      </c>
      <c r="B250">
        <v>116</v>
      </c>
      <c r="C250">
        <v>75</v>
      </c>
      <c r="D250">
        <v>2246</v>
      </c>
      <c r="E250">
        <v>14</v>
      </c>
      <c r="F250">
        <v>26</v>
      </c>
    </row>
    <row r="251" spans="1:6" x14ac:dyDescent="0.25">
      <c r="A251">
        <v>4</v>
      </c>
      <c r="B251">
        <v>97</v>
      </c>
      <c r="C251">
        <v>75</v>
      </c>
      <c r="D251">
        <v>2265</v>
      </c>
      <c r="E251">
        <v>18.2</v>
      </c>
      <c r="F251">
        <v>26</v>
      </c>
    </row>
    <row r="252" spans="1:6" x14ac:dyDescent="0.25">
      <c r="A252">
        <v>4</v>
      </c>
      <c r="B252">
        <v>97</v>
      </c>
      <c r="C252">
        <v>78</v>
      </c>
      <c r="D252">
        <v>2300</v>
      </c>
      <c r="E252">
        <v>14.5</v>
      </c>
      <c r="F252">
        <v>26</v>
      </c>
    </row>
    <row r="253" spans="1:6" x14ac:dyDescent="0.25">
      <c r="A253">
        <v>4</v>
      </c>
      <c r="B253">
        <v>98</v>
      </c>
      <c r="C253">
        <v>79</v>
      </c>
      <c r="D253">
        <v>2255</v>
      </c>
      <c r="E253">
        <v>17.7</v>
      </c>
      <c r="F253">
        <v>26</v>
      </c>
    </row>
    <row r="254" spans="1:6" x14ac:dyDescent="0.25">
      <c r="A254">
        <v>4</v>
      </c>
      <c r="B254">
        <v>122</v>
      </c>
      <c r="C254">
        <v>80</v>
      </c>
      <c r="D254">
        <v>2451</v>
      </c>
      <c r="E254">
        <v>16.5</v>
      </c>
      <c r="F254">
        <v>26</v>
      </c>
    </row>
    <row r="255" spans="1:6" x14ac:dyDescent="0.25">
      <c r="A255">
        <v>4</v>
      </c>
      <c r="B255">
        <v>98</v>
      </c>
      <c r="C255">
        <v>90</v>
      </c>
      <c r="D255">
        <v>2265</v>
      </c>
      <c r="E255">
        <v>15.5</v>
      </c>
      <c r="F255">
        <v>26</v>
      </c>
    </row>
    <row r="256" spans="1:6" x14ac:dyDescent="0.25">
      <c r="A256">
        <v>4</v>
      </c>
      <c r="B256">
        <v>156</v>
      </c>
      <c r="C256">
        <v>92</v>
      </c>
      <c r="D256">
        <v>2585</v>
      </c>
      <c r="E256">
        <v>14.5</v>
      </c>
      <c r="F256">
        <v>26</v>
      </c>
    </row>
    <row r="257" spans="1:6" x14ac:dyDescent="0.25">
      <c r="A257">
        <v>4</v>
      </c>
      <c r="B257">
        <v>108</v>
      </c>
      <c r="C257">
        <v>93</v>
      </c>
      <c r="D257">
        <v>2391</v>
      </c>
      <c r="E257">
        <v>15.5</v>
      </c>
      <c r="F257">
        <v>26</v>
      </c>
    </row>
    <row r="258" spans="1:6" x14ac:dyDescent="0.25">
      <c r="A258">
        <v>4</v>
      </c>
      <c r="B258">
        <v>121</v>
      </c>
      <c r="C258">
        <v>113</v>
      </c>
      <c r="D258">
        <v>2234</v>
      </c>
      <c r="E258">
        <v>12.5</v>
      </c>
      <c r="F258">
        <v>26</v>
      </c>
    </row>
    <row r="259" spans="1:6" x14ac:dyDescent="0.25">
      <c r="A259">
        <v>4</v>
      </c>
      <c r="B259">
        <v>140</v>
      </c>
      <c r="C259">
        <v>88</v>
      </c>
      <c r="D259">
        <v>2870</v>
      </c>
      <c r="E259">
        <v>18.100000000000001</v>
      </c>
      <c r="F259">
        <v>26.4</v>
      </c>
    </row>
    <row r="260" spans="1:6" x14ac:dyDescent="0.25">
      <c r="A260">
        <v>4</v>
      </c>
      <c r="B260">
        <v>140</v>
      </c>
      <c r="C260">
        <v>72</v>
      </c>
      <c r="D260">
        <v>2565</v>
      </c>
      <c r="E260">
        <v>13.6</v>
      </c>
      <c r="F260">
        <v>26.5</v>
      </c>
    </row>
    <row r="261" spans="1:6" x14ac:dyDescent="0.25">
      <c r="A261">
        <v>4</v>
      </c>
      <c r="B261">
        <v>151</v>
      </c>
      <c r="C261">
        <v>84</v>
      </c>
      <c r="D261">
        <v>2635</v>
      </c>
      <c r="E261">
        <v>16.399999999999999</v>
      </c>
      <c r="F261">
        <v>26.6</v>
      </c>
    </row>
    <row r="262" spans="1:6" x14ac:dyDescent="0.25">
      <c r="A262">
        <v>8</v>
      </c>
      <c r="B262">
        <v>350</v>
      </c>
      <c r="C262">
        <v>105</v>
      </c>
      <c r="D262">
        <v>3725</v>
      </c>
      <c r="E262">
        <v>19</v>
      </c>
      <c r="F262">
        <v>26.6</v>
      </c>
    </row>
    <row r="263" spans="1:6" x14ac:dyDescent="0.25">
      <c r="A263">
        <v>6</v>
      </c>
      <c r="B263">
        <v>173</v>
      </c>
      <c r="C263">
        <v>115</v>
      </c>
      <c r="D263">
        <v>2700</v>
      </c>
      <c r="E263">
        <v>12.9</v>
      </c>
      <c r="F263">
        <v>26.8</v>
      </c>
    </row>
    <row r="264" spans="1:6" x14ac:dyDescent="0.25">
      <c r="A264">
        <v>4</v>
      </c>
      <c r="B264">
        <v>97</v>
      </c>
      <c r="C264">
        <v>60</v>
      </c>
      <c r="D264">
        <v>1834</v>
      </c>
      <c r="E264">
        <v>19</v>
      </c>
      <c r="F264">
        <v>27</v>
      </c>
    </row>
    <row r="265" spans="1:6" x14ac:dyDescent="0.25">
      <c r="A265">
        <v>4</v>
      </c>
      <c r="B265">
        <v>101</v>
      </c>
      <c r="C265">
        <v>83</v>
      </c>
      <c r="D265">
        <v>2202</v>
      </c>
      <c r="E265">
        <v>15.3</v>
      </c>
      <c r="F265">
        <v>27</v>
      </c>
    </row>
    <row r="266" spans="1:6" x14ac:dyDescent="0.25">
      <c r="A266">
        <v>4</v>
      </c>
      <c r="B266">
        <v>140</v>
      </c>
      <c r="C266">
        <v>86</v>
      </c>
      <c r="D266">
        <v>2790</v>
      </c>
      <c r="E266">
        <v>15.6</v>
      </c>
      <c r="F266">
        <v>27</v>
      </c>
    </row>
    <row r="267" spans="1:6" x14ac:dyDescent="0.25">
      <c r="A267">
        <v>4</v>
      </c>
      <c r="B267">
        <v>97</v>
      </c>
      <c r="C267">
        <v>88</v>
      </c>
      <c r="D267">
        <v>2130</v>
      </c>
      <c r="E267">
        <v>14.5</v>
      </c>
      <c r="F267">
        <v>27</v>
      </c>
    </row>
    <row r="268" spans="1:6" x14ac:dyDescent="0.25">
      <c r="A268">
        <v>4</v>
      </c>
      <c r="B268">
        <v>97</v>
      </c>
      <c r="C268">
        <v>88</v>
      </c>
      <c r="D268">
        <v>2130</v>
      </c>
      <c r="E268">
        <v>14.5</v>
      </c>
      <c r="F268">
        <v>27</v>
      </c>
    </row>
    <row r="269" spans="1:6" x14ac:dyDescent="0.25">
      <c r="A269">
        <v>4</v>
      </c>
      <c r="B269">
        <v>97</v>
      </c>
      <c r="C269">
        <v>88</v>
      </c>
      <c r="D269">
        <v>2100</v>
      </c>
      <c r="E269">
        <v>16.5</v>
      </c>
      <c r="F269">
        <v>27</v>
      </c>
    </row>
    <row r="270" spans="1:6" x14ac:dyDescent="0.25">
      <c r="A270">
        <v>4</v>
      </c>
      <c r="B270">
        <v>112</v>
      </c>
      <c r="C270">
        <v>88</v>
      </c>
      <c r="D270">
        <v>2640</v>
      </c>
      <c r="E270">
        <v>18.600000000000001</v>
      </c>
      <c r="F270">
        <v>27</v>
      </c>
    </row>
    <row r="271" spans="1:6" x14ac:dyDescent="0.25">
      <c r="A271">
        <v>4</v>
      </c>
      <c r="B271">
        <v>151</v>
      </c>
      <c r="C271">
        <v>90</v>
      </c>
      <c r="D271">
        <v>2735</v>
      </c>
      <c r="E271">
        <v>18</v>
      </c>
      <c r="F271">
        <v>27</v>
      </c>
    </row>
    <row r="272" spans="1:6" x14ac:dyDescent="0.25">
      <c r="A272">
        <v>4</v>
      </c>
      <c r="B272">
        <v>151</v>
      </c>
      <c r="C272">
        <v>90</v>
      </c>
      <c r="D272">
        <v>2950</v>
      </c>
      <c r="E272">
        <v>17.3</v>
      </c>
      <c r="F272">
        <v>27</v>
      </c>
    </row>
    <row r="273" spans="1:6" x14ac:dyDescent="0.25">
      <c r="A273">
        <v>4</v>
      </c>
      <c r="B273">
        <v>141</v>
      </c>
      <c r="C273">
        <v>71</v>
      </c>
      <c r="D273">
        <v>3190</v>
      </c>
      <c r="E273">
        <v>24.8</v>
      </c>
      <c r="F273">
        <v>27.2</v>
      </c>
    </row>
    <row r="274" spans="1:6" x14ac:dyDescent="0.25">
      <c r="A274">
        <v>4</v>
      </c>
      <c r="B274">
        <v>135</v>
      </c>
      <c r="C274">
        <v>84</v>
      </c>
      <c r="D274">
        <v>2490</v>
      </c>
      <c r="E274">
        <v>15.7</v>
      </c>
      <c r="F274">
        <v>27.2</v>
      </c>
    </row>
    <row r="275" spans="1:6" x14ac:dyDescent="0.25">
      <c r="A275">
        <v>4</v>
      </c>
      <c r="B275">
        <v>119</v>
      </c>
      <c r="C275">
        <v>97</v>
      </c>
      <c r="D275">
        <v>2300</v>
      </c>
      <c r="E275">
        <v>14.7</v>
      </c>
      <c r="F275">
        <v>27.2</v>
      </c>
    </row>
    <row r="276" spans="1:6" x14ac:dyDescent="0.25">
      <c r="A276">
        <v>4</v>
      </c>
      <c r="B276">
        <v>121</v>
      </c>
      <c r="C276">
        <v>80</v>
      </c>
      <c r="D276">
        <v>2670</v>
      </c>
      <c r="E276">
        <v>15</v>
      </c>
      <c r="F276">
        <v>27.4</v>
      </c>
    </row>
    <row r="277" spans="1:6" x14ac:dyDescent="0.25">
      <c r="A277">
        <v>4</v>
      </c>
      <c r="B277">
        <v>134</v>
      </c>
      <c r="C277">
        <v>95</v>
      </c>
      <c r="D277">
        <v>2560</v>
      </c>
      <c r="E277">
        <v>14.2</v>
      </c>
      <c r="F277">
        <v>27.5</v>
      </c>
    </row>
    <row r="278" spans="1:6" x14ac:dyDescent="0.25">
      <c r="A278">
        <v>4</v>
      </c>
      <c r="B278">
        <v>156</v>
      </c>
      <c r="C278">
        <v>105</v>
      </c>
      <c r="D278">
        <v>2800</v>
      </c>
      <c r="E278">
        <v>14.4</v>
      </c>
      <c r="F278">
        <v>27.9</v>
      </c>
    </row>
    <row r="279" spans="1:6" x14ac:dyDescent="0.25">
      <c r="A279">
        <v>4</v>
      </c>
      <c r="B279">
        <v>90</v>
      </c>
      <c r="C279">
        <v>75</v>
      </c>
      <c r="D279">
        <v>2125</v>
      </c>
      <c r="E279">
        <v>14.5</v>
      </c>
      <c r="F279">
        <v>28</v>
      </c>
    </row>
    <row r="280" spans="1:6" x14ac:dyDescent="0.25">
      <c r="A280">
        <v>4</v>
      </c>
      <c r="B280">
        <v>97</v>
      </c>
      <c r="C280">
        <v>75</v>
      </c>
      <c r="D280">
        <v>2155</v>
      </c>
      <c r="E280">
        <v>16.399999999999999</v>
      </c>
      <c r="F280">
        <v>28</v>
      </c>
    </row>
    <row r="281" spans="1:6" x14ac:dyDescent="0.25">
      <c r="A281">
        <v>4</v>
      </c>
      <c r="B281">
        <v>120</v>
      </c>
      <c r="C281">
        <v>79</v>
      </c>
      <c r="D281">
        <v>2625</v>
      </c>
      <c r="E281">
        <v>18.600000000000001</v>
      </c>
      <c r="F281">
        <v>28</v>
      </c>
    </row>
    <row r="282" spans="1:6" x14ac:dyDescent="0.25">
      <c r="A282">
        <v>4</v>
      </c>
      <c r="B282">
        <v>98</v>
      </c>
      <c r="C282">
        <v>80</v>
      </c>
      <c r="D282">
        <v>2164</v>
      </c>
      <c r="E282">
        <v>15</v>
      </c>
      <c r="F282">
        <v>28</v>
      </c>
    </row>
    <row r="283" spans="1:6" x14ac:dyDescent="0.25">
      <c r="A283">
        <v>4</v>
      </c>
      <c r="B283">
        <v>107</v>
      </c>
      <c r="C283">
        <v>86</v>
      </c>
      <c r="D283">
        <v>2464</v>
      </c>
      <c r="E283">
        <v>15.5</v>
      </c>
      <c r="F283">
        <v>28</v>
      </c>
    </row>
    <row r="284" spans="1:6" x14ac:dyDescent="0.25">
      <c r="A284">
        <v>4</v>
      </c>
      <c r="B284">
        <v>112</v>
      </c>
      <c r="C284">
        <v>88</v>
      </c>
      <c r="D284">
        <v>2605</v>
      </c>
      <c r="E284">
        <v>19.600000000000001</v>
      </c>
      <c r="F284">
        <v>28</v>
      </c>
    </row>
    <row r="285" spans="1:6" x14ac:dyDescent="0.25">
      <c r="A285">
        <v>4</v>
      </c>
      <c r="B285">
        <v>140</v>
      </c>
      <c r="C285">
        <v>90</v>
      </c>
      <c r="D285">
        <v>2264</v>
      </c>
      <c r="E285">
        <v>15.5</v>
      </c>
      <c r="F285">
        <v>28</v>
      </c>
    </row>
    <row r="286" spans="1:6" x14ac:dyDescent="0.25">
      <c r="A286">
        <v>4</v>
      </c>
      <c r="B286">
        <v>116</v>
      </c>
      <c r="C286">
        <v>90</v>
      </c>
      <c r="D286">
        <v>2123</v>
      </c>
      <c r="E286">
        <v>14</v>
      </c>
      <c r="F286">
        <v>28</v>
      </c>
    </row>
    <row r="287" spans="1:6" x14ac:dyDescent="0.25">
      <c r="A287">
        <v>4</v>
      </c>
      <c r="B287">
        <v>151</v>
      </c>
      <c r="C287">
        <v>90</v>
      </c>
      <c r="D287">
        <v>2678</v>
      </c>
      <c r="E287">
        <v>16.5</v>
      </c>
      <c r="F287">
        <v>28</v>
      </c>
    </row>
    <row r="288" spans="1:6" x14ac:dyDescent="0.25">
      <c r="A288">
        <v>4</v>
      </c>
      <c r="B288">
        <v>97</v>
      </c>
      <c r="C288">
        <v>92</v>
      </c>
      <c r="D288">
        <v>2288</v>
      </c>
      <c r="E288">
        <v>17</v>
      </c>
      <c r="F288">
        <v>28</v>
      </c>
    </row>
    <row r="289" spans="1:6" x14ac:dyDescent="0.25">
      <c r="A289">
        <v>4</v>
      </c>
      <c r="B289">
        <v>141</v>
      </c>
      <c r="C289">
        <v>80</v>
      </c>
      <c r="D289">
        <v>3230</v>
      </c>
      <c r="E289">
        <v>20.399999999999999</v>
      </c>
      <c r="F289">
        <v>28.1</v>
      </c>
    </row>
    <row r="290" spans="1:6" x14ac:dyDescent="0.25">
      <c r="A290">
        <v>4</v>
      </c>
      <c r="B290">
        <v>151</v>
      </c>
      <c r="C290">
        <v>90</v>
      </c>
      <c r="D290">
        <v>2670</v>
      </c>
      <c r="E290">
        <v>16</v>
      </c>
      <c r="F290">
        <v>28.4</v>
      </c>
    </row>
    <row r="291" spans="1:6" x14ac:dyDescent="0.25">
      <c r="A291">
        <v>6</v>
      </c>
      <c r="B291">
        <v>173</v>
      </c>
      <c r="C291">
        <v>115</v>
      </c>
      <c r="D291">
        <v>2595</v>
      </c>
      <c r="E291">
        <v>11.3</v>
      </c>
      <c r="F291">
        <v>28.8</v>
      </c>
    </row>
    <row r="292" spans="1:6" x14ac:dyDescent="0.25">
      <c r="A292">
        <v>4</v>
      </c>
      <c r="B292">
        <v>68</v>
      </c>
      <c r="C292">
        <v>49</v>
      </c>
      <c r="D292">
        <v>1867</v>
      </c>
      <c r="E292">
        <v>19.5</v>
      </c>
      <c r="F292">
        <v>29</v>
      </c>
    </row>
    <row r="293" spans="1:6" x14ac:dyDescent="0.25">
      <c r="A293">
        <v>4</v>
      </c>
      <c r="B293">
        <v>85</v>
      </c>
      <c r="C293">
        <v>52</v>
      </c>
      <c r="D293">
        <v>2035</v>
      </c>
      <c r="E293">
        <v>22.2</v>
      </c>
      <c r="F293">
        <v>29</v>
      </c>
    </row>
    <row r="294" spans="1:6" x14ac:dyDescent="0.25">
      <c r="A294">
        <v>4</v>
      </c>
      <c r="B294">
        <v>90</v>
      </c>
      <c r="C294">
        <v>70</v>
      </c>
      <c r="D294">
        <v>1937</v>
      </c>
      <c r="E294">
        <v>14</v>
      </c>
      <c r="F294">
        <v>29</v>
      </c>
    </row>
    <row r="295" spans="1:6" x14ac:dyDescent="0.25">
      <c r="A295">
        <v>4</v>
      </c>
      <c r="B295">
        <v>90</v>
      </c>
      <c r="C295">
        <v>70</v>
      </c>
      <c r="D295">
        <v>1937</v>
      </c>
      <c r="E295">
        <v>14.2</v>
      </c>
      <c r="F295">
        <v>29</v>
      </c>
    </row>
    <row r="296" spans="1:6" x14ac:dyDescent="0.25">
      <c r="A296">
        <v>4</v>
      </c>
      <c r="B296">
        <v>97</v>
      </c>
      <c r="C296">
        <v>75</v>
      </c>
      <c r="D296">
        <v>2171</v>
      </c>
      <c r="E296">
        <v>16</v>
      </c>
      <c r="F296">
        <v>29</v>
      </c>
    </row>
    <row r="297" spans="1:6" x14ac:dyDescent="0.25">
      <c r="A297">
        <v>4</v>
      </c>
      <c r="B297">
        <v>97</v>
      </c>
      <c r="C297">
        <v>78</v>
      </c>
      <c r="D297">
        <v>1940</v>
      </c>
      <c r="E297">
        <v>14.5</v>
      </c>
      <c r="F297">
        <v>29</v>
      </c>
    </row>
    <row r="298" spans="1:6" x14ac:dyDescent="0.25">
      <c r="A298">
        <v>4</v>
      </c>
      <c r="B298">
        <v>98</v>
      </c>
      <c r="C298">
        <v>83</v>
      </c>
      <c r="D298">
        <v>2219</v>
      </c>
      <c r="E298">
        <v>16.5</v>
      </c>
      <c r="F298">
        <v>29</v>
      </c>
    </row>
    <row r="299" spans="1:6" x14ac:dyDescent="0.25">
      <c r="A299">
        <v>4</v>
      </c>
      <c r="B299">
        <v>135</v>
      </c>
      <c r="C299">
        <v>84</v>
      </c>
      <c r="D299">
        <v>2525</v>
      </c>
      <c r="E299">
        <v>16</v>
      </c>
      <c r="F299">
        <v>29</v>
      </c>
    </row>
    <row r="300" spans="1:6" x14ac:dyDescent="0.25">
      <c r="A300">
        <v>4</v>
      </c>
      <c r="B300">
        <v>98</v>
      </c>
      <c r="C300">
        <v>68</v>
      </c>
      <c r="D300">
        <v>2135</v>
      </c>
      <c r="E300">
        <v>16.600000000000001</v>
      </c>
      <c r="F300">
        <v>29.5</v>
      </c>
    </row>
    <row r="301" spans="1:6" x14ac:dyDescent="0.25">
      <c r="A301">
        <v>4</v>
      </c>
      <c r="B301">
        <v>97</v>
      </c>
      <c r="C301">
        <v>71</v>
      </c>
      <c r="D301">
        <v>1825</v>
      </c>
      <c r="E301">
        <v>12.2</v>
      </c>
      <c r="F301">
        <v>29.5</v>
      </c>
    </row>
    <row r="302" spans="1:6" x14ac:dyDescent="0.25">
      <c r="A302">
        <v>4</v>
      </c>
      <c r="B302">
        <v>89</v>
      </c>
      <c r="C302">
        <v>62</v>
      </c>
      <c r="D302">
        <v>1845</v>
      </c>
      <c r="E302">
        <v>15.3</v>
      </c>
      <c r="F302">
        <v>29.8</v>
      </c>
    </row>
    <row r="303" spans="1:6" x14ac:dyDescent="0.25">
      <c r="A303">
        <v>4</v>
      </c>
      <c r="B303">
        <v>134</v>
      </c>
      <c r="C303">
        <v>90</v>
      </c>
      <c r="D303">
        <v>2711</v>
      </c>
      <c r="E303">
        <v>15.5</v>
      </c>
      <c r="F303">
        <v>29.8</v>
      </c>
    </row>
    <row r="304" spans="1:6" x14ac:dyDescent="0.25">
      <c r="A304">
        <v>4</v>
      </c>
      <c r="B304">
        <v>98</v>
      </c>
      <c r="C304">
        <v>65</v>
      </c>
      <c r="D304">
        <v>2380</v>
      </c>
      <c r="E304">
        <v>20.7</v>
      </c>
      <c r="F304">
        <v>29.9</v>
      </c>
    </row>
    <row r="305" spans="1:6" x14ac:dyDescent="0.25">
      <c r="A305">
        <v>4</v>
      </c>
      <c r="B305">
        <v>97</v>
      </c>
      <c r="C305">
        <v>67</v>
      </c>
      <c r="D305">
        <v>1985</v>
      </c>
      <c r="E305">
        <v>16.399999999999999</v>
      </c>
      <c r="F305">
        <v>30</v>
      </c>
    </row>
    <row r="306" spans="1:6" x14ac:dyDescent="0.25">
      <c r="A306">
        <v>4</v>
      </c>
      <c r="B306">
        <v>146</v>
      </c>
      <c r="C306">
        <v>67</v>
      </c>
      <c r="D306">
        <v>3250</v>
      </c>
      <c r="E306">
        <v>21.8</v>
      </c>
      <c r="F306">
        <v>30</v>
      </c>
    </row>
    <row r="307" spans="1:6" x14ac:dyDescent="0.25">
      <c r="A307">
        <v>4</v>
      </c>
      <c r="B307">
        <v>98</v>
      </c>
      <c r="C307">
        <v>68</v>
      </c>
      <c r="D307">
        <v>2155</v>
      </c>
      <c r="E307">
        <v>16.5</v>
      </c>
      <c r="F307">
        <v>30</v>
      </c>
    </row>
    <row r="308" spans="1:6" x14ac:dyDescent="0.25">
      <c r="A308">
        <v>4</v>
      </c>
      <c r="B308">
        <v>79</v>
      </c>
      <c r="C308">
        <v>70</v>
      </c>
      <c r="D308">
        <v>2074</v>
      </c>
      <c r="E308">
        <v>19.5</v>
      </c>
      <c r="F308">
        <v>30</v>
      </c>
    </row>
    <row r="309" spans="1:6" x14ac:dyDescent="0.25">
      <c r="A309">
        <v>4</v>
      </c>
      <c r="B309">
        <v>88</v>
      </c>
      <c r="C309">
        <v>76</v>
      </c>
      <c r="D309">
        <v>2065</v>
      </c>
      <c r="E309">
        <v>14.5</v>
      </c>
      <c r="F309">
        <v>30</v>
      </c>
    </row>
    <row r="310" spans="1:6" x14ac:dyDescent="0.25">
      <c r="A310">
        <v>4</v>
      </c>
      <c r="B310">
        <v>111</v>
      </c>
      <c r="C310">
        <v>80</v>
      </c>
      <c r="D310">
        <v>2155</v>
      </c>
      <c r="E310">
        <v>14.8</v>
      </c>
      <c r="F310">
        <v>30</v>
      </c>
    </row>
    <row r="311" spans="1:6" x14ac:dyDescent="0.25">
      <c r="A311">
        <v>4</v>
      </c>
      <c r="B311">
        <v>135</v>
      </c>
      <c r="C311">
        <v>84</v>
      </c>
      <c r="D311">
        <v>2385</v>
      </c>
      <c r="E311">
        <v>12.9</v>
      </c>
      <c r="F311">
        <v>30</v>
      </c>
    </row>
    <row r="312" spans="1:6" x14ac:dyDescent="0.25">
      <c r="A312">
        <v>4</v>
      </c>
      <c r="B312">
        <v>98</v>
      </c>
      <c r="C312">
        <v>63</v>
      </c>
      <c r="D312">
        <v>2051</v>
      </c>
      <c r="E312">
        <v>17</v>
      </c>
      <c r="F312">
        <v>30.5</v>
      </c>
    </row>
    <row r="313" spans="1:6" x14ac:dyDescent="0.25">
      <c r="A313">
        <v>4</v>
      </c>
      <c r="B313">
        <v>97</v>
      </c>
      <c r="C313">
        <v>78</v>
      </c>
      <c r="D313">
        <v>2190</v>
      </c>
      <c r="E313">
        <v>14.1</v>
      </c>
      <c r="F313">
        <v>30.5</v>
      </c>
    </row>
    <row r="314" spans="1:6" x14ac:dyDescent="0.25">
      <c r="A314">
        <v>6</v>
      </c>
      <c r="B314">
        <v>145</v>
      </c>
      <c r="C314">
        <v>76</v>
      </c>
      <c r="D314">
        <v>3160</v>
      </c>
      <c r="E314">
        <v>19.600000000000001</v>
      </c>
      <c r="F314">
        <v>30.7</v>
      </c>
    </row>
    <row r="315" spans="1:6" x14ac:dyDescent="0.25">
      <c r="A315">
        <v>4</v>
      </c>
      <c r="B315">
        <v>105</v>
      </c>
      <c r="C315">
        <v>75</v>
      </c>
      <c r="D315">
        <v>2230</v>
      </c>
      <c r="E315">
        <v>14.5</v>
      </c>
      <c r="F315">
        <v>30.9</v>
      </c>
    </row>
    <row r="316" spans="1:6" x14ac:dyDescent="0.25">
      <c r="A316">
        <v>4</v>
      </c>
      <c r="B316">
        <v>76</v>
      </c>
      <c r="C316">
        <v>52</v>
      </c>
      <c r="D316">
        <v>1649</v>
      </c>
      <c r="E316">
        <v>16.5</v>
      </c>
      <c r="F316">
        <v>31</v>
      </c>
    </row>
    <row r="317" spans="1:6" x14ac:dyDescent="0.25">
      <c r="A317">
        <v>4</v>
      </c>
      <c r="B317">
        <v>71</v>
      </c>
      <c r="C317">
        <v>65</v>
      </c>
      <c r="D317">
        <v>1773</v>
      </c>
      <c r="E317">
        <v>19</v>
      </c>
      <c r="F317">
        <v>31</v>
      </c>
    </row>
    <row r="318" spans="1:6" x14ac:dyDescent="0.25">
      <c r="A318">
        <v>4</v>
      </c>
      <c r="B318">
        <v>79</v>
      </c>
      <c r="C318">
        <v>67</v>
      </c>
      <c r="D318">
        <v>1950</v>
      </c>
      <c r="E318">
        <v>19</v>
      </c>
      <c r="F318">
        <v>31</v>
      </c>
    </row>
    <row r="319" spans="1:6" x14ac:dyDescent="0.25">
      <c r="A319">
        <v>4</v>
      </c>
      <c r="B319">
        <v>79</v>
      </c>
      <c r="C319">
        <v>67</v>
      </c>
      <c r="D319">
        <v>2000</v>
      </c>
      <c r="E319">
        <v>16</v>
      </c>
      <c r="F319">
        <v>31</v>
      </c>
    </row>
    <row r="320" spans="1:6" x14ac:dyDescent="0.25">
      <c r="A320">
        <v>4</v>
      </c>
      <c r="B320">
        <v>91</v>
      </c>
      <c r="C320">
        <v>68</v>
      </c>
      <c r="D320">
        <v>1970</v>
      </c>
      <c r="E320">
        <v>17.600000000000001</v>
      </c>
      <c r="F320">
        <v>31</v>
      </c>
    </row>
    <row r="321" spans="1:6" x14ac:dyDescent="0.25">
      <c r="A321">
        <v>4</v>
      </c>
      <c r="B321">
        <v>119</v>
      </c>
      <c r="C321">
        <v>82</v>
      </c>
      <c r="D321">
        <v>2720</v>
      </c>
      <c r="E321">
        <v>19.399999999999999</v>
      </c>
      <c r="F321">
        <v>31</v>
      </c>
    </row>
    <row r="322" spans="1:6" x14ac:dyDescent="0.25">
      <c r="A322">
        <v>4</v>
      </c>
      <c r="B322">
        <v>112</v>
      </c>
      <c r="C322">
        <v>85</v>
      </c>
      <c r="D322">
        <v>2575</v>
      </c>
      <c r="E322">
        <v>16.2</v>
      </c>
      <c r="F322">
        <v>31</v>
      </c>
    </row>
    <row r="323" spans="1:6" x14ac:dyDescent="0.25">
      <c r="A323">
        <v>4</v>
      </c>
      <c r="B323">
        <v>120</v>
      </c>
      <c r="C323">
        <v>75</v>
      </c>
      <c r="D323">
        <v>2542</v>
      </c>
      <c r="E323">
        <v>17.5</v>
      </c>
      <c r="F323">
        <v>31.3</v>
      </c>
    </row>
    <row r="324" spans="1:6" x14ac:dyDescent="0.25">
      <c r="A324">
        <v>4</v>
      </c>
      <c r="B324">
        <v>98</v>
      </c>
      <c r="C324">
        <v>68</v>
      </c>
      <c r="D324">
        <v>2045</v>
      </c>
      <c r="E324">
        <v>18.5</v>
      </c>
      <c r="F324">
        <v>31.5</v>
      </c>
    </row>
    <row r="325" spans="1:6" x14ac:dyDescent="0.25">
      <c r="A325">
        <v>4</v>
      </c>
      <c r="B325">
        <v>89</v>
      </c>
      <c r="C325">
        <v>71</v>
      </c>
      <c r="D325">
        <v>1990</v>
      </c>
      <c r="E325">
        <v>14.9</v>
      </c>
      <c r="F325">
        <v>31.5</v>
      </c>
    </row>
    <row r="326" spans="1:6" x14ac:dyDescent="0.25">
      <c r="A326">
        <v>4</v>
      </c>
      <c r="B326">
        <v>120</v>
      </c>
      <c r="C326">
        <v>74</v>
      </c>
      <c r="D326">
        <v>2635</v>
      </c>
      <c r="E326">
        <v>18.3</v>
      </c>
      <c r="F326">
        <v>31.6</v>
      </c>
    </row>
    <row r="327" spans="1:6" x14ac:dyDescent="0.25">
      <c r="A327">
        <v>4</v>
      </c>
      <c r="B327">
        <v>85</v>
      </c>
      <c r="C327">
        <v>65</v>
      </c>
      <c r="D327">
        <v>2020</v>
      </c>
      <c r="E327">
        <v>19.2</v>
      </c>
      <c r="F327">
        <v>31.8</v>
      </c>
    </row>
    <row r="328" spans="1:6" x14ac:dyDescent="0.25">
      <c r="A328">
        <v>4</v>
      </c>
      <c r="B328">
        <v>89</v>
      </c>
      <c r="C328">
        <v>71</v>
      </c>
      <c r="D328">
        <v>1925</v>
      </c>
      <c r="E328">
        <v>14</v>
      </c>
      <c r="F328">
        <v>31.9</v>
      </c>
    </row>
    <row r="329" spans="1:6" x14ac:dyDescent="0.25">
      <c r="A329">
        <v>4</v>
      </c>
      <c r="B329">
        <v>83</v>
      </c>
      <c r="C329">
        <v>61</v>
      </c>
      <c r="D329">
        <v>2003</v>
      </c>
      <c r="E329">
        <v>19</v>
      </c>
      <c r="F329">
        <v>32</v>
      </c>
    </row>
    <row r="330" spans="1:6" x14ac:dyDescent="0.25">
      <c r="A330">
        <v>4</v>
      </c>
      <c r="B330">
        <v>71</v>
      </c>
      <c r="C330">
        <v>65</v>
      </c>
      <c r="D330">
        <v>1836</v>
      </c>
      <c r="E330">
        <v>21</v>
      </c>
      <c r="F330">
        <v>32</v>
      </c>
    </row>
    <row r="331" spans="1:6" x14ac:dyDescent="0.25">
      <c r="A331">
        <v>4</v>
      </c>
      <c r="B331">
        <v>91</v>
      </c>
      <c r="C331">
        <v>67</v>
      </c>
      <c r="D331">
        <v>1965</v>
      </c>
      <c r="E331">
        <v>15.7</v>
      </c>
      <c r="F331">
        <v>32</v>
      </c>
    </row>
    <row r="332" spans="1:6" x14ac:dyDescent="0.25">
      <c r="A332">
        <v>4</v>
      </c>
      <c r="B332">
        <v>85</v>
      </c>
      <c r="C332">
        <v>70</v>
      </c>
      <c r="D332">
        <v>1990</v>
      </c>
      <c r="E332">
        <v>17</v>
      </c>
      <c r="F332">
        <v>32</v>
      </c>
    </row>
    <row r="333" spans="1:6" x14ac:dyDescent="0.25">
      <c r="A333">
        <v>4</v>
      </c>
      <c r="B333">
        <v>135</v>
      </c>
      <c r="C333">
        <v>84</v>
      </c>
      <c r="D333">
        <v>2295</v>
      </c>
      <c r="E333">
        <v>11.6</v>
      </c>
      <c r="F333">
        <v>32</v>
      </c>
    </row>
    <row r="334" spans="1:6" x14ac:dyDescent="0.25">
      <c r="A334">
        <v>4</v>
      </c>
      <c r="B334">
        <v>144</v>
      </c>
      <c r="C334">
        <v>96</v>
      </c>
      <c r="D334">
        <v>2665</v>
      </c>
      <c r="E334">
        <v>13.9</v>
      </c>
      <c r="F334">
        <v>32</v>
      </c>
    </row>
    <row r="335" spans="1:6" x14ac:dyDescent="0.25">
      <c r="A335">
        <v>4</v>
      </c>
      <c r="B335">
        <v>98</v>
      </c>
      <c r="C335">
        <v>70</v>
      </c>
      <c r="D335">
        <v>2120</v>
      </c>
      <c r="E335">
        <v>15.5</v>
      </c>
      <c r="F335">
        <v>32.1</v>
      </c>
    </row>
    <row r="336" spans="1:6" x14ac:dyDescent="0.25">
      <c r="A336">
        <v>4</v>
      </c>
      <c r="B336">
        <v>108</v>
      </c>
      <c r="C336">
        <v>75</v>
      </c>
      <c r="D336">
        <v>2265</v>
      </c>
      <c r="E336">
        <v>15.2</v>
      </c>
      <c r="F336">
        <v>32.200000000000003</v>
      </c>
    </row>
    <row r="337" spans="1:6" x14ac:dyDescent="0.25">
      <c r="A337">
        <v>4</v>
      </c>
      <c r="B337">
        <v>97</v>
      </c>
      <c r="C337">
        <v>67</v>
      </c>
      <c r="D337">
        <v>2065</v>
      </c>
      <c r="E337">
        <v>17.8</v>
      </c>
      <c r="F337">
        <v>32.299999999999997</v>
      </c>
    </row>
    <row r="338" spans="1:6" x14ac:dyDescent="0.25">
      <c r="A338">
        <v>4</v>
      </c>
      <c r="B338">
        <v>107</v>
      </c>
      <c r="C338">
        <v>72</v>
      </c>
      <c r="D338">
        <v>2290</v>
      </c>
      <c r="E338">
        <v>17</v>
      </c>
      <c r="F338">
        <v>32.4</v>
      </c>
    </row>
    <row r="339" spans="1:6" x14ac:dyDescent="0.25">
      <c r="A339">
        <v>4</v>
      </c>
      <c r="B339">
        <v>108</v>
      </c>
      <c r="C339">
        <v>75</v>
      </c>
      <c r="D339">
        <v>2350</v>
      </c>
      <c r="E339">
        <v>16.8</v>
      </c>
      <c r="F339">
        <v>32.4</v>
      </c>
    </row>
    <row r="340" spans="1:6" x14ac:dyDescent="0.25">
      <c r="A340">
        <v>6</v>
      </c>
      <c r="B340">
        <v>168</v>
      </c>
      <c r="C340">
        <v>132</v>
      </c>
      <c r="D340">
        <v>2910</v>
      </c>
      <c r="E340">
        <v>11.4</v>
      </c>
      <c r="F340">
        <v>32.700000000000003</v>
      </c>
    </row>
    <row r="341" spans="1:6" x14ac:dyDescent="0.25">
      <c r="A341">
        <v>4</v>
      </c>
      <c r="B341">
        <v>78</v>
      </c>
      <c r="C341">
        <v>52</v>
      </c>
      <c r="D341">
        <v>1985</v>
      </c>
      <c r="E341">
        <v>19.399999999999999</v>
      </c>
      <c r="F341">
        <v>32.799999999999997</v>
      </c>
    </row>
    <row r="342" spans="1:6" x14ac:dyDescent="0.25">
      <c r="A342">
        <v>4</v>
      </c>
      <c r="B342">
        <v>119</v>
      </c>
      <c r="C342">
        <v>100</v>
      </c>
      <c r="D342">
        <v>2615</v>
      </c>
      <c r="E342">
        <v>14.8</v>
      </c>
      <c r="F342">
        <v>32.9</v>
      </c>
    </row>
    <row r="343" spans="1:6" x14ac:dyDescent="0.25">
      <c r="A343">
        <v>4</v>
      </c>
      <c r="B343">
        <v>91</v>
      </c>
      <c r="C343">
        <v>53</v>
      </c>
      <c r="D343">
        <v>1795</v>
      </c>
      <c r="E343">
        <v>17.5</v>
      </c>
      <c r="F343">
        <v>33</v>
      </c>
    </row>
    <row r="344" spans="1:6" x14ac:dyDescent="0.25">
      <c r="A344">
        <v>4</v>
      </c>
      <c r="B344">
        <v>91</v>
      </c>
      <c r="C344">
        <v>53</v>
      </c>
      <c r="D344">
        <v>1795</v>
      </c>
      <c r="E344">
        <v>17.399999999999999</v>
      </c>
      <c r="F344">
        <v>33</v>
      </c>
    </row>
    <row r="345" spans="1:6" x14ac:dyDescent="0.25">
      <c r="A345">
        <v>4</v>
      </c>
      <c r="B345">
        <v>105</v>
      </c>
      <c r="C345">
        <v>74</v>
      </c>
      <c r="D345">
        <v>2190</v>
      </c>
      <c r="E345">
        <v>14.2</v>
      </c>
      <c r="F345">
        <v>33</v>
      </c>
    </row>
    <row r="346" spans="1:6" x14ac:dyDescent="0.25">
      <c r="A346">
        <v>4</v>
      </c>
      <c r="B346">
        <v>85</v>
      </c>
      <c r="C346">
        <v>70</v>
      </c>
      <c r="D346">
        <v>1945</v>
      </c>
      <c r="E346">
        <v>16.8</v>
      </c>
      <c r="F346">
        <v>33.5</v>
      </c>
    </row>
    <row r="347" spans="1:6" x14ac:dyDescent="0.25">
      <c r="A347">
        <v>4</v>
      </c>
      <c r="B347">
        <v>98</v>
      </c>
      <c r="C347">
        <v>83</v>
      </c>
      <c r="D347">
        <v>2075</v>
      </c>
      <c r="E347">
        <v>15.9</v>
      </c>
      <c r="F347">
        <v>33.5</v>
      </c>
    </row>
    <row r="348" spans="1:6" x14ac:dyDescent="0.25">
      <c r="A348">
        <v>4</v>
      </c>
      <c r="B348">
        <v>151</v>
      </c>
      <c r="C348">
        <v>90</v>
      </c>
      <c r="D348">
        <v>2556</v>
      </c>
      <c r="E348">
        <v>13.2</v>
      </c>
      <c r="F348">
        <v>33.5</v>
      </c>
    </row>
    <row r="349" spans="1:6" x14ac:dyDescent="0.25">
      <c r="A349">
        <v>4</v>
      </c>
      <c r="B349">
        <v>107</v>
      </c>
      <c r="C349">
        <v>75</v>
      </c>
      <c r="D349">
        <v>2210</v>
      </c>
      <c r="E349">
        <v>14.4</v>
      </c>
      <c r="F349">
        <v>33.700000000000003</v>
      </c>
    </row>
    <row r="350" spans="1:6" x14ac:dyDescent="0.25">
      <c r="A350">
        <v>4</v>
      </c>
      <c r="B350">
        <v>97</v>
      </c>
      <c r="C350">
        <v>67</v>
      </c>
      <c r="D350">
        <v>2145</v>
      </c>
      <c r="E350">
        <v>18</v>
      </c>
      <c r="F350">
        <v>33.799999999999997</v>
      </c>
    </row>
    <row r="351" spans="1:6" x14ac:dyDescent="0.25">
      <c r="A351">
        <v>4</v>
      </c>
      <c r="B351">
        <v>108</v>
      </c>
      <c r="C351">
        <v>70</v>
      </c>
      <c r="D351">
        <v>2245</v>
      </c>
      <c r="E351">
        <v>16.899999999999999</v>
      </c>
      <c r="F351">
        <v>34</v>
      </c>
    </row>
    <row r="352" spans="1:6" x14ac:dyDescent="0.25">
      <c r="A352">
        <v>4</v>
      </c>
      <c r="B352">
        <v>112</v>
      </c>
      <c r="C352">
        <v>88</v>
      </c>
      <c r="D352">
        <v>2395</v>
      </c>
      <c r="E352">
        <v>18</v>
      </c>
      <c r="F352">
        <v>34</v>
      </c>
    </row>
    <row r="353" spans="1:6" x14ac:dyDescent="0.25">
      <c r="A353">
        <v>4</v>
      </c>
      <c r="B353">
        <v>86</v>
      </c>
      <c r="C353">
        <v>65</v>
      </c>
      <c r="D353">
        <v>1975</v>
      </c>
      <c r="E353">
        <v>15.2</v>
      </c>
      <c r="F353">
        <v>34.1</v>
      </c>
    </row>
    <row r="354" spans="1:6" x14ac:dyDescent="0.25">
      <c r="A354">
        <v>4</v>
      </c>
      <c r="B354">
        <v>91</v>
      </c>
      <c r="C354">
        <v>68</v>
      </c>
      <c r="D354">
        <v>1985</v>
      </c>
      <c r="E354">
        <v>16</v>
      </c>
      <c r="F354">
        <v>34.1</v>
      </c>
    </row>
    <row r="355" spans="1:6" x14ac:dyDescent="0.25">
      <c r="A355">
        <v>4</v>
      </c>
      <c r="B355">
        <v>105</v>
      </c>
      <c r="C355">
        <v>70</v>
      </c>
      <c r="D355">
        <v>2200</v>
      </c>
      <c r="E355">
        <v>13.2</v>
      </c>
      <c r="F355">
        <v>34.200000000000003</v>
      </c>
    </row>
    <row r="356" spans="1:6" x14ac:dyDescent="0.25">
      <c r="A356">
        <v>4</v>
      </c>
      <c r="B356">
        <v>97</v>
      </c>
      <c r="C356">
        <v>78</v>
      </c>
      <c r="D356">
        <v>2188</v>
      </c>
      <c r="E356">
        <v>15.8</v>
      </c>
      <c r="F356">
        <v>34.299999999999997</v>
      </c>
    </row>
    <row r="357" spans="1:6" x14ac:dyDescent="0.25">
      <c r="A357">
        <v>4</v>
      </c>
      <c r="B357">
        <v>98</v>
      </c>
      <c r="C357">
        <v>65</v>
      </c>
      <c r="D357">
        <v>2045</v>
      </c>
      <c r="E357">
        <v>16.2</v>
      </c>
      <c r="F357">
        <v>34.4</v>
      </c>
    </row>
    <row r="358" spans="1:6" x14ac:dyDescent="0.25">
      <c r="A358">
        <v>4</v>
      </c>
      <c r="B358">
        <v>105</v>
      </c>
      <c r="C358">
        <v>70</v>
      </c>
      <c r="D358">
        <v>2150</v>
      </c>
      <c r="E358">
        <v>14.9</v>
      </c>
      <c r="F358">
        <v>34.5</v>
      </c>
    </row>
    <row r="359" spans="1:6" x14ac:dyDescent="0.25">
      <c r="A359">
        <v>4</v>
      </c>
      <c r="B359">
        <v>105</v>
      </c>
      <c r="C359">
        <v>63</v>
      </c>
      <c r="D359">
        <v>2215</v>
      </c>
      <c r="E359">
        <v>14.9</v>
      </c>
      <c r="F359">
        <v>34.700000000000003</v>
      </c>
    </row>
    <row r="360" spans="1:6" x14ac:dyDescent="0.25">
      <c r="A360">
        <v>4</v>
      </c>
      <c r="B360">
        <v>72</v>
      </c>
      <c r="C360">
        <v>69</v>
      </c>
      <c r="D360">
        <v>1613</v>
      </c>
      <c r="E360">
        <v>18</v>
      </c>
      <c r="F360">
        <v>35</v>
      </c>
    </row>
    <row r="361" spans="1:6" x14ac:dyDescent="0.25">
      <c r="A361">
        <v>4</v>
      </c>
      <c r="B361">
        <v>122</v>
      </c>
      <c r="C361">
        <v>88</v>
      </c>
      <c r="D361">
        <v>2500</v>
      </c>
      <c r="E361">
        <v>15.1</v>
      </c>
      <c r="F361">
        <v>35</v>
      </c>
    </row>
    <row r="362" spans="1:6" x14ac:dyDescent="0.25">
      <c r="A362">
        <v>4</v>
      </c>
      <c r="B362">
        <v>81</v>
      </c>
      <c r="C362">
        <v>60</v>
      </c>
      <c r="D362">
        <v>1760</v>
      </c>
      <c r="E362">
        <v>16.100000000000001</v>
      </c>
      <c r="F362">
        <v>35.1</v>
      </c>
    </row>
    <row r="363" spans="1:6" x14ac:dyDescent="0.25">
      <c r="A363">
        <v>4</v>
      </c>
      <c r="B363">
        <v>98</v>
      </c>
      <c r="C363">
        <v>80</v>
      </c>
      <c r="D363">
        <v>1915</v>
      </c>
      <c r="E363">
        <v>14.4</v>
      </c>
      <c r="F363">
        <v>35.700000000000003</v>
      </c>
    </row>
    <row r="364" spans="1:6" x14ac:dyDescent="0.25">
      <c r="A364">
        <v>4</v>
      </c>
      <c r="B364">
        <v>79</v>
      </c>
      <c r="C364">
        <v>58</v>
      </c>
      <c r="D364">
        <v>1825</v>
      </c>
      <c r="E364">
        <v>18.600000000000001</v>
      </c>
      <c r="F364">
        <v>36</v>
      </c>
    </row>
    <row r="365" spans="1:6" x14ac:dyDescent="0.25">
      <c r="A365">
        <v>4</v>
      </c>
      <c r="B365">
        <v>98</v>
      </c>
      <c r="C365">
        <v>70</v>
      </c>
      <c r="D365">
        <v>2125</v>
      </c>
      <c r="E365">
        <v>17.3</v>
      </c>
      <c r="F365">
        <v>36</v>
      </c>
    </row>
    <row r="366" spans="1:6" x14ac:dyDescent="0.25">
      <c r="A366">
        <v>4</v>
      </c>
      <c r="B366">
        <v>105</v>
      </c>
      <c r="C366">
        <v>74</v>
      </c>
      <c r="D366">
        <v>1980</v>
      </c>
      <c r="E366">
        <v>15.3</v>
      </c>
      <c r="F366">
        <v>36</v>
      </c>
    </row>
    <row r="367" spans="1:6" x14ac:dyDescent="0.25">
      <c r="A367">
        <v>4</v>
      </c>
      <c r="B367">
        <v>107</v>
      </c>
      <c r="C367">
        <v>75</v>
      </c>
      <c r="D367">
        <v>2205</v>
      </c>
      <c r="E367">
        <v>14.5</v>
      </c>
      <c r="F367">
        <v>36</v>
      </c>
    </row>
    <row r="368" spans="1:6" x14ac:dyDescent="0.25">
      <c r="A368">
        <v>4</v>
      </c>
      <c r="B368">
        <v>135</v>
      </c>
      <c r="C368">
        <v>84</v>
      </c>
      <c r="D368">
        <v>2370</v>
      </c>
      <c r="E368">
        <v>13</v>
      </c>
      <c r="F368">
        <v>36</v>
      </c>
    </row>
    <row r="369" spans="1:6" x14ac:dyDescent="0.25">
      <c r="A369">
        <v>4</v>
      </c>
      <c r="B369">
        <v>120</v>
      </c>
      <c r="C369">
        <v>88</v>
      </c>
      <c r="D369">
        <v>2160</v>
      </c>
      <c r="E369">
        <v>14.5</v>
      </c>
      <c r="F369">
        <v>36</v>
      </c>
    </row>
    <row r="370" spans="1:6" x14ac:dyDescent="0.25">
      <c r="A370">
        <v>4</v>
      </c>
      <c r="B370">
        <v>91</v>
      </c>
      <c r="C370">
        <v>60</v>
      </c>
      <c r="D370">
        <v>1800</v>
      </c>
      <c r="E370">
        <v>16.399999999999999</v>
      </c>
      <c r="F370">
        <v>36.1</v>
      </c>
    </row>
    <row r="371" spans="1:6" x14ac:dyDescent="0.25">
      <c r="A371">
        <v>4</v>
      </c>
      <c r="B371">
        <v>98</v>
      </c>
      <c r="C371">
        <v>66</v>
      </c>
      <c r="D371">
        <v>1800</v>
      </c>
      <c r="E371">
        <v>14.4</v>
      </c>
      <c r="F371">
        <v>36.1</v>
      </c>
    </row>
    <row r="372" spans="1:6" x14ac:dyDescent="0.25">
      <c r="A372">
        <v>5</v>
      </c>
      <c r="B372">
        <v>121</v>
      </c>
      <c r="C372">
        <v>67</v>
      </c>
      <c r="D372">
        <v>2950</v>
      </c>
      <c r="E372">
        <v>19.899999999999999</v>
      </c>
      <c r="F372">
        <v>36.4</v>
      </c>
    </row>
    <row r="373" spans="1:6" x14ac:dyDescent="0.25">
      <c r="A373">
        <v>4</v>
      </c>
      <c r="B373">
        <v>85</v>
      </c>
      <c r="C373">
        <v>65</v>
      </c>
      <c r="D373">
        <v>1975</v>
      </c>
      <c r="E373">
        <v>19.399999999999999</v>
      </c>
      <c r="F373">
        <v>37</v>
      </c>
    </row>
    <row r="374" spans="1:6" x14ac:dyDescent="0.25">
      <c r="A374">
        <v>4</v>
      </c>
      <c r="B374">
        <v>91</v>
      </c>
      <c r="C374">
        <v>68</v>
      </c>
      <c r="D374">
        <v>2025</v>
      </c>
      <c r="E374">
        <v>18.2</v>
      </c>
      <c r="F374">
        <v>37</v>
      </c>
    </row>
    <row r="375" spans="1:6" x14ac:dyDescent="0.25">
      <c r="A375">
        <v>4</v>
      </c>
      <c r="B375">
        <v>119</v>
      </c>
      <c r="C375">
        <v>92</v>
      </c>
      <c r="D375">
        <v>2434</v>
      </c>
      <c r="E375">
        <v>15</v>
      </c>
      <c r="F375">
        <v>37</v>
      </c>
    </row>
    <row r="376" spans="1:6" x14ac:dyDescent="0.25">
      <c r="A376">
        <v>4</v>
      </c>
      <c r="B376">
        <v>86</v>
      </c>
      <c r="C376">
        <v>65</v>
      </c>
      <c r="D376">
        <v>2019</v>
      </c>
      <c r="E376">
        <v>16.399999999999999</v>
      </c>
      <c r="F376">
        <v>37.200000000000003</v>
      </c>
    </row>
    <row r="377" spans="1:6" x14ac:dyDescent="0.25">
      <c r="A377">
        <v>4</v>
      </c>
      <c r="B377">
        <v>91</v>
      </c>
      <c r="C377">
        <v>69</v>
      </c>
      <c r="D377">
        <v>2130</v>
      </c>
      <c r="E377">
        <v>14.7</v>
      </c>
      <c r="F377">
        <v>37.299999999999997</v>
      </c>
    </row>
    <row r="378" spans="1:6" x14ac:dyDescent="0.25">
      <c r="A378">
        <v>4</v>
      </c>
      <c r="B378">
        <v>89</v>
      </c>
      <c r="C378">
        <v>62</v>
      </c>
      <c r="D378">
        <v>2050</v>
      </c>
      <c r="E378">
        <v>17.3</v>
      </c>
      <c r="F378">
        <v>37.700000000000003</v>
      </c>
    </row>
    <row r="379" spans="1:6" x14ac:dyDescent="0.25">
      <c r="A379">
        <v>4</v>
      </c>
      <c r="B379">
        <v>105</v>
      </c>
      <c r="C379">
        <v>63</v>
      </c>
      <c r="D379">
        <v>2125</v>
      </c>
      <c r="E379">
        <v>14.7</v>
      </c>
      <c r="F379">
        <v>38</v>
      </c>
    </row>
    <row r="380" spans="1:6" x14ac:dyDescent="0.25">
      <c r="A380">
        <v>4</v>
      </c>
      <c r="B380">
        <v>91</v>
      </c>
      <c r="C380">
        <v>67</v>
      </c>
      <c r="D380">
        <v>1965</v>
      </c>
      <c r="E380">
        <v>15</v>
      </c>
      <c r="F380">
        <v>38</v>
      </c>
    </row>
    <row r="381" spans="1:6" x14ac:dyDescent="0.25">
      <c r="A381">
        <v>4</v>
      </c>
      <c r="B381">
        <v>91</v>
      </c>
      <c r="C381">
        <v>67</v>
      </c>
      <c r="D381">
        <v>1995</v>
      </c>
      <c r="E381">
        <v>16.2</v>
      </c>
      <c r="F381">
        <v>38</v>
      </c>
    </row>
    <row r="382" spans="1:6" x14ac:dyDescent="0.25">
      <c r="A382">
        <v>6</v>
      </c>
      <c r="B382">
        <v>262</v>
      </c>
      <c r="C382">
        <v>85</v>
      </c>
      <c r="D382">
        <v>3015</v>
      </c>
      <c r="E382">
        <v>17</v>
      </c>
      <c r="F382">
        <v>38</v>
      </c>
    </row>
    <row r="383" spans="1:6" x14ac:dyDescent="0.25">
      <c r="A383">
        <v>4</v>
      </c>
      <c r="B383">
        <v>89</v>
      </c>
      <c r="C383">
        <v>60</v>
      </c>
      <c r="D383">
        <v>1968</v>
      </c>
      <c r="E383">
        <v>18.8</v>
      </c>
      <c r="F383">
        <v>38.1</v>
      </c>
    </row>
    <row r="384" spans="1:6" x14ac:dyDescent="0.25">
      <c r="A384">
        <v>4</v>
      </c>
      <c r="B384">
        <v>86</v>
      </c>
      <c r="C384">
        <v>64</v>
      </c>
      <c r="D384">
        <v>1875</v>
      </c>
      <c r="E384">
        <v>16.399999999999999</v>
      </c>
      <c r="F384">
        <v>39</v>
      </c>
    </row>
    <row r="385" spans="1:6" x14ac:dyDescent="0.25">
      <c r="A385">
        <v>4</v>
      </c>
      <c r="B385">
        <v>79</v>
      </c>
      <c r="C385">
        <v>58</v>
      </c>
      <c r="D385">
        <v>1755</v>
      </c>
      <c r="E385">
        <v>16.899999999999999</v>
      </c>
      <c r="F385">
        <v>39.1</v>
      </c>
    </row>
    <row r="386" spans="1:6" x14ac:dyDescent="0.25">
      <c r="A386">
        <v>4</v>
      </c>
      <c r="B386">
        <v>85</v>
      </c>
      <c r="C386">
        <v>70</v>
      </c>
      <c r="D386">
        <v>2070</v>
      </c>
      <c r="E386">
        <v>18.600000000000001</v>
      </c>
      <c r="F386">
        <v>39.4</v>
      </c>
    </row>
    <row r="387" spans="1:6" x14ac:dyDescent="0.25">
      <c r="A387">
        <v>4</v>
      </c>
      <c r="B387">
        <v>85</v>
      </c>
      <c r="C387">
        <v>65</v>
      </c>
      <c r="D387">
        <v>2110</v>
      </c>
      <c r="E387">
        <v>19.2</v>
      </c>
      <c r="F387">
        <v>40.799999999999997</v>
      </c>
    </row>
    <row r="388" spans="1:6" x14ac:dyDescent="0.25">
      <c r="A388">
        <v>4</v>
      </c>
      <c r="B388">
        <v>98</v>
      </c>
      <c r="C388">
        <v>76</v>
      </c>
      <c r="D388">
        <v>2144</v>
      </c>
      <c r="E388">
        <v>14.7</v>
      </c>
      <c r="F388">
        <v>41.5</v>
      </c>
    </row>
    <row r="389" spans="1:6" x14ac:dyDescent="0.25">
      <c r="A389">
        <v>4</v>
      </c>
      <c r="B389">
        <v>90</v>
      </c>
      <c r="C389">
        <v>48</v>
      </c>
      <c r="D389">
        <v>1985</v>
      </c>
      <c r="E389">
        <v>21.5</v>
      </c>
      <c r="F389">
        <v>43.1</v>
      </c>
    </row>
    <row r="390" spans="1:6" x14ac:dyDescent="0.25">
      <c r="A390">
        <v>4</v>
      </c>
      <c r="B390">
        <v>90</v>
      </c>
      <c r="C390">
        <v>48</v>
      </c>
      <c r="D390">
        <v>2335</v>
      </c>
      <c r="E390">
        <v>23.7</v>
      </c>
      <c r="F390">
        <v>43.4</v>
      </c>
    </row>
    <row r="391" spans="1:6" x14ac:dyDescent="0.25">
      <c r="A391">
        <v>4</v>
      </c>
      <c r="B391">
        <v>97</v>
      </c>
      <c r="C391">
        <v>52</v>
      </c>
      <c r="D391">
        <v>2130</v>
      </c>
      <c r="E391">
        <v>24.6</v>
      </c>
      <c r="F391">
        <v>44</v>
      </c>
    </row>
    <row r="392" spans="1:6" x14ac:dyDescent="0.25">
      <c r="A392">
        <v>4</v>
      </c>
      <c r="B392">
        <v>90</v>
      </c>
      <c r="C392">
        <v>48</v>
      </c>
      <c r="D392">
        <v>2085</v>
      </c>
      <c r="E392">
        <v>21.7</v>
      </c>
      <c r="F392">
        <v>44.3</v>
      </c>
    </row>
    <row r="393" spans="1:6" x14ac:dyDescent="0.25">
      <c r="A393">
        <v>4</v>
      </c>
      <c r="B393">
        <v>91</v>
      </c>
      <c r="C393">
        <v>67</v>
      </c>
      <c r="D393">
        <v>1850</v>
      </c>
      <c r="E393">
        <v>13.8</v>
      </c>
      <c r="F393">
        <v>44.6</v>
      </c>
    </row>
    <row r="394" spans="1:6" x14ac:dyDescent="0.25">
      <c r="A394">
        <v>4</v>
      </c>
      <c r="B394">
        <v>86</v>
      </c>
      <c r="C394">
        <v>65</v>
      </c>
      <c r="D394">
        <v>2110</v>
      </c>
      <c r="E394">
        <v>17.899999999999999</v>
      </c>
      <c r="F394">
        <v>46.6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E639-B761-46AB-B43B-363D17D3069E}">
  <sheetPr codeName="Sheet26"/>
  <dimension ref="A1:I22"/>
  <sheetViews>
    <sheetView workbookViewId="0">
      <selection activeCell="D6" sqref="D6"/>
    </sheetView>
  </sheetViews>
  <sheetFormatPr defaultRowHeight="15" x14ac:dyDescent="0.25"/>
  <sheetData>
    <row r="1" spans="1:9" x14ac:dyDescent="0.25">
      <c r="A1" t="s">
        <v>51</v>
      </c>
    </row>
    <row r="2" spans="1:9" ht="15.75" thickBot="1" x14ac:dyDescent="0.3"/>
    <row r="3" spans="1:9" x14ac:dyDescent="0.25">
      <c r="A3" s="6" t="s">
        <v>52</v>
      </c>
      <c r="B3" s="6"/>
    </row>
    <row r="4" spans="1:9" x14ac:dyDescent="0.25">
      <c r="A4" t="s">
        <v>53</v>
      </c>
      <c r="B4">
        <v>0.99692453071468545</v>
      </c>
    </row>
    <row r="5" spans="1:9" x14ac:dyDescent="0.25">
      <c r="A5" t="s">
        <v>54</v>
      </c>
      <c r="B5">
        <v>0.99385851994069574</v>
      </c>
    </row>
    <row r="6" spans="1:9" x14ac:dyDescent="0.25">
      <c r="A6" t="s">
        <v>55</v>
      </c>
      <c r="B6">
        <v>0.99366539163694412</v>
      </c>
      <c r="D6" s="8" t="s">
        <v>389</v>
      </c>
    </row>
    <row r="7" spans="1:9" x14ac:dyDescent="0.25">
      <c r="A7" t="s">
        <v>56</v>
      </c>
      <c r="B7">
        <v>135.2764087308249</v>
      </c>
    </row>
    <row r="8" spans="1:9" ht="15.75" thickBot="1" x14ac:dyDescent="0.3">
      <c r="A8" s="7" t="s">
        <v>57</v>
      </c>
      <c r="B8" s="7">
        <v>165</v>
      </c>
    </row>
    <row r="10" spans="1:9" ht="15.75" thickBot="1" x14ac:dyDescent="0.3">
      <c r="A10" t="s">
        <v>58</v>
      </c>
    </row>
    <row r="11" spans="1:9" x14ac:dyDescent="0.25">
      <c r="A11" s="9"/>
      <c r="B11" s="9" t="s">
        <v>63</v>
      </c>
      <c r="C11" s="9" t="s">
        <v>64</v>
      </c>
      <c r="D11" s="9" t="s">
        <v>65</v>
      </c>
      <c r="E11" s="9" t="s">
        <v>66</v>
      </c>
      <c r="F11" s="9" t="s">
        <v>67</v>
      </c>
    </row>
    <row r="12" spans="1:9" x14ac:dyDescent="0.25">
      <c r="A12" t="s">
        <v>59</v>
      </c>
      <c r="B12">
        <v>5</v>
      </c>
      <c r="C12">
        <v>470861057.69196832</v>
      </c>
      <c r="D12">
        <v>94172211.538393661</v>
      </c>
      <c r="E12">
        <v>5146.104950097998</v>
      </c>
      <c r="F12">
        <v>7.9582286015801814E-174</v>
      </c>
    </row>
    <row r="13" spans="1:9" x14ac:dyDescent="0.25">
      <c r="A13" t="s">
        <v>60</v>
      </c>
      <c r="B13">
        <v>159</v>
      </c>
      <c r="C13">
        <v>2909653.3746983632</v>
      </c>
      <c r="D13">
        <v>18299.706759109202</v>
      </c>
    </row>
    <row r="14" spans="1:9" ht="15.75" thickBot="1" x14ac:dyDescent="0.3">
      <c r="A14" s="7" t="s">
        <v>61</v>
      </c>
      <c r="B14" s="7">
        <v>164</v>
      </c>
      <c r="C14" s="7">
        <v>473770711.06666666</v>
      </c>
      <c r="D14" s="7"/>
      <c r="E14" s="7"/>
      <c r="F14" s="7"/>
    </row>
    <row r="15" spans="1:9" ht="15.75" thickBot="1" x14ac:dyDescent="0.3"/>
    <row r="16" spans="1:9" x14ac:dyDescent="0.25">
      <c r="A16" s="9"/>
      <c r="B16" s="9" t="s">
        <v>68</v>
      </c>
      <c r="C16" s="9" t="s">
        <v>56</v>
      </c>
      <c r="D16" s="9" t="s">
        <v>69</v>
      </c>
      <c r="E16" s="9" t="s">
        <v>70</v>
      </c>
      <c r="F16" s="9" t="s">
        <v>71</v>
      </c>
      <c r="G16" s="9" t="s">
        <v>72</v>
      </c>
      <c r="H16" s="9" t="s">
        <v>73</v>
      </c>
      <c r="I16" s="9" t="s">
        <v>74</v>
      </c>
    </row>
    <row r="17" spans="1:9" x14ac:dyDescent="0.25">
      <c r="A17" t="s">
        <v>62</v>
      </c>
      <c r="B17">
        <v>24005.747672747191</v>
      </c>
      <c r="C17">
        <v>111.49513453602465</v>
      </c>
      <c r="D17">
        <v>215.30758066389714</v>
      </c>
      <c r="E17">
        <v>5.4665529451778213E-198</v>
      </c>
      <c r="F17">
        <v>23785.545208283147</v>
      </c>
      <c r="G17">
        <v>24225.950137211235</v>
      </c>
      <c r="H17">
        <v>23785.545208283147</v>
      </c>
      <c r="I17">
        <v>24225.950137211235</v>
      </c>
    </row>
    <row r="18" spans="1:9" x14ac:dyDescent="0.25">
      <c r="A18" t="s">
        <v>257</v>
      </c>
      <c r="B18">
        <v>-135.66786214605284</v>
      </c>
      <c r="C18">
        <v>32.189500187834312</v>
      </c>
      <c r="D18">
        <v>-4.2146619659949582</v>
      </c>
      <c r="E18">
        <v>4.1820288447099847E-5</v>
      </c>
      <c r="F18">
        <v>-199.24200195694073</v>
      </c>
      <c r="G18">
        <v>-72.093722335164955</v>
      </c>
      <c r="H18">
        <v>-199.24200195694073</v>
      </c>
      <c r="I18">
        <v>-72.093722335164955</v>
      </c>
    </row>
    <row r="19" spans="1:9" x14ac:dyDescent="0.25">
      <c r="A19" t="s">
        <v>390</v>
      </c>
      <c r="B19">
        <v>660.00351082872214</v>
      </c>
      <c r="C19">
        <v>16.151109519850468</v>
      </c>
      <c r="D19">
        <v>40.864283039969912</v>
      </c>
      <c r="E19">
        <v>3.0705587747442917E-86</v>
      </c>
      <c r="F19">
        <v>628.10513127252136</v>
      </c>
      <c r="G19">
        <v>691.90189038492292</v>
      </c>
      <c r="H19">
        <v>628.10513127252136</v>
      </c>
      <c r="I19">
        <v>691.90189038492292</v>
      </c>
    </row>
    <row r="20" spans="1:9" x14ac:dyDescent="0.25">
      <c r="A20" t="s">
        <v>391</v>
      </c>
      <c r="B20">
        <v>-74.127253675370156</v>
      </c>
      <c r="C20">
        <v>1.4255955431140575</v>
      </c>
      <c r="D20">
        <v>-51.997394375579546</v>
      </c>
      <c r="E20">
        <v>1.0229418277384129E-101</v>
      </c>
      <c r="F20">
        <v>-76.942799422985232</v>
      </c>
      <c r="G20">
        <v>-71.31170792775508</v>
      </c>
      <c r="H20">
        <v>-76.942799422985232</v>
      </c>
      <c r="I20">
        <v>-71.31170792775508</v>
      </c>
    </row>
    <row r="21" spans="1:9" x14ac:dyDescent="0.25">
      <c r="A21" t="s">
        <v>392</v>
      </c>
      <c r="B21">
        <v>-0.17820278094389805</v>
      </c>
      <c r="C21">
        <v>2.3492055106609793</v>
      </c>
      <c r="D21">
        <v>-7.5856616262473517E-2</v>
      </c>
      <c r="E21">
        <v>0.93962853410241309</v>
      </c>
      <c r="F21">
        <v>-4.8178746835139838</v>
      </c>
      <c r="G21">
        <v>4.4614691216261884</v>
      </c>
      <c r="H21">
        <v>-4.8178746835139838</v>
      </c>
      <c r="I21">
        <v>4.4614691216261884</v>
      </c>
    </row>
    <row r="22" spans="1:9" ht="15.75" thickBot="1" x14ac:dyDescent="0.3">
      <c r="A22" s="7" t="s">
        <v>393</v>
      </c>
      <c r="B22" s="7">
        <v>-37.37381917247253</v>
      </c>
      <c r="C22" s="7">
        <v>1.0194189422345286</v>
      </c>
      <c r="D22" s="7">
        <v>-36.661884161726974</v>
      </c>
      <c r="E22" s="7">
        <v>1.8416083458125732E-79</v>
      </c>
      <c r="F22" s="7">
        <v>-39.387167686158961</v>
      </c>
      <c r="G22" s="7">
        <v>-35.360470658786099</v>
      </c>
      <c r="H22" s="7">
        <v>-39.387167686158961</v>
      </c>
      <c r="I22" s="7">
        <v>-35.360470658786099</v>
      </c>
    </row>
  </sheetData>
  <pageMargins left="0.7" right="0.7" top="0.75" bottom="0.75" header="0.3" footer="0.3"/>
  <pageSetup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4FA5-0C9C-4316-A8FA-CC8B25CFF8BD}">
  <sheetPr codeName="Sheet27"/>
  <dimension ref="D4:S211"/>
  <sheetViews>
    <sheetView workbookViewId="0">
      <selection activeCell="E1" sqref="E1:G1"/>
    </sheetView>
  </sheetViews>
  <sheetFormatPr defaultRowHeight="15" x14ac:dyDescent="0.25"/>
  <sheetData>
    <row r="4" spans="4:10" x14ac:dyDescent="0.25">
      <c r="E4" t="s">
        <v>189</v>
      </c>
      <c r="F4" t="s">
        <v>257</v>
      </c>
      <c r="G4" t="s">
        <v>390</v>
      </c>
      <c r="H4" t="s">
        <v>391</v>
      </c>
      <c r="I4" t="s">
        <v>392</v>
      </c>
      <c r="J4" t="s">
        <v>393</v>
      </c>
    </row>
    <row r="5" spans="4:10" x14ac:dyDescent="0.25">
      <c r="D5">
        <v>93</v>
      </c>
      <c r="E5">
        <v>22845</v>
      </c>
      <c r="F5">
        <v>8</v>
      </c>
      <c r="G5">
        <v>1</v>
      </c>
      <c r="H5">
        <f>F5*G5</f>
        <v>8</v>
      </c>
      <c r="I5">
        <f>F5^2</f>
        <v>64</v>
      </c>
      <c r="J5">
        <f>G5^2</f>
        <v>1</v>
      </c>
    </row>
    <row r="6" spans="4:10" x14ac:dyDescent="0.25">
      <c r="D6">
        <v>-27</v>
      </c>
      <c r="E6">
        <v>20417</v>
      </c>
      <c r="F6">
        <v>9</v>
      </c>
      <c r="G6">
        <v>8</v>
      </c>
      <c r="H6">
        <f t="shared" ref="H6:H69" si="0">F6*G6</f>
        <v>72</v>
      </c>
      <c r="I6">
        <f t="shared" ref="I6:J69" si="1">F6^2</f>
        <v>81</v>
      </c>
      <c r="J6">
        <f t="shared" si="1"/>
        <v>64</v>
      </c>
    </row>
    <row r="7" spans="4:10" x14ac:dyDescent="0.25">
      <c r="D7">
        <v>-69</v>
      </c>
      <c r="E7">
        <v>23761</v>
      </c>
      <c r="F7">
        <v>5</v>
      </c>
      <c r="G7">
        <v>3</v>
      </c>
      <c r="H7">
        <f t="shared" si="0"/>
        <v>15</v>
      </c>
      <c r="I7">
        <f t="shared" si="1"/>
        <v>25</v>
      </c>
      <c r="J7">
        <f t="shared" si="1"/>
        <v>9</v>
      </c>
    </row>
    <row r="8" spans="4:10" x14ac:dyDescent="0.25">
      <c r="D8">
        <v>-70</v>
      </c>
      <c r="E8">
        <v>22674</v>
      </c>
      <c r="F8">
        <v>4</v>
      </c>
      <c r="G8">
        <v>12</v>
      </c>
      <c r="H8">
        <f t="shared" si="0"/>
        <v>48</v>
      </c>
      <c r="I8">
        <f t="shared" si="1"/>
        <v>16</v>
      </c>
      <c r="J8">
        <f t="shared" si="1"/>
        <v>144</v>
      </c>
    </row>
    <row r="9" spans="4:10" x14ac:dyDescent="0.25">
      <c r="D9">
        <v>-68</v>
      </c>
      <c r="E9">
        <v>22782</v>
      </c>
      <c r="F9">
        <v>7</v>
      </c>
      <c r="G9">
        <v>5</v>
      </c>
      <c r="H9">
        <f t="shared" si="0"/>
        <v>35</v>
      </c>
      <c r="I9">
        <f t="shared" si="1"/>
        <v>49</v>
      </c>
      <c r="J9">
        <f t="shared" si="1"/>
        <v>25</v>
      </c>
    </row>
    <row r="10" spans="4:10" x14ac:dyDescent="0.25">
      <c r="D10">
        <v>-23</v>
      </c>
      <c r="E10">
        <v>23807</v>
      </c>
      <c r="F10">
        <v>5</v>
      </c>
      <c r="G10">
        <v>3</v>
      </c>
      <c r="H10">
        <f t="shared" si="0"/>
        <v>15</v>
      </c>
      <c r="I10">
        <f t="shared" si="1"/>
        <v>25</v>
      </c>
      <c r="J10">
        <f t="shared" si="1"/>
        <v>9</v>
      </c>
    </row>
    <row r="11" spans="4:10" x14ac:dyDescent="0.25">
      <c r="D11">
        <v>-16</v>
      </c>
      <c r="E11">
        <v>18924</v>
      </c>
      <c r="F11">
        <v>10</v>
      </c>
      <c r="G11">
        <v>9</v>
      </c>
      <c r="H11">
        <f t="shared" si="0"/>
        <v>90</v>
      </c>
      <c r="I11">
        <f t="shared" si="1"/>
        <v>100</v>
      </c>
      <c r="J11">
        <f t="shared" si="1"/>
        <v>81</v>
      </c>
    </row>
    <row r="12" spans="4:10" x14ac:dyDescent="0.25">
      <c r="D12">
        <v>-95</v>
      </c>
      <c r="E12">
        <v>21855</v>
      </c>
      <c r="F12">
        <v>9</v>
      </c>
      <c r="G12">
        <v>5</v>
      </c>
      <c r="H12">
        <f t="shared" si="0"/>
        <v>45</v>
      </c>
      <c r="I12">
        <f t="shared" si="1"/>
        <v>81</v>
      </c>
      <c r="J12">
        <f t="shared" si="1"/>
        <v>25</v>
      </c>
    </row>
    <row r="13" spans="4:10" x14ac:dyDescent="0.25">
      <c r="D13">
        <v>-91</v>
      </c>
      <c r="E13">
        <v>21749</v>
      </c>
      <c r="F13">
        <v>10</v>
      </c>
      <c r="G13">
        <v>4</v>
      </c>
      <c r="H13">
        <f t="shared" si="0"/>
        <v>40</v>
      </c>
      <c r="I13">
        <f t="shared" si="1"/>
        <v>100</v>
      </c>
      <c r="J13">
        <f t="shared" si="1"/>
        <v>16</v>
      </c>
    </row>
    <row r="14" spans="4:10" x14ac:dyDescent="0.25">
      <c r="D14">
        <v>-61</v>
      </c>
      <c r="E14">
        <v>22683</v>
      </c>
      <c r="F14">
        <v>4</v>
      </c>
      <c r="G14">
        <v>12</v>
      </c>
      <c r="H14">
        <f t="shared" si="0"/>
        <v>48</v>
      </c>
      <c r="I14">
        <f t="shared" si="1"/>
        <v>16</v>
      </c>
      <c r="J14">
        <f t="shared" si="1"/>
        <v>144</v>
      </c>
    </row>
    <row r="15" spans="4:10" x14ac:dyDescent="0.25">
      <c r="D15">
        <v>-76</v>
      </c>
      <c r="E15">
        <v>20968</v>
      </c>
      <c r="F15">
        <v>6</v>
      </c>
      <c r="G15">
        <v>11</v>
      </c>
      <c r="H15">
        <f t="shared" si="0"/>
        <v>66</v>
      </c>
      <c r="I15">
        <f t="shared" si="1"/>
        <v>36</v>
      </c>
      <c r="J15">
        <f t="shared" si="1"/>
        <v>121</v>
      </c>
    </row>
    <row r="16" spans="4:10" x14ac:dyDescent="0.25">
      <c r="D16">
        <v>42</v>
      </c>
      <c r="E16">
        <v>22202</v>
      </c>
      <c r="F16">
        <v>10</v>
      </c>
      <c r="G16">
        <v>2</v>
      </c>
      <c r="H16">
        <f t="shared" si="0"/>
        <v>20</v>
      </c>
      <c r="I16">
        <f t="shared" si="1"/>
        <v>100</v>
      </c>
      <c r="J16">
        <f t="shared" si="1"/>
        <v>4</v>
      </c>
    </row>
    <row r="17" spans="4:16" x14ac:dyDescent="0.25">
      <c r="D17">
        <v>-59</v>
      </c>
      <c r="E17">
        <v>23241</v>
      </c>
      <c r="F17">
        <v>6</v>
      </c>
      <c r="G17">
        <v>5</v>
      </c>
      <c r="H17">
        <f t="shared" si="0"/>
        <v>30</v>
      </c>
      <c r="I17">
        <f t="shared" si="1"/>
        <v>36</v>
      </c>
      <c r="J17">
        <f t="shared" si="1"/>
        <v>25</v>
      </c>
    </row>
    <row r="18" spans="4:16" x14ac:dyDescent="0.25">
      <c r="D18">
        <v>64</v>
      </c>
      <c r="E18">
        <v>19004</v>
      </c>
      <c r="F18">
        <v>10</v>
      </c>
      <c r="G18">
        <v>9</v>
      </c>
      <c r="H18">
        <f t="shared" si="0"/>
        <v>90</v>
      </c>
      <c r="I18">
        <f t="shared" si="1"/>
        <v>100</v>
      </c>
      <c r="J18">
        <f t="shared" si="1"/>
        <v>81</v>
      </c>
    </row>
    <row r="19" spans="4:16" x14ac:dyDescent="0.25">
      <c r="D19">
        <v>2</v>
      </c>
      <c r="E19">
        <v>23978</v>
      </c>
      <c r="F19">
        <v>4</v>
      </c>
      <c r="G19">
        <v>1</v>
      </c>
      <c r="H19">
        <f t="shared" si="0"/>
        <v>4</v>
      </c>
      <c r="I19">
        <f t="shared" si="1"/>
        <v>16</v>
      </c>
      <c r="J19">
        <f t="shared" si="1"/>
        <v>1</v>
      </c>
    </row>
    <row r="20" spans="4:16" x14ac:dyDescent="0.25">
      <c r="D20">
        <v>-15</v>
      </c>
      <c r="E20">
        <v>20497</v>
      </c>
      <c r="F20">
        <v>8</v>
      </c>
      <c r="G20">
        <v>9</v>
      </c>
      <c r="H20">
        <f t="shared" si="0"/>
        <v>72</v>
      </c>
      <c r="I20">
        <f t="shared" si="1"/>
        <v>64</v>
      </c>
      <c r="J20">
        <f t="shared" si="1"/>
        <v>81</v>
      </c>
    </row>
    <row r="21" spans="4:16" x14ac:dyDescent="0.25">
      <c r="D21">
        <v>-92</v>
      </c>
      <c r="E21">
        <v>22322</v>
      </c>
      <c r="F21">
        <v>9</v>
      </c>
      <c r="G21">
        <v>3</v>
      </c>
      <c r="H21">
        <f t="shared" si="0"/>
        <v>27</v>
      </c>
      <c r="I21">
        <f t="shared" si="1"/>
        <v>81</v>
      </c>
      <c r="J21">
        <f t="shared" si="1"/>
        <v>9</v>
      </c>
      <c r="K21" t="s">
        <v>51</v>
      </c>
    </row>
    <row r="22" spans="4:16" ht="15.75" thickBot="1" x14ac:dyDescent="0.3">
      <c r="D22">
        <v>-4</v>
      </c>
      <c r="E22">
        <v>22628</v>
      </c>
      <c r="F22">
        <v>8</v>
      </c>
      <c r="G22">
        <v>4</v>
      </c>
      <c r="H22">
        <f t="shared" si="0"/>
        <v>32</v>
      </c>
      <c r="I22">
        <f t="shared" si="1"/>
        <v>64</v>
      </c>
      <c r="J22">
        <f t="shared" si="1"/>
        <v>16</v>
      </c>
    </row>
    <row r="23" spans="4:16" x14ac:dyDescent="0.25">
      <c r="D23">
        <v>11</v>
      </c>
      <c r="E23">
        <v>21051</v>
      </c>
      <c r="F23">
        <v>10</v>
      </c>
      <c r="G23">
        <v>6</v>
      </c>
      <c r="H23">
        <f t="shared" si="0"/>
        <v>60</v>
      </c>
      <c r="I23">
        <f t="shared" si="1"/>
        <v>100</v>
      </c>
      <c r="J23">
        <f t="shared" si="1"/>
        <v>36</v>
      </c>
      <c r="K23" s="6" t="s">
        <v>52</v>
      </c>
      <c r="L23" s="6"/>
    </row>
    <row r="24" spans="4:16" x14ac:dyDescent="0.25">
      <c r="D24">
        <v>-23</v>
      </c>
      <c r="E24">
        <v>24515</v>
      </c>
      <c r="F24">
        <v>3</v>
      </c>
      <c r="G24">
        <v>3</v>
      </c>
      <c r="H24">
        <f t="shared" si="0"/>
        <v>9</v>
      </c>
      <c r="I24">
        <f t="shared" si="1"/>
        <v>9</v>
      </c>
      <c r="J24">
        <f t="shared" si="1"/>
        <v>9</v>
      </c>
      <c r="K24" t="s">
        <v>53</v>
      </c>
      <c r="L24">
        <v>0.97053426997079684</v>
      </c>
    </row>
    <row r="25" spans="4:16" x14ac:dyDescent="0.25">
      <c r="D25">
        <v>-34</v>
      </c>
      <c r="E25">
        <v>22126</v>
      </c>
      <c r="F25">
        <v>10</v>
      </c>
      <c r="G25">
        <v>2</v>
      </c>
      <c r="H25">
        <f t="shared" si="0"/>
        <v>20</v>
      </c>
      <c r="I25">
        <f t="shared" si="1"/>
        <v>100</v>
      </c>
      <c r="J25">
        <f t="shared" si="1"/>
        <v>4</v>
      </c>
      <c r="K25" t="s">
        <v>54</v>
      </c>
      <c r="L25">
        <v>0.94193676918774749</v>
      </c>
    </row>
    <row r="26" spans="4:16" x14ac:dyDescent="0.25">
      <c r="D26">
        <v>71</v>
      </c>
      <c r="E26">
        <v>22141</v>
      </c>
      <c r="F26">
        <v>5</v>
      </c>
      <c r="G26">
        <v>11</v>
      </c>
      <c r="H26">
        <f t="shared" si="0"/>
        <v>55</v>
      </c>
      <c r="I26">
        <f t="shared" si="1"/>
        <v>25</v>
      </c>
      <c r="J26">
        <f t="shared" si="1"/>
        <v>121</v>
      </c>
      <c r="K26" t="s">
        <v>55</v>
      </c>
      <c r="L26">
        <v>0.94085484563223976</v>
      </c>
    </row>
    <row r="27" spans="4:16" x14ac:dyDescent="0.25">
      <c r="D27">
        <v>97</v>
      </c>
      <c r="E27">
        <v>21151</v>
      </c>
      <c r="F27">
        <v>9</v>
      </c>
      <c r="G27">
        <v>7</v>
      </c>
      <c r="H27">
        <f t="shared" si="0"/>
        <v>63</v>
      </c>
      <c r="I27">
        <f t="shared" si="1"/>
        <v>81</v>
      </c>
      <c r="J27">
        <f t="shared" si="1"/>
        <v>49</v>
      </c>
      <c r="K27" t="s">
        <v>56</v>
      </c>
      <c r="L27">
        <v>413.35363883431643</v>
      </c>
    </row>
    <row r="28" spans="4:16" ht="15.75" thickBot="1" x14ac:dyDescent="0.3">
      <c r="D28">
        <v>58</v>
      </c>
      <c r="E28">
        <v>22558</v>
      </c>
      <c r="F28">
        <v>5</v>
      </c>
      <c r="G28">
        <v>10</v>
      </c>
      <c r="H28">
        <f t="shared" si="0"/>
        <v>50</v>
      </c>
      <c r="I28">
        <f t="shared" si="1"/>
        <v>25</v>
      </c>
      <c r="J28">
        <f t="shared" si="1"/>
        <v>100</v>
      </c>
      <c r="K28" s="7" t="s">
        <v>57</v>
      </c>
      <c r="L28" s="7">
        <v>165</v>
      </c>
    </row>
    <row r="29" spans="4:16" x14ac:dyDescent="0.25">
      <c r="D29">
        <v>-78</v>
      </c>
      <c r="E29">
        <v>21734</v>
      </c>
      <c r="F29">
        <v>7</v>
      </c>
      <c r="G29">
        <v>8</v>
      </c>
      <c r="H29">
        <f t="shared" si="0"/>
        <v>56</v>
      </c>
      <c r="I29">
        <f t="shared" si="1"/>
        <v>49</v>
      </c>
      <c r="J29">
        <f t="shared" si="1"/>
        <v>64</v>
      </c>
    </row>
    <row r="30" spans="4:16" ht="15.75" thickBot="1" x14ac:dyDescent="0.3">
      <c r="D30">
        <v>53</v>
      </c>
      <c r="E30">
        <v>22137</v>
      </c>
      <c r="F30">
        <v>6</v>
      </c>
      <c r="G30">
        <v>9</v>
      </c>
      <c r="H30">
        <f t="shared" si="0"/>
        <v>54</v>
      </c>
      <c r="I30">
        <f t="shared" si="1"/>
        <v>36</v>
      </c>
      <c r="J30">
        <f t="shared" si="1"/>
        <v>81</v>
      </c>
      <c r="K30" t="s">
        <v>58</v>
      </c>
    </row>
    <row r="31" spans="4:16" x14ac:dyDescent="0.25">
      <c r="D31">
        <v>-62</v>
      </c>
      <c r="E31">
        <v>23368</v>
      </c>
      <c r="F31">
        <v>5</v>
      </c>
      <c r="G31">
        <v>7</v>
      </c>
      <c r="H31">
        <f t="shared" si="0"/>
        <v>35</v>
      </c>
      <c r="I31">
        <f t="shared" si="1"/>
        <v>25</v>
      </c>
      <c r="J31">
        <f t="shared" si="1"/>
        <v>49</v>
      </c>
      <c r="K31" s="9"/>
      <c r="L31" s="9" t="s">
        <v>63</v>
      </c>
      <c r="M31" s="9" t="s">
        <v>64</v>
      </c>
      <c r="N31" s="9" t="s">
        <v>65</v>
      </c>
      <c r="O31" s="9" t="s">
        <v>66</v>
      </c>
      <c r="P31" s="9" t="s">
        <v>67</v>
      </c>
    </row>
    <row r="32" spans="4:16" x14ac:dyDescent="0.25">
      <c r="D32">
        <v>-46</v>
      </c>
      <c r="E32">
        <v>24572</v>
      </c>
      <c r="F32">
        <v>3</v>
      </c>
      <c r="G32">
        <v>7</v>
      </c>
      <c r="H32">
        <f t="shared" si="0"/>
        <v>21</v>
      </c>
      <c r="I32">
        <f t="shared" si="1"/>
        <v>9</v>
      </c>
      <c r="J32">
        <f t="shared" si="1"/>
        <v>49</v>
      </c>
      <c r="K32" t="s">
        <v>59</v>
      </c>
      <c r="L32">
        <v>3</v>
      </c>
      <c r="M32">
        <v>446262052.91791779</v>
      </c>
      <c r="N32">
        <v>148754017.63930592</v>
      </c>
      <c r="O32">
        <v>870.61305245881363</v>
      </c>
      <c r="P32">
        <v>3.0802729485718539E-99</v>
      </c>
    </row>
    <row r="33" spans="4:19" x14ac:dyDescent="0.25">
      <c r="D33">
        <v>-88</v>
      </c>
      <c r="E33">
        <v>23732</v>
      </c>
      <c r="F33">
        <v>5</v>
      </c>
      <c r="G33">
        <v>4</v>
      </c>
      <c r="H33">
        <f t="shared" si="0"/>
        <v>20</v>
      </c>
      <c r="I33">
        <f t="shared" si="1"/>
        <v>25</v>
      </c>
      <c r="J33">
        <f t="shared" si="1"/>
        <v>16</v>
      </c>
      <c r="K33" t="s">
        <v>60</v>
      </c>
      <c r="L33">
        <v>161</v>
      </c>
      <c r="M33">
        <v>27508658.148748852</v>
      </c>
      <c r="N33">
        <v>170861.2307375705</v>
      </c>
    </row>
    <row r="34" spans="4:19" ht="15.75" thickBot="1" x14ac:dyDescent="0.3">
      <c r="D34">
        <v>65</v>
      </c>
      <c r="E34">
        <v>24717</v>
      </c>
      <c r="F34">
        <v>3</v>
      </c>
      <c r="G34">
        <v>6</v>
      </c>
      <c r="H34">
        <f t="shared" si="0"/>
        <v>18</v>
      </c>
      <c r="I34">
        <f t="shared" si="1"/>
        <v>9</v>
      </c>
      <c r="J34">
        <f t="shared" si="1"/>
        <v>36</v>
      </c>
      <c r="K34" s="7" t="s">
        <v>61</v>
      </c>
      <c r="L34" s="7">
        <v>164</v>
      </c>
      <c r="M34" s="7">
        <v>473770711.06666666</v>
      </c>
      <c r="N34" s="7"/>
      <c r="O34" s="7"/>
      <c r="P34" s="7"/>
    </row>
    <row r="35" spans="4:19" ht="15.75" thickBot="1" x14ac:dyDescent="0.3">
      <c r="D35">
        <v>-30</v>
      </c>
      <c r="E35">
        <v>21618</v>
      </c>
      <c r="F35">
        <v>8</v>
      </c>
      <c r="G35">
        <v>7</v>
      </c>
      <c r="H35">
        <f t="shared" si="0"/>
        <v>56</v>
      </c>
      <c r="I35">
        <f t="shared" si="1"/>
        <v>64</v>
      </c>
      <c r="J35">
        <f t="shared" si="1"/>
        <v>49</v>
      </c>
    </row>
    <row r="36" spans="4:19" x14ac:dyDescent="0.25">
      <c r="D36">
        <v>-96</v>
      </c>
      <c r="E36">
        <v>24346</v>
      </c>
      <c r="F36">
        <v>3</v>
      </c>
      <c r="G36">
        <v>9</v>
      </c>
      <c r="H36">
        <f t="shared" si="0"/>
        <v>27</v>
      </c>
      <c r="I36">
        <f t="shared" si="1"/>
        <v>9</v>
      </c>
      <c r="J36">
        <f t="shared" si="1"/>
        <v>81</v>
      </c>
      <c r="K36" s="9"/>
      <c r="L36" s="9" t="s">
        <v>68</v>
      </c>
      <c r="M36" s="9" t="s">
        <v>56</v>
      </c>
      <c r="N36" s="9" t="s">
        <v>69</v>
      </c>
      <c r="O36" s="9" t="s">
        <v>70</v>
      </c>
      <c r="P36" s="9" t="s">
        <v>71</v>
      </c>
      <c r="Q36" s="9" t="s">
        <v>72</v>
      </c>
      <c r="R36" s="9" t="s">
        <v>73</v>
      </c>
      <c r="S36" s="9" t="s">
        <v>74</v>
      </c>
    </row>
    <row r="37" spans="4:19" x14ac:dyDescent="0.25">
      <c r="D37">
        <v>-81</v>
      </c>
      <c r="E37">
        <v>24041</v>
      </c>
      <c r="F37">
        <v>3</v>
      </c>
      <c r="G37">
        <v>11</v>
      </c>
      <c r="H37">
        <f t="shared" si="0"/>
        <v>33</v>
      </c>
      <c r="I37">
        <f t="shared" si="1"/>
        <v>9</v>
      </c>
      <c r="J37">
        <f t="shared" si="1"/>
        <v>121</v>
      </c>
      <c r="K37" t="s">
        <v>62</v>
      </c>
      <c r="L37">
        <v>24998.677801377984</v>
      </c>
      <c r="M37">
        <v>201.88085444966501</v>
      </c>
      <c r="N37">
        <v>123.82886861423954</v>
      </c>
      <c r="O37">
        <v>1.3806439612910998E-161</v>
      </c>
      <c r="P37">
        <v>24600.001863770285</v>
      </c>
      <c r="Q37">
        <v>25397.353738985683</v>
      </c>
      <c r="R37">
        <v>24600.001863770285</v>
      </c>
      <c r="S37">
        <v>25397.353738985683</v>
      </c>
    </row>
    <row r="38" spans="4:19" x14ac:dyDescent="0.25">
      <c r="D38">
        <v>68</v>
      </c>
      <c r="E38">
        <v>18068</v>
      </c>
      <c r="F38">
        <v>10</v>
      </c>
      <c r="G38">
        <v>10</v>
      </c>
      <c r="H38">
        <f t="shared" si="0"/>
        <v>100</v>
      </c>
      <c r="I38">
        <f t="shared" si="1"/>
        <v>100</v>
      </c>
      <c r="J38">
        <f t="shared" si="1"/>
        <v>100</v>
      </c>
      <c r="K38" t="s">
        <v>257</v>
      </c>
      <c r="L38">
        <v>-112.41458996359212</v>
      </c>
      <c r="M38">
        <v>29.451755227182126</v>
      </c>
      <c r="N38">
        <v>-3.8169062962957296</v>
      </c>
      <c r="O38">
        <v>1.923958434127403E-4</v>
      </c>
      <c r="P38">
        <v>-170.57615343328118</v>
      </c>
      <c r="Q38">
        <v>-54.253026493903057</v>
      </c>
      <c r="R38">
        <v>-170.57615343328118</v>
      </c>
      <c r="S38">
        <v>-54.253026493903057</v>
      </c>
    </row>
    <row r="39" spans="4:19" x14ac:dyDescent="0.25">
      <c r="D39">
        <v>68</v>
      </c>
      <c r="E39">
        <v>22820</v>
      </c>
      <c r="F39">
        <v>8</v>
      </c>
      <c r="G39">
        <v>1</v>
      </c>
      <c r="H39">
        <f t="shared" si="0"/>
        <v>8</v>
      </c>
      <c r="I39">
        <f t="shared" si="1"/>
        <v>64</v>
      </c>
      <c r="J39">
        <f t="shared" si="1"/>
        <v>1</v>
      </c>
      <c r="K39" t="s">
        <v>390</v>
      </c>
      <c r="L39">
        <v>180.70628042404894</v>
      </c>
      <c r="M39">
        <v>28.936034813680223</v>
      </c>
      <c r="N39">
        <v>6.245025677762027</v>
      </c>
      <c r="O39">
        <v>3.6220763384966259E-9</v>
      </c>
      <c r="P39">
        <v>123.56316578130182</v>
      </c>
      <c r="Q39">
        <v>237.84939506679606</v>
      </c>
      <c r="R39">
        <v>123.56316578130182</v>
      </c>
      <c r="S39">
        <v>237.84939506679606</v>
      </c>
    </row>
    <row r="40" spans="4:19" ht="15.75" thickBot="1" x14ac:dyDescent="0.3">
      <c r="D40">
        <v>74</v>
      </c>
      <c r="E40">
        <v>22842</v>
      </c>
      <c r="F40">
        <v>8</v>
      </c>
      <c r="G40">
        <v>3</v>
      </c>
      <c r="H40">
        <f t="shared" si="0"/>
        <v>24</v>
      </c>
      <c r="I40">
        <f t="shared" si="1"/>
        <v>64</v>
      </c>
      <c r="J40">
        <f t="shared" si="1"/>
        <v>9</v>
      </c>
      <c r="K40" s="7" t="s">
        <v>391</v>
      </c>
      <c r="L40" s="7">
        <v>-75.417099677318305</v>
      </c>
      <c r="M40" s="7">
        <v>4.3542068626366737</v>
      </c>
      <c r="N40" s="7">
        <v>-17.320513713868376</v>
      </c>
      <c r="O40" s="7">
        <v>1.2920157041410859E-38</v>
      </c>
      <c r="P40" s="7">
        <v>-84.015822464735294</v>
      </c>
      <c r="Q40" s="7">
        <v>-66.818376889901316</v>
      </c>
      <c r="R40" s="7">
        <v>-84.015822464735294</v>
      </c>
      <c r="S40" s="7">
        <v>-66.818376889901316</v>
      </c>
    </row>
    <row r="41" spans="4:19" x14ac:dyDescent="0.25">
      <c r="D41">
        <v>62</v>
      </c>
      <c r="E41">
        <v>23166</v>
      </c>
      <c r="F41">
        <v>6</v>
      </c>
      <c r="G41">
        <v>6</v>
      </c>
      <c r="H41">
        <f t="shared" si="0"/>
        <v>36</v>
      </c>
      <c r="I41">
        <f t="shared" si="1"/>
        <v>36</v>
      </c>
      <c r="J41">
        <f t="shared" si="1"/>
        <v>36</v>
      </c>
    </row>
    <row r="42" spans="4:19" x14ac:dyDescent="0.25">
      <c r="D42">
        <v>-75</v>
      </c>
      <c r="E42">
        <v>20979</v>
      </c>
      <c r="F42">
        <v>9</v>
      </c>
      <c r="G42">
        <v>7</v>
      </c>
      <c r="H42">
        <f t="shared" si="0"/>
        <v>63</v>
      </c>
      <c r="I42">
        <f t="shared" si="1"/>
        <v>81</v>
      </c>
      <c r="J42">
        <f t="shared" si="1"/>
        <v>49</v>
      </c>
    </row>
    <row r="43" spans="4:19" x14ac:dyDescent="0.25">
      <c r="D43">
        <v>15</v>
      </c>
      <c r="E43">
        <v>22499</v>
      </c>
      <c r="F43">
        <v>9</v>
      </c>
      <c r="G43">
        <v>2</v>
      </c>
      <c r="H43">
        <f t="shared" si="0"/>
        <v>18</v>
      </c>
      <c r="I43">
        <f t="shared" si="1"/>
        <v>81</v>
      </c>
      <c r="J43">
        <f t="shared" si="1"/>
        <v>4</v>
      </c>
    </row>
    <row r="44" spans="4:19" x14ac:dyDescent="0.25">
      <c r="D44">
        <v>-28</v>
      </c>
      <c r="E44">
        <v>21026</v>
      </c>
      <c r="F44">
        <v>9</v>
      </c>
      <c r="G44">
        <v>7</v>
      </c>
      <c r="H44">
        <f t="shared" si="0"/>
        <v>63</v>
      </c>
      <c r="I44">
        <f t="shared" si="1"/>
        <v>81</v>
      </c>
      <c r="J44">
        <f t="shared" si="1"/>
        <v>49</v>
      </c>
      <c r="K44" t="s">
        <v>75</v>
      </c>
    </row>
    <row r="45" spans="4:19" ht="15.75" thickBot="1" x14ac:dyDescent="0.3">
      <c r="D45">
        <v>-53</v>
      </c>
      <c r="E45">
        <v>24599</v>
      </c>
      <c r="F45">
        <v>3</v>
      </c>
      <c r="G45">
        <v>6</v>
      </c>
      <c r="H45">
        <f t="shared" si="0"/>
        <v>18</v>
      </c>
      <c r="I45">
        <f t="shared" si="1"/>
        <v>9</v>
      </c>
      <c r="J45">
        <f t="shared" si="1"/>
        <v>36</v>
      </c>
    </row>
    <row r="46" spans="4:19" x14ac:dyDescent="0.25">
      <c r="D46">
        <v>6</v>
      </c>
      <c r="E46">
        <v>23676</v>
      </c>
      <c r="F46">
        <v>5</v>
      </c>
      <c r="G46">
        <v>1</v>
      </c>
      <c r="H46">
        <f t="shared" si="0"/>
        <v>5</v>
      </c>
      <c r="I46">
        <f t="shared" si="1"/>
        <v>25</v>
      </c>
      <c r="J46">
        <f t="shared" si="1"/>
        <v>1</v>
      </c>
      <c r="K46" s="9" t="s">
        <v>76</v>
      </c>
      <c r="L46" s="9" t="s">
        <v>394</v>
      </c>
      <c r="M46" s="9" t="s">
        <v>78</v>
      </c>
    </row>
    <row r="47" spans="4:19" x14ac:dyDescent="0.25">
      <c r="D47">
        <v>19</v>
      </c>
      <c r="E47">
        <v>22855</v>
      </c>
      <c r="F47">
        <v>6</v>
      </c>
      <c r="G47">
        <v>7</v>
      </c>
      <c r="H47">
        <f t="shared" si="0"/>
        <v>42</v>
      </c>
      <c r="I47">
        <f t="shared" si="1"/>
        <v>36</v>
      </c>
      <c r="J47">
        <f t="shared" si="1"/>
        <v>49</v>
      </c>
      <c r="K47">
        <v>1</v>
      </c>
      <c r="L47">
        <v>23676.730564674748</v>
      </c>
      <c r="M47">
        <v>-831.73056467474817</v>
      </c>
    </row>
    <row r="48" spans="4:19" x14ac:dyDescent="0.25">
      <c r="D48">
        <v>-84</v>
      </c>
      <c r="E48">
        <v>21756</v>
      </c>
      <c r="F48">
        <v>10</v>
      </c>
      <c r="G48">
        <v>4</v>
      </c>
      <c r="H48">
        <f t="shared" si="0"/>
        <v>40</v>
      </c>
      <c r="I48">
        <f t="shared" si="1"/>
        <v>100</v>
      </c>
      <c r="J48">
        <f t="shared" si="1"/>
        <v>16</v>
      </c>
      <c r="K48">
        <v>2</v>
      </c>
      <c r="L48">
        <v>20002.565558331127</v>
      </c>
      <c r="M48">
        <v>414.43444166887275</v>
      </c>
    </row>
    <row r="49" spans="4:13" x14ac:dyDescent="0.25">
      <c r="D49">
        <v>-64</v>
      </c>
      <c r="E49">
        <v>20976</v>
      </c>
      <c r="F49">
        <v>10</v>
      </c>
      <c r="G49">
        <v>6</v>
      </c>
      <c r="H49">
        <f t="shared" si="0"/>
        <v>60</v>
      </c>
      <c r="I49">
        <f t="shared" si="1"/>
        <v>100</v>
      </c>
      <c r="J49">
        <f t="shared" si="1"/>
        <v>36</v>
      </c>
      <c r="K49">
        <v>3</v>
      </c>
      <c r="L49">
        <v>23847.467197672395</v>
      </c>
      <c r="M49">
        <v>-86.467197672394832</v>
      </c>
    </row>
    <row r="50" spans="4:13" x14ac:dyDescent="0.25">
      <c r="D50">
        <v>-49</v>
      </c>
      <c r="E50">
        <v>22111</v>
      </c>
      <c r="F50">
        <v>10</v>
      </c>
      <c r="G50">
        <v>2</v>
      </c>
      <c r="H50">
        <f t="shared" si="0"/>
        <v>20</v>
      </c>
      <c r="I50">
        <f t="shared" si="1"/>
        <v>100</v>
      </c>
      <c r="J50">
        <f t="shared" si="1"/>
        <v>4</v>
      </c>
      <c r="K50">
        <v>4</v>
      </c>
      <c r="L50">
        <v>23097.474022100923</v>
      </c>
      <c r="M50">
        <v>-423.47402210092332</v>
      </c>
    </row>
    <row r="51" spans="4:13" x14ac:dyDescent="0.25">
      <c r="D51">
        <v>-6</v>
      </c>
      <c r="E51">
        <v>21038</v>
      </c>
      <c r="F51">
        <v>6</v>
      </c>
      <c r="G51">
        <v>11</v>
      </c>
      <c r="H51">
        <f t="shared" si="0"/>
        <v>66</v>
      </c>
      <c r="I51">
        <f t="shared" si="1"/>
        <v>36</v>
      </c>
      <c r="J51">
        <f t="shared" si="1"/>
        <v>121</v>
      </c>
      <c r="K51">
        <v>5</v>
      </c>
      <c r="L51">
        <v>22475.708585046941</v>
      </c>
      <c r="M51">
        <v>306.29141495305885</v>
      </c>
    </row>
    <row r="52" spans="4:13" x14ac:dyDescent="0.25">
      <c r="D52">
        <v>-54</v>
      </c>
      <c r="E52">
        <v>23050</v>
      </c>
      <c r="F52">
        <v>6</v>
      </c>
      <c r="G52">
        <v>6</v>
      </c>
      <c r="H52">
        <f t="shared" si="0"/>
        <v>36</v>
      </c>
      <c r="I52">
        <f t="shared" si="1"/>
        <v>36</v>
      </c>
      <c r="J52">
        <f t="shared" si="1"/>
        <v>36</v>
      </c>
      <c r="K52">
        <v>6</v>
      </c>
      <c r="L52">
        <v>23847.467197672395</v>
      </c>
      <c r="M52">
        <v>-40.467197672394832</v>
      </c>
    </row>
    <row r="53" spans="4:13" x14ac:dyDescent="0.25">
      <c r="D53">
        <v>30</v>
      </c>
      <c r="E53">
        <v>24054</v>
      </c>
      <c r="F53">
        <v>4</v>
      </c>
      <c r="G53">
        <v>7</v>
      </c>
      <c r="H53">
        <f t="shared" si="0"/>
        <v>28</v>
      </c>
      <c r="I53">
        <f t="shared" si="1"/>
        <v>16</v>
      </c>
      <c r="J53">
        <f t="shared" si="1"/>
        <v>49</v>
      </c>
      <c r="K53">
        <v>7</v>
      </c>
      <c r="L53">
        <v>18713.349454599855</v>
      </c>
      <c r="M53">
        <v>210.65054540014535</v>
      </c>
    </row>
    <row r="54" spans="4:13" x14ac:dyDescent="0.25">
      <c r="D54">
        <v>-58</v>
      </c>
      <c r="E54">
        <v>22184</v>
      </c>
      <c r="F54">
        <v>7</v>
      </c>
      <c r="G54">
        <v>7</v>
      </c>
      <c r="H54">
        <f t="shared" si="0"/>
        <v>49</v>
      </c>
      <c r="I54">
        <f t="shared" si="1"/>
        <v>49</v>
      </c>
      <c r="J54">
        <f t="shared" si="1"/>
        <v>49</v>
      </c>
      <c r="K54">
        <v>8</v>
      </c>
      <c r="L54">
        <v>21496.708408346574</v>
      </c>
      <c r="M54">
        <v>358.29159165342571</v>
      </c>
    </row>
    <row r="55" spans="4:13" x14ac:dyDescent="0.25">
      <c r="D55">
        <v>-80</v>
      </c>
      <c r="E55">
        <v>24024</v>
      </c>
      <c r="F55">
        <v>4</v>
      </c>
      <c r="G55">
        <v>2</v>
      </c>
      <c r="H55">
        <f t="shared" si="0"/>
        <v>8</v>
      </c>
      <c r="I55">
        <f t="shared" si="1"/>
        <v>16</v>
      </c>
      <c r="J55">
        <f t="shared" si="1"/>
        <v>4</v>
      </c>
      <c r="K55">
        <v>9</v>
      </c>
      <c r="L55">
        <v>21580.673036345524</v>
      </c>
      <c r="M55">
        <v>168.32696365447555</v>
      </c>
    </row>
    <row r="56" spans="4:13" x14ac:dyDescent="0.25">
      <c r="D56">
        <v>-27</v>
      </c>
      <c r="E56">
        <v>24255</v>
      </c>
      <c r="F56">
        <v>3</v>
      </c>
      <c r="G56">
        <v>1</v>
      </c>
      <c r="H56">
        <f t="shared" si="0"/>
        <v>3</v>
      </c>
      <c r="I56">
        <f t="shared" si="1"/>
        <v>9</v>
      </c>
      <c r="J56">
        <f t="shared" si="1"/>
        <v>1</v>
      </c>
      <c r="K56">
        <v>10</v>
      </c>
      <c r="L56">
        <v>23097.474022100923</v>
      </c>
      <c r="M56">
        <v>-414.47402210092332</v>
      </c>
    </row>
    <row r="57" spans="4:13" x14ac:dyDescent="0.25">
      <c r="D57">
        <v>-35</v>
      </c>
      <c r="E57">
        <v>23635</v>
      </c>
      <c r="F57">
        <v>5</v>
      </c>
      <c r="G57">
        <v>1</v>
      </c>
      <c r="H57">
        <f t="shared" si="0"/>
        <v>5</v>
      </c>
      <c r="I57">
        <f t="shared" si="1"/>
        <v>25</v>
      </c>
      <c r="J57">
        <f t="shared" si="1"/>
        <v>1</v>
      </c>
      <c r="K57">
        <v>11</v>
      </c>
      <c r="L57">
        <v>21334.430767557962</v>
      </c>
      <c r="M57">
        <v>-366.4307675579621</v>
      </c>
    </row>
    <row r="58" spans="4:13" x14ac:dyDescent="0.25">
      <c r="D58">
        <v>73</v>
      </c>
      <c r="E58">
        <v>20533</v>
      </c>
      <c r="F58">
        <v>10</v>
      </c>
      <c r="G58">
        <v>7</v>
      </c>
      <c r="H58">
        <f t="shared" si="0"/>
        <v>70</v>
      </c>
      <c r="I58">
        <f t="shared" si="1"/>
        <v>100</v>
      </c>
      <c r="J58">
        <f t="shared" si="1"/>
        <v>49</v>
      </c>
      <c r="K58">
        <v>12</v>
      </c>
      <c r="L58">
        <v>22727.602469043792</v>
      </c>
      <c r="M58">
        <v>-525.60246904379164</v>
      </c>
    </row>
    <row r="59" spans="4:13" x14ac:dyDescent="0.25">
      <c r="D59">
        <v>31</v>
      </c>
      <c r="E59">
        <v>24313</v>
      </c>
      <c r="F59">
        <v>3</v>
      </c>
      <c r="G59">
        <v>1</v>
      </c>
      <c r="H59">
        <f t="shared" si="0"/>
        <v>3</v>
      </c>
      <c r="I59">
        <f t="shared" si="1"/>
        <v>9</v>
      </c>
      <c r="J59">
        <f t="shared" si="1"/>
        <v>1</v>
      </c>
      <c r="K59">
        <v>13</v>
      </c>
      <c r="L59">
        <v>22965.208673397126</v>
      </c>
      <c r="M59">
        <v>275.7913266028736</v>
      </c>
    </row>
    <row r="60" spans="4:13" x14ac:dyDescent="0.25">
      <c r="D60">
        <v>-81</v>
      </c>
      <c r="E60">
        <v>24347</v>
      </c>
      <c r="F60">
        <v>3</v>
      </c>
      <c r="G60">
        <v>2</v>
      </c>
      <c r="H60">
        <f t="shared" si="0"/>
        <v>6</v>
      </c>
      <c r="I60">
        <f t="shared" si="1"/>
        <v>9</v>
      </c>
      <c r="J60">
        <f t="shared" si="1"/>
        <v>4</v>
      </c>
      <c r="K60">
        <v>14</v>
      </c>
      <c r="L60">
        <v>18713.349454599855</v>
      </c>
      <c r="M60">
        <v>290.65054540014535</v>
      </c>
    </row>
    <row r="61" spans="4:13" x14ac:dyDescent="0.25">
      <c r="D61">
        <v>-20</v>
      </c>
      <c r="E61">
        <v>24102</v>
      </c>
      <c r="F61">
        <v>3</v>
      </c>
      <c r="G61">
        <v>11</v>
      </c>
      <c r="H61">
        <f t="shared" si="0"/>
        <v>33</v>
      </c>
      <c r="I61">
        <f t="shared" si="1"/>
        <v>9</v>
      </c>
      <c r="J61">
        <f t="shared" si="1"/>
        <v>121</v>
      </c>
      <c r="K61">
        <v>15</v>
      </c>
      <c r="L61">
        <v>24428.05732323839</v>
      </c>
      <c r="M61">
        <v>-450.05732323839038</v>
      </c>
    </row>
    <row r="62" spans="4:13" x14ac:dyDescent="0.25">
      <c r="D62">
        <v>54</v>
      </c>
      <c r="E62">
        <v>24482</v>
      </c>
      <c r="F62">
        <v>3</v>
      </c>
      <c r="G62">
        <v>2</v>
      </c>
      <c r="H62">
        <f t="shared" si="0"/>
        <v>6</v>
      </c>
      <c r="I62">
        <f t="shared" si="1"/>
        <v>9</v>
      </c>
      <c r="J62">
        <f t="shared" si="1"/>
        <v>4</v>
      </c>
      <c r="K62">
        <v>16</v>
      </c>
      <c r="L62">
        <v>20295.686428718767</v>
      </c>
      <c r="M62">
        <v>201.31357128123273</v>
      </c>
    </row>
    <row r="63" spans="4:13" x14ac:dyDescent="0.25">
      <c r="D63">
        <v>39</v>
      </c>
      <c r="E63">
        <v>15799</v>
      </c>
      <c r="F63">
        <v>10</v>
      </c>
      <c r="G63">
        <v>12</v>
      </c>
      <c r="H63">
        <f t="shared" si="0"/>
        <v>120</v>
      </c>
      <c r="I63">
        <f t="shared" si="1"/>
        <v>100</v>
      </c>
      <c r="J63">
        <f t="shared" si="1"/>
        <v>144</v>
      </c>
      <c r="K63">
        <v>17</v>
      </c>
      <c r="L63">
        <v>22492.803641690207</v>
      </c>
      <c r="M63">
        <v>-170.80364169020686</v>
      </c>
    </row>
    <row r="64" spans="4:13" x14ac:dyDescent="0.25">
      <c r="D64">
        <v>-3</v>
      </c>
      <c r="E64">
        <v>21597</v>
      </c>
      <c r="F64">
        <v>6</v>
      </c>
      <c r="G64">
        <v>10</v>
      </c>
      <c r="H64">
        <f t="shared" si="0"/>
        <v>60</v>
      </c>
      <c r="I64">
        <f t="shared" si="1"/>
        <v>36</v>
      </c>
      <c r="J64">
        <f t="shared" si="1"/>
        <v>100</v>
      </c>
      <c r="K64">
        <v>18</v>
      </c>
      <c r="L64">
        <v>22408.839013691253</v>
      </c>
      <c r="M64">
        <v>219.16098630874694</v>
      </c>
    </row>
    <row r="65" spans="4:13" x14ac:dyDescent="0.25">
      <c r="D65">
        <v>36</v>
      </c>
      <c r="E65">
        <v>22450</v>
      </c>
      <c r="F65">
        <v>9</v>
      </c>
      <c r="G65">
        <v>3</v>
      </c>
      <c r="H65">
        <f t="shared" si="0"/>
        <v>27</v>
      </c>
      <c r="I65">
        <f t="shared" si="1"/>
        <v>81</v>
      </c>
      <c r="J65">
        <f t="shared" si="1"/>
        <v>9</v>
      </c>
      <c r="K65">
        <v>19</v>
      </c>
      <c r="L65">
        <v>20433.743603647257</v>
      </c>
      <c r="M65">
        <v>617.25639635274274</v>
      </c>
    </row>
    <row r="66" spans="4:13" x14ac:dyDescent="0.25">
      <c r="D66">
        <v>-14</v>
      </c>
      <c r="E66">
        <v>18978</v>
      </c>
      <c r="F66">
        <v>8</v>
      </c>
      <c r="G66">
        <v>11</v>
      </c>
      <c r="H66">
        <f t="shared" si="0"/>
        <v>88</v>
      </c>
      <c r="I66">
        <f t="shared" si="1"/>
        <v>64</v>
      </c>
      <c r="J66">
        <f t="shared" si="1"/>
        <v>121</v>
      </c>
      <c r="K66">
        <v>20</v>
      </c>
      <c r="L66">
        <v>24524.798975663489</v>
      </c>
      <c r="M66">
        <v>-9.7989756634888181</v>
      </c>
    </row>
    <row r="67" spans="4:13" x14ac:dyDescent="0.25">
      <c r="D67">
        <v>-13</v>
      </c>
      <c r="E67">
        <v>20687</v>
      </c>
      <c r="F67">
        <v>7</v>
      </c>
      <c r="G67">
        <v>10</v>
      </c>
      <c r="H67">
        <f t="shared" si="0"/>
        <v>70</v>
      </c>
      <c r="I67">
        <f t="shared" si="1"/>
        <v>49</v>
      </c>
      <c r="J67">
        <f t="shared" si="1"/>
        <v>100</v>
      </c>
      <c r="K67">
        <v>21</v>
      </c>
      <c r="L67">
        <v>22727.602469043792</v>
      </c>
      <c r="M67">
        <v>-601.60246904379164</v>
      </c>
    </row>
    <row r="68" spans="4:13" x14ac:dyDescent="0.25">
      <c r="D68">
        <v>73</v>
      </c>
      <c r="E68">
        <v>20773</v>
      </c>
      <c r="F68">
        <v>7</v>
      </c>
      <c r="G68">
        <v>10</v>
      </c>
      <c r="H68">
        <f t="shared" si="0"/>
        <v>70</v>
      </c>
      <c r="I68">
        <f t="shared" si="1"/>
        <v>49</v>
      </c>
      <c r="J68">
        <f t="shared" si="1"/>
        <v>100</v>
      </c>
      <c r="K68">
        <v>22</v>
      </c>
      <c r="L68">
        <v>22276.433453972055</v>
      </c>
      <c r="M68">
        <v>-135.43345397205485</v>
      </c>
    </row>
    <row r="69" spans="4:13" x14ac:dyDescent="0.25">
      <c r="D69">
        <v>-69</v>
      </c>
      <c r="E69">
        <v>23681</v>
      </c>
      <c r="F69">
        <v>5</v>
      </c>
      <c r="G69">
        <v>5</v>
      </c>
      <c r="H69">
        <f t="shared" si="0"/>
        <v>25</v>
      </c>
      <c r="I69">
        <f t="shared" si="1"/>
        <v>25</v>
      </c>
      <c r="J69">
        <f t="shared" si="1"/>
        <v>25</v>
      </c>
      <c r="K69">
        <v>23</v>
      </c>
      <c r="L69">
        <v>20500.613175002945</v>
      </c>
      <c r="M69">
        <v>650.38682499705465</v>
      </c>
    </row>
    <row r="70" spans="4:13" x14ac:dyDescent="0.25">
      <c r="D70">
        <v>31</v>
      </c>
      <c r="E70">
        <v>22191</v>
      </c>
      <c r="F70">
        <v>10</v>
      </c>
      <c r="G70">
        <v>2</v>
      </c>
      <c r="H70">
        <f t="shared" ref="H70:H133" si="2">F70*G70</f>
        <v>20</v>
      </c>
      <c r="I70">
        <f t="shared" ref="I70:J133" si="3">F70^2</f>
        <v>100</v>
      </c>
      <c r="J70">
        <f t="shared" si="3"/>
        <v>4</v>
      </c>
      <c r="K70">
        <v>24</v>
      </c>
      <c r="L70">
        <v>22472.812671934596</v>
      </c>
      <c r="M70">
        <v>85.187328065403563</v>
      </c>
    </row>
    <row r="71" spans="4:13" x14ac:dyDescent="0.25">
      <c r="D71">
        <v>28</v>
      </c>
      <c r="E71">
        <v>24244</v>
      </c>
      <c r="F71">
        <v>4</v>
      </c>
      <c r="G71">
        <v>4</v>
      </c>
      <c r="H71">
        <f t="shared" si="2"/>
        <v>16</v>
      </c>
      <c r="I71">
        <f t="shared" si="3"/>
        <v>16</v>
      </c>
      <c r="J71">
        <f t="shared" si="3"/>
        <v>16</v>
      </c>
      <c r="K71">
        <v>25</v>
      </c>
      <c r="L71">
        <v>21434.068333095409</v>
      </c>
      <c r="M71">
        <v>299.93166690459111</v>
      </c>
    </row>
    <row r="72" spans="4:13" x14ac:dyDescent="0.25">
      <c r="D72">
        <v>-15</v>
      </c>
      <c r="E72">
        <v>22617</v>
      </c>
      <c r="F72">
        <v>8</v>
      </c>
      <c r="G72">
        <v>4</v>
      </c>
      <c r="H72">
        <f t="shared" si="2"/>
        <v>32</v>
      </c>
      <c r="I72">
        <f t="shared" si="3"/>
        <v>64</v>
      </c>
      <c r="J72">
        <f t="shared" si="3"/>
        <v>16</v>
      </c>
      <c r="K72">
        <v>26</v>
      </c>
      <c r="L72">
        <v>21878.023402837684</v>
      </c>
      <c r="M72">
        <v>258.97659716231647</v>
      </c>
    </row>
    <row r="73" spans="4:13" x14ac:dyDescent="0.25">
      <c r="D73">
        <v>35</v>
      </c>
      <c r="E73">
        <v>23139</v>
      </c>
      <c r="F73">
        <v>6</v>
      </c>
      <c r="G73">
        <v>6</v>
      </c>
      <c r="H73">
        <f t="shared" si="2"/>
        <v>36</v>
      </c>
      <c r="I73">
        <f t="shared" si="3"/>
        <v>36</v>
      </c>
      <c r="J73">
        <f t="shared" si="3"/>
        <v>36</v>
      </c>
      <c r="K73">
        <v>27</v>
      </c>
      <c r="L73">
        <v>23061.950325822225</v>
      </c>
      <c r="M73">
        <v>306.04967417777516</v>
      </c>
    </row>
    <row r="74" spans="4:13" x14ac:dyDescent="0.25">
      <c r="D74">
        <v>84</v>
      </c>
      <c r="E74">
        <v>22154</v>
      </c>
      <c r="F74">
        <v>5</v>
      </c>
      <c r="G74">
        <v>11</v>
      </c>
      <c r="H74">
        <f t="shared" si="2"/>
        <v>55</v>
      </c>
      <c r="I74">
        <f t="shared" si="3"/>
        <v>25</v>
      </c>
      <c r="J74">
        <f t="shared" si="3"/>
        <v>121</v>
      </c>
      <c r="K74">
        <v>28</v>
      </c>
      <c r="L74">
        <v>24342.618901231865</v>
      </c>
      <c r="M74">
        <v>229.38109876813542</v>
      </c>
    </row>
    <row r="75" spans="4:13" x14ac:dyDescent="0.25">
      <c r="D75">
        <v>-36</v>
      </c>
      <c r="E75">
        <v>23364</v>
      </c>
      <c r="F75">
        <v>4</v>
      </c>
      <c r="G75">
        <v>10</v>
      </c>
      <c r="H75">
        <f t="shared" si="2"/>
        <v>40</v>
      </c>
      <c r="I75">
        <f t="shared" si="3"/>
        <v>16</v>
      </c>
      <c r="J75">
        <f t="shared" si="3"/>
        <v>100</v>
      </c>
      <c r="K75">
        <v>29</v>
      </c>
      <c r="L75">
        <v>23651.087979709853</v>
      </c>
      <c r="M75">
        <v>80.912020290146756</v>
      </c>
    </row>
    <row r="76" spans="4:13" x14ac:dyDescent="0.25">
      <c r="D76">
        <v>-86</v>
      </c>
      <c r="E76">
        <v>22942</v>
      </c>
      <c r="F76">
        <v>7</v>
      </c>
      <c r="G76">
        <v>4</v>
      </c>
      <c r="H76">
        <f t="shared" si="2"/>
        <v>28</v>
      </c>
      <c r="I76">
        <f t="shared" si="3"/>
        <v>49</v>
      </c>
      <c r="J76">
        <f t="shared" si="3"/>
        <v>16</v>
      </c>
      <c r="K76">
        <v>30</v>
      </c>
      <c r="L76">
        <v>24388.163919839772</v>
      </c>
      <c r="M76">
        <v>328.83608016022845</v>
      </c>
    </row>
    <row r="77" spans="4:13" x14ac:dyDescent="0.25">
      <c r="D77">
        <v>39</v>
      </c>
      <c r="E77">
        <v>21639</v>
      </c>
      <c r="F77">
        <v>6</v>
      </c>
      <c r="G77">
        <v>10</v>
      </c>
      <c r="H77">
        <f t="shared" si="2"/>
        <v>60</v>
      </c>
      <c r="I77">
        <f t="shared" si="3"/>
        <v>36</v>
      </c>
      <c r="J77">
        <f t="shared" si="3"/>
        <v>100</v>
      </c>
      <c r="K77">
        <v>31</v>
      </c>
      <c r="L77">
        <v>21140.947462707765</v>
      </c>
      <c r="M77">
        <v>477.05253729223477</v>
      </c>
    </row>
    <row r="78" spans="4:13" x14ac:dyDescent="0.25">
      <c r="D78">
        <v>45</v>
      </c>
      <c r="E78">
        <v>22633</v>
      </c>
      <c r="F78">
        <v>7</v>
      </c>
      <c r="G78">
        <v>6</v>
      </c>
      <c r="H78">
        <f t="shared" si="2"/>
        <v>42</v>
      </c>
      <c r="I78">
        <f t="shared" si="3"/>
        <v>49</v>
      </c>
      <c r="J78">
        <f t="shared" si="3"/>
        <v>36</v>
      </c>
      <c r="K78">
        <v>32</v>
      </c>
      <c r="L78">
        <v>24251.528864016054</v>
      </c>
      <c r="M78">
        <v>94.471135983945715</v>
      </c>
    </row>
    <row r="79" spans="4:13" x14ac:dyDescent="0.25">
      <c r="D79">
        <v>-35</v>
      </c>
      <c r="E79">
        <v>23145</v>
      </c>
      <c r="F79">
        <v>5</v>
      </c>
      <c r="G79">
        <v>8</v>
      </c>
      <c r="H79">
        <f t="shared" si="2"/>
        <v>40</v>
      </c>
      <c r="I79">
        <f t="shared" si="3"/>
        <v>25</v>
      </c>
      <c r="J79">
        <f t="shared" si="3"/>
        <v>64</v>
      </c>
      <c r="K79">
        <v>33</v>
      </c>
      <c r="L79">
        <v>24160.43882680024</v>
      </c>
      <c r="M79">
        <v>-119.43882680024035</v>
      </c>
    </row>
    <row r="80" spans="4:13" x14ac:dyDescent="0.25">
      <c r="D80">
        <v>-16</v>
      </c>
      <c r="E80">
        <v>23384</v>
      </c>
      <c r="F80">
        <v>4</v>
      </c>
      <c r="G80">
        <v>10</v>
      </c>
      <c r="H80">
        <f t="shared" si="2"/>
        <v>40</v>
      </c>
      <c r="I80">
        <f t="shared" si="3"/>
        <v>16</v>
      </c>
      <c r="J80">
        <f t="shared" si="3"/>
        <v>100</v>
      </c>
      <c r="K80">
        <v>34</v>
      </c>
      <c r="L80">
        <v>18139.884738250723</v>
      </c>
      <c r="M80">
        <v>-71.884738250722876</v>
      </c>
    </row>
    <row r="81" spans="4:13" x14ac:dyDescent="0.25">
      <c r="D81">
        <v>72</v>
      </c>
      <c r="E81">
        <v>22232</v>
      </c>
      <c r="F81">
        <v>10</v>
      </c>
      <c r="G81">
        <v>2</v>
      </c>
      <c r="H81">
        <f t="shared" si="2"/>
        <v>20</v>
      </c>
      <c r="I81">
        <f t="shared" si="3"/>
        <v>100</v>
      </c>
      <c r="J81">
        <f t="shared" si="3"/>
        <v>4</v>
      </c>
      <c r="K81">
        <v>35</v>
      </c>
      <c r="L81">
        <v>23676.730564674748</v>
      </c>
      <c r="M81">
        <v>-856.73056467474817</v>
      </c>
    </row>
    <row r="82" spans="4:13" x14ac:dyDescent="0.25">
      <c r="D82">
        <v>-50</v>
      </c>
      <c r="E82">
        <v>22820</v>
      </c>
      <c r="F82">
        <v>5</v>
      </c>
      <c r="G82">
        <v>9</v>
      </c>
      <c r="H82">
        <f t="shared" si="2"/>
        <v>45</v>
      </c>
      <c r="I82">
        <f t="shared" si="3"/>
        <v>25</v>
      </c>
      <c r="J82">
        <f t="shared" si="3"/>
        <v>81</v>
      </c>
      <c r="K82">
        <v>36</v>
      </c>
      <c r="L82">
        <v>22831.46953068575</v>
      </c>
      <c r="M82">
        <v>10.530469314249785</v>
      </c>
    </row>
    <row r="83" spans="4:13" x14ac:dyDescent="0.25">
      <c r="D83">
        <v>-90</v>
      </c>
      <c r="E83">
        <v>18850</v>
      </c>
      <c r="F83">
        <v>10</v>
      </c>
      <c r="G83">
        <v>9</v>
      </c>
      <c r="H83">
        <f t="shared" si="2"/>
        <v>90</v>
      </c>
      <c r="I83">
        <f t="shared" si="3"/>
        <v>100</v>
      </c>
      <c r="J83">
        <f t="shared" si="3"/>
        <v>81</v>
      </c>
      <c r="K83">
        <v>37</v>
      </c>
      <c r="L83">
        <v>22693.412355757268</v>
      </c>
      <c r="M83">
        <v>472.58764424273249</v>
      </c>
    </row>
    <row r="84" spans="4:13" x14ac:dyDescent="0.25">
      <c r="D84">
        <v>79</v>
      </c>
      <c r="E84">
        <v>24627</v>
      </c>
      <c r="F84">
        <v>3</v>
      </c>
      <c r="G84">
        <v>8</v>
      </c>
      <c r="H84">
        <f t="shared" si="2"/>
        <v>24</v>
      </c>
      <c r="I84">
        <f t="shared" si="3"/>
        <v>9</v>
      </c>
      <c r="J84">
        <f t="shared" si="3"/>
        <v>64</v>
      </c>
      <c r="K84">
        <v>38</v>
      </c>
      <c r="L84">
        <v>20500.613175002945</v>
      </c>
      <c r="M84">
        <v>478.38682499705465</v>
      </c>
    </row>
    <row r="85" spans="4:13" x14ac:dyDescent="0.25">
      <c r="D85">
        <v>33</v>
      </c>
      <c r="E85">
        <v>23091</v>
      </c>
      <c r="F85">
        <v>7</v>
      </c>
      <c r="G85">
        <v>1</v>
      </c>
      <c r="H85">
        <f t="shared" si="2"/>
        <v>7</v>
      </c>
      <c r="I85">
        <f t="shared" si="3"/>
        <v>49</v>
      </c>
      <c r="J85">
        <f t="shared" si="3"/>
        <v>1</v>
      </c>
      <c r="K85">
        <v>39</v>
      </c>
      <c r="L85">
        <v>22990.851258362021</v>
      </c>
      <c r="M85">
        <v>-491.85125836202133</v>
      </c>
    </row>
    <row r="86" spans="4:13" x14ac:dyDescent="0.25">
      <c r="D86">
        <v>-70</v>
      </c>
      <c r="E86">
        <v>24034</v>
      </c>
      <c r="F86">
        <v>4</v>
      </c>
      <c r="G86">
        <v>2</v>
      </c>
      <c r="H86">
        <f t="shared" si="2"/>
        <v>8</v>
      </c>
      <c r="I86">
        <f t="shared" si="3"/>
        <v>16</v>
      </c>
      <c r="J86">
        <f t="shared" si="3"/>
        <v>4</v>
      </c>
      <c r="K86">
        <v>40</v>
      </c>
      <c r="L86">
        <v>20500.613175002945</v>
      </c>
      <c r="M86">
        <v>525.38682499705465</v>
      </c>
    </row>
    <row r="87" spans="4:13" x14ac:dyDescent="0.25">
      <c r="D87">
        <v>-26</v>
      </c>
      <c r="E87">
        <v>23002</v>
      </c>
      <c r="F87">
        <v>7</v>
      </c>
      <c r="G87">
        <v>4</v>
      </c>
      <c r="H87">
        <f t="shared" si="2"/>
        <v>28</v>
      </c>
      <c r="I87">
        <f t="shared" si="3"/>
        <v>49</v>
      </c>
      <c r="J87">
        <f t="shared" si="3"/>
        <v>16</v>
      </c>
      <c r="K87">
        <v>41</v>
      </c>
      <c r="L87">
        <v>24388.163919839772</v>
      </c>
      <c r="M87">
        <v>210.83608016022845</v>
      </c>
    </row>
    <row r="88" spans="4:13" x14ac:dyDescent="0.25">
      <c r="D88">
        <v>94</v>
      </c>
      <c r="E88">
        <v>19346</v>
      </c>
      <c r="F88">
        <v>7</v>
      </c>
      <c r="G88">
        <v>12</v>
      </c>
      <c r="H88">
        <f t="shared" si="2"/>
        <v>84</v>
      </c>
      <c r="I88">
        <f t="shared" si="3"/>
        <v>49</v>
      </c>
      <c r="J88">
        <f t="shared" si="3"/>
        <v>144</v>
      </c>
      <c r="K88">
        <v>42</v>
      </c>
      <c r="L88">
        <v>24240.225633597482</v>
      </c>
      <c r="M88">
        <v>-564.22563359748165</v>
      </c>
    </row>
    <row r="89" spans="4:13" x14ac:dyDescent="0.25">
      <c r="D89">
        <v>69</v>
      </c>
      <c r="E89">
        <v>23127</v>
      </c>
      <c r="F89">
        <v>7</v>
      </c>
      <c r="G89">
        <v>1</v>
      </c>
      <c r="H89">
        <f t="shared" si="2"/>
        <v>7</v>
      </c>
      <c r="I89">
        <f t="shared" si="3"/>
        <v>49</v>
      </c>
      <c r="J89">
        <f t="shared" si="3"/>
        <v>1</v>
      </c>
      <c r="K89">
        <v>43</v>
      </c>
      <c r="L89">
        <v>22421.616038117405</v>
      </c>
      <c r="M89">
        <v>433.38396188259503</v>
      </c>
    </row>
    <row r="90" spans="4:13" x14ac:dyDescent="0.25">
      <c r="D90">
        <v>-40</v>
      </c>
      <c r="E90">
        <v>24508</v>
      </c>
      <c r="F90">
        <v>3</v>
      </c>
      <c r="G90">
        <v>8</v>
      </c>
      <c r="H90">
        <f t="shared" si="2"/>
        <v>24</v>
      </c>
      <c r="I90">
        <f t="shared" si="3"/>
        <v>9</v>
      </c>
      <c r="J90">
        <f t="shared" si="3"/>
        <v>64</v>
      </c>
      <c r="K90">
        <v>44</v>
      </c>
      <c r="L90">
        <v>21580.673036345524</v>
      </c>
      <c r="M90">
        <v>175.32696365447555</v>
      </c>
    </row>
    <row r="91" spans="4:13" x14ac:dyDescent="0.25">
      <c r="D91">
        <v>34</v>
      </c>
      <c r="E91">
        <v>23864</v>
      </c>
      <c r="F91">
        <v>5</v>
      </c>
      <c r="G91">
        <v>3</v>
      </c>
      <c r="H91">
        <f t="shared" si="2"/>
        <v>15</v>
      </c>
      <c r="I91">
        <f t="shared" si="3"/>
        <v>25</v>
      </c>
      <c r="J91">
        <f t="shared" si="3"/>
        <v>9</v>
      </c>
      <c r="K91">
        <v>45</v>
      </c>
      <c r="L91">
        <v>20433.743603647257</v>
      </c>
      <c r="M91">
        <v>542.25639635274274</v>
      </c>
    </row>
    <row r="92" spans="4:13" x14ac:dyDescent="0.25">
      <c r="D92">
        <v>62</v>
      </c>
      <c r="E92">
        <v>19054</v>
      </c>
      <c r="F92">
        <v>8</v>
      </c>
      <c r="G92">
        <v>11</v>
      </c>
      <c r="H92">
        <f t="shared" si="2"/>
        <v>88</v>
      </c>
      <c r="I92">
        <f t="shared" si="3"/>
        <v>64</v>
      </c>
      <c r="J92">
        <f t="shared" si="3"/>
        <v>121</v>
      </c>
      <c r="K92">
        <v>46</v>
      </c>
      <c r="L92">
        <v>22727.602469043792</v>
      </c>
      <c r="M92">
        <v>-616.60246904379164</v>
      </c>
    </row>
    <row r="93" spans="4:13" x14ac:dyDescent="0.25">
      <c r="D93">
        <v>18</v>
      </c>
      <c r="E93">
        <v>22178</v>
      </c>
      <c r="F93">
        <v>10</v>
      </c>
      <c r="G93">
        <v>2</v>
      </c>
      <c r="H93">
        <f t="shared" si="2"/>
        <v>20</v>
      </c>
      <c r="I93">
        <f t="shared" si="3"/>
        <v>100</v>
      </c>
      <c r="J93">
        <f t="shared" si="3"/>
        <v>4</v>
      </c>
      <c r="K93">
        <v>47</v>
      </c>
      <c r="L93">
        <v>21334.430767557962</v>
      </c>
      <c r="M93">
        <v>-296.4307675579621</v>
      </c>
    </row>
    <row r="94" spans="4:13" x14ac:dyDescent="0.25">
      <c r="D94">
        <v>42</v>
      </c>
      <c r="E94">
        <v>23862</v>
      </c>
      <c r="F94">
        <v>5</v>
      </c>
      <c r="G94">
        <v>4</v>
      </c>
      <c r="H94">
        <f t="shared" si="2"/>
        <v>20</v>
      </c>
      <c r="I94">
        <f t="shared" si="3"/>
        <v>25</v>
      </c>
      <c r="J94">
        <f t="shared" si="3"/>
        <v>16</v>
      </c>
      <c r="K94">
        <v>48</v>
      </c>
      <c r="L94">
        <v>22693.412355757268</v>
      </c>
      <c r="M94">
        <v>356.58764424273249</v>
      </c>
    </row>
    <row r="95" spans="4:13" x14ac:dyDescent="0.25">
      <c r="D95">
        <v>-61</v>
      </c>
      <c r="E95">
        <v>22339</v>
      </c>
      <c r="F95">
        <v>8</v>
      </c>
      <c r="G95">
        <v>5</v>
      </c>
      <c r="H95">
        <f t="shared" si="2"/>
        <v>40</v>
      </c>
      <c r="I95">
        <f t="shared" si="3"/>
        <v>64</v>
      </c>
      <c r="J95">
        <f t="shared" si="3"/>
        <v>25</v>
      </c>
      <c r="K95">
        <v>49</v>
      </c>
      <c r="L95">
        <v>23702.284613527045</v>
      </c>
      <c r="M95">
        <v>351.71538647295529</v>
      </c>
    </row>
    <row r="96" spans="4:13" x14ac:dyDescent="0.25">
      <c r="D96">
        <v>24</v>
      </c>
      <c r="E96">
        <v>21580</v>
      </c>
      <c r="F96">
        <v>9</v>
      </c>
      <c r="G96">
        <v>6</v>
      </c>
      <c r="H96">
        <f t="shared" si="2"/>
        <v>54</v>
      </c>
      <c r="I96">
        <f t="shared" si="3"/>
        <v>81</v>
      </c>
      <c r="J96">
        <f t="shared" si="3"/>
        <v>36</v>
      </c>
      <c r="K96">
        <v>50</v>
      </c>
      <c r="L96">
        <v>21781.281750412589</v>
      </c>
      <c r="M96">
        <v>402.71824958741126</v>
      </c>
    </row>
    <row r="97" spans="4:13" x14ac:dyDescent="0.25">
      <c r="D97">
        <v>-8</v>
      </c>
      <c r="E97">
        <v>23114</v>
      </c>
      <c r="F97">
        <v>7</v>
      </c>
      <c r="G97">
        <v>3</v>
      </c>
      <c r="H97">
        <f t="shared" si="2"/>
        <v>21</v>
      </c>
      <c r="I97">
        <f t="shared" si="3"/>
        <v>49</v>
      </c>
      <c r="J97">
        <f t="shared" si="3"/>
        <v>9</v>
      </c>
      <c r="K97">
        <v>51</v>
      </c>
      <c r="L97">
        <v>24307.095204953166</v>
      </c>
      <c r="M97">
        <v>-283.0952049531661</v>
      </c>
    </row>
    <row r="98" spans="4:13" x14ac:dyDescent="0.25">
      <c r="D98">
        <v>22</v>
      </c>
      <c r="E98">
        <v>21066</v>
      </c>
      <c r="F98">
        <v>6</v>
      </c>
      <c r="G98">
        <v>11</v>
      </c>
      <c r="H98">
        <f t="shared" si="2"/>
        <v>66</v>
      </c>
      <c r="I98">
        <f t="shared" si="3"/>
        <v>36</v>
      </c>
      <c r="J98">
        <f t="shared" si="3"/>
        <v>121</v>
      </c>
      <c r="K98">
        <v>52</v>
      </c>
      <c r="L98">
        <v>24615.889012879299</v>
      </c>
      <c r="M98">
        <v>-360.88901287929912</v>
      </c>
    </row>
    <row r="99" spans="4:13" x14ac:dyDescent="0.25">
      <c r="D99">
        <v>68</v>
      </c>
      <c r="E99">
        <v>23126</v>
      </c>
      <c r="F99">
        <v>7</v>
      </c>
      <c r="G99">
        <v>1</v>
      </c>
      <c r="H99">
        <f t="shared" si="2"/>
        <v>7</v>
      </c>
      <c r="I99">
        <f t="shared" si="3"/>
        <v>49</v>
      </c>
      <c r="J99">
        <f t="shared" si="3"/>
        <v>1</v>
      </c>
      <c r="K99">
        <v>53</v>
      </c>
      <c r="L99">
        <v>24240.225633597482</v>
      </c>
      <c r="M99">
        <v>-605.22563359748165</v>
      </c>
    </row>
    <row r="100" spans="4:13" x14ac:dyDescent="0.25">
      <c r="D100">
        <v>-77</v>
      </c>
      <c r="E100">
        <v>21993</v>
      </c>
      <c r="F100">
        <v>5</v>
      </c>
      <c r="G100">
        <v>11</v>
      </c>
      <c r="H100">
        <f t="shared" si="2"/>
        <v>55</v>
      </c>
      <c r="I100">
        <f t="shared" si="3"/>
        <v>25</v>
      </c>
      <c r="J100">
        <f t="shared" si="3"/>
        <v>121</v>
      </c>
      <c r="K100">
        <v>54</v>
      </c>
      <c r="L100">
        <v>19860.278887298125</v>
      </c>
      <c r="M100">
        <v>672.72111270187452</v>
      </c>
    </row>
    <row r="101" spans="4:13" x14ac:dyDescent="0.25">
      <c r="D101">
        <v>82</v>
      </c>
      <c r="E101">
        <v>22952</v>
      </c>
      <c r="F101">
        <v>5</v>
      </c>
      <c r="G101">
        <v>9</v>
      </c>
      <c r="H101">
        <f t="shared" si="2"/>
        <v>45</v>
      </c>
      <c r="I101">
        <f t="shared" si="3"/>
        <v>25</v>
      </c>
      <c r="J101">
        <f t="shared" si="3"/>
        <v>81</v>
      </c>
      <c r="K101">
        <v>55</v>
      </c>
      <c r="L101">
        <v>24615.889012879299</v>
      </c>
      <c r="M101">
        <v>-302.88901287929912</v>
      </c>
    </row>
    <row r="102" spans="4:13" x14ac:dyDescent="0.25">
      <c r="D102">
        <v>97</v>
      </c>
      <c r="E102">
        <v>24233</v>
      </c>
      <c r="F102">
        <v>4</v>
      </c>
      <c r="G102">
        <v>6</v>
      </c>
      <c r="H102">
        <f t="shared" si="2"/>
        <v>24</v>
      </c>
      <c r="I102">
        <f t="shared" si="3"/>
        <v>16</v>
      </c>
      <c r="J102">
        <f t="shared" si="3"/>
        <v>36</v>
      </c>
      <c r="K102">
        <v>56</v>
      </c>
      <c r="L102">
        <v>24570.343994271392</v>
      </c>
      <c r="M102">
        <v>-223.34399427139215</v>
      </c>
    </row>
    <row r="103" spans="4:13" x14ac:dyDescent="0.25">
      <c r="D103">
        <v>-98</v>
      </c>
      <c r="E103">
        <v>20346</v>
      </c>
      <c r="F103">
        <v>9</v>
      </c>
      <c r="G103">
        <v>8</v>
      </c>
      <c r="H103">
        <f t="shared" si="2"/>
        <v>72</v>
      </c>
      <c r="I103">
        <f t="shared" si="3"/>
        <v>81</v>
      </c>
      <c r="J103">
        <f t="shared" si="3"/>
        <v>64</v>
      </c>
      <c r="K103">
        <v>57</v>
      </c>
      <c r="L103">
        <v>24160.43882680024</v>
      </c>
      <c r="M103">
        <v>-58.438826800240349</v>
      </c>
    </row>
    <row r="104" spans="4:13" x14ac:dyDescent="0.25">
      <c r="D104">
        <v>6</v>
      </c>
      <c r="E104">
        <v>24658</v>
      </c>
      <c r="F104">
        <v>3</v>
      </c>
      <c r="G104">
        <v>6</v>
      </c>
      <c r="H104">
        <f t="shared" si="2"/>
        <v>18</v>
      </c>
      <c r="I104">
        <f t="shared" si="3"/>
        <v>9</v>
      </c>
      <c r="J104">
        <f t="shared" si="3"/>
        <v>36</v>
      </c>
      <c r="K104">
        <v>58</v>
      </c>
      <c r="L104">
        <v>24570.343994271392</v>
      </c>
      <c r="M104">
        <v>-88.343994271392148</v>
      </c>
    </row>
    <row r="105" spans="4:13" x14ac:dyDescent="0.25">
      <c r="D105">
        <v>72</v>
      </c>
      <c r="E105">
        <v>21884</v>
      </c>
      <c r="F105">
        <v>7</v>
      </c>
      <c r="G105">
        <v>8</v>
      </c>
      <c r="H105">
        <f t="shared" si="2"/>
        <v>56</v>
      </c>
      <c r="I105">
        <f t="shared" si="3"/>
        <v>49</v>
      </c>
      <c r="J105">
        <f t="shared" si="3"/>
        <v>64</v>
      </c>
      <c r="K105">
        <v>59</v>
      </c>
      <c r="L105">
        <v>16992.955305552452</v>
      </c>
      <c r="M105">
        <v>-1193.955305552452</v>
      </c>
    </row>
    <row r="106" spans="4:13" x14ac:dyDescent="0.25">
      <c r="D106">
        <v>22</v>
      </c>
      <c r="E106">
        <v>22610</v>
      </c>
      <c r="F106">
        <v>7</v>
      </c>
      <c r="G106">
        <v>6</v>
      </c>
      <c r="H106">
        <f t="shared" si="2"/>
        <v>42</v>
      </c>
      <c r="I106">
        <f t="shared" si="3"/>
        <v>49</v>
      </c>
      <c r="J106">
        <f t="shared" si="3"/>
        <v>36</v>
      </c>
      <c r="K106">
        <v>60</v>
      </c>
      <c r="L106">
        <v>21606.227085197825</v>
      </c>
      <c r="M106">
        <v>-9.2270851978246355</v>
      </c>
    </row>
    <row r="107" spans="4:13" x14ac:dyDescent="0.25">
      <c r="D107">
        <v>72</v>
      </c>
      <c r="E107">
        <v>22232</v>
      </c>
      <c r="F107">
        <v>10</v>
      </c>
      <c r="G107">
        <v>2</v>
      </c>
      <c r="H107">
        <f t="shared" si="2"/>
        <v>20</v>
      </c>
      <c r="I107">
        <f t="shared" si="3"/>
        <v>100</v>
      </c>
      <c r="J107">
        <f t="shared" si="3"/>
        <v>4</v>
      </c>
      <c r="K107">
        <v>61</v>
      </c>
      <c r="L107">
        <v>22492.803641690207</v>
      </c>
      <c r="M107">
        <v>-42.803641690206859</v>
      </c>
    </row>
    <row r="108" spans="4:13" x14ac:dyDescent="0.25">
      <c r="D108">
        <v>-53</v>
      </c>
      <c r="E108">
        <v>18847</v>
      </c>
      <c r="F108">
        <v>9</v>
      </c>
      <c r="G108">
        <v>10</v>
      </c>
      <c r="H108">
        <f t="shared" si="2"/>
        <v>90</v>
      </c>
      <c r="I108">
        <f t="shared" si="3"/>
        <v>81</v>
      </c>
      <c r="J108">
        <f t="shared" si="3"/>
        <v>100</v>
      </c>
      <c r="K108">
        <v>62</v>
      </c>
      <c r="L108">
        <v>19450.425394729773</v>
      </c>
      <c r="M108">
        <v>-472.42539472977296</v>
      </c>
    </row>
    <row r="109" spans="4:13" x14ac:dyDescent="0.25">
      <c r="D109">
        <v>91</v>
      </c>
      <c r="E109">
        <v>20109</v>
      </c>
      <c r="F109">
        <v>7</v>
      </c>
      <c r="G109">
        <v>11</v>
      </c>
      <c r="H109">
        <f t="shared" si="2"/>
        <v>77</v>
      </c>
      <c r="I109">
        <f t="shared" si="3"/>
        <v>49</v>
      </c>
      <c r="J109">
        <f t="shared" si="3"/>
        <v>121</v>
      </c>
      <c r="K109">
        <v>63</v>
      </c>
      <c r="L109">
        <v>20739.641498461049</v>
      </c>
      <c r="M109">
        <v>-52.641498461049196</v>
      </c>
    </row>
    <row r="110" spans="4:13" x14ac:dyDescent="0.25">
      <c r="D110">
        <v>-85</v>
      </c>
      <c r="E110">
        <v>20331</v>
      </c>
      <c r="F110">
        <v>6</v>
      </c>
      <c r="G110">
        <v>12</v>
      </c>
      <c r="H110">
        <f t="shared" si="2"/>
        <v>72</v>
      </c>
      <c r="I110">
        <f t="shared" si="3"/>
        <v>36</v>
      </c>
      <c r="J110">
        <f t="shared" si="3"/>
        <v>144</v>
      </c>
      <c r="K110">
        <v>64</v>
      </c>
      <c r="L110">
        <v>20739.641498461049</v>
      </c>
      <c r="M110">
        <v>33.358501538950804</v>
      </c>
    </row>
    <row r="111" spans="4:13" x14ac:dyDescent="0.25">
      <c r="D111">
        <v>-37</v>
      </c>
      <c r="E111">
        <v>23713</v>
      </c>
      <c r="F111">
        <v>5</v>
      </c>
      <c r="G111">
        <v>5</v>
      </c>
      <c r="H111">
        <f t="shared" si="2"/>
        <v>25</v>
      </c>
      <c r="I111">
        <f t="shared" si="3"/>
        <v>25</v>
      </c>
      <c r="J111">
        <f t="shared" si="3"/>
        <v>25</v>
      </c>
      <c r="K111">
        <v>65</v>
      </c>
      <c r="L111">
        <v>23454.708761747308</v>
      </c>
      <c r="M111">
        <v>226.29123825269198</v>
      </c>
    </row>
    <row r="112" spans="4:13" x14ac:dyDescent="0.25">
      <c r="D112">
        <v>-67</v>
      </c>
      <c r="E112">
        <v>21883</v>
      </c>
      <c r="F112">
        <v>9</v>
      </c>
      <c r="G112">
        <v>5</v>
      </c>
      <c r="H112">
        <f t="shared" si="2"/>
        <v>45</v>
      </c>
      <c r="I112">
        <f t="shared" si="3"/>
        <v>81</v>
      </c>
      <c r="J112">
        <f t="shared" si="3"/>
        <v>25</v>
      </c>
      <c r="K112">
        <v>66</v>
      </c>
      <c r="L112">
        <v>22727.602469043792</v>
      </c>
      <c r="M112">
        <v>-536.60246904379164</v>
      </c>
    </row>
    <row r="113" spans="4:13" x14ac:dyDescent="0.25">
      <c r="D113">
        <v>60</v>
      </c>
      <c r="E113">
        <v>23460</v>
      </c>
      <c r="F113">
        <v>4</v>
      </c>
      <c r="G113">
        <v>10</v>
      </c>
      <c r="H113">
        <f t="shared" si="2"/>
        <v>40</v>
      </c>
      <c r="I113">
        <f t="shared" si="3"/>
        <v>16</v>
      </c>
      <c r="J113">
        <f t="shared" si="3"/>
        <v>100</v>
      </c>
      <c r="K113">
        <v>67</v>
      </c>
      <c r="L113">
        <v>24065.170968382718</v>
      </c>
      <c r="M113">
        <v>178.82903161728245</v>
      </c>
    </row>
    <row r="114" spans="4:13" x14ac:dyDescent="0.25">
      <c r="D114">
        <v>-35</v>
      </c>
      <c r="E114">
        <v>21093</v>
      </c>
      <c r="F114">
        <v>8</v>
      </c>
      <c r="G114">
        <v>8</v>
      </c>
      <c r="H114">
        <f t="shared" si="2"/>
        <v>64</v>
      </c>
      <c r="I114">
        <f t="shared" si="3"/>
        <v>64</v>
      </c>
      <c r="J114">
        <f t="shared" si="3"/>
        <v>64</v>
      </c>
      <c r="K114">
        <v>68</v>
      </c>
      <c r="L114">
        <v>22408.839013691253</v>
      </c>
      <c r="M114">
        <v>208.16098630874694</v>
      </c>
    </row>
    <row r="115" spans="4:13" x14ac:dyDescent="0.25">
      <c r="D115">
        <v>95</v>
      </c>
      <c r="E115">
        <v>22595</v>
      </c>
      <c r="F115">
        <v>5</v>
      </c>
      <c r="G115">
        <v>10</v>
      </c>
      <c r="H115">
        <f t="shared" si="2"/>
        <v>50</v>
      </c>
      <c r="I115">
        <f t="shared" si="3"/>
        <v>25</v>
      </c>
      <c r="J115">
        <f t="shared" si="3"/>
        <v>100</v>
      </c>
      <c r="K115">
        <v>69</v>
      </c>
      <c r="L115">
        <v>22693.412355757268</v>
      </c>
      <c r="M115">
        <v>445.58764424273249</v>
      </c>
    </row>
    <row r="116" spans="4:13" x14ac:dyDescent="0.25">
      <c r="D116">
        <v>-4</v>
      </c>
      <c r="E116">
        <v>23652</v>
      </c>
      <c r="F116">
        <v>4</v>
      </c>
      <c r="G116">
        <v>9</v>
      </c>
      <c r="H116">
        <f t="shared" si="2"/>
        <v>36</v>
      </c>
      <c r="I116">
        <f t="shared" si="3"/>
        <v>16</v>
      </c>
      <c r="J116">
        <f t="shared" si="3"/>
        <v>81</v>
      </c>
      <c r="K116">
        <v>70</v>
      </c>
      <c r="L116">
        <v>22276.433453972055</v>
      </c>
      <c r="M116">
        <v>-122.43345397205485</v>
      </c>
    </row>
    <row r="117" spans="4:13" x14ac:dyDescent="0.25">
      <c r="D117">
        <v>-70</v>
      </c>
      <c r="E117">
        <v>19690</v>
      </c>
      <c r="F117">
        <v>10</v>
      </c>
      <c r="G117">
        <v>8</v>
      </c>
      <c r="H117">
        <f t="shared" si="2"/>
        <v>80</v>
      </c>
      <c r="I117">
        <f t="shared" si="3"/>
        <v>100</v>
      </c>
      <c r="J117">
        <f t="shared" si="3"/>
        <v>64</v>
      </c>
      <c r="K117">
        <v>71</v>
      </c>
      <c r="L117">
        <v>23339.398258671372</v>
      </c>
      <c r="M117">
        <v>24.601741328628123</v>
      </c>
    </row>
    <row r="118" spans="4:13" x14ac:dyDescent="0.25">
      <c r="D118">
        <v>65</v>
      </c>
      <c r="E118">
        <v>23815</v>
      </c>
      <c r="F118">
        <v>5</v>
      </c>
      <c r="G118">
        <v>5</v>
      </c>
      <c r="H118">
        <f t="shared" si="2"/>
        <v>25</v>
      </c>
      <c r="I118">
        <f t="shared" si="3"/>
        <v>25</v>
      </c>
      <c r="J118">
        <f t="shared" si="3"/>
        <v>25</v>
      </c>
      <c r="K118">
        <v>72</v>
      </c>
      <c r="L118">
        <v>22822.922002364121</v>
      </c>
      <c r="M118">
        <v>119.077997635879</v>
      </c>
    </row>
    <row r="119" spans="4:13" x14ac:dyDescent="0.25">
      <c r="D119">
        <v>-42</v>
      </c>
      <c r="E119">
        <v>21002</v>
      </c>
      <c r="F119">
        <v>6</v>
      </c>
      <c r="G119">
        <v>11</v>
      </c>
      <c r="H119">
        <f t="shared" si="2"/>
        <v>66</v>
      </c>
      <c r="I119">
        <f t="shared" si="3"/>
        <v>36</v>
      </c>
      <c r="J119">
        <f t="shared" si="3"/>
        <v>121</v>
      </c>
      <c r="K119">
        <v>73</v>
      </c>
      <c r="L119">
        <v>21606.227085197825</v>
      </c>
      <c r="M119">
        <v>32.772914802175364</v>
      </c>
    </row>
    <row r="120" spans="4:13" x14ac:dyDescent="0.25">
      <c r="D120">
        <v>13</v>
      </c>
      <c r="E120">
        <v>21661</v>
      </c>
      <c r="F120">
        <v>8</v>
      </c>
      <c r="G120">
        <v>7</v>
      </c>
      <c r="H120">
        <f t="shared" si="2"/>
        <v>56</v>
      </c>
      <c r="I120">
        <f t="shared" si="3"/>
        <v>64</v>
      </c>
      <c r="J120">
        <f t="shared" si="3"/>
        <v>49</v>
      </c>
      <c r="K120">
        <v>74</v>
      </c>
      <c r="L120">
        <v>22128.495167729765</v>
      </c>
      <c r="M120">
        <v>504.50483227023506</v>
      </c>
    </row>
    <row r="121" spans="4:13" x14ac:dyDescent="0.25">
      <c r="D121">
        <v>16</v>
      </c>
      <c r="E121">
        <v>21572</v>
      </c>
      <c r="F121">
        <v>9</v>
      </c>
      <c r="G121">
        <v>6</v>
      </c>
      <c r="H121">
        <f t="shared" si="2"/>
        <v>54</v>
      </c>
      <c r="I121">
        <f t="shared" si="3"/>
        <v>81</v>
      </c>
      <c r="J121">
        <f t="shared" si="3"/>
        <v>36</v>
      </c>
      <c r="K121">
        <v>75</v>
      </c>
      <c r="L121">
        <v>22865.571107859683</v>
      </c>
      <c r="M121">
        <v>279.42889214031675</v>
      </c>
    </row>
    <row r="122" spans="4:13" x14ac:dyDescent="0.25">
      <c r="D122">
        <v>-48</v>
      </c>
      <c r="E122">
        <v>22366</v>
      </c>
      <c r="F122">
        <v>9</v>
      </c>
      <c r="G122">
        <v>3</v>
      </c>
      <c r="H122">
        <f t="shared" si="2"/>
        <v>27</v>
      </c>
      <c r="I122">
        <f t="shared" si="3"/>
        <v>81</v>
      </c>
      <c r="J122">
        <f t="shared" si="3"/>
        <v>9</v>
      </c>
      <c r="K122">
        <v>76</v>
      </c>
      <c r="L122">
        <v>23339.398258671372</v>
      </c>
      <c r="M122">
        <v>44.601741328628123</v>
      </c>
    </row>
    <row r="123" spans="4:13" x14ac:dyDescent="0.25">
      <c r="D123">
        <v>50</v>
      </c>
      <c r="E123">
        <v>21630</v>
      </c>
      <c r="F123">
        <v>5</v>
      </c>
      <c r="G123">
        <v>12</v>
      </c>
      <c r="H123">
        <f t="shared" si="2"/>
        <v>60</v>
      </c>
      <c r="I123">
        <f t="shared" si="3"/>
        <v>25</v>
      </c>
      <c r="J123">
        <f t="shared" si="3"/>
        <v>144</v>
      </c>
      <c r="K123">
        <v>77</v>
      </c>
      <c r="L123">
        <v>22727.602469043792</v>
      </c>
      <c r="M123">
        <v>-495.60246904379164</v>
      </c>
    </row>
    <row r="124" spans="4:13" x14ac:dyDescent="0.25">
      <c r="D124">
        <v>22</v>
      </c>
      <c r="E124">
        <v>22106</v>
      </c>
      <c r="F124">
        <v>6</v>
      </c>
      <c r="G124">
        <v>9</v>
      </c>
      <c r="H124">
        <f t="shared" si="2"/>
        <v>54</v>
      </c>
      <c r="I124">
        <f t="shared" si="3"/>
        <v>36</v>
      </c>
      <c r="J124">
        <f t="shared" si="3"/>
        <v>81</v>
      </c>
      <c r="K124">
        <v>78</v>
      </c>
      <c r="L124">
        <v>22669.191889897142</v>
      </c>
      <c r="M124">
        <v>150.80811010285834</v>
      </c>
    </row>
    <row r="125" spans="4:13" x14ac:dyDescent="0.25">
      <c r="D125">
        <v>11</v>
      </c>
      <c r="E125">
        <v>22643</v>
      </c>
      <c r="F125">
        <v>8</v>
      </c>
      <c r="G125">
        <v>4</v>
      </c>
      <c r="H125">
        <f t="shared" si="2"/>
        <v>32</v>
      </c>
      <c r="I125">
        <f t="shared" si="3"/>
        <v>64</v>
      </c>
      <c r="J125">
        <f t="shared" si="3"/>
        <v>16</v>
      </c>
      <c r="K125">
        <v>79</v>
      </c>
      <c r="L125">
        <v>18713.349454599855</v>
      </c>
      <c r="M125">
        <v>136.65054540014535</v>
      </c>
    </row>
    <row r="126" spans="4:13" x14ac:dyDescent="0.25">
      <c r="D126">
        <v>-25</v>
      </c>
      <c r="E126">
        <v>23951</v>
      </c>
      <c r="F126">
        <v>4</v>
      </c>
      <c r="G126">
        <v>1</v>
      </c>
      <c r="H126">
        <f t="shared" si="2"/>
        <v>4</v>
      </c>
      <c r="I126">
        <f t="shared" si="3"/>
        <v>16</v>
      </c>
      <c r="J126">
        <f t="shared" si="3"/>
        <v>1</v>
      </c>
      <c r="K126">
        <v>80</v>
      </c>
      <c r="L126">
        <v>24297.073882623958</v>
      </c>
      <c r="M126">
        <v>329.92611737604238</v>
      </c>
    </row>
    <row r="127" spans="4:13" x14ac:dyDescent="0.25">
      <c r="D127">
        <v>-73</v>
      </c>
      <c r="E127">
        <v>23403</v>
      </c>
      <c r="F127">
        <v>6</v>
      </c>
      <c r="G127">
        <v>3</v>
      </c>
      <c r="H127">
        <f t="shared" si="2"/>
        <v>18</v>
      </c>
      <c r="I127">
        <f t="shared" si="3"/>
        <v>36</v>
      </c>
      <c r="J127">
        <f t="shared" si="3"/>
        <v>9</v>
      </c>
      <c r="K127">
        <v>81</v>
      </c>
      <c r="L127">
        <v>23864.562254315661</v>
      </c>
      <c r="M127">
        <v>-773.56225431566054</v>
      </c>
    </row>
    <row r="128" spans="4:13" x14ac:dyDescent="0.25">
      <c r="D128">
        <v>-45</v>
      </c>
      <c r="E128">
        <v>24059</v>
      </c>
      <c r="F128">
        <v>4</v>
      </c>
      <c r="G128">
        <v>2</v>
      </c>
      <c r="H128">
        <f t="shared" si="2"/>
        <v>8</v>
      </c>
      <c r="I128">
        <f t="shared" si="3"/>
        <v>16</v>
      </c>
      <c r="J128">
        <f t="shared" si="3"/>
        <v>4</v>
      </c>
      <c r="K128">
        <v>82</v>
      </c>
      <c r="L128">
        <v>24307.095204953166</v>
      </c>
      <c r="M128">
        <v>-273.0952049531661</v>
      </c>
    </row>
    <row r="129" spans="4:13" x14ac:dyDescent="0.25">
      <c r="D129">
        <v>-69</v>
      </c>
      <c r="E129">
        <v>23387</v>
      </c>
      <c r="F129">
        <v>6</v>
      </c>
      <c r="G129">
        <v>2</v>
      </c>
      <c r="H129">
        <f t="shared" si="2"/>
        <v>12</v>
      </c>
      <c r="I129">
        <f t="shared" si="3"/>
        <v>36</v>
      </c>
      <c r="J129">
        <f t="shared" si="3"/>
        <v>4</v>
      </c>
      <c r="K129">
        <v>83</v>
      </c>
      <c r="L129">
        <v>22822.922002364121</v>
      </c>
      <c r="M129">
        <v>179.077997635879</v>
      </c>
    </row>
    <row r="130" spans="4:13" x14ac:dyDescent="0.25">
      <c r="D130">
        <v>-51</v>
      </c>
      <c r="E130">
        <v>22033</v>
      </c>
      <c r="F130">
        <v>6</v>
      </c>
      <c r="G130">
        <v>9</v>
      </c>
      <c r="H130">
        <f t="shared" si="2"/>
        <v>54</v>
      </c>
      <c r="I130">
        <f t="shared" si="3"/>
        <v>36</v>
      </c>
      <c r="J130">
        <f t="shared" si="3"/>
        <v>81</v>
      </c>
      <c r="K130">
        <v>84</v>
      </c>
      <c r="L130">
        <v>20045.21466382669</v>
      </c>
      <c r="M130">
        <v>-699.2146638266895</v>
      </c>
    </row>
    <row r="131" spans="4:13" x14ac:dyDescent="0.25">
      <c r="D131">
        <v>-16</v>
      </c>
      <c r="E131">
        <v>20002</v>
      </c>
      <c r="F131">
        <v>7</v>
      </c>
      <c r="G131">
        <v>11</v>
      </c>
      <c r="H131">
        <f t="shared" si="2"/>
        <v>77</v>
      </c>
      <c r="I131">
        <f t="shared" si="3"/>
        <v>49</v>
      </c>
      <c r="J131">
        <f t="shared" si="3"/>
        <v>121</v>
      </c>
      <c r="K131">
        <v>85</v>
      </c>
      <c r="L131">
        <v>23864.562254315661</v>
      </c>
      <c r="M131">
        <v>-737.56225431566054</v>
      </c>
    </row>
    <row r="132" spans="4:13" x14ac:dyDescent="0.25">
      <c r="D132">
        <v>-64</v>
      </c>
      <c r="E132">
        <v>21516</v>
      </c>
      <c r="F132">
        <v>5</v>
      </c>
      <c r="G132">
        <v>12</v>
      </c>
      <c r="H132">
        <f t="shared" si="2"/>
        <v>60</v>
      </c>
      <c r="I132">
        <f t="shared" si="3"/>
        <v>25</v>
      </c>
      <c r="J132">
        <f t="shared" si="3"/>
        <v>144</v>
      </c>
      <c r="K132">
        <v>86</v>
      </c>
      <c r="L132">
        <v>24297.073882623958</v>
      </c>
      <c r="M132">
        <v>210.92611737604238</v>
      </c>
    </row>
    <row r="133" spans="4:13" x14ac:dyDescent="0.25">
      <c r="D133">
        <v>-60</v>
      </c>
      <c r="E133">
        <v>22572</v>
      </c>
      <c r="F133">
        <v>8</v>
      </c>
      <c r="G133">
        <v>4</v>
      </c>
      <c r="H133">
        <f t="shared" si="2"/>
        <v>32</v>
      </c>
      <c r="I133">
        <f t="shared" si="3"/>
        <v>64</v>
      </c>
      <c r="J133">
        <f t="shared" si="3"/>
        <v>16</v>
      </c>
      <c r="K133">
        <v>87</v>
      </c>
      <c r="L133">
        <v>23847.467197672395</v>
      </c>
      <c r="M133">
        <v>16.532802327605168</v>
      </c>
    </row>
    <row r="134" spans="4:13" x14ac:dyDescent="0.25">
      <c r="D134">
        <v>-80</v>
      </c>
      <c r="E134">
        <v>22552</v>
      </c>
      <c r="F134">
        <v>8</v>
      </c>
      <c r="G134">
        <v>4</v>
      </c>
      <c r="H134">
        <f t="shared" ref="H134:H169" si="4">F134*G134</f>
        <v>32</v>
      </c>
      <c r="I134">
        <f t="shared" ref="I134:J169" si="5">F134^2</f>
        <v>64</v>
      </c>
      <c r="J134">
        <f t="shared" si="5"/>
        <v>16</v>
      </c>
      <c r="K134">
        <v>88</v>
      </c>
      <c r="L134">
        <v>19450.425394729773</v>
      </c>
      <c r="M134">
        <v>-396.42539472977296</v>
      </c>
    </row>
    <row r="135" spans="4:13" x14ac:dyDescent="0.25">
      <c r="D135">
        <v>77</v>
      </c>
      <c r="E135">
        <v>22927</v>
      </c>
      <c r="F135">
        <v>7</v>
      </c>
      <c r="G135">
        <v>5</v>
      </c>
      <c r="H135">
        <f t="shared" si="4"/>
        <v>35</v>
      </c>
      <c r="I135">
        <f t="shared" si="5"/>
        <v>49</v>
      </c>
      <c r="J135">
        <f t="shared" si="5"/>
        <v>25</v>
      </c>
      <c r="K135">
        <v>89</v>
      </c>
      <c r="L135">
        <v>22727.602469043792</v>
      </c>
      <c r="M135">
        <v>-549.60246904379164</v>
      </c>
    </row>
    <row r="136" spans="4:13" x14ac:dyDescent="0.25">
      <c r="D136">
        <v>-77</v>
      </c>
      <c r="E136">
        <v>23223</v>
      </c>
      <c r="F136">
        <v>6</v>
      </c>
      <c r="G136">
        <v>5</v>
      </c>
      <c r="H136">
        <f t="shared" si="4"/>
        <v>30</v>
      </c>
      <c r="I136">
        <f t="shared" si="5"/>
        <v>36</v>
      </c>
      <c r="J136">
        <f t="shared" si="5"/>
        <v>25</v>
      </c>
      <c r="K136">
        <v>90</v>
      </c>
      <c r="L136">
        <v>23651.087979709853</v>
      </c>
      <c r="M136">
        <v>210.91202029014676</v>
      </c>
    </row>
    <row r="137" spans="4:13" x14ac:dyDescent="0.25">
      <c r="D137">
        <v>5</v>
      </c>
      <c r="E137">
        <v>24287</v>
      </c>
      <c r="F137">
        <v>3</v>
      </c>
      <c r="G137">
        <v>1</v>
      </c>
      <c r="H137">
        <f t="shared" si="4"/>
        <v>3</v>
      </c>
      <c r="I137">
        <f t="shared" si="5"/>
        <v>9</v>
      </c>
      <c r="J137">
        <f t="shared" si="5"/>
        <v>1</v>
      </c>
      <c r="K137">
        <v>91</v>
      </c>
      <c r="L137">
        <v>21986.208496696756</v>
      </c>
      <c r="M137">
        <v>352.7915033032441</v>
      </c>
    </row>
    <row r="138" spans="4:13" x14ac:dyDescent="0.25">
      <c r="D138">
        <v>62</v>
      </c>
      <c r="E138">
        <v>24600</v>
      </c>
      <c r="F138">
        <v>3</v>
      </c>
      <c r="G138">
        <v>3</v>
      </c>
      <c r="H138">
        <f t="shared" si="4"/>
        <v>9</v>
      </c>
      <c r="I138">
        <f t="shared" si="5"/>
        <v>9</v>
      </c>
      <c r="J138">
        <f t="shared" si="5"/>
        <v>9</v>
      </c>
      <c r="K138">
        <v>92</v>
      </c>
      <c r="L138">
        <v>20998.66079167476</v>
      </c>
      <c r="M138">
        <v>581.33920832524018</v>
      </c>
    </row>
    <row r="139" spans="4:13" x14ac:dyDescent="0.25">
      <c r="D139">
        <v>-63</v>
      </c>
      <c r="E139">
        <v>21517</v>
      </c>
      <c r="F139">
        <v>5</v>
      </c>
      <c r="G139">
        <v>12</v>
      </c>
      <c r="H139">
        <f t="shared" si="4"/>
        <v>60</v>
      </c>
      <c r="I139">
        <f t="shared" si="5"/>
        <v>25</v>
      </c>
      <c r="J139">
        <f t="shared" si="5"/>
        <v>144</v>
      </c>
      <c r="K139">
        <v>93</v>
      </c>
      <c r="L139">
        <v>23170.135419681301</v>
      </c>
      <c r="M139">
        <v>-56.135419681300846</v>
      </c>
    </row>
    <row r="140" spans="4:13" x14ac:dyDescent="0.25">
      <c r="D140">
        <v>52</v>
      </c>
      <c r="E140">
        <v>23672</v>
      </c>
      <c r="F140">
        <v>5</v>
      </c>
      <c r="G140">
        <v>6</v>
      </c>
      <c r="H140">
        <f t="shared" si="4"/>
        <v>30</v>
      </c>
      <c r="I140">
        <f t="shared" si="5"/>
        <v>25</v>
      </c>
      <c r="J140">
        <f t="shared" si="5"/>
        <v>36</v>
      </c>
      <c r="K140">
        <v>94</v>
      </c>
      <c r="L140">
        <v>21334.430767557962</v>
      </c>
      <c r="M140">
        <v>-268.4307675579621</v>
      </c>
    </row>
    <row r="141" spans="4:13" x14ac:dyDescent="0.25">
      <c r="D141">
        <v>-50</v>
      </c>
      <c r="E141">
        <v>22034</v>
      </c>
      <c r="F141">
        <v>6</v>
      </c>
      <c r="G141">
        <v>9</v>
      </c>
      <c r="H141">
        <f t="shared" si="4"/>
        <v>54</v>
      </c>
      <c r="I141">
        <f t="shared" si="5"/>
        <v>36</v>
      </c>
      <c r="J141">
        <f t="shared" si="5"/>
        <v>81</v>
      </c>
      <c r="K141">
        <v>95</v>
      </c>
      <c r="L141">
        <v>23864.562254315661</v>
      </c>
      <c r="M141">
        <v>-738.56225431566054</v>
      </c>
    </row>
    <row r="142" spans="4:13" x14ac:dyDescent="0.25">
      <c r="D142">
        <v>20</v>
      </c>
      <c r="E142">
        <v>20464</v>
      </c>
      <c r="F142">
        <v>9</v>
      </c>
      <c r="G142">
        <v>8</v>
      </c>
      <c r="H142">
        <f t="shared" si="4"/>
        <v>72</v>
      </c>
      <c r="I142">
        <f t="shared" si="5"/>
        <v>81</v>
      </c>
      <c r="J142">
        <f t="shared" si="5"/>
        <v>64</v>
      </c>
      <c r="K142">
        <v>96</v>
      </c>
      <c r="L142">
        <v>22276.433453972055</v>
      </c>
      <c r="M142">
        <v>-283.43345397205485</v>
      </c>
    </row>
    <row r="143" spans="4:13" x14ac:dyDescent="0.25">
      <c r="D143">
        <v>-53</v>
      </c>
      <c r="E143">
        <v>22007</v>
      </c>
      <c r="F143">
        <v>10</v>
      </c>
      <c r="G143">
        <v>3</v>
      </c>
      <c r="H143">
        <f t="shared" si="4"/>
        <v>30</v>
      </c>
      <c r="I143">
        <f t="shared" si="5"/>
        <v>100</v>
      </c>
      <c r="J143">
        <f t="shared" si="5"/>
        <v>9</v>
      </c>
      <c r="K143">
        <v>97</v>
      </c>
      <c r="L143">
        <v>22669.191889897142</v>
      </c>
      <c r="M143">
        <v>282.80811010285834</v>
      </c>
    </row>
    <row r="144" spans="4:13" x14ac:dyDescent="0.25">
      <c r="D144">
        <v>33</v>
      </c>
      <c r="E144">
        <v>16957</v>
      </c>
      <c r="F144">
        <v>9</v>
      </c>
      <c r="G144">
        <v>12</v>
      </c>
      <c r="H144">
        <f t="shared" si="4"/>
        <v>108</v>
      </c>
      <c r="I144">
        <f t="shared" si="5"/>
        <v>81</v>
      </c>
      <c r="J144">
        <f t="shared" si="5"/>
        <v>144</v>
      </c>
      <c r="K144">
        <v>98</v>
      </c>
      <c r="L144">
        <v>23823.246731812269</v>
      </c>
      <c r="M144">
        <v>409.75326818773101</v>
      </c>
    </row>
    <row r="145" spans="4:13" x14ac:dyDescent="0.25">
      <c r="D145">
        <v>-68</v>
      </c>
      <c r="E145">
        <v>22740</v>
      </c>
      <c r="F145">
        <v>8</v>
      </c>
      <c r="G145">
        <v>2</v>
      </c>
      <c r="H145">
        <f t="shared" si="4"/>
        <v>16</v>
      </c>
      <c r="I145">
        <f t="shared" si="5"/>
        <v>64</v>
      </c>
      <c r="J145">
        <f t="shared" si="5"/>
        <v>4</v>
      </c>
      <c r="K145">
        <v>99</v>
      </c>
      <c r="L145">
        <v>20002.565558331127</v>
      </c>
      <c r="M145">
        <v>343.43444166887275</v>
      </c>
    </row>
    <row r="146" spans="4:13" x14ac:dyDescent="0.25">
      <c r="D146">
        <v>76</v>
      </c>
      <c r="E146">
        <v>22576</v>
      </c>
      <c r="F146">
        <v>5</v>
      </c>
      <c r="G146">
        <v>10</v>
      </c>
      <c r="H146">
        <f t="shared" si="4"/>
        <v>50</v>
      </c>
      <c r="I146">
        <f t="shared" si="5"/>
        <v>25</v>
      </c>
      <c r="J146">
        <f t="shared" si="5"/>
        <v>100</v>
      </c>
      <c r="K146">
        <v>100</v>
      </c>
      <c r="L146">
        <v>24388.163919839772</v>
      </c>
      <c r="M146">
        <v>269.83608016022845</v>
      </c>
    </row>
    <row r="147" spans="4:13" x14ac:dyDescent="0.25">
      <c r="D147">
        <v>-43</v>
      </c>
      <c r="E147">
        <v>24257</v>
      </c>
      <c r="F147">
        <v>3</v>
      </c>
      <c r="G147">
        <v>10</v>
      </c>
      <c r="H147">
        <f t="shared" si="4"/>
        <v>30</v>
      </c>
      <c r="I147">
        <f t="shared" si="5"/>
        <v>9</v>
      </c>
      <c r="J147">
        <f t="shared" si="5"/>
        <v>100</v>
      </c>
      <c r="K147">
        <v>101</v>
      </c>
      <c r="L147">
        <v>21434.068333095409</v>
      </c>
      <c r="M147">
        <v>449.93166690459111</v>
      </c>
    </row>
    <row r="148" spans="4:13" x14ac:dyDescent="0.25">
      <c r="D148">
        <v>-99</v>
      </c>
      <c r="E148">
        <v>16825</v>
      </c>
      <c r="F148">
        <v>9</v>
      </c>
      <c r="G148">
        <v>12</v>
      </c>
      <c r="H148">
        <f t="shared" si="4"/>
        <v>108</v>
      </c>
      <c r="I148">
        <f t="shared" si="5"/>
        <v>81</v>
      </c>
      <c r="J148">
        <f t="shared" si="5"/>
        <v>144</v>
      </c>
      <c r="K148">
        <v>102</v>
      </c>
      <c r="L148">
        <v>22128.495167729765</v>
      </c>
      <c r="M148">
        <v>481.50483227023506</v>
      </c>
    </row>
    <row r="149" spans="4:13" x14ac:dyDescent="0.25">
      <c r="D149">
        <v>47</v>
      </c>
      <c r="E149">
        <v>20463</v>
      </c>
      <c r="F149">
        <v>6</v>
      </c>
      <c r="G149">
        <v>12</v>
      </c>
      <c r="H149">
        <f t="shared" si="4"/>
        <v>72</v>
      </c>
      <c r="I149">
        <f t="shared" si="5"/>
        <v>36</v>
      </c>
      <c r="J149">
        <f t="shared" si="5"/>
        <v>144</v>
      </c>
      <c r="K149">
        <v>103</v>
      </c>
      <c r="L149">
        <v>22727.602469043792</v>
      </c>
      <c r="M149">
        <v>-495.60246904379164</v>
      </c>
    </row>
    <row r="150" spans="4:13" x14ac:dyDescent="0.25">
      <c r="D150">
        <v>-59</v>
      </c>
      <c r="E150">
        <v>21541</v>
      </c>
      <c r="F150">
        <v>6</v>
      </c>
      <c r="G150">
        <v>10</v>
      </c>
      <c r="H150">
        <f t="shared" si="4"/>
        <v>60</v>
      </c>
      <c r="I150">
        <f t="shared" si="5"/>
        <v>36</v>
      </c>
      <c r="J150">
        <f t="shared" si="5"/>
        <v>100</v>
      </c>
      <c r="K150">
        <v>104</v>
      </c>
      <c r="L150">
        <v>19006.470324987495</v>
      </c>
      <c r="M150">
        <v>-159.47032498749468</v>
      </c>
    </row>
    <row r="151" spans="4:13" x14ac:dyDescent="0.25">
      <c r="D151">
        <v>-66</v>
      </c>
      <c r="E151">
        <v>21884</v>
      </c>
      <c r="F151">
        <v>9</v>
      </c>
      <c r="G151">
        <v>5</v>
      </c>
      <c r="H151">
        <f t="shared" si="4"/>
        <v>45</v>
      </c>
      <c r="I151">
        <f t="shared" si="5"/>
        <v>81</v>
      </c>
      <c r="J151">
        <f t="shared" si="5"/>
        <v>25</v>
      </c>
      <c r="K151">
        <v>105</v>
      </c>
      <c r="L151">
        <v>20392.428081143869</v>
      </c>
      <c r="M151">
        <v>-283.42808114386935</v>
      </c>
    </row>
    <row r="152" spans="4:13" x14ac:dyDescent="0.25">
      <c r="D152">
        <v>97</v>
      </c>
      <c r="E152">
        <v>22047</v>
      </c>
      <c r="F152">
        <v>9</v>
      </c>
      <c r="G152">
        <v>5</v>
      </c>
      <c r="H152">
        <f t="shared" si="4"/>
        <v>45</v>
      </c>
      <c r="I152">
        <f t="shared" si="5"/>
        <v>81</v>
      </c>
      <c r="J152">
        <f t="shared" si="5"/>
        <v>25</v>
      </c>
      <c r="K152">
        <v>106</v>
      </c>
      <c r="L152">
        <v>21062.6344499181</v>
      </c>
      <c r="M152">
        <v>-731.63444991809956</v>
      </c>
    </row>
    <row r="153" spans="4:13" x14ac:dyDescent="0.25">
      <c r="D153">
        <v>70</v>
      </c>
      <c r="E153">
        <v>24270</v>
      </c>
      <c r="F153">
        <v>4</v>
      </c>
      <c r="G153">
        <v>5</v>
      </c>
      <c r="H153">
        <f t="shared" si="4"/>
        <v>20</v>
      </c>
      <c r="I153">
        <f t="shared" si="5"/>
        <v>16</v>
      </c>
      <c r="J153">
        <f t="shared" si="5"/>
        <v>25</v>
      </c>
      <c r="K153">
        <v>107</v>
      </c>
      <c r="L153">
        <v>23454.708761747308</v>
      </c>
      <c r="M153">
        <v>258.29123825269198</v>
      </c>
    </row>
    <row r="154" spans="4:13" x14ac:dyDescent="0.25">
      <c r="D154">
        <v>48</v>
      </c>
      <c r="E154">
        <v>24248</v>
      </c>
      <c r="F154">
        <v>4</v>
      </c>
      <c r="G154">
        <v>5</v>
      </c>
      <c r="H154">
        <f t="shared" si="4"/>
        <v>20</v>
      </c>
      <c r="I154">
        <f t="shared" si="5"/>
        <v>16</v>
      </c>
      <c r="J154">
        <f t="shared" si="5"/>
        <v>25</v>
      </c>
      <c r="K154">
        <v>108</v>
      </c>
      <c r="L154">
        <v>21496.708408346574</v>
      </c>
      <c r="M154">
        <v>386.29159165342571</v>
      </c>
    </row>
    <row r="155" spans="4:13" x14ac:dyDescent="0.25">
      <c r="D155">
        <v>-31</v>
      </c>
      <c r="E155">
        <v>22737</v>
      </c>
      <c r="F155">
        <v>8</v>
      </c>
      <c r="G155">
        <v>3</v>
      </c>
      <c r="H155">
        <f t="shared" si="4"/>
        <v>24</v>
      </c>
      <c r="I155">
        <f t="shared" si="5"/>
        <v>64</v>
      </c>
      <c r="J155">
        <f t="shared" si="5"/>
        <v>9</v>
      </c>
      <c r="K155">
        <v>109</v>
      </c>
      <c r="L155">
        <v>23339.398258671372</v>
      </c>
      <c r="M155">
        <v>120.60174132862812</v>
      </c>
    </row>
    <row r="156" spans="4:13" x14ac:dyDescent="0.25">
      <c r="D156">
        <v>-29</v>
      </c>
      <c r="E156">
        <v>23271</v>
      </c>
      <c r="F156">
        <v>6</v>
      </c>
      <c r="G156">
        <v>5</v>
      </c>
      <c r="H156">
        <f t="shared" si="4"/>
        <v>30</v>
      </c>
      <c r="I156">
        <f t="shared" si="5"/>
        <v>36</v>
      </c>
      <c r="J156">
        <f t="shared" si="5"/>
        <v>25</v>
      </c>
      <c r="K156">
        <v>110</v>
      </c>
      <c r="L156">
        <v>20718.316945713268</v>
      </c>
      <c r="M156">
        <v>374.68305428673193</v>
      </c>
    </row>
    <row r="157" spans="4:13" x14ac:dyDescent="0.25">
      <c r="D157">
        <v>21</v>
      </c>
      <c r="E157">
        <v>22653</v>
      </c>
      <c r="F157">
        <v>8</v>
      </c>
      <c r="G157">
        <v>4</v>
      </c>
      <c r="H157">
        <f t="shared" si="4"/>
        <v>32</v>
      </c>
      <c r="I157">
        <f t="shared" si="5"/>
        <v>64</v>
      </c>
      <c r="J157">
        <f t="shared" si="5"/>
        <v>16</v>
      </c>
      <c r="K157">
        <v>111</v>
      </c>
      <c r="L157">
        <v>22472.812671934596</v>
      </c>
      <c r="M157">
        <v>122.18732806540356</v>
      </c>
    </row>
    <row r="158" spans="4:13" x14ac:dyDescent="0.25">
      <c r="D158">
        <v>-42</v>
      </c>
      <c r="E158">
        <v>24576</v>
      </c>
      <c r="F158">
        <v>3</v>
      </c>
      <c r="G158">
        <v>7</v>
      </c>
      <c r="H158">
        <f t="shared" si="4"/>
        <v>21</v>
      </c>
      <c r="I158">
        <f t="shared" si="5"/>
        <v>9</v>
      </c>
      <c r="J158">
        <f t="shared" si="5"/>
        <v>49</v>
      </c>
      <c r="K158">
        <v>112</v>
      </c>
      <c r="L158">
        <v>23460.360376956596</v>
      </c>
      <c r="M158">
        <v>191.63962304340384</v>
      </c>
    </row>
    <row r="159" spans="4:13" x14ac:dyDescent="0.25">
      <c r="D159">
        <v>7</v>
      </c>
      <c r="E159">
        <v>18095</v>
      </c>
      <c r="F159">
        <v>8</v>
      </c>
      <c r="G159">
        <v>12</v>
      </c>
      <c r="H159">
        <f t="shared" si="4"/>
        <v>96</v>
      </c>
      <c r="I159">
        <f t="shared" si="5"/>
        <v>64</v>
      </c>
      <c r="J159">
        <f t="shared" si="5"/>
        <v>144</v>
      </c>
      <c r="K159">
        <v>113</v>
      </c>
      <c r="L159">
        <v>19286.81417094899</v>
      </c>
      <c r="M159">
        <v>403.18582905100993</v>
      </c>
    </row>
    <row r="160" spans="4:13" x14ac:dyDescent="0.25">
      <c r="D160">
        <v>35</v>
      </c>
      <c r="E160">
        <v>23815</v>
      </c>
      <c r="F160">
        <v>5</v>
      </c>
      <c r="G160">
        <v>2</v>
      </c>
      <c r="H160">
        <f t="shared" si="4"/>
        <v>10</v>
      </c>
      <c r="I160">
        <f t="shared" si="5"/>
        <v>25</v>
      </c>
      <c r="J160">
        <f t="shared" si="5"/>
        <v>4</v>
      </c>
      <c r="K160">
        <v>114</v>
      </c>
      <c r="L160">
        <v>23454.708761747308</v>
      </c>
      <c r="M160">
        <v>360.29123825269198</v>
      </c>
    </row>
    <row r="161" spans="4:13" x14ac:dyDescent="0.25">
      <c r="D161">
        <v>36</v>
      </c>
      <c r="E161">
        <v>22886</v>
      </c>
      <c r="F161">
        <v>7</v>
      </c>
      <c r="G161">
        <v>5</v>
      </c>
      <c r="H161">
        <f t="shared" si="4"/>
        <v>35</v>
      </c>
      <c r="I161">
        <f t="shared" si="5"/>
        <v>49</v>
      </c>
      <c r="J161">
        <f t="shared" si="5"/>
        <v>25</v>
      </c>
      <c r="K161">
        <v>115</v>
      </c>
      <c r="L161">
        <v>21334.430767557962</v>
      </c>
      <c r="M161">
        <v>-332.4307675579621</v>
      </c>
    </row>
    <row r="162" spans="4:13" x14ac:dyDescent="0.25">
      <c r="D162">
        <v>93</v>
      </c>
      <c r="E162">
        <v>23843</v>
      </c>
      <c r="F162">
        <v>5</v>
      </c>
      <c r="G162">
        <v>5</v>
      </c>
      <c r="H162">
        <f t="shared" si="4"/>
        <v>25</v>
      </c>
      <c r="I162">
        <f t="shared" si="5"/>
        <v>25</v>
      </c>
      <c r="J162">
        <f t="shared" si="5"/>
        <v>25</v>
      </c>
      <c r="K162">
        <v>116</v>
      </c>
      <c r="L162">
        <v>21140.947462707765</v>
      </c>
      <c r="M162">
        <v>520.05253729223477</v>
      </c>
    </row>
    <row r="163" spans="4:13" x14ac:dyDescent="0.25">
      <c r="D163">
        <v>6</v>
      </c>
      <c r="E163">
        <v>21046</v>
      </c>
      <c r="F163">
        <v>10</v>
      </c>
      <c r="G163">
        <v>6</v>
      </c>
      <c r="H163">
        <f t="shared" si="4"/>
        <v>60</v>
      </c>
      <c r="I163">
        <f t="shared" si="5"/>
        <v>100</v>
      </c>
      <c r="J163">
        <f t="shared" si="5"/>
        <v>36</v>
      </c>
      <c r="K163">
        <v>117</v>
      </c>
      <c r="L163">
        <v>20998.66079167476</v>
      </c>
      <c r="M163">
        <v>573.33920832524018</v>
      </c>
    </row>
    <row r="164" spans="4:13" x14ac:dyDescent="0.25">
      <c r="D164">
        <v>32</v>
      </c>
      <c r="E164">
        <v>20544</v>
      </c>
      <c r="F164">
        <v>8</v>
      </c>
      <c r="G164">
        <v>9</v>
      </c>
      <c r="H164">
        <f t="shared" si="4"/>
        <v>72</v>
      </c>
      <c r="I164">
        <f t="shared" si="5"/>
        <v>64</v>
      </c>
      <c r="J164">
        <f t="shared" si="5"/>
        <v>81</v>
      </c>
      <c r="K164">
        <v>118</v>
      </c>
      <c r="L164">
        <v>22492.803641690207</v>
      </c>
      <c r="M164">
        <v>-126.80364169020686</v>
      </c>
    </row>
    <row r="165" spans="4:13" x14ac:dyDescent="0.25">
      <c r="D165">
        <v>-32</v>
      </c>
      <c r="E165">
        <v>20384</v>
      </c>
      <c r="F165">
        <v>6</v>
      </c>
      <c r="G165">
        <v>12</v>
      </c>
      <c r="H165">
        <f t="shared" si="4"/>
        <v>72</v>
      </c>
      <c r="I165">
        <f t="shared" si="5"/>
        <v>36</v>
      </c>
      <c r="J165">
        <f t="shared" si="5"/>
        <v>144</v>
      </c>
      <c r="K165">
        <v>119</v>
      </c>
      <c r="L165">
        <v>22080.054236009513</v>
      </c>
      <c r="M165">
        <v>-450.05423600951326</v>
      </c>
    </row>
    <row r="166" spans="4:13" x14ac:dyDescent="0.25">
      <c r="D166">
        <v>86</v>
      </c>
      <c r="E166">
        <v>21130</v>
      </c>
      <c r="F166">
        <v>6</v>
      </c>
      <c r="G166">
        <v>11</v>
      </c>
      <c r="H166">
        <f t="shared" si="4"/>
        <v>66</v>
      </c>
      <c r="I166">
        <f t="shared" si="5"/>
        <v>36</v>
      </c>
      <c r="J166">
        <f t="shared" si="5"/>
        <v>121</v>
      </c>
      <c r="K166">
        <v>120</v>
      </c>
      <c r="L166">
        <v>21878.023402837684</v>
      </c>
      <c r="M166">
        <v>227.97659716231647</v>
      </c>
    </row>
    <row r="167" spans="4:13" x14ac:dyDescent="0.25">
      <c r="D167">
        <v>65</v>
      </c>
      <c r="E167">
        <v>23495</v>
      </c>
      <c r="F167">
        <v>5</v>
      </c>
      <c r="G167">
        <v>7</v>
      </c>
      <c r="H167">
        <f t="shared" si="4"/>
        <v>35</v>
      </c>
      <c r="I167">
        <f t="shared" si="5"/>
        <v>25</v>
      </c>
      <c r="J167">
        <f t="shared" si="5"/>
        <v>49</v>
      </c>
      <c r="K167">
        <v>121</v>
      </c>
      <c r="L167">
        <v>22408.839013691253</v>
      </c>
      <c r="M167">
        <v>234.16098630874694</v>
      </c>
    </row>
    <row r="168" spans="4:13" x14ac:dyDescent="0.25">
      <c r="D168">
        <v>-71</v>
      </c>
      <c r="E168">
        <v>18869</v>
      </c>
      <c r="F168">
        <v>10</v>
      </c>
      <c r="G168">
        <v>9</v>
      </c>
      <c r="H168">
        <f t="shared" si="4"/>
        <v>90</v>
      </c>
      <c r="I168">
        <f t="shared" si="5"/>
        <v>100</v>
      </c>
      <c r="J168">
        <f t="shared" si="5"/>
        <v>81</v>
      </c>
      <c r="K168">
        <v>122</v>
      </c>
      <c r="L168">
        <v>24428.05732323839</v>
      </c>
      <c r="M168">
        <v>-477.05732323839038</v>
      </c>
    </row>
    <row r="169" spans="4:13" x14ac:dyDescent="0.25">
      <c r="D169">
        <v>-81</v>
      </c>
      <c r="E169">
        <v>23943</v>
      </c>
      <c r="F169">
        <v>4</v>
      </c>
      <c r="G169">
        <v>7</v>
      </c>
      <c r="H169">
        <f t="shared" si="4"/>
        <v>28</v>
      </c>
      <c r="I169">
        <f t="shared" si="5"/>
        <v>16</v>
      </c>
      <c r="J169">
        <f t="shared" si="5"/>
        <v>49</v>
      </c>
      <c r="K169">
        <v>123</v>
      </c>
      <c r="L169">
        <v>23508.801308676848</v>
      </c>
      <c r="M169">
        <v>-105.80130867684784</v>
      </c>
    </row>
    <row r="170" spans="4:13" x14ac:dyDescent="0.25">
      <c r="K170">
        <v>124</v>
      </c>
      <c r="L170">
        <v>24307.095204953166</v>
      </c>
      <c r="M170">
        <v>-248.0952049531661</v>
      </c>
    </row>
    <row r="171" spans="4:13" x14ac:dyDescent="0.25">
      <c r="K171">
        <v>125</v>
      </c>
      <c r="L171">
        <v>23780.59762631671</v>
      </c>
      <c r="M171">
        <v>-393.59762631671038</v>
      </c>
    </row>
    <row r="172" spans="4:13" x14ac:dyDescent="0.25">
      <c r="K172">
        <v>126</v>
      </c>
      <c r="L172">
        <v>21878.023402837684</v>
      </c>
      <c r="M172">
        <v>154.97659716231647</v>
      </c>
    </row>
    <row r="173" spans="4:13" x14ac:dyDescent="0.25">
      <c r="K173">
        <v>127</v>
      </c>
      <c r="L173">
        <v>20392.428081143869</v>
      </c>
      <c r="M173">
        <v>-390.42808114386935</v>
      </c>
    </row>
    <row r="174" spans="4:13" x14ac:dyDescent="0.25">
      <c r="K174">
        <v>128</v>
      </c>
      <c r="L174">
        <v>22080.054236009513</v>
      </c>
      <c r="M174">
        <v>-564.05423600951326</v>
      </c>
    </row>
    <row r="175" spans="4:13" x14ac:dyDescent="0.25">
      <c r="K175">
        <v>129</v>
      </c>
      <c r="L175">
        <v>22408.839013691253</v>
      </c>
      <c r="M175">
        <v>163.16098630874694</v>
      </c>
    </row>
    <row r="176" spans="4:13" x14ac:dyDescent="0.25">
      <c r="K176">
        <v>130</v>
      </c>
      <c r="L176">
        <v>22408.839013691253</v>
      </c>
      <c r="M176">
        <v>143.16098630874694</v>
      </c>
    </row>
    <row r="177" spans="11:13" x14ac:dyDescent="0.25">
      <c r="K177">
        <v>131</v>
      </c>
      <c r="L177">
        <v>22475.708585046941</v>
      </c>
      <c r="M177">
        <v>451.29141495305885</v>
      </c>
    </row>
    <row r="178" spans="11:13" x14ac:dyDescent="0.25">
      <c r="K178">
        <v>132</v>
      </c>
      <c r="L178">
        <v>22965.208673397126</v>
      </c>
      <c r="M178">
        <v>257.7913266028736</v>
      </c>
    </row>
    <row r="179" spans="11:13" x14ac:dyDescent="0.25">
      <c r="K179">
        <v>133</v>
      </c>
      <c r="L179">
        <v>24615.889012879299</v>
      </c>
      <c r="M179">
        <v>-328.88901287929912</v>
      </c>
    </row>
    <row r="180" spans="11:13" x14ac:dyDescent="0.25">
      <c r="K180">
        <v>134</v>
      </c>
      <c r="L180">
        <v>24524.798975663489</v>
      </c>
      <c r="M180">
        <v>75.201024336511182</v>
      </c>
    </row>
    <row r="181" spans="11:13" x14ac:dyDescent="0.25">
      <c r="K181">
        <v>135</v>
      </c>
      <c r="L181">
        <v>22080.054236009513</v>
      </c>
      <c r="M181">
        <v>-563.05423600951326</v>
      </c>
    </row>
    <row r="182" spans="11:13" x14ac:dyDescent="0.25">
      <c r="K182">
        <v>136</v>
      </c>
      <c r="L182">
        <v>23258.32954378477</v>
      </c>
      <c r="M182">
        <v>413.67045621522993</v>
      </c>
    </row>
    <row r="183" spans="11:13" x14ac:dyDescent="0.25">
      <c r="K183">
        <v>137</v>
      </c>
      <c r="L183">
        <v>21878.023402837684</v>
      </c>
      <c r="M183">
        <v>155.97659716231647</v>
      </c>
    </row>
    <row r="184" spans="11:13" x14ac:dyDescent="0.25">
      <c r="K184">
        <v>138</v>
      </c>
      <c r="L184">
        <v>20002.565558331127</v>
      </c>
      <c r="M184">
        <v>461.43444166887275</v>
      </c>
    </row>
    <row r="185" spans="11:13" x14ac:dyDescent="0.25">
      <c r="K185">
        <v>139</v>
      </c>
      <c r="L185">
        <v>22154.13775269466</v>
      </c>
      <c r="M185">
        <v>-147.13775269465987</v>
      </c>
    </row>
    <row r="186" spans="11:13" x14ac:dyDescent="0.25">
      <c r="K186">
        <v>140</v>
      </c>
      <c r="L186">
        <v>18010.375091643866</v>
      </c>
      <c r="M186">
        <v>-1053.3750916438657</v>
      </c>
    </row>
    <row r="187" spans="11:13" x14ac:dyDescent="0.25">
      <c r="K187">
        <v>141</v>
      </c>
      <c r="L187">
        <v>23254.100047680251</v>
      </c>
      <c r="M187">
        <v>-514.10004768025101</v>
      </c>
    </row>
    <row r="188" spans="11:13" x14ac:dyDescent="0.25">
      <c r="K188">
        <v>142</v>
      </c>
      <c r="L188">
        <v>22472.812671934596</v>
      </c>
      <c r="M188">
        <v>103.18732806540356</v>
      </c>
    </row>
    <row r="189" spans="11:13" x14ac:dyDescent="0.25">
      <c r="K189">
        <v>143</v>
      </c>
      <c r="L189">
        <v>24205.983845408147</v>
      </c>
      <c r="M189">
        <v>51.016154591852683</v>
      </c>
    </row>
    <row r="190" spans="11:13" x14ac:dyDescent="0.25">
      <c r="K190">
        <v>144</v>
      </c>
      <c r="L190">
        <v>18010.375091643866</v>
      </c>
      <c r="M190">
        <v>-1185.3750916438657</v>
      </c>
    </row>
    <row r="191" spans="11:13" x14ac:dyDescent="0.25">
      <c r="K191">
        <v>145</v>
      </c>
      <c r="L191">
        <v>21062.6344499181</v>
      </c>
      <c r="M191">
        <v>-599.63444991809956</v>
      </c>
    </row>
    <row r="192" spans="11:13" x14ac:dyDescent="0.25">
      <c r="K192">
        <v>146</v>
      </c>
      <c r="L192">
        <v>21606.227085197825</v>
      </c>
      <c r="M192">
        <v>-65.227085197824636</v>
      </c>
    </row>
    <row r="193" spans="11:13" x14ac:dyDescent="0.25">
      <c r="K193">
        <v>147</v>
      </c>
      <c r="L193">
        <v>21496.708408346574</v>
      </c>
      <c r="M193">
        <v>387.29159165342571</v>
      </c>
    </row>
    <row r="194" spans="11:13" x14ac:dyDescent="0.25">
      <c r="K194">
        <v>148</v>
      </c>
      <c r="L194">
        <v>21496.708408346574</v>
      </c>
      <c r="M194">
        <v>550.29159165342571</v>
      </c>
    </row>
    <row r="195" spans="11:13" x14ac:dyDescent="0.25">
      <c r="K195">
        <v>149</v>
      </c>
      <c r="L195">
        <v>23944.208850097493</v>
      </c>
      <c r="M195">
        <v>325.79114990250673</v>
      </c>
    </row>
    <row r="196" spans="11:13" x14ac:dyDescent="0.25">
      <c r="K196">
        <v>150</v>
      </c>
      <c r="L196">
        <v>23944.208850097493</v>
      </c>
      <c r="M196">
        <v>303.79114990250673</v>
      </c>
    </row>
    <row r="197" spans="11:13" x14ac:dyDescent="0.25">
      <c r="K197">
        <v>151</v>
      </c>
      <c r="L197">
        <v>22831.46953068575</v>
      </c>
      <c r="M197">
        <v>-94.469530685750215</v>
      </c>
    </row>
    <row r="198" spans="11:13" x14ac:dyDescent="0.25">
      <c r="K198">
        <v>152</v>
      </c>
      <c r="L198">
        <v>22965.208673397126</v>
      </c>
      <c r="M198">
        <v>305.7913266028736</v>
      </c>
    </row>
    <row r="199" spans="11:13" x14ac:dyDescent="0.25">
      <c r="K199">
        <v>153</v>
      </c>
      <c r="L199">
        <v>22408.839013691253</v>
      </c>
      <c r="M199">
        <v>244.16098630874694</v>
      </c>
    </row>
    <row r="200" spans="11:13" x14ac:dyDescent="0.25">
      <c r="K200">
        <v>154</v>
      </c>
      <c r="L200">
        <v>24342.618901231865</v>
      </c>
      <c r="M200">
        <v>233.38109876813542</v>
      </c>
    </row>
    <row r="201" spans="11:13" x14ac:dyDescent="0.25">
      <c r="K201">
        <v>155</v>
      </c>
      <c r="L201">
        <v>19027.794877735276</v>
      </c>
      <c r="M201">
        <v>-932.7948777352758</v>
      </c>
    </row>
    <row r="202" spans="11:13" x14ac:dyDescent="0.25">
      <c r="K202">
        <v>156</v>
      </c>
      <c r="L202">
        <v>24043.846415634936</v>
      </c>
      <c r="M202">
        <v>-228.84641563493642</v>
      </c>
    </row>
    <row r="203" spans="11:13" x14ac:dyDescent="0.25">
      <c r="K203">
        <v>157</v>
      </c>
      <c r="L203">
        <v>22475.708585046941</v>
      </c>
      <c r="M203">
        <v>410.29141495305885</v>
      </c>
    </row>
    <row r="204" spans="11:13" x14ac:dyDescent="0.25">
      <c r="K204">
        <v>158</v>
      </c>
      <c r="L204">
        <v>23454.708761747308</v>
      </c>
      <c r="M204">
        <v>388.29123825269198</v>
      </c>
    </row>
    <row r="205" spans="11:13" x14ac:dyDescent="0.25">
      <c r="K205">
        <v>159</v>
      </c>
      <c r="L205">
        <v>20433.743603647257</v>
      </c>
      <c r="M205">
        <v>612.25639635274274</v>
      </c>
    </row>
    <row r="206" spans="11:13" x14ac:dyDescent="0.25">
      <c r="K206">
        <v>160</v>
      </c>
      <c r="L206">
        <v>20295.686428718767</v>
      </c>
      <c r="M206">
        <v>248.31357128123273</v>
      </c>
    </row>
    <row r="207" spans="11:13" x14ac:dyDescent="0.25">
      <c r="K207">
        <v>161</v>
      </c>
      <c r="L207">
        <v>21062.6344499181</v>
      </c>
      <c r="M207">
        <v>-678.63444991809956</v>
      </c>
    </row>
    <row r="208" spans="11:13" x14ac:dyDescent="0.25">
      <c r="K208">
        <v>162</v>
      </c>
      <c r="L208">
        <v>21334.430767557962</v>
      </c>
      <c r="M208">
        <v>-204.4307675579621</v>
      </c>
    </row>
    <row r="209" spans="11:13" x14ac:dyDescent="0.25">
      <c r="K209">
        <v>163</v>
      </c>
      <c r="L209">
        <v>23061.950325822225</v>
      </c>
      <c r="M209">
        <v>433.04967417777516</v>
      </c>
    </row>
    <row r="210" spans="11:13" x14ac:dyDescent="0.25">
      <c r="K210">
        <v>164</v>
      </c>
      <c r="L210">
        <v>18713.349454599855</v>
      </c>
      <c r="M210">
        <v>155.65054540014535</v>
      </c>
    </row>
    <row r="211" spans="11:13" ht="15.75" thickBot="1" x14ac:dyDescent="0.3">
      <c r="K211" s="7">
        <v>165</v>
      </c>
      <c r="L211" s="7">
        <v>23702.284613527045</v>
      </c>
      <c r="M211" s="7">
        <v>240.71538647295529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DBD1-7858-4D74-B638-C1975DFD76A5}">
  <sheetPr codeName="Sheet28"/>
  <dimension ref="A1:I21"/>
  <sheetViews>
    <sheetView workbookViewId="0">
      <selection activeCell="C3" sqref="C3"/>
    </sheetView>
  </sheetViews>
  <sheetFormatPr defaultRowHeight="15" x14ac:dyDescent="0.25"/>
  <sheetData>
    <row r="1" spans="1:9" x14ac:dyDescent="0.25">
      <c r="A1" t="s">
        <v>51</v>
      </c>
    </row>
    <row r="2" spans="1:9" ht="15.75" thickBot="1" x14ac:dyDescent="0.3"/>
    <row r="3" spans="1:9" x14ac:dyDescent="0.25">
      <c r="A3" s="6" t="s">
        <v>52</v>
      </c>
      <c r="B3" s="6"/>
    </row>
    <row r="4" spans="1:9" x14ac:dyDescent="0.25">
      <c r="A4" t="s">
        <v>53</v>
      </c>
      <c r="B4">
        <v>0.99692441924145148</v>
      </c>
    </row>
    <row r="5" spans="1:9" x14ac:dyDescent="0.25">
      <c r="A5" t="s">
        <v>54</v>
      </c>
      <c r="B5">
        <v>0.99385829767990541</v>
      </c>
      <c r="D5" s="8" t="s">
        <v>395</v>
      </c>
    </row>
    <row r="6" spans="1:9" x14ac:dyDescent="0.25">
      <c r="A6" t="s">
        <v>55</v>
      </c>
      <c r="B6">
        <v>0.99370475512190315</v>
      </c>
      <c r="D6" s="8" t="s">
        <v>396</v>
      </c>
    </row>
    <row r="7" spans="1:9" x14ac:dyDescent="0.25">
      <c r="A7" t="s">
        <v>56</v>
      </c>
      <c r="B7">
        <v>134.85544750192264</v>
      </c>
      <c r="D7" s="8" t="s">
        <v>397</v>
      </c>
    </row>
    <row r="8" spans="1:9" ht="15.75" thickBot="1" x14ac:dyDescent="0.3">
      <c r="A8" s="7" t="s">
        <v>57</v>
      </c>
      <c r="B8" s="7">
        <v>165</v>
      </c>
    </row>
    <row r="10" spans="1:9" ht="15.75" thickBot="1" x14ac:dyDescent="0.3">
      <c r="A10" t="s">
        <v>58</v>
      </c>
    </row>
    <row r="11" spans="1:9" x14ac:dyDescent="0.25">
      <c r="A11" s="9"/>
      <c r="B11" s="9" t="s">
        <v>63</v>
      </c>
      <c r="C11" s="9" t="s">
        <v>64</v>
      </c>
      <c r="D11" s="9" t="s">
        <v>65</v>
      </c>
      <c r="E11" s="9" t="s">
        <v>66</v>
      </c>
      <c r="F11" s="9" t="s">
        <v>67</v>
      </c>
    </row>
    <row r="12" spans="1:9" x14ac:dyDescent="0.25">
      <c r="A12" t="s">
        <v>59</v>
      </c>
      <c r="B12">
        <v>4</v>
      </c>
      <c r="C12">
        <v>470860952.39131564</v>
      </c>
      <c r="D12">
        <v>117715238.09782891</v>
      </c>
      <c r="E12">
        <v>6472.8522867555648</v>
      </c>
      <c r="F12">
        <v>9.3098708319741697E-176</v>
      </c>
    </row>
    <row r="13" spans="1:9" x14ac:dyDescent="0.25">
      <c r="A13" t="s">
        <v>60</v>
      </c>
      <c r="B13">
        <v>160</v>
      </c>
      <c r="C13">
        <v>2909758.6753510097</v>
      </c>
      <c r="D13">
        <v>18185.99172094381</v>
      </c>
    </row>
    <row r="14" spans="1:9" ht="15.75" thickBot="1" x14ac:dyDescent="0.3">
      <c r="A14" s="7" t="s">
        <v>61</v>
      </c>
      <c r="B14" s="7">
        <v>164</v>
      </c>
      <c r="C14" s="7">
        <v>473770711.06666666</v>
      </c>
      <c r="D14" s="7"/>
      <c r="E14" s="7"/>
      <c r="F14" s="7"/>
    </row>
    <row r="15" spans="1:9" ht="15.75" thickBot="1" x14ac:dyDescent="0.3"/>
    <row r="16" spans="1:9" x14ac:dyDescent="0.25">
      <c r="A16" s="9"/>
      <c r="B16" s="9" t="s">
        <v>68</v>
      </c>
      <c r="C16" s="9" t="s">
        <v>56</v>
      </c>
      <c r="D16" s="9" t="s">
        <v>69</v>
      </c>
      <c r="E16" s="9" t="s">
        <v>70</v>
      </c>
      <c r="F16" s="9" t="s">
        <v>71</v>
      </c>
      <c r="G16" s="9" t="s">
        <v>72</v>
      </c>
      <c r="H16" s="9" t="s">
        <v>73</v>
      </c>
      <c r="I16" s="9" t="s">
        <v>74</v>
      </c>
    </row>
    <row r="17" spans="1:9" x14ac:dyDescent="0.25">
      <c r="A17" t="s">
        <v>62</v>
      </c>
      <c r="B17">
        <v>24012.247583352506</v>
      </c>
      <c r="C17">
        <v>71.114799568194115</v>
      </c>
      <c r="D17">
        <v>337.65471785273672</v>
      </c>
      <c r="E17">
        <v>3.3475354034917892E-230</v>
      </c>
      <c r="F17">
        <v>23871.802857308474</v>
      </c>
      <c r="G17">
        <v>24152.692309396538</v>
      </c>
      <c r="H17">
        <v>23871.802857308474</v>
      </c>
      <c r="I17">
        <v>24152.692309396538</v>
      </c>
    </row>
    <row r="18" spans="1:9" x14ac:dyDescent="0.25">
      <c r="A18" t="s">
        <v>257</v>
      </c>
      <c r="B18">
        <v>-137.99701296275603</v>
      </c>
      <c r="C18">
        <v>9.6336961083496337</v>
      </c>
      <c r="D18">
        <v>-14.324410009482493</v>
      </c>
      <c r="E18">
        <v>1.7804397231377127E-30</v>
      </c>
      <c r="F18">
        <v>-157.02261408859749</v>
      </c>
      <c r="G18">
        <v>-118.97141183691456</v>
      </c>
      <c r="H18">
        <v>-157.02261408859749</v>
      </c>
      <c r="I18">
        <v>-118.97141183691456</v>
      </c>
    </row>
    <row r="19" spans="1:9" x14ac:dyDescent="0.25">
      <c r="A19" t="s">
        <v>390</v>
      </c>
      <c r="B19">
        <v>660.04188831382032</v>
      </c>
      <c r="C19">
        <v>16.092948445112764</v>
      </c>
      <c r="D19">
        <v>41.014354241237079</v>
      </c>
      <c r="E19">
        <v>8.3514534853093471E-87</v>
      </c>
      <c r="F19">
        <v>628.25989990439996</v>
      </c>
      <c r="G19">
        <v>691.82387672324069</v>
      </c>
      <c r="H19">
        <v>628.25989990439996</v>
      </c>
      <c r="I19">
        <v>691.82387672324069</v>
      </c>
    </row>
    <row r="20" spans="1:9" x14ac:dyDescent="0.25">
      <c r="A20" t="s">
        <v>391</v>
      </c>
      <c r="B20">
        <v>-74.128974761629394</v>
      </c>
      <c r="C20">
        <v>1.4209792922564051</v>
      </c>
      <c r="D20">
        <v>-52.167526413364072</v>
      </c>
      <c r="E20">
        <v>2.3558691439149977E-102</v>
      </c>
      <c r="F20">
        <v>-76.93526893143607</v>
      </c>
      <c r="G20">
        <v>-71.322680591822717</v>
      </c>
      <c r="H20">
        <v>-76.93526893143607</v>
      </c>
      <c r="I20">
        <v>-71.322680591822717</v>
      </c>
    </row>
    <row r="21" spans="1:9" ht="15.75" thickBot="1" x14ac:dyDescent="0.3">
      <c r="A21" s="7" t="s">
        <v>393</v>
      </c>
      <c r="B21" s="7">
        <v>-37.372882224564833</v>
      </c>
      <c r="C21" s="7">
        <v>1.0161720559382015</v>
      </c>
      <c r="D21" s="7">
        <v>-36.778104658722938</v>
      </c>
      <c r="E21" s="7">
        <v>5.9452078027235845E-80</v>
      </c>
      <c r="F21" s="7">
        <v>-39.379721966452699</v>
      </c>
      <c r="G21" s="7">
        <v>-35.366042482676967</v>
      </c>
      <c r="H21" s="7">
        <v>-39.379721966452699</v>
      </c>
      <c r="I21" s="7">
        <v>-35.366042482676967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A696-3161-4A73-9DF2-84B2AFFBCBB1}">
  <sheetPr codeName="Sheet29"/>
  <dimension ref="D1:R211"/>
  <sheetViews>
    <sheetView topLeftCell="A4" workbookViewId="0">
      <selection activeCell="I4" sqref="I4"/>
    </sheetView>
  </sheetViews>
  <sheetFormatPr defaultRowHeight="15" x14ac:dyDescent="0.25"/>
  <sheetData>
    <row r="1" spans="4:9" x14ac:dyDescent="0.25">
      <c r="E1" t="s">
        <v>398</v>
      </c>
    </row>
    <row r="4" spans="4:9" x14ac:dyDescent="0.25">
      <c r="E4" t="s">
        <v>189</v>
      </c>
      <c r="F4" t="s">
        <v>257</v>
      </c>
      <c r="G4" t="s">
        <v>390</v>
      </c>
      <c r="H4" t="s">
        <v>391</v>
      </c>
      <c r="I4" t="s">
        <v>393</v>
      </c>
    </row>
    <row r="5" spans="4:9" x14ac:dyDescent="0.25">
      <c r="D5">
        <v>93</v>
      </c>
      <c r="E5">
        <v>22845</v>
      </c>
      <c r="F5">
        <v>8</v>
      </c>
      <c r="G5">
        <v>1</v>
      </c>
      <c r="H5">
        <f>F5*G5</f>
        <v>8</v>
      </c>
      <c r="I5">
        <f t="shared" ref="I5:I68" si="0">G5^2</f>
        <v>1</v>
      </c>
    </row>
    <row r="6" spans="4:9" x14ac:dyDescent="0.25">
      <c r="D6">
        <v>-27</v>
      </c>
      <c r="E6">
        <v>20417</v>
      </c>
      <c r="F6">
        <v>9</v>
      </c>
      <c r="G6">
        <v>8</v>
      </c>
      <c r="H6">
        <f t="shared" ref="H6:H69" si="1">F6*G6</f>
        <v>72</v>
      </c>
      <c r="I6">
        <f t="shared" si="0"/>
        <v>64</v>
      </c>
    </row>
    <row r="7" spans="4:9" x14ac:dyDescent="0.25">
      <c r="D7">
        <v>-69</v>
      </c>
      <c r="E7">
        <v>23761</v>
      </c>
      <c r="F7">
        <v>5</v>
      </c>
      <c r="G7">
        <v>3</v>
      </c>
      <c r="H7">
        <f t="shared" si="1"/>
        <v>15</v>
      </c>
      <c r="I7">
        <f t="shared" si="0"/>
        <v>9</v>
      </c>
    </row>
    <row r="8" spans="4:9" x14ac:dyDescent="0.25">
      <c r="D8">
        <v>-70</v>
      </c>
      <c r="E8">
        <v>22674</v>
      </c>
      <c r="F8">
        <v>4</v>
      </c>
      <c r="G8">
        <v>12</v>
      </c>
      <c r="H8">
        <f t="shared" si="1"/>
        <v>48</v>
      </c>
      <c r="I8">
        <f t="shared" si="0"/>
        <v>144</v>
      </c>
    </row>
    <row r="9" spans="4:9" x14ac:dyDescent="0.25">
      <c r="D9">
        <v>-68</v>
      </c>
      <c r="E9">
        <v>22782</v>
      </c>
      <c r="F9">
        <v>7</v>
      </c>
      <c r="G9">
        <v>5</v>
      </c>
      <c r="H9">
        <f t="shared" si="1"/>
        <v>35</v>
      </c>
      <c r="I9">
        <f t="shared" si="0"/>
        <v>25</v>
      </c>
    </row>
    <row r="10" spans="4:9" x14ac:dyDescent="0.25">
      <c r="D10">
        <v>-23</v>
      </c>
      <c r="E10">
        <v>23807</v>
      </c>
      <c r="F10">
        <v>5</v>
      </c>
      <c r="G10">
        <v>3</v>
      </c>
      <c r="H10">
        <f t="shared" si="1"/>
        <v>15</v>
      </c>
      <c r="I10">
        <f t="shared" si="0"/>
        <v>9</v>
      </c>
    </row>
    <row r="11" spans="4:9" x14ac:dyDescent="0.25">
      <c r="D11">
        <v>-16</v>
      </c>
      <c r="E11">
        <v>18924</v>
      </c>
      <c r="F11">
        <v>10</v>
      </c>
      <c r="G11">
        <v>9</v>
      </c>
      <c r="H11">
        <f t="shared" si="1"/>
        <v>90</v>
      </c>
      <c r="I11">
        <f t="shared" si="0"/>
        <v>81</v>
      </c>
    </row>
    <row r="12" spans="4:9" x14ac:dyDescent="0.25">
      <c r="D12">
        <v>-95</v>
      </c>
      <c r="E12">
        <v>21855</v>
      </c>
      <c r="F12">
        <v>9</v>
      </c>
      <c r="G12">
        <v>5</v>
      </c>
      <c r="H12">
        <f t="shared" si="1"/>
        <v>45</v>
      </c>
      <c r="I12">
        <f t="shared" si="0"/>
        <v>25</v>
      </c>
    </row>
    <row r="13" spans="4:9" x14ac:dyDescent="0.25">
      <c r="D13">
        <v>-91</v>
      </c>
      <c r="E13">
        <v>21749</v>
      </c>
      <c r="F13">
        <v>10</v>
      </c>
      <c r="G13">
        <v>4</v>
      </c>
      <c r="H13">
        <f t="shared" si="1"/>
        <v>40</v>
      </c>
      <c r="I13">
        <f t="shared" si="0"/>
        <v>16</v>
      </c>
    </row>
    <row r="14" spans="4:9" x14ac:dyDescent="0.25">
      <c r="D14">
        <v>-61</v>
      </c>
      <c r="E14">
        <v>22683</v>
      </c>
      <c r="F14">
        <v>4</v>
      </c>
      <c r="G14">
        <v>12</v>
      </c>
      <c r="H14">
        <f t="shared" si="1"/>
        <v>48</v>
      </c>
      <c r="I14">
        <f t="shared" si="0"/>
        <v>144</v>
      </c>
    </row>
    <row r="15" spans="4:9" x14ac:dyDescent="0.25">
      <c r="D15">
        <v>-76</v>
      </c>
      <c r="E15">
        <v>20968</v>
      </c>
      <c r="F15">
        <v>6</v>
      </c>
      <c r="G15">
        <v>11</v>
      </c>
      <c r="H15">
        <f t="shared" si="1"/>
        <v>66</v>
      </c>
      <c r="I15">
        <f t="shared" si="0"/>
        <v>121</v>
      </c>
    </row>
    <row r="16" spans="4:9" x14ac:dyDescent="0.25">
      <c r="D16">
        <v>42</v>
      </c>
      <c r="E16">
        <v>22202</v>
      </c>
      <c r="F16">
        <v>10</v>
      </c>
      <c r="G16">
        <v>2</v>
      </c>
      <c r="H16">
        <f t="shared" si="1"/>
        <v>20</v>
      </c>
      <c r="I16">
        <f t="shared" si="0"/>
        <v>4</v>
      </c>
    </row>
    <row r="17" spans="4:15" x14ac:dyDescent="0.25">
      <c r="D17">
        <v>-59</v>
      </c>
      <c r="E17">
        <v>23241</v>
      </c>
      <c r="F17">
        <v>6</v>
      </c>
      <c r="G17">
        <v>5</v>
      </c>
      <c r="H17">
        <f t="shared" si="1"/>
        <v>30</v>
      </c>
      <c r="I17">
        <f t="shared" si="0"/>
        <v>25</v>
      </c>
    </row>
    <row r="18" spans="4:15" x14ac:dyDescent="0.25">
      <c r="D18">
        <v>64</v>
      </c>
      <c r="E18">
        <v>19004</v>
      </c>
      <c r="F18">
        <v>10</v>
      </c>
      <c r="G18">
        <v>9</v>
      </c>
      <c r="H18">
        <f t="shared" si="1"/>
        <v>90</v>
      </c>
      <c r="I18">
        <f t="shared" si="0"/>
        <v>81</v>
      </c>
    </row>
    <row r="19" spans="4:15" x14ac:dyDescent="0.25">
      <c r="D19">
        <v>2</v>
      </c>
      <c r="E19">
        <v>23978</v>
      </c>
      <c r="F19">
        <v>4</v>
      </c>
      <c r="G19">
        <v>1</v>
      </c>
      <c r="H19">
        <f t="shared" si="1"/>
        <v>4</v>
      </c>
      <c r="I19">
        <f t="shared" si="0"/>
        <v>1</v>
      </c>
    </row>
    <row r="20" spans="4:15" x14ac:dyDescent="0.25">
      <c r="D20">
        <v>-15</v>
      </c>
      <c r="E20">
        <v>20497</v>
      </c>
      <c r="F20">
        <v>8</v>
      </c>
      <c r="G20">
        <v>9</v>
      </c>
      <c r="H20">
        <f t="shared" si="1"/>
        <v>72</v>
      </c>
      <c r="I20">
        <f t="shared" si="0"/>
        <v>81</v>
      </c>
    </row>
    <row r="21" spans="4:15" x14ac:dyDescent="0.25">
      <c r="D21">
        <v>-92</v>
      </c>
      <c r="E21">
        <v>22322</v>
      </c>
      <c r="F21">
        <v>9</v>
      </c>
      <c r="G21">
        <v>3</v>
      </c>
      <c r="H21">
        <f t="shared" si="1"/>
        <v>27</v>
      </c>
      <c r="I21">
        <f t="shared" si="0"/>
        <v>9</v>
      </c>
      <c r="J21" t="s">
        <v>51</v>
      </c>
    </row>
    <row r="22" spans="4:15" ht="15.75" thickBot="1" x14ac:dyDescent="0.3">
      <c r="D22">
        <v>-4</v>
      </c>
      <c r="E22">
        <v>22628</v>
      </c>
      <c r="F22">
        <v>8</v>
      </c>
      <c r="G22">
        <v>4</v>
      </c>
      <c r="H22">
        <f t="shared" si="1"/>
        <v>32</v>
      </c>
      <c r="I22">
        <f t="shared" si="0"/>
        <v>16</v>
      </c>
    </row>
    <row r="23" spans="4:15" x14ac:dyDescent="0.25">
      <c r="D23">
        <v>11</v>
      </c>
      <c r="E23">
        <v>21051</v>
      </c>
      <c r="F23">
        <v>10</v>
      </c>
      <c r="G23">
        <v>6</v>
      </c>
      <c r="H23">
        <f t="shared" si="1"/>
        <v>60</v>
      </c>
      <c r="I23">
        <f t="shared" si="0"/>
        <v>36</v>
      </c>
      <c r="J23" s="6" t="s">
        <v>52</v>
      </c>
      <c r="K23" s="6"/>
    </row>
    <row r="24" spans="4:15" x14ac:dyDescent="0.25">
      <c r="D24">
        <v>-23</v>
      </c>
      <c r="E24">
        <v>24515</v>
      </c>
      <c r="F24">
        <v>3</v>
      </c>
      <c r="G24">
        <v>3</v>
      </c>
      <c r="H24">
        <f t="shared" si="1"/>
        <v>9</v>
      </c>
      <c r="I24">
        <f t="shared" si="0"/>
        <v>9</v>
      </c>
      <c r="J24" t="s">
        <v>53</v>
      </c>
      <c r="K24">
        <v>0.97053426997079684</v>
      </c>
    </row>
    <row r="25" spans="4:15" x14ac:dyDescent="0.25">
      <c r="D25">
        <v>-34</v>
      </c>
      <c r="E25">
        <v>22126</v>
      </c>
      <c r="F25">
        <v>10</v>
      </c>
      <c r="G25">
        <v>2</v>
      </c>
      <c r="H25">
        <f t="shared" si="1"/>
        <v>20</v>
      </c>
      <c r="I25">
        <f t="shared" si="0"/>
        <v>4</v>
      </c>
      <c r="J25" t="s">
        <v>54</v>
      </c>
      <c r="K25">
        <v>0.94193676918774749</v>
      </c>
    </row>
    <row r="26" spans="4:15" x14ac:dyDescent="0.25">
      <c r="D26">
        <v>71</v>
      </c>
      <c r="E26">
        <v>22141</v>
      </c>
      <c r="F26">
        <v>5</v>
      </c>
      <c r="G26">
        <v>11</v>
      </c>
      <c r="H26">
        <f t="shared" si="1"/>
        <v>55</v>
      </c>
      <c r="I26">
        <f t="shared" si="0"/>
        <v>121</v>
      </c>
      <c r="J26" t="s">
        <v>55</v>
      </c>
      <c r="K26">
        <v>0.94085484563223976</v>
      </c>
    </row>
    <row r="27" spans="4:15" x14ac:dyDescent="0.25">
      <c r="D27">
        <v>97</v>
      </c>
      <c r="E27">
        <v>21151</v>
      </c>
      <c r="F27">
        <v>9</v>
      </c>
      <c r="G27">
        <v>7</v>
      </c>
      <c r="H27">
        <f t="shared" si="1"/>
        <v>63</v>
      </c>
      <c r="I27">
        <f t="shared" si="0"/>
        <v>49</v>
      </c>
      <c r="J27" t="s">
        <v>56</v>
      </c>
      <c r="K27">
        <v>413.35363883431643</v>
      </c>
    </row>
    <row r="28" spans="4:15" ht="15.75" thickBot="1" x14ac:dyDescent="0.3">
      <c r="D28">
        <v>58</v>
      </c>
      <c r="E28">
        <v>22558</v>
      </c>
      <c r="F28">
        <v>5</v>
      </c>
      <c r="G28">
        <v>10</v>
      </c>
      <c r="H28">
        <f t="shared" si="1"/>
        <v>50</v>
      </c>
      <c r="I28">
        <f t="shared" si="0"/>
        <v>100</v>
      </c>
      <c r="J28" s="7" t="s">
        <v>57</v>
      </c>
      <c r="K28" s="7">
        <v>165</v>
      </c>
    </row>
    <row r="29" spans="4:15" x14ac:dyDescent="0.25">
      <c r="D29">
        <v>-78</v>
      </c>
      <c r="E29">
        <v>21734</v>
      </c>
      <c r="F29">
        <v>7</v>
      </c>
      <c r="G29">
        <v>8</v>
      </c>
      <c r="H29">
        <f t="shared" si="1"/>
        <v>56</v>
      </c>
      <c r="I29">
        <f t="shared" si="0"/>
        <v>64</v>
      </c>
    </row>
    <row r="30" spans="4:15" ht="15.75" thickBot="1" x14ac:dyDescent="0.3">
      <c r="D30">
        <v>53</v>
      </c>
      <c r="E30">
        <v>22137</v>
      </c>
      <c r="F30">
        <v>6</v>
      </c>
      <c r="G30">
        <v>9</v>
      </c>
      <c r="H30">
        <f t="shared" si="1"/>
        <v>54</v>
      </c>
      <c r="I30">
        <f t="shared" si="0"/>
        <v>81</v>
      </c>
      <c r="J30" t="s">
        <v>58</v>
      </c>
    </row>
    <row r="31" spans="4:15" x14ac:dyDescent="0.25">
      <c r="D31">
        <v>-62</v>
      </c>
      <c r="E31">
        <v>23368</v>
      </c>
      <c r="F31">
        <v>5</v>
      </c>
      <c r="G31">
        <v>7</v>
      </c>
      <c r="H31">
        <f t="shared" si="1"/>
        <v>35</v>
      </c>
      <c r="I31">
        <f t="shared" si="0"/>
        <v>49</v>
      </c>
      <c r="J31" s="9"/>
      <c r="K31" s="9" t="s">
        <v>63</v>
      </c>
      <c r="L31" s="9" t="s">
        <v>64</v>
      </c>
      <c r="M31" s="9" t="s">
        <v>65</v>
      </c>
      <c r="N31" s="9" t="s">
        <v>66</v>
      </c>
      <c r="O31" s="9" t="s">
        <v>67</v>
      </c>
    </row>
    <row r="32" spans="4:15" x14ac:dyDescent="0.25">
      <c r="D32">
        <v>-46</v>
      </c>
      <c r="E32">
        <v>24572</v>
      </c>
      <c r="F32">
        <v>3</v>
      </c>
      <c r="G32">
        <v>7</v>
      </c>
      <c r="H32">
        <f t="shared" si="1"/>
        <v>21</v>
      </c>
      <c r="I32">
        <f t="shared" si="0"/>
        <v>49</v>
      </c>
      <c r="J32" t="s">
        <v>59</v>
      </c>
      <c r="K32">
        <v>3</v>
      </c>
      <c r="L32">
        <v>446262052.91791779</v>
      </c>
      <c r="M32">
        <v>148754017.63930592</v>
      </c>
      <c r="N32">
        <v>870.61305245881363</v>
      </c>
      <c r="O32">
        <v>3.0802729485718539E-99</v>
      </c>
    </row>
    <row r="33" spans="4:18" x14ac:dyDescent="0.25">
      <c r="D33">
        <v>-88</v>
      </c>
      <c r="E33">
        <v>23732</v>
      </c>
      <c r="F33">
        <v>5</v>
      </c>
      <c r="G33">
        <v>4</v>
      </c>
      <c r="H33">
        <f t="shared" si="1"/>
        <v>20</v>
      </c>
      <c r="I33">
        <f t="shared" si="0"/>
        <v>16</v>
      </c>
      <c r="J33" t="s">
        <v>60</v>
      </c>
      <c r="K33">
        <v>161</v>
      </c>
      <c r="L33">
        <v>27508658.148748852</v>
      </c>
      <c r="M33">
        <v>170861.2307375705</v>
      </c>
    </row>
    <row r="34" spans="4:18" ht="15.75" thickBot="1" x14ac:dyDescent="0.3">
      <c r="D34">
        <v>65</v>
      </c>
      <c r="E34">
        <v>24717</v>
      </c>
      <c r="F34">
        <v>3</v>
      </c>
      <c r="G34">
        <v>6</v>
      </c>
      <c r="H34">
        <f t="shared" si="1"/>
        <v>18</v>
      </c>
      <c r="I34">
        <f t="shared" si="0"/>
        <v>36</v>
      </c>
      <c r="J34" s="7" t="s">
        <v>61</v>
      </c>
      <c r="K34" s="7">
        <v>164</v>
      </c>
      <c r="L34" s="7">
        <v>473770711.06666666</v>
      </c>
      <c r="M34" s="7"/>
      <c r="N34" s="7"/>
      <c r="O34" s="7"/>
    </row>
    <row r="35" spans="4:18" ht="15.75" thickBot="1" x14ac:dyDescent="0.3">
      <c r="D35">
        <v>-30</v>
      </c>
      <c r="E35">
        <v>21618</v>
      </c>
      <c r="F35">
        <v>8</v>
      </c>
      <c r="G35">
        <v>7</v>
      </c>
      <c r="H35">
        <f t="shared" si="1"/>
        <v>56</v>
      </c>
      <c r="I35">
        <f t="shared" si="0"/>
        <v>49</v>
      </c>
    </row>
    <row r="36" spans="4:18" x14ac:dyDescent="0.25">
      <c r="D36">
        <v>-96</v>
      </c>
      <c r="E36">
        <v>24346</v>
      </c>
      <c r="F36">
        <v>3</v>
      </c>
      <c r="G36">
        <v>9</v>
      </c>
      <c r="H36">
        <f t="shared" si="1"/>
        <v>27</v>
      </c>
      <c r="I36">
        <f t="shared" si="0"/>
        <v>81</v>
      </c>
      <c r="J36" s="9"/>
      <c r="K36" s="9" t="s">
        <v>68</v>
      </c>
      <c r="L36" s="9" t="s">
        <v>56</v>
      </c>
      <c r="M36" s="9" t="s">
        <v>69</v>
      </c>
      <c r="N36" s="9" t="s">
        <v>70</v>
      </c>
      <c r="O36" s="9" t="s">
        <v>71</v>
      </c>
      <c r="P36" s="9" t="s">
        <v>72</v>
      </c>
      <c r="Q36" s="9" t="s">
        <v>73</v>
      </c>
      <c r="R36" s="9" t="s">
        <v>74</v>
      </c>
    </row>
    <row r="37" spans="4:18" x14ac:dyDescent="0.25">
      <c r="D37">
        <v>-81</v>
      </c>
      <c r="E37">
        <v>24041</v>
      </c>
      <c r="F37">
        <v>3</v>
      </c>
      <c r="G37">
        <v>11</v>
      </c>
      <c r="H37">
        <f t="shared" si="1"/>
        <v>33</v>
      </c>
      <c r="I37">
        <f t="shared" si="0"/>
        <v>121</v>
      </c>
      <c r="J37" t="s">
        <v>62</v>
      </c>
      <c r="K37">
        <v>24998.677801377984</v>
      </c>
      <c r="L37">
        <v>201.88085444966501</v>
      </c>
      <c r="M37">
        <v>123.82886861423954</v>
      </c>
      <c r="N37">
        <v>1.3806439612910998E-161</v>
      </c>
      <c r="O37">
        <v>24600.001863770285</v>
      </c>
      <c r="P37">
        <v>25397.353738985683</v>
      </c>
      <c r="Q37">
        <v>24600.001863770285</v>
      </c>
      <c r="R37">
        <v>25397.353738985683</v>
      </c>
    </row>
    <row r="38" spans="4:18" x14ac:dyDescent="0.25">
      <c r="D38">
        <v>68</v>
      </c>
      <c r="E38">
        <v>18068</v>
      </c>
      <c r="F38">
        <v>10</v>
      </c>
      <c r="G38">
        <v>10</v>
      </c>
      <c r="H38">
        <f t="shared" si="1"/>
        <v>100</v>
      </c>
      <c r="I38">
        <f t="shared" si="0"/>
        <v>100</v>
      </c>
      <c r="J38" t="s">
        <v>257</v>
      </c>
      <c r="K38">
        <v>-112.41458996359212</v>
      </c>
      <c r="L38">
        <v>29.451755227182126</v>
      </c>
      <c r="M38">
        <v>-3.8169062962957296</v>
      </c>
      <c r="N38">
        <v>1.923958434127403E-4</v>
      </c>
      <c r="O38">
        <v>-170.57615343328118</v>
      </c>
      <c r="P38">
        <v>-54.253026493903057</v>
      </c>
      <c r="Q38">
        <v>-170.57615343328118</v>
      </c>
      <c r="R38">
        <v>-54.253026493903057</v>
      </c>
    </row>
    <row r="39" spans="4:18" x14ac:dyDescent="0.25">
      <c r="D39">
        <v>68</v>
      </c>
      <c r="E39">
        <v>22820</v>
      </c>
      <c r="F39">
        <v>8</v>
      </c>
      <c r="G39">
        <v>1</v>
      </c>
      <c r="H39">
        <f t="shared" si="1"/>
        <v>8</v>
      </c>
      <c r="I39">
        <f t="shared" si="0"/>
        <v>1</v>
      </c>
      <c r="J39" t="s">
        <v>390</v>
      </c>
      <c r="K39">
        <v>180.70628042404894</v>
      </c>
      <c r="L39">
        <v>28.936034813680223</v>
      </c>
      <c r="M39">
        <v>6.245025677762027</v>
      </c>
      <c r="N39">
        <v>3.6220763384966259E-9</v>
      </c>
      <c r="O39">
        <v>123.56316578130182</v>
      </c>
      <c r="P39">
        <v>237.84939506679606</v>
      </c>
      <c r="Q39">
        <v>123.56316578130182</v>
      </c>
      <c r="R39">
        <v>237.84939506679606</v>
      </c>
    </row>
    <row r="40" spans="4:18" ht="15.75" thickBot="1" x14ac:dyDescent="0.3">
      <c r="D40">
        <v>74</v>
      </c>
      <c r="E40">
        <v>22842</v>
      </c>
      <c r="F40">
        <v>8</v>
      </c>
      <c r="G40">
        <v>3</v>
      </c>
      <c r="H40">
        <f t="shared" si="1"/>
        <v>24</v>
      </c>
      <c r="I40">
        <f t="shared" si="0"/>
        <v>9</v>
      </c>
      <c r="J40" s="7" t="s">
        <v>391</v>
      </c>
      <c r="K40" s="7">
        <v>-75.417099677318305</v>
      </c>
      <c r="L40" s="7">
        <v>4.3542068626366737</v>
      </c>
      <c r="M40" s="7">
        <v>-17.320513713868376</v>
      </c>
      <c r="N40" s="7">
        <v>1.2920157041410859E-38</v>
      </c>
      <c r="O40" s="7">
        <v>-84.015822464735294</v>
      </c>
      <c r="P40" s="7">
        <v>-66.818376889901316</v>
      </c>
      <c r="Q40" s="7">
        <v>-84.015822464735294</v>
      </c>
      <c r="R40" s="7">
        <v>-66.818376889901316</v>
      </c>
    </row>
    <row r="41" spans="4:18" x14ac:dyDescent="0.25">
      <c r="D41">
        <v>62</v>
      </c>
      <c r="E41">
        <v>23166</v>
      </c>
      <c r="F41">
        <v>6</v>
      </c>
      <c r="G41">
        <v>6</v>
      </c>
      <c r="H41">
        <f t="shared" si="1"/>
        <v>36</v>
      </c>
      <c r="I41">
        <f t="shared" si="0"/>
        <v>36</v>
      </c>
    </row>
    <row r="42" spans="4:18" x14ac:dyDescent="0.25">
      <c r="D42">
        <v>-75</v>
      </c>
      <c r="E42">
        <v>20979</v>
      </c>
      <c r="F42">
        <v>9</v>
      </c>
      <c r="G42">
        <v>7</v>
      </c>
      <c r="H42">
        <f t="shared" si="1"/>
        <v>63</v>
      </c>
      <c r="I42">
        <f t="shared" si="0"/>
        <v>49</v>
      </c>
    </row>
    <row r="43" spans="4:18" x14ac:dyDescent="0.25">
      <c r="D43">
        <v>15</v>
      </c>
      <c r="E43">
        <v>22499</v>
      </c>
      <c r="F43">
        <v>9</v>
      </c>
      <c r="G43">
        <v>2</v>
      </c>
      <c r="H43">
        <f t="shared" si="1"/>
        <v>18</v>
      </c>
      <c r="I43">
        <f t="shared" si="0"/>
        <v>4</v>
      </c>
    </row>
    <row r="44" spans="4:18" x14ac:dyDescent="0.25">
      <c r="D44">
        <v>-28</v>
      </c>
      <c r="E44">
        <v>21026</v>
      </c>
      <c r="F44">
        <v>9</v>
      </c>
      <c r="G44">
        <v>7</v>
      </c>
      <c r="H44">
        <f t="shared" si="1"/>
        <v>63</v>
      </c>
      <c r="I44">
        <f t="shared" si="0"/>
        <v>49</v>
      </c>
      <c r="J44" t="s">
        <v>75</v>
      </c>
    </row>
    <row r="45" spans="4:18" ht="15.75" thickBot="1" x14ac:dyDescent="0.3">
      <c r="D45">
        <v>-53</v>
      </c>
      <c r="E45">
        <v>24599</v>
      </c>
      <c r="F45">
        <v>3</v>
      </c>
      <c r="G45">
        <v>6</v>
      </c>
      <c r="H45">
        <f t="shared" si="1"/>
        <v>18</v>
      </c>
      <c r="I45">
        <f t="shared" si="0"/>
        <v>36</v>
      </c>
    </row>
    <row r="46" spans="4:18" x14ac:dyDescent="0.25">
      <c r="D46">
        <v>6</v>
      </c>
      <c r="E46">
        <v>23676</v>
      </c>
      <c r="F46">
        <v>5</v>
      </c>
      <c r="G46">
        <v>1</v>
      </c>
      <c r="H46">
        <f t="shared" si="1"/>
        <v>5</v>
      </c>
      <c r="I46">
        <f t="shared" si="0"/>
        <v>1</v>
      </c>
      <c r="J46" s="9" t="s">
        <v>76</v>
      </c>
      <c r="K46" s="9" t="s">
        <v>394</v>
      </c>
      <c r="L46" s="9" t="s">
        <v>78</v>
      </c>
    </row>
    <row r="47" spans="4:18" x14ac:dyDescent="0.25">
      <c r="D47">
        <v>19</v>
      </c>
      <c r="E47">
        <v>22855</v>
      </c>
      <c r="F47">
        <v>6</v>
      </c>
      <c r="G47">
        <v>7</v>
      </c>
      <c r="H47">
        <f t="shared" si="1"/>
        <v>42</v>
      </c>
      <c r="I47">
        <f t="shared" si="0"/>
        <v>49</v>
      </c>
      <c r="J47">
        <v>1</v>
      </c>
      <c r="K47">
        <v>23676.730564674748</v>
      </c>
      <c r="L47">
        <v>-831.73056467474817</v>
      </c>
    </row>
    <row r="48" spans="4:18" x14ac:dyDescent="0.25">
      <c r="D48">
        <v>-84</v>
      </c>
      <c r="E48">
        <v>21756</v>
      </c>
      <c r="F48">
        <v>10</v>
      </c>
      <c r="G48">
        <v>4</v>
      </c>
      <c r="H48">
        <f t="shared" si="1"/>
        <v>40</v>
      </c>
      <c r="I48">
        <f t="shared" si="0"/>
        <v>16</v>
      </c>
      <c r="J48">
        <v>2</v>
      </c>
      <c r="K48">
        <v>20002.565558331127</v>
      </c>
      <c r="L48">
        <v>414.43444166887275</v>
      </c>
    </row>
    <row r="49" spans="4:12" x14ac:dyDescent="0.25">
      <c r="D49">
        <v>-64</v>
      </c>
      <c r="E49">
        <v>20976</v>
      </c>
      <c r="F49">
        <v>10</v>
      </c>
      <c r="G49">
        <v>6</v>
      </c>
      <c r="H49">
        <f t="shared" si="1"/>
        <v>60</v>
      </c>
      <c r="I49">
        <f t="shared" si="0"/>
        <v>36</v>
      </c>
      <c r="J49">
        <v>3</v>
      </c>
      <c r="K49">
        <v>23847.467197672395</v>
      </c>
      <c r="L49">
        <v>-86.467197672394832</v>
      </c>
    </row>
    <row r="50" spans="4:12" x14ac:dyDescent="0.25">
      <c r="D50">
        <v>-49</v>
      </c>
      <c r="E50">
        <v>22111</v>
      </c>
      <c r="F50">
        <v>10</v>
      </c>
      <c r="G50">
        <v>2</v>
      </c>
      <c r="H50">
        <f t="shared" si="1"/>
        <v>20</v>
      </c>
      <c r="I50">
        <f t="shared" si="0"/>
        <v>4</v>
      </c>
      <c r="J50">
        <v>4</v>
      </c>
      <c r="K50">
        <v>23097.474022100923</v>
      </c>
      <c r="L50">
        <v>-423.47402210092332</v>
      </c>
    </row>
    <row r="51" spans="4:12" x14ac:dyDescent="0.25">
      <c r="D51">
        <v>-6</v>
      </c>
      <c r="E51">
        <v>21038</v>
      </c>
      <c r="F51">
        <v>6</v>
      </c>
      <c r="G51">
        <v>11</v>
      </c>
      <c r="H51">
        <f t="shared" si="1"/>
        <v>66</v>
      </c>
      <c r="I51">
        <f t="shared" si="0"/>
        <v>121</v>
      </c>
      <c r="J51">
        <v>5</v>
      </c>
      <c r="K51">
        <v>22475.708585046941</v>
      </c>
      <c r="L51">
        <v>306.29141495305885</v>
      </c>
    </row>
    <row r="52" spans="4:12" x14ac:dyDescent="0.25">
      <c r="D52">
        <v>-54</v>
      </c>
      <c r="E52">
        <v>23050</v>
      </c>
      <c r="F52">
        <v>6</v>
      </c>
      <c r="G52">
        <v>6</v>
      </c>
      <c r="H52">
        <f t="shared" si="1"/>
        <v>36</v>
      </c>
      <c r="I52">
        <f t="shared" si="0"/>
        <v>36</v>
      </c>
      <c r="J52">
        <v>6</v>
      </c>
      <c r="K52">
        <v>23847.467197672395</v>
      </c>
      <c r="L52">
        <v>-40.467197672394832</v>
      </c>
    </row>
    <row r="53" spans="4:12" x14ac:dyDescent="0.25">
      <c r="D53">
        <v>30</v>
      </c>
      <c r="E53">
        <v>24054</v>
      </c>
      <c r="F53">
        <v>4</v>
      </c>
      <c r="G53">
        <v>7</v>
      </c>
      <c r="H53">
        <f t="shared" si="1"/>
        <v>28</v>
      </c>
      <c r="I53">
        <f t="shared" si="0"/>
        <v>49</v>
      </c>
      <c r="J53">
        <v>7</v>
      </c>
      <c r="K53">
        <v>18713.349454599855</v>
      </c>
      <c r="L53">
        <v>210.65054540014535</v>
      </c>
    </row>
    <row r="54" spans="4:12" x14ac:dyDescent="0.25">
      <c r="D54">
        <v>-58</v>
      </c>
      <c r="E54">
        <v>22184</v>
      </c>
      <c r="F54">
        <v>7</v>
      </c>
      <c r="G54">
        <v>7</v>
      </c>
      <c r="H54">
        <f t="shared" si="1"/>
        <v>49</v>
      </c>
      <c r="I54">
        <f t="shared" si="0"/>
        <v>49</v>
      </c>
      <c r="J54">
        <v>8</v>
      </c>
      <c r="K54">
        <v>21496.708408346574</v>
      </c>
      <c r="L54">
        <v>358.29159165342571</v>
      </c>
    </row>
    <row r="55" spans="4:12" x14ac:dyDescent="0.25">
      <c r="D55">
        <v>-80</v>
      </c>
      <c r="E55">
        <v>24024</v>
      </c>
      <c r="F55">
        <v>4</v>
      </c>
      <c r="G55">
        <v>2</v>
      </c>
      <c r="H55">
        <f t="shared" si="1"/>
        <v>8</v>
      </c>
      <c r="I55">
        <f t="shared" si="0"/>
        <v>4</v>
      </c>
      <c r="J55">
        <v>9</v>
      </c>
      <c r="K55">
        <v>21580.673036345524</v>
      </c>
      <c r="L55">
        <v>168.32696365447555</v>
      </c>
    </row>
    <row r="56" spans="4:12" x14ac:dyDescent="0.25">
      <c r="D56">
        <v>-27</v>
      </c>
      <c r="E56">
        <v>24255</v>
      </c>
      <c r="F56">
        <v>3</v>
      </c>
      <c r="G56">
        <v>1</v>
      </c>
      <c r="H56">
        <f t="shared" si="1"/>
        <v>3</v>
      </c>
      <c r="I56">
        <f t="shared" si="0"/>
        <v>1</v>
      </c>
      <c r="J56">
        <v>10</v>
      </c>
      <c r="K56">
        <v>23097.474022100923</v>
      </c>
      <c r="L56">
        <v>-414.47402210092332</v>
      </c>
    </row>
    <row r="57" spans="4:12" x14ac:dyDescent="0.25">
      <c r="D57">
        <v>-35</v>
      </c>
      <c r="E57">
        <v>23635</v>
      </c>
      <c r="F57">
        <v>5</v>
      </c>
      <c r="G57">
        <v>1</v>
      </c>
      <c r="H57">
        <f t="shared" si="1"/>
        <v>5</v>
      </c>
      <c r="I57">
        <f t="shared" si="0"/>
        <v>1</v>
      </c>
      <c r="J57">
        <v>11</v>
      </c>
      <c r="K57">
        <v>21334.430767557962</v>
      </c>
      <c r="L57">
        <v>-366.4307675579621</v>
      </c>
    </row>
    <row r="58" spans="4:12" x14ac:dyDescent="0.25">
      <c r="D58">
        <v>73</v>
      </c>
      <c r="E58">
        <v>20533</v>
      </c>
      <c r="F58">
        <v>10</v>
      </c>
      <c r="G58">
        <v>7</v>
      </c>
      <c r="H58">
        <f t="shared" si="1"/>
        <v>70</v>
      </c>
      <c r="I58">
        <f t="shared" si="0"/>
        <v>49</v>
      </c>
      <c r="J58">
        <v>12</v>
      </c>
      <c r="K58">
        <v>22727.602469043792</v>
      </c>
      <c r="L58">
        <v>-525.60246904379164</v>
      </c>
    </row>
    <row r="59" spans="4:12" x14ac:dyDescent="0.25">
      <c r="D59">
        <v>31</v>
      </c>
      <c r="E59">
        <v>24313</v>
      </c>
      <c r="F59">
        <v>3</v>
      </c>
      <c r="G59">
        <v>1</v>
      </c>
      <c r="H59">
        <f t="shared" si="1"/>
        <v>3</v>
      </c>
      <c r="I59">
        <f t="shared" si="0"/>
        <v>1</v>
      </c>
      <c r="J59">
        <v>13</v>
      </c>
      <c r="K59">
        <v>22965.208673397126</v>
      </c>
      <c r="L59">
        <v>275.7913266028736</v>
      </c>
    </row>
    <row r="60" spans="4:12" x14ac:dyDescent="0.25">
      <c r="D60">
        <v>-81</v>
      </c>
      <c r="E60">
        <v>24347</v>
      </c>
      <c r="F60">
        <v>3</v>
      </c>
      <c r="G60">
        <v>2</v>
      </c>
      <c r="H60">
        <f t="shared" si="1"/>
        <v>6</v>
      </c>
      <c r="I60">
        <f t="shared" si="0"/>
        <v>4</v>
      </c>
      <c r="J60">
        <v>14</v>
      </c>
      <c r="K60">
        <v>18713.349454599855</v>
      </c>
      <c r="L60">
        <v>290.65054540014535</v>
      </c>
    </row>
    <row r="61" spans="4:12" x14ac:dyDescent="0.25">
      <c r="D61">
        <v>-20</v>
      </c>
      <c r="E61">
        <v>24102</v>
      </c>
      <c r="F61">
        <v>3</v>
      </c>
      <c r="G61">
        <v>11</v>
      </c>
      <c r="H61">
        <f t="shared" si="1"/>
        <v>33</v>
      </c>
      <c r="I61">
        <f t="shared" si="0"/>
        <v>121</v>
      </c>
      <c r="J61">
        <v>15</v>
      </c>
      <c r="K61">
        <v>24428.05732323839</v>
      </c>
      <c r="L61">
        <v>-450.05732323839038</v>
      </c>
    </row>
    <row r="62" spans="4:12" x14ac:dyDescent="0.25">
      <c r="D62">
        <v>54</v>
      </c>
      <c r="E62">
        <v>24482</v>
      </c>
      <c r="F62">
        <v>3</v>
      </c>
      <c r="G62">
        <v>2</v>
      </c>
      <c r="H62">
        <f t="shared" si="1"/>
        <v>6</v>
      </c>
      <c r="I62">
        <f t="shared" si="0"/>
        <v>4</v>
      </c>
      <c r="J62">
        <v>16</v>
      </c>
      <c r="K62">
        <v>20295.686428718767</v>
      </c>
      <c r="L62">
        <v>201.31357128123273</v>
      </c>
    </row>
    <row r="63" spans="4:12" x14ac:dyDescent="0.25">
      <c r="D63">
        <v>39</v>
      </c>
      <c r="E63">
        <v>15799</v>
      </c>
      <c r="F63">
        <v>10</v>
      </c>
      <c r="G63">
        <v>12</v>
      </c>
      <c r="H63">
        <f t="shared" si="1"/>
        <v>120</v>
      </c>
      <c r="I63">
        <f t="shared" si="0"/>
        <v>144</v>
      </c>
      <c r="J63">
        <v>17</v>
      </c>
      <c r="K63">
        <v>22492.803641690207</v>
      </c>
      <c r="L63">
        <v>-170.80364169020686</v>
      </c>
    </row>
    <row r="64" spans="4:12" x14ac:dyDescent="0.25">
      <c r="D64">
        <v>-3</v>
      </c>
      <c r="E64">
        <v>21597</v>
      </c>
      <c r="F64">
        <v>6</v>
      </c>
      <c r="G64">
        <v>10</v>
      </c>
      <c r="H64">
        <f t="shared" si="1"/>
        <v>60</v>
      </c>
      <c r="I64">
        <f t="shared" si="0"/>
        <v>100</v>
      </c>
      <c r="J64">
        <v>18</v>
      </c>
      <c r="K64">
        <v>22408.839013691253</v>
      </c>
      <c r="L64">
        <v>219.16098630874694</v>
      </c>
    </row>
    <row r="65" spans="4:12" x14ac:dyDescent="0.25">
      <c r="D65">
        <v>36</v>
      </c>
      <c r="E65">
        <v>22450</v>
      </c>
      <c r="F65">
        <v>9</v>
      </c>
      <c r="G65">
        <v>3</v>
      </c>
      <c r="H65">
        <f t="shared" si="1"/>
        <v>27</v>
      </c>
      <c r="I65">
        <f t="shared" si="0"/>
        <v>9</v>
      </c>
      <c r="J65">
        <v>19</v>
      </c>
      <c r="K65">
        <v>20433.743603647257</v>
      </c>
      <c r="L65">
        <v>617.25639635274274</v>
      </c>
    </row>
    <row r="66" spans="4:12" x14ac:dyDescent="0.25">
      <c r="D66">
        <v>-14</v>
      </c>
      <c r="E66">
        <v>18978</v>
      </c>
      <c r="F66">
        <v>8</v>
      </c>
      <c r="G66">
        <v>11</v>
      </c>
      <c r="H66">
        <f t="shared" si="1"/>
        <v>88</v>
      </c>
      <c r="I66">
        <f t="shared" si="0"/>
        <v>121</v>
      </c>
      <c r="J66">
        <v>20</v>
      </c>
      <c r="K66">
        <v>24524.798975663489</v>
      </c>
      <c r="L66">
        <v>-9.7989756634888181</v>
      </c>
    </row>
    <row r="67" spans="4:12" x14ac:dyDescent="0.25">
      <c r="D67">
        <v>-13</v>
      </c>
      <c r="E67">
        <v>20687</v>
      </c>
      <c r="F67">
        <v>7</v>
      </c>
      <c r="G67">
        <v>10</v>
      </c>
      <c r="H67">
        <f t="shared" si="1"/>
        <v>70</v>
      </c>
      <c r="I67">
        <f t="shared" si="0"/>
        <v>100</v>
      </c>
      <c r="J67">
        <v>21</v>
      </c>
      <c r="K67">
        <v>22727.602469043792</v>
      </c>
      <c r="L67">
        <v>-601.60246904379164</v>
      </c>
    </row>
    <row r="68" spans="4:12" x14ac:dyDescent="0.25">
      <c r="D68">
        <v>73</v>
      </c>
      <c r="E68">
        <v>20773</v>
      </c>
      <c r="F68">
        <v>7</v>
      </c>
      <c r="G68">
        <v>10</v>
      </c>
      <c r="H68">
        <f t="shared" si="1"/>
        <v>70</v>
      </c>
      <c r="I68">
        <f t="shared" si="0"/>
        <v>100</v>
      </c>
      <c r="J68">
        <v>22</v>
      </c>
      <c r="K68">
        <v>22276.433453972055</v>
      </c>
      <c r="L68">
        <v>-135.43345397205485</v>
      </c>
    </row>
    <row r="69" spans="4:12" x14ac:dyDescent="0.25">
      <c r="D69">
        <v>-69</v>
      </c>
      <c r="E69">
        <v>23681</v>
      </c>
      <c r="F69">
        <v>5</v>
      </c>
      <c r="G69">
        <v>5</v>
      </c>
      <c r="H69">
        <f t="shared" si="1"/>
        <v>25</v>
      </c>
      <c r="I69">
        <f t="shared" ref="I69:I132" si="2">G69^2</f>
        <v>25</v>
      </c>
      <c r="J69">
        <v>23</v>
      </c>
      <c r="K69">
        <v>20500.613175002945</v>
      </c>
      <c r="L69">
        <v>650.38682499705465</v>
      </c>
    </row>
    <row r="70" spans="4:12" x14ac:dyDescent="0.25">
      <c r="D70">
        <v>31</v>
      </c>
      <c r="E70">
        <v>22191</v>
      </c>
      <c r="F70">
        <v>10</v>
      </c>
      <c r="G70">
        <v>2</v>
      </c>
      <c r="H70">
        <f t="shared" ref="H70:H133" si="3">F70*G70</f>
        <v>20</v>
      </c>
      <c r="I70">
        <f t="shared" si="2"/>
        <v>4</v>
      </c>
      <c r="J70">
        <v>24</v>
      </c>
      <c r="K70">
        <v>22472.812671934596</v>
      </c>
      <c r="L70">
        <v>85.187328065403563</v>
      </c>
    </row>
    <row r="71" spans="4:12" x14ac:dyDescent="0.25">
      <c r="D71">
        <v>28</v>
      </c>
      <c r="E71">
        <v>24244</v>
      </c>
      <c r="F71">
        <v>4</v>
      </c>
      <c r="G71">
        <v>4</v>
      </c>
      <c r="H71">
        <f t="shared" si="3"/>
        <v>16</v>
      </c>
      <c r="I71">
        <f t="shared" si="2"/>
        <v>16</v>
      </c>
      <c r="J71">
        <v>25</v>
      </c>
      <c r="K71">
        <v>21434.068333095409</v>
      </c>
      <c r="L71">
        <v>299.93166690459111</v>
      </c>
    </row>
    <row r="72" spans="4:12" x14ac:dyDescent="0.25">
      <c r="D72">
        <v>-15</v>
      </c>
      <c r="E72">
        <v>22617</v>
      </c>
      <c r="F72">
        <v>8</v>
      </c>
      <c r="G72">
        <v>4</v>
      </c>
      <c r="H72">
        <f t="shared" si="3"/>
        <v>32</v>
      </c>
      <c r="I72">
        <f t="shared" si="2"/>
        <v>16</v>
      </c>
      <c r="J72">
        <v>26</v>
      </c>
      <c r="K72">
        <v>21878.023402837684</v>
      </c>
      <c r="L72">
        <v>258.97659716231647</v>
      </c>
    </row>
    <row r="73" spans="4:12" x14ac:dyDescent="0.25">
      <c r="D73">
        <v>35</v>
      </c>
      <c r="E73">
        <v>23139</v>
      </c>
      <c r="F73">
        <v>6</v>
      </c>
      <c r="G73">
        <v>6</v>
      </c>
      <c r="H73">
        <f t="shared" si="3"/>
        <v>36</v>
      </c>
      <c r="I73">
        <f t="shared" si="2"/>
        <v>36</v>
      </c>
      <c r="J73">
        <v>27</v>
      </c>
      <c r="K73">
        <v>23061.950325822225</v>
      </c>
      <c r="L73">
        <v>306.04967417777516</v>
      </c>
    </row>
    <row r="74" spans="4:12" x14ac:dyDescent="0.25">
      <c r="D74">
        <v>84</v>
      </c>
      <c r="E74">
        <v>22154</v>
      </c>
      <c r="F74">
        <v>5</v>
      </c>
      <c r="G74">
        <v>11</v>
      </c>
      <c r="H74">
        <f t="shared" si="3"/>
        <v>55</v>
      </c>
      <c r="I74">
        <f t="shared" si="2"/>
        <v>121</v>
      </c>
      <c r="J74">
        <v>28</v>
      </c>
      <c r="K74">
        <v>24342.618901231865</v>
      </c>
      <c r="L74">
        <v>229.38109876813542</v>
      </c>
    </row>
    <row r="75" spans="4:12" x14ac:dyDescent="0.25">
      <c r="D75">
        <v>-36</v>
      </c>
      <c r="E75">
        <v>23364</v>
      </c>
      <c r="F75">
        <v>4</v>
      </c>
      <c r="G75">
        <v>10</v>
      </c>
      <c r="H75">
        <f t="shared" si="3"/>
        <v>40</v>
      </c>
      <c r="I75">
        <f t="shared" si="2"/>
        <v>100</v>
      </c>
      <c r="J75">
        <v>29</v>
      </c>
      <c r="K75">
        <v>23651.087979709853</v>
      </c>
      <c r="L75">
        <v>80.912020290146756</v>
      </c>
    </row>
    <row r="76" spans="4:12" x14ac:dyDescent="0.25">
      <c r="D76">
        <v>-86</v>
      </c>
      <c r="E76">
        <v>22942</v>
      </c>
      <c r="F76">
        <v>7</v>
      </c>
      <c r="G76">
        <v>4</v>
      </c>
      <c r="H76">
        <f t="shared" si="3"/>
        <v>28</v>
      </c>
      <c r="I76">
        <f t="shared" si="2"/>
        <v>16</v>
      </c>
      <c r="J76">
        <v>30</v>
      </c>
      <c r="K76">
        <v>24388.163919839772</v>
      </c>
      <c r="L76">
        <v>328.83608016022845</v>
      </c>
    </row>
    <row r="77" spans="4:12" x14ac:dyDescent="0.25">
      <c r="D77">
        <v>39</v>
      </c>
      <c r="E77">
        <v>21639</v>
      </c>
      <c r="F77">
        <v>6</v>
      </c>
      <c r="G77">
        <v>10</v>
      </c>
      <c r="H77">
        <f t="shared" si="3"/>
        <v>60</v>
      </c>
      <c r="I77">
        <f t="shared" si="2"/>
        <v>100</v>
      </c>
      <c r="J77">
        <v>31</v>
      </c>
      <c r="K77">
        <v>21140.947462707765</v>
      </c>
      <c r="L77">
        <v>477.05253729223477</v>
      </c>
    </row>
    <row r="78" spans="4:12" x14ac:dyDescent="0.25">
      <c r="D78">
        <v>45</v>
      </c>
      <c r="E78">
        <v>22633</v>
      </c>
      <c r="F78">
        <v>7</v>
      </c>
      <c r="G78">
        <v>6</v>
      </c>
      <c r="H78">
        <f t="shared" si="3"/>
        <v>42</v>
      </c>
      <c r="I78">
        <f t="shared" si="2"/>
        <v>36</v>
      </c>
      <c r="J78">
        <v>32</v>
      </c>
      <c r="K78">
        <v>24251.528864016054</v>
      </c>
      <c r="L78">
        <v>94.471135983945715</v>
      </c>
    </row>
    <row r="79" spans="4:12" x14ac:dyDescent="0.25">
      <c r="D79">
        <v>-35</v>
      </c>
      <c r="E79">
        <v>23145</v>
      </c>
      <c r="F79">
        <v>5</v>
      </c>
      <c r="G79">
        <v>8</v>
      </c>
      <c r="H79">
        <f t="shared" si="3"/>
        <v>40</v>
      </c>
      <c r="I79">
        <f t="shared" si="2"/>
        <v>64</v>
      </c>
      <c r="J79">
        <v>33</v>
      </c>
      <c r="K79">
        <v>24160.43882680024</v>
      </c>
      <c r="L79">
        <v>-119.43882680024035</v>
      </c>
    </row>
    <row r="80" spans="4:12" x14ac:dyDescent="0.25">
      <c r="D80">
        <v>-16</v>
      </c>
      <c r="E80">
        <v>23384</v>
      </c>
      <c r="F80">
        <v>4</v>
      </c>
      <c r="G80">
        <v>10</v>
      </c>
      <c r="H80">
        <f t="shared" si="3"/>
        <v>40</v>
      </c>
      <c r="I80">
        <f t="shared" si="2"/>
        <v>100</v>
      </c>
      <c r="J80">
        <v>34</v>
      </c>
      <c r="K80">
        <v>18139.884738250723</v>
      </c>
      <c r="L80">
        <v>-71.884738250722876</v>
      </c>
    </row>
    <row r="81" spans="4:12" x14ac:dyDescent="0.25">
      <c r="D81">
        <v>72</v>
      </c>
      <c r="E81">
        <v>22232</v>
      </c>
      <c r="F81">
        <v>10</v>
      </c>
      <c r="G81">
        <v>2</v>
      </c>
      <c r="H81">
        <f t="shared" si="3"/>
        <v>20</v>
      </c>
      <c r="I81">
        <f t="shared" si="2"/>
        <v>4</v>
      </c>
      <c r="J81">
        <v>35</v>
      </c>
      <c r="K81">
        <v>23676.730564674748</v>
      </c>
      <c r="L81">
        <v>-856.73056467474817</v>
      </c>
    </row>
    <row r="82" spans="4:12" x14ac:dyDescent="0.25">
      <c r="D82">
        <v>-50</v>
      </c>
      <c r="E82">
        <v>22820</v>
      </c>
      <c r="F82">
        <v>5</v>
      </c>
      <c r="G82">
        <v>9</v>
      </c>
      <c r="H82">
        <f t="shared" si="3"/>
        <v>45</v>
      </c>
      <c r="I82">
        <f t="shared" si="2"/>
        <v>81</v>
      </c>
      <c r="J82">
        <v>36</v>
      </c>
      <c r="K82">
        <v>22831.46953068575</v>
      </c>
      <c r="L82">
        <v>10.530469314249785</v>
      </c>
    </row>
    <row r="83" spans="4:12" x14ac:dyDescent="0.25">
      <c r="D83">
        <v>-90</v>
      </c>
      <c r="E83">
        <v>18850</v>
      </c>
      <c r="F83">
        <v>10</v>
      </c>
      <c r="G83">
        <v>9</v>
      </c>
      <c r="H83">
        <f t="shared" si="3"/>
        <v>90</v>
      </c>
      <c r="I83">
        <f t="shared" si="2"/>
        <v>81</v>
      </c>
      <c r="J83">
        <v>37</v>
      </c>
      <c r="K83">
        <v>22693.412355757268</v>
      </c>
      <c r="L83">
        <v>472.58764424273249</v>
      </c>
    </row>
    <row r="84" spans="4:12" x14ac:dyDescent="0.25">
      <c r="D84">
        <v>79</v>
      </c>
      <c r="E84">
        <v>24627</v>
      </c>
      <c r="F84">
        <v>3</v>
      </c>
      <c r="G84">
        <v>8</v>
      </c>
      <c r="H84">
        <f t="shared" si="3"/>
        <v>24</v>
      </c>
      <c r="I84">
        <f t="shared" si="2"/>
        <v>64</v>
      </c>
      <c r="J84">
        <v>38</v>
      </c>
      <c r="K84">
        <v>20500.613175002945</v>
      </c>
      <c r="L84">
        <v>478.38682499705465</v>
      </c>
    </row>
    <row r="85" spans="4:12" x14ac:dyDescent="0.25">
      <c r="D85">
        <v>33</v>
      </c>
      <c r="E85">
        <v>23091</v>
      </c>
      <c r="F85">
        <v>7</v>
      </c>
      <c r="G85">
        <v>1</v>
      </c>
      <c r="H85">
        <f t="shared" si="3"/>
        <v>7</v>
      </c>
      <c r="I85">
        <f t="shared" si="2"/>
        <v>1</v>
      </c>
      <c r="J85">
        <v>39</v>
      </c>
      <c r="K85">
        <v>22990.851258362021</v>
      </c>
      <c r="L85">
        <v>-491.85125836202133</v>
      </c>
    </row>
    <row r="86" spans="4:12" x14ac:dyDescent="0.25">
      <c r="D86">
        <v>-70</v>
      </c>
      <c r="E86">
        <v>24034</v>
      </c>
      <c r="F86">
        <v>4</v>
      </c>
      <c r="G86">
        <v>2</v>
      </c>
      <c r="H86">
        <f t="shared" si="3"/>
        <v>8</v>
      </c>
      <c r="I86">
        <f t="shared" si="2"/>
        <v>4</v>
      </c>
      <c r="J86">
        <v>40</v>
      </c>
      <c r="K86">
        <v>20500.613175002945</v>
      </c>
      <c r="L86">
        <v>525.38682499705465</v>
      </c>
    </row>
    <row r="87" spans="4:12" x14ac:dyDescent="0.25">
      <c r="D87">
        <v>-26</v>
      </c>
      <c r="E87">
        <v>23002</v>
      </c>
      <c r="F87">
        <v>7</v>
      </c>
      <c r="G87">
        <v>4</v>
      </c>
      <c r="H87">
        <f t="shared" si="3"/>
        <v>28</v>
      </c>
      <c r="I87">
        <f t="shared" si="2"/>
        <v>16</v>
      </c>
      <c r="J87">
        <v>41</v>
      </c>
      <c r="K87">
        <v>24388.163919839772</v>
      </c>
      <c r="L87">
        <v>210.83608016022845</v>
      </c>
    </row>
    <row r="88" spans="4:12" x14ac:dyDescent="0.25">
      <c r="D88">
        <v>94</v>
      </c>
      <c r="E88">
        <v>19346</v>
      </c>
      <c r="F88">
        <v>7</v>
      </c>
      <c r="G88">
        <v>12</v>
      </c>
      <c r="H88">
        <f t="shared" si="3"/>
        <v>84</v>
      </c>
      <c r="I88">
        <f t="shared" si="2"/>
        <v>144</v>
      </c>
      <c r="J88">
        <v>42</v>
      </c>
      <c r="K88">
        <v>24240.225633597482</v>
      </c>
      <c r="L88">
        <v>-564.22563359748165</v>
      </c>
    </row>
    <row r="89" spans="4:12" x14ac:dyDescent="0.25">
      <c r="D89">
        <v>69</v>
      </c>
      <c r="E89">
        <v>23127</v>
      </c>
      <c r="F89">
        <v>7</v>
      </c>
      <c r="G89">
        <v>1</v>
      </c>
      <c r="H89">
        <f t="shared" si="3"/>
        <v>7</v>
      </c>
      <c r="I89">
        <f t="shared" si="2"/>
        <v>1</v>
      </c>
      <c r="J89">
        <v>43</v>
      </c>
      <c r="K89">
        <v>22421.616038117405</v>
      </c>
      <c r="L89">
        <v>433.38396188259503</v>
      </c>
    </row>
    <row r="90" spans="4:12" x14ac:dyDescent="0.25">
      <c r="D90">
        <v>-40</v>
      </c>
      <c r="E90">
        <v>24508</v>
      </c>
      <c r="F90">
        <v>3</v>
      </c>
      <c r="G90">
        <v>8</v>
      </c>
      <c r="H90">
        <f t="shared" si="3"/>
        <v>24</v>
      </c>
      <c r="I90">
        <f t="shared" si="2"/>
        <v>64</v>
      </c>
      <c r="J90">
        <v>44</v>
      </c>
      <c r="K90">
        <v>21580.673036345524</v>
      </c>
      <c r="L90">
        <v>175.32696365447555</v>
      </c>
    </row>
    <row r="91" spans="4:12" x14ac:dyDescent="0.25">
      <c r="D91">
        <v>34</v>
      </c>
      <c r="E91">
        <v>23864</v>
      </c>
      <c r="F91">
        <v>5</v>
      </c>
      <c r="G91">
        <v>3</v>
      </c>
      <c r="H91">
        <f t="shared" si="3"/>
        <v>15</v>
      </c>
      <c r="I91">
        <f t="shared" si="2"/>
        <v>9</v>
      </c>
      <c r="J91">
        <v>45</v>
      </c>
      <c r="K91">
        <v>20433.743603647257</v>
      </c>
      <c r="L91">
        <v>542.25639635274274</v>
      </c>
    </row>
    <row r="92" spans="4:12" x14ac:dyDescent="0.25">
      <c r="D92">
        <v>62</v>
      </c>
      <c r="E92">
        <v>19054</v>
      </c>
      <c r="F92">
        <v>8</v>
      </c>
      <c r="G92">
        <v>11</v>
      </c>
      <c r="H92">
        <f t="shared" si="3"/>
        <v>88</v>
      </c>
      <c r="I92">
        <f t="shared" si="2"/>
        <v>121</v>
      </c>
      <c r="J92">
        <v>46</v>
      </c>
      <c r="K92">
        <v>22727.602469043792</v>
      </c>
      <c r="L92">
        <v>-616.60246904379164</v>
      </c>
    </row>
    <row r="93" spans="4:12" x14ac:dyDescent="0.25">
      <c r="D93">
        <v>18</v>
      </c>
      <c r="E93">
        <v>22178</v>
      </c>
      <c r="F93">
        <v>10</v>
      </c>
      <c r="G93">
        <v>2</v>
      </c>
      <c r="H93">
        <f t="shared" si="3"/>
        <v>20</v>
      </c>
      <c r="I93">
        <f t="shared" si="2"/>
        <v>4</v>
      </c>
      <c r="J93">
        <v>47</v>
      </c>
      <c r="K93">
        <v>21334.430767557962</v>
      </c>
      <c r="L93">
        <v>-296.4307675579621</v>
      </c>
    </row>
    <row r="94" spans="4:12" x14ac:dyDescent="0.25">
      <c r="D94">
        <v>42</v>
      </c>
      <c r="E94">
        <v>23862</v>
      </c>
      <c r="F94">
        <v>5</v>
      </c>
      <c r="G94">
        <v>4</v>
      </c>
      <c r="H94">
        <f t="shared" si="3"/>
        <v>20</v>
      </c>
      <c r="I94">
        <f t="shared" si="2"/>
        <v>16</v>
      </c>
      <c r="J94">
        <v>48</v>
      </c>
      <c r="K94">
        <v>22693.412355757268</v>
      </c>
      <c r="L94">
        <v>356.58764424273249</v>
      </c>
    </row>
    <row r="95" spans="4:12" x14ac:dyDescent="0.25">
      <c r="D95">
        <v>-61</v>
      </c>
      <c r="E95">
        <v>22339</v>
      </c>
      <c r="F95">
        <v>8</v>
      </c>
      <c r="G95">
        <v>5</v>
      </c>
      <c r="H95">
        <f t="shared" si="3"/>
        <v>40</v>
      </c>
      <c r="I95">
        <f t="shared" si="2"/>
        <v>25</v>
      </c>
      <c r="J95">
        <v>49</v>
      </c>
      <c r="K95">
        <v>23702.284613527045</v>
      </c>
      <c r="L95">
        <v>351.71538647295529</v>
      </c>
    </row>
    <row r="96" spans="4:12" x14ac:dyDescent="0.25">
      <c r="D96">
        <v>24</v>
      </c>
      <c r="E96">
        <v>21580</v>
      </c>
      <c r="F96">
        <v>9</v>
      </c>
      <c r="G96">
        <v>6</v>
      </c>
      <c r="H96">
        <f t="shared" si="3"/>
        <v>54</v>
      </c>
      <c r="I96">
        <f t="shared" si="2"/>
        <v>36</v>
      </c>
      <c r="J96">
        <v>50</v>
      </c>
      <c r="K96">
        <v>21781.281750412589</v>
      </c>
      <c r="L96">
        <v>402.71824958741126</v>
      </c>
    </row>
    <row r="97" spans="4:12" x14ac:dyDescent="0.25">
      <c r="D97">
        <v>-8</v>
      </c>
      <c r="E97">
        <v>23114</v>
      </c>
      <c r="F97">
        <v>7</v>
      </c>
      <c r="G97">
        <v>3</v>
      </c>
      <c r="H97">
        <f t="shared" si="3"/>
        <v>21</v>
      </c>
      <c r="I97">
        <f t="shared" si="2"/>
        <v>9</v>
      </c>
      <c r="J97">
        <v>51</v>
      </c>
      <c r="K97">
        <v>24307.095204953166</v>
      </c>
      <c r="L97">
        <v>-283.0952049531661</v>
      </c>
    </row>
    <row r="98" spans="4:12" x14ac:dyDescent="0.25">
      <c r="D98">
        <v>22</v>
      </c>
      <c r="E98">
        <v>21066</v>
      </c>
      <c r="F98">
        <v>6</v>
      </c>
      <c r="G98">
        <v>11</v>
      </c>
      <c r="H98">
        <f t="shared" si="3"/>
        <v>66</v>
      </c>
      <c r="I98">
        <f t="shared" si="2"/>
        <v>121</v>
      </c>
      <c r="J98">
        <v>52</v>
      </c>
      <c r="K98">
        <v>24615.889012879299</v>
      </c>
      <c r="L98">
        <v>-360.88901287929912</v>
      </c>
    </row>
    <row r="99" spans="4:12" x14ac:dyDescent="0.25">
      <c r="D99">
        <v>68</v>
      </c>
      <c r="E99">
        <v>23126</v>
      </c>
      <c r="F99">
        <v>7</v>
      </c>
      <c r="G99">
        <v>1</v>
      </c>
      <c r="H99">
        <f t="shared" si="3"/>
        <v>7</v>
      </c>
      <c r="I99">
        <f t="shared" si="2"/>
        <v>1</v>
      </c>
      <c r="J99">
        <v>53</v>
      </c>
      <c r="K99">
        <v>24240.225633597482</v>
      </c>
      <c r="L99">
        <v>-605.22563359748165</v>
      </c>
    </row>
    <row r="100" spans="4:12" x14ac:dyDescent="0.25">
      <c r="D100">
        <v>-77</v>
      </c>
      <c r="E100">
        <v>21993</v>
      </c>
      <c r="F100">
        <v>5</v>
      </c>
      <c r="G100">
        <v>11</v>
      </c>
      <c r="H100">
        <f t="shared" si="3"/>
        <v>55</v>
      </c>
      <c r="I100">
        <f t="shared" si="2"/>
        <v>121</v>
      </c>
      <c r="J100">
        <v>54</v>
      </c>
      <c r="K100">
        <v>19860.278887298125</v>
      </c>
      <c r="L100">
        <v>672.72111270187452</v>
      </c>
    </row>
    <row r="101" spans="4:12" x14ac:dyDescent="0.25">
      <c r="D101">
        <v>82</v>
      </c>
      <c r="E101">
        <v>22952</v>
      </c>
      <c r="F101">
        <v>5</v>
      </c>
      <c r="G101">
        <v>9</v>
      </c>
      <c r="H101">
        <f t="shared" si="3"/>
        <v>45</v>
      </c>
      <c r="I101">
        <f t="shared" si="2"/>
        <v>81</v>
      </c>
      <c r="J101">
        <v>55</v>
      </c>
      <c r="K101">
        <v>24615.889012879299</v>
      </c>
      <c r="L101">
        <v>-302.88901287929912</v>
      </c>
    </row>
    <row r="102" spans="4:12" x14ac:dyDescent="0.25">
      <c r="D102">
        <v>97</v>
      </c>
      <c r="E102">
        <v>24233</v>
      </c>
      <c r="F102">
        <v>4</v>
      </c>
      <c r="G102">
        <v>6</v>
      </c>
      <c r="H102">
        <f t="shared" si="3"/>
        <v>24</v>
      </c>
      <c r="I102">
        <f t="shared" si="2"/>
        <v>36</v>
      </c>
      <c r="J102">
        <v>56</v>
      </c>
      <c r="K102">
        <v>24570.343994271392</v>
      </c>
      <c r="L102">
        <v>-223.34399427139215</v>
      </c>
    </row>
    <row r="103" spans="4:12" x14ac:dyDescent="0.25">
      <c r="D103">
        <v>-98</v>
      </c>
      <c r="E103">
        <v>20346</v>
      </c>
      <c r="F103">
        <v>9</v>
      </c>
      <c r="G103">
        <v>8</v>
      </c>
      <c r="H103">
        <f t="shared" si="3"/>
        <v>72</v>
      </c>
      <c r="I103">
        <f t="shared" si="2"/>
        <v>64</v>
      </c>
      <c r="J103">
        <v>57</v>
      </c>
      <c r="K103">
        <v>24160.43882680024</v>
      </c>
      <c r="L103">
        <v>-58.438826800240349</v>
      </c>
    </row>
    <row r="104" spans="4:12" x14ac:dyDescent="0.25">
      <c r="D104">
        <v>6</v>
      </c>
      <c r="E104">
        <v>24658</v>
      </c>
      <c r="F104">
        <v>3</v>
      </c>
      <c r="G104">
        <v>6</v>
      </c>
      <c r="H104">
        <f t="shared" si="3"/>
        <v>18</v>
      </c>
      <c r="I104">
        <f t="shared" si="2"/>
        <v>36</v>
      </c>
      <c r="J104">
        <v>58</v>
      </c>
      <c r="K104">
        <v>24570.343994271392</v>
      </c>
      <c r="L104">
        <v>-88.343994271392148</v>
      </c>
    </row>
    <row r="105" spans="4:12" x14ac:dyDescent="0.25">
      <c r="D105">
        <v>72</v>
      </c>
      <c r="E105">
        <v>21884</v>
      </c>
      <c r="F105">
        <v>7</v>
      </c>
      <c r="G105">
        <v>8</v>
      </c>
      <c r="H105">
        <f t="shared" si="3"/>
        <v>56</v>
      </c>
      <c r="I105">
        <f t="shared" si="2"/>
        <v>64</v>
      </c>
      <c r="J105">
        <v>59</v>
      </c>
      <c r="K105">
        <v>16992.955305552452</v>
      </c>
      <c r="L105">
        <v>-1193.955305552452</v>
      </c>
    </row>
    <row r="106" spans="4:12" x14ac:dyDescent="0.25">
      <c r="D106">
        <v>22</v>
      </c>
      <c r="E106">
        <v>22610</v>
      </c>
      <c r="F106">
        <v>7</v>
      </c>
      <c r="G106">
        <v>6</v>
      </c>
      <c r="H106">
        <f t="shared" si="3"/>
        <v>42</v>
      </c>
      <c r="I106">
        <f t="shared" si="2"/>
        <v>36</v>
      </c>
      <c r="J106">
        <v>60</v>
      </c>
      <c r="K106">
        <v>21606.227085197825</v>
      </c>
      <c r="L106">
        <v>-9.2270851978246355</v>
      </c>
    </row>
    <row r="107" spans="4:12" x14ac:dyDescent="0.25">
      <c r="D107">
        <v>72</v>
      </c>
      <c r="E107">
        <v>22232</v>
      </c>
      <c r="F107">
        <v>10</v>
      </c>
      <c r="G107">
        <v>2</v>
      </c>
      <c r="H107">
        <f t="shared" si="3"/>
        <v>20</v>
      </c>
      <c r="I107">
        <f t="shared" si="2"/>
        <v>4</v>
      </c>
      <c r="J107">
        <v>61</v>
      </c>
      <c r="K107">
        <v>22492.803641690207</v>
      </c>
      <c r="L107">
        <v>-42.803641690206859</v>
      </c>
    </row>
    <row r="108" spans="4:12" x14ac:dyDescent="0.25">
      <c r="D108">
        <v>-53</v>
      </c>
      <c r="E108">
        <v>18847</v>
      </c>
      <c r="F108">
        <v>9</v>
      </c>
      <c r="G108">
        <v>10</v>
      </c>
      <c r="H108">
        <f t="shared" si="3"/>
        <v>90</v>
      </c>
      <c r="I108">
        <f t="shared" si="2"/>
        <v>100</v>
      </c>
      <c r="J108">
        <v>62</v>
      </c>
      <c r="K108">
        <v>19450.425394729773</v>
      </c>
      <c r="L108">
        <v>-472.42539472977296</v>
      </c>
    </row>
    <row r="109" spans="4:12" x14ac:dyDescent="0.25">
      <c r="D109">
        <v>91</v>
      </c>
      <c r="E109">
        <v>20109</v>
      </c>
      <c r="F109">
        <v>7</v>
      </c>
      <c r="G109">
        <v>11</v>
      </c>
      <c r="H109">
        <f t="shared" si="3"/>
        <v>77</v>
      </c>
      <c r="I109">
        <f t="shared" si="2"/>
        <v>121</v>
      </c>
      <c r="J109">
        <v>63</v>
      </c>
      <c r="K109">
        <v>20739.641498461049</v>
      </c>
      <c r="L109">
        <v>-52.641498461049196</v>
      </c>
    </row>
    <row r="110" spans="4:12" x14ac:dyDescent="0.25">
      <c r="D110">
        <v>-85</v>
      </c>
      <c r="E110">
        <v>20331</v>
      </c>
      <c r="F110">
        <v>6</v>
      </c>
      <c r="G110">
        <v>12</v>
      </c>
      <c r="H110">
        <f t="shared" si="3"/>
        <v>72</v>
      </c>
      <c r="I110">
        <f t="shared" si="2"/>
        <v>144</v>
      </c>
      <c r="J110">
        <v>64</v>
      </c>
      <c r="K110">
        <v>20739.641498461049</v>
      </c>
      <c r="L110">
        <v>33.358501538950804</v>
      </c>
    </row>
    <row r="111" spans="4:12" x14ac:dyDescent="0.25">
      <c r="D111">
        <v>-37</v>
      </c>
      <c r="E111">
        <v>23713</v>
      </c>
      <c r="F111">
        <v>5</v>
      </c>
      <c r="G111">
        <v>5</v>
      </c>
      <c r="H111">
        <f t="shared" si="3"/>
        <v>25</v>
      </c>
      <c r="I111">
        <f t="shared" si="2"/>
        <v>25</v>
      </c>
      <c r="J111">
        <v>65</v>
      </c>
      <c r="K111">
        <v>23454.708761747308</v>
      </c>
      <c r="L111">
        <v>226.29123825269198</v>
      </c>
    </row>
    <row r="112" spans="4:12" x14ac:dyDescent="0.25">
      <c r="D112">
        <v>-67</v>
      </c>
      <c r="E112">
        <v>21883</v>
      </c>
      <c r="F112">
        <v>9</v>
      </c>
      <c r="G112">
        <v>5</v>
      </c>
      <c r="H112">
        <f t="shared" si="3"/>
        <v>45</v>
      </c>
      <c r="I112">
        <f t="shared" si="2"/>
        <v>25</v>
      </c>
      <c r="J112">
        <v>66</v>
      </c>
      <c r="K112">
        <v>22727.602469043792</v>
      </c>
      <c r="L112">
        <v>-536.60246904379164</v>
      </c>
    </row>
    <row r="113" spans="4:12" x14ac:dyDescent="0.25">
      <c r="D113">
        <v>60</v>
      </c>
      <c r="E113">
        <v>23460</v>
      </c>
      <c r="F113">
        <v>4</v>
      </c>
      <c r="G113">
        <v>10</v>
      </c>
      <c r="H113">
        <f t="shared" si="3"/>
        <v>40</v>
      </c>
      <c r="I113">
        <f t="shared" si="2"/>
        <v>100</v>
      </c>
      <c r="J113">
        <v>67</v>
      </c>
      <c r="K113">
        <v>24065.170968382718</v>
      </c>
      <c r="L113">
        <v>178.82903161728245</v>
      </c>
    </row>
    <row r="114" spans="4:12" x14ac:dyDescent="0.25">
      <c r="D114">
        <v>-35</v>
      </c>
      <c r="E114">
        <v>21093</v>
      </c>
      <c r="F114">
        <v>8</v>
      </c>
      <c r="G114">
        <v>8</v>
      </c>
      <c r="H114">
        <f t="shared" si="3"/>
        <v>64</v>
      </c>
      <c r="I114">
        <f t="shared" si="2"/>
        <v>64</v>
      </c>
      <c r="J114">
        <v>68</v>
      </c>
      <c r="K114">
        <v>22408.839013691253</v>
      </c>
      <c r="L114">
        <v>208.16098630874694</v>
      </c>
    </row>
    <row r="115" spans="4:12" x14ac:dyDescent="0.25">
      <c r="D115">
        <v>95</v>
      </c>
      <c r="E115">
        <v>22595</v>
      </c>
      <c r="F115">
        <v>5</v>
      </c>
      <c r="G115">
        <v>10</v>
      </c>
      <c r="H115">
        <f t="shared" si="3"/>
        <v>50</v>
      </c>
      <c r="I115">
        <f t="shared" si="2"/>
        <v>100</v>
      </c>
      <c r="J115">
        <v>69</v>
      </c>
      <c r="K115">
        <v>22693.412355757268</v>
      </c>
      <c r="L115">
        <v>445.58764424273249</v>
      </c>
    </row>
    <row r="116" spans="4:12" x14ac:dyDescent="0.25">
      <c r="D116">
        <v>-4</v>
      </c>
      <c r="E116">
        <v>23652</v>
      </c>
      <c r="F116">
        <v>4</v>
      </c>
      <c r="G116">
        <v>9</v>
      </c>
      <c r="H116">
        <f t="shared" si="3"/>
        <v>36</v>
      </c>
      <c r="I116">
        <f t="shared" si="2"/>
        <v>81</v>
      </c>
      <c r="J116">
        <v>70</v>
      </c>
      <c r="K116">
        <v>22276.433453972055</v>
      </c>
      <c r="L116">
        <v>-122.43345397205485</v>
      </c>
    </row>
    <row r="117" spans="4:12" x14ac:dyDescent="0.25">
      <c r="D117">
        <v>-70</v>
      </c>
      <c r="E117">
        <v>19690</v>
      </c>
      <c r="F117">
        <v>10</v>
      </c>
      <c r="G117">
        <v>8</v>
      </c>
      <c r="H117">
        <f t="shared" si="3"/>
        <v>80</v>
      </c>
      <c r="I117">
        <f t="shared" si="2"/>
        <v>64</v>
      </c>
      <c r="J117">
        <v>71</v>
      </c>
      <c r="K117">
        <v>23339.398258671372</v>
      </c>
      <c r="L117">
        <v>24.601741328628123</v>
      </c>
    </row>
    <row r="118" spans="4:12" x14ac:dyDescent="0.25">
      <c r="D118">
        <v>65</v>
      </c>
      <c r="E118">
        <v>23815</v>
      </c>
      <c r="F118">
        <v>5</v>
      </c>
      <c r="G118">
        <v>5</v>
      </c>
      <c r="H118">
        <f t="shared" si="3"/>
        <v>25</v>
      </c>
      <c r="I118">
        <f t="shared" si="2"/>
        <v>25</v>
      </c>
      <c r="J118">
        <v>72</v>
      </c>
      <c r="K118">
        <v>22822.922002364121</v>
      </c>
      <c r="L118">
        <v>119.077997635879</v>
      </c>
    </row>
    <row r="119" spans="4:12" x14ac:dyDescent="0.25">
      <c r="D119">
        <v>-42</v>
      </c>
      <c r="E119">
        <v>21002</v>
      </c>
      <c r="F119">
        <v>6</v>
      </c>
      <c r="G119">
        <v>11</v>
      </c>
      <c r="H119">
        <f t="shared" si="3"/>
        <v>66</v>
      </c>
      <c r="I119">
        <f t="shared" si="2"/>
        <v>121</v>
      </c>
      <c r="J119">
        <v>73</v>
      </c>
      <c r="K119">
        <v>21606.227085197825</v>
      </c>
      <c r="L119">
        <v>32.772914802175364</v>
      </c>
    </row>
    <row r="120" spans="4:12" x14ac:dyDescent="0.25">
      <c r="D120">
        <v>13</v>
      </c>
      <c r="E120">
        <v>21661</v>
      </c>
      <c r="F120">
        <v>8</v>
      </c>
      <c r="G120">
        <v>7</v>
      </c>
      <c r="H120">
        <f t="shared" si="3"/>
        <v>56</v>
      </c>
      <c r="I120">
        <f t="shared" si="2"/>
        <v>49</v>
      </c>
      <c r="J120">
        <v>74</v>
      </c>
      <c r="K120">
        <v>22128.495167729765</v>
      </c>
      <c r="L120">
        <v>504.50483227023506</v>
      </c>
    </row>
    <row r="121" spans="4:12" x14ac:dyDescent="0.25">
      <c r="D121">
        <v>16</v>
      </c>
      <c r="E121">
        <v>21572</v>
      </c>
      <c r="F121">
        <v>9</v>
      </c>
      <c r="G121">
        <v>6</v>
      </c>
      <c r="H121">
        <f t="shared" si="3"/>
        <v>54</v>
      </c>
      <c r="I121">
        <f t="shared" si="2"/>
        <v>36</v>
      </c>
      <c r="J121">
        <v>75</v>
      </c>
      <c r="K121">
        <v>22865.571107859683</v>
      </c>
      <c r="L121">
        <v>279.42889214031675</v>
      </c>
    </row>
    <row r="122" spans="4:12" x14ac:dyDescent="0.25">
      <c r="D122">
        <v>-48</v>
      </c>
      <c r="E122">
        <v>22366</v>
      </c>
      <c r="F122">
        <v>9</v>
      </c>
      <c r="G122">
        <v>3</v>
      </c>
      <c r="H122">
        <f t="shared" si="3"/>
        <v>27</v>
      </c>
      <c r="I122">
        <f t="shared" si="2"/>
        <v>9</v>
      </c>
      <c r="J122">
        <v>76</v>
      </c>
      <c r="K122">
        <v>23339.398258671372</v>
      </c>
      <c r="L122">
        <v>44.601741328628123</v>
      </c>
    </row>
    <row r="123" spans="4:12" x14ac:dyDescent="0.25">
      <c r="D123">
        <v>50</v>
      </c>
      <c r="E123">
        <v>21630</v>
      </c>
      <c r="F123">
        <v>5</v>
      </c>
      <c r="G123">
        <v>12</v>
      </c>
      <c r="H123">
        <f t="shared" si="3"/>
        <v>60</v>
      </c>
      <c r="I123">
        <f t="shared" si="2"/>
        <v>144</v>
      </c>
      <c r="J123">
        <v>77</v>
      </c>
      <c r="K123">
        <v>22727.602469043792</v>
      </c>
      <c r="L123">
        <v>-495.60246904379164</v>
      </c>
    </row>
    <row r="124" spans="4:12" x14ac:dyDescent="0.25">
      <c r="D124">
        <v>22</v>
      </c>
      <c r="E124">
        <v>22106</v>
      </c>
      <c r="F124">
        <v>6</v>
      </c>
      <c r="G124">
        <v>9</v>
      </c>
      <c r="H124">
        <f t="shared" si="3"/>
        <v>54</v>
      </c>
      <c r="I124">
        <f t="shared" si="2"/>
        <v>81</v>
      </c>
      <c r="J124">
        <v>78</v>
      </c>
      <c r="K124">
        <v>22669.191889897142</v>
      </c>
      <c r="L124">
        <v>150.80811010285834</v>
      </c>
    </row>
    <row r="125" spans="4:12" x14ac:dyDescent="0.25">
      <c r="D125">
        <v>11</v>
      </c>
      <c r="E125">
        <v>22643</v>
      </c>
      <c r="F125">
        <v>8</v>
      </c>
      <c r="G125">
        <v>4</v>
      </c>
      <c r="H125">
        <f t="shared" si="3"/>
        <v>32</v>
      </c>
      <c r="I125">
        <f t="shared" si="2"/>
        <v>16</v>
      </c>
      <c r="J125">
        <v>79</v>
      </c>
      <c r="K125">
        <v>18713.349454599855</v>
      </c>
      <c r="L125">
        <v>136.65054540014535</v>
      </c>
    </row>
    <row r="126" spans="4:12" x14ac:dyDescent="0.25">
      <c r="D126">
        <v>-25</v>
      </c>
      <c r="E126">
        <v>23951</v>
      </c>
      <c r="F126">
        <v>4</v>
      </c>
      <c r="G126">
        <v>1</v>
      </c>
      <c r="H126">
        <f t="shared" si="3"/>
        <v>4</v>
      </c>
      <c r="I126">
        <f t="shared" si="2"/>
        <v>1</v>
      </c>
      <c r="J126">
        <v>80</v>
      </c>
      <c r="K126">
        <v>24297.073882623958</v>
      </c>
      <c r="L126">
        <v>329.92611737604238</v>
      </c>
    </row>
    <row r="127" spans="4:12" x14ac:dyDescent="0.25">
      <c r="D127">
        <v>-73</v>
      </c>
      <c r="E127">
        <v>23403</v>
      </c>
      <c r="F127">
        <v>6</v>
      </c>
      <c r="G127">
        <v>3</v>
      </c>
      <c r="H127">
        <f t="shared" si="3"/>
        <v>18</v>
      </c>
      <c r="I127">
        <f t="shared" si="2"/>
        <v>9</v>
      </c>
      <c r="J127">
        <v>81</v>
      </c>
      <c r="K127">
        <v>23864.562254315661</v>
      </c>
      <c r="L127">
        <v>-773.56225431566054</v>
      </c>
    </row>
    <row r="128" spans="4:12" x14ac:dyDescent="0.25">
      <c r="D128">
        <v>-45</v>
      </c>
      <c r="E128">
        <v>24059</v>
      </c>
      <c r="F128">
        <v>4</v>
      </c>
      <c r="G128">
        <v>2</v>
      </c>
      <c r="H128">
        <f t="shared" si="3"/>
        <v>8</v>
      </c>
      <c r="I128">
        <f t="shared" si="2"/>
        <v>4</v>
      </c>
      <c r="J128">
        <v>82</v>
      </c>
      <c r="K128">
        <v>24307.095204953166</v>
      </c>
      <c r="L128">
        <v>-273.0952049531661</v>
      </c>
    </row>
    <row r="129" spans="4:12" x14ac:dyDescent="0.25">
      <c r="D129">
        <v>-69</v>
      </c>
      <c r="E129">
        <v>23387</v>
      </c>
      <c r="F129">
        <v>6</v>
      </c>
      <c r="G129">
        <v>2</v>
      </c>
      <c r="H129">
        <f t="shared" si="3"/>
        <v>12</v>
      </c>
      <c r="I129">
        <f t="shared" si="2"/>
        <v>4</v>
      </c>
      <c r="J129">
        <v>83</v>
      </c>
      <c r="K129">
        <v>22822.922002364121</v>
      </c>
      <c r="L129">
        <v>179.077997635879</v>
      </c>
    </row>
    <row r="130" spans="4:12" x14ac:dyDescent="0.25">
      <c r="D130">
        <v>-51</v>
      </c>
      <c r="E130">
        <v>22033</v>
      </c>
      <c r="F130">
        <v>6</v>
      </c>
      <c r="G130">
        <v>9</v>
      </c>
      <c r="H130">
        <f t="shared" si="3"/>
        <v>54</v>
      </c>
      <c r="I130">
        <f t="shared" si="2"/>
        <v>81</v>
      </c>
      <c r="J130">
        <v>84</v>
      </c>
      <c r="K130">
        <v>20045.21466382669</v>
      </c>
      <c r="L130">
        <v>-699.2146638266895</v>
      </c>
    </row>
    <row r="131" spans="4:12" x14ac:dyDescent="0.25">
      <c r="D131">
        <v>-16</v>
      </c>
      <c r="E131">
        <v>20002</v>
      </c>
      <c r="F131">
        <v>7</v>
      </c>
      <c r="G131">
        <v>11</v>
      </c>
      <c r="H131">
        <f t="shared" si="3"/>
        <v>77</v>
      </c>
      <c r="I131">
        <f t="shared" si="2"/>
        <v>121</v>
      </c>
      <c r="J131">
        <v>85</v>
      </c>
      <c r="K131">
        <v>23864.562254315661</v>
      </c>
      <c r="L131">
        <v>-737.56225431566054</v>
      </c>
    </row>
    <row r="132" spans="4:12" x14ac:dyDescent="0.25">
      <c r="D132">
        <v>-64</v>
      </c>
      <c r="E132">
        <v>21516</v>
      </c>
      <c r="F132">
        <v>5</v>
      </c>
      <c r="G132">
        <v>12</v>
      </c>
      <c r="H132">
        <f t="shared" si="3"/>
        <v>60</v>
      </c>
      <c r="I132">
        <f t="shared" si="2"/>
        <v>144</v>
      </c>
      <c r="J132">
        <v>86</v>
      </c>
      <c r="K132">
        <v>24297.073882623958</v>
      </c>
      <c r="L132">
        <v>210.92611737604238</v>
      </c>
    </row>
    <row r="133" spans="4:12" x14ac:dyDescent="0.25">
      <c r="D133">
        <v>-60</v>
      </c>
      <c r="E133">
        <v>22572</v>
      </c>
      <c r="F133">
        <v>8</v>
      </c>
      <c r="G133">
        <v>4</v>
      </c>
      <c r="H133">
        <f t="shared" si="3"/>
        <v>32</v>
      </c>
      <c r="I133">
        <f t="shared" ref="I133:I169" si="4">G133^2</f>
        <v>16</v>
      </c>
      <c r="J133">
        <v>87</v>
      </c>
      <c r="K133">
        <v>23847.467197672395</v>
      </c>
      <c r="L133">
        <v>16.532802327605168</v>
      </c>
    </row>
    <row r="134" spans="4:12" x14ac:dyDescent="0.25">
      <c r="D134">
        <v>-80</v>
      </c>
      <c r="E134">
        <v>22552</v>
      </c>
      <c r="F134">
        <v>8</v>
      </c>
      <c r="G134">
        <v>4</v>
      </c>
      <c r="H134">
        <f t="shared" ref="H134:H169" si="5">F134*G134</f>
        <v>32</v>
      </c>
      <c r="I134">
        <f t="shared" si="4"/>
        <v>16</v>
      </c>
      <c r="J134">
        <v>88</v>
      </c>
      <c r="K134">
        <v>19450.425394729773</v>
      </c>
      <c r="L134">
        <v>-396.42539472977296</v>
      </c>
    </row>
    <row r="135" spans="4:12" x14ac:dyDescent="0.25">
      <c r="D135">
        <v>77</v>
      </c>
      <c r="E135">
        <v>22927</v>
      </c>
      <c r="F135">
        <v>7</v>
      </c>
      <c r="G135">
        <v>5</v>
      </c>
      <c r="H135">
        <f t="shared" si="5"/>
        <v>35</v>
      </c>
      <c r="I135">
        <f t="shared" si="4"/>
        <v>25</v>
      </c>
      <c r="J135">
        <v>89</v>
      </c>
      <c r="K135">
        <v>22727.602469043792</v>
      </c>
      <c r="L135">
        <v>-549.60246904379164</v>
      </c>
    </row>
    <row r="136" spans="4:12" x14ac:dyDescent="0.25">
      <c r="D136">
        <v>-77</v>
      </c>
      <c r="E136">
        <v>23223</v>
      </c>
      <c r="F136">
        <v>6</v>
      </c>
      <c r="G136">
        <v>5</v>
      </c>
      <c r="H136">
        <f t="shared" si="5"/>
        <v>30</v>
      </c>
      <c r="I136">
        <f t="shared" si="4"/>
        <v>25</v>
      </c>
      <c r="J136">
        <v>90</v>
      </c>
      <c r="K136">
        <v>23651.087979709853</v>
      </c>
      <c r="L136">
        <v>210.91202029014676</v>
      </c>
    </row>
    <row r="137" spans="4:12" x14ac:dyDescent="0.25">
      <c r="D137">
        <v>5</v>
      </c>
      <c r="E137">
        <v>24287</v>
      </c>
      <c r="F137">
        <v>3</v>
      </c>
      <c r="G137">
        <v>1</v>
      </c>
      <c r="H137">
        <f t="shared" si="5"/>
        <v>3</v>
      </c>
      <c r="I137">
        <f t="shared" si="4"/>
        <v>1</v>
      </c>
      <c r="J137">
        <v>91</v>
      </c>
      <c r="K137">
        <v>21986.208496696756</v>
      </c>
      <c r="L137">
        <v>352.7915033032441</v>
      </c>
    </row>
    <row r="138" spans="4:12" x14ac:dyDescent="0.25">
      <c r="D138">
        <v>62</v>
      </c>
      <c r="E138">
        <v>24600</v>
      </c>
      <c r="F138">
        <v>3</v>
      </c>
      <c r="G138">
        <v>3</v>
      </c>
      <c r="H138">
        <f t="shared" si="5"/>
        <v>9</v>
      </c>
      <c r="I138">
        <f t="shared" si="4"/>
        <v>9</v>
      </c>
      <c r="J138">
        <v>92</v>
      </c>
      <c r="K138">
        <v>20998.66079167476</v>
      </c>
      <c r="L138">
        <v>581.33920832524018</v>
      </c>
    </row>
    <row r="139" spans="4:12" x14ac:dyDescent="0.25">
      <c r="D139">
        <v>-63</v>
      </c>
      <c r="E139">
        <v>21517</v>
      </c>
      <c r="F139">
        <v>5</v>
      </c>
      <c r="G139">
        <v>12</v>
      </c>
      <c r="H139">
        <f t="shared" si="5"/>
        <v>60</v>
      </c>
      <c r="I139">
        <f t="shared" si="4"/>
        <v>144</v>
      </c>
      <c r="J139">
        <v>93</v>
      </c>
      <c r="K139">
        <v>23170.135419681301</v>
      </c>
      <c r="L139">
        <v>-56.135419681300846</v>
      </c>
    </row>
    <row r="140" spans="4:12" x14ac:dyDescent="0.25">
      <c r="D140">
        <v>52</v>
      </c>
      <c r="E140">
        <v>23672</v>
      </c>
      <c r="F140">
        <v>5</v>
      </c>
      <c r="G140">
        <v>6</v>
      </c>
      <c r="H140">
        <f t="shared" si="5"/>
        <v>30</v>
      </c>
      <c r="I140">
        <f t="shared" si="4"/>
        <v>36</v>
      </c>
      <c r="J140">
        <v>94</v>
      </c>
      <c r="K140">
        <v>21334.430767557962</v>
      </c>
      <c r="L140">
        <v>-268.4307675579621</v>
      </c>
    </row>
    <row r="141" spans="4:12" x14ac:dyDescent="0.25">
      <c r="D141">
        <v>-50</v>
      </c>
      <c r="E141">
        <v>22034</v>
      </c>
      <c r="F141">
        <v>6</v>
      </c>
      <c r="G141">
        <v>9</v>
      </c>
      <c r="H141">
        <f t="shared" si="5"/>
        <v>54</v>
      </c>
      <c r="I141">
        <f t="shared" si="4"/>
        <v>81</v>
      </c>
      <c r="J141">
        <v>95</v>
      </c>
      <c r="K141">
        <v>23864.562254315661</v>
      </c>
      <c r="L141">
        <v>-738.56225431566054</v>
      </c>
    </row>
    <row r="142" spans="4:12" x14ac:dyDescent="0.25">
      <c r="D142">
        <v>20</v>
      </c>
      <c r="E142">
        <v>20464</v>
      </c>
      <c r="F142">
        <v>9</v>
      </c>
      <c r="G142">
        <v>8</v>
      </c>
      <c r="H142">
        <f t="shared" si="5"/>
        <v>72</v>
      </c>
      <c r="I142">
        <f t="shared" si="4"/>
        <v>64</v>
      </c>
      <c r="J142">
        <v>96</v>
      </c>
      <c r="K142">
        <v>22276.433453972055</v>
      </c>
      <c r="L142">
        <v>-283.43345397205485</v>
      </c>
    </row>
    <row r="143" spans="4:12" x14ac:dyDescent="0.25">
      <c r="D143">
        <v>-53</v>
      </c>
      <c r="E143">
        <v>22007</v>
      </c>
      <c r="F143">
        <v>10</v>
      </c>
      <c r="G143">
        <v>3</v>
      </c>
      <c r="H143">
        <f t="shared" si="5"/>
        <v>30</v>
      </c>
      <c r="I143">
        <f t="shared" si="4"/>
        <v>9</v>
      </c>
      <c r="J143">
        <v>97</v>
      </c>
      <c r="K143">
        <v>22669.191889897142</v>
      </c>
      <c r="L143">
        <v>282.80811010285834</v>
      </c>
    </row>
    <row r="144" spans="4:12" x14ac:dyDescent="0.25">
      <c r="D144">
        <v>33</v>
      </c>
      <c r="E144">
        <v>16957</v>
      </c>
      <c r="F144">
        <v>9</v>
      </c>
      <c r="G144">
        <v>12</v>
      </c>
      <c r="H144">
        <f t="shared" si="5"/>
        <v>108</v>
      </c>
      <c r="I144">
        <f t="shared" si="4"/>
        <v>144</v>
      </c>
      <c r="J144">
        <v>98</v>
      </c>
      <c r="K144">
        <v>23823.246731812269</v>
      </c>
      <c r="L144">
        <v>409.75326818773101</v>
      </c>
    </row>
    <row r="145" spans="4:12" x14ac:dyDescent="0.25">
      <c r="D145">
        <v>-68</v>
      </c>
      <c r="E145">
        <v>22740</v>
      </c>
      <c r="F145">
        <v>8</v>
      </c>
      <c r="G145">
        <v>2</v>
      </c>
      <c r="H145">
        <f t="shared" si="5"/>
        <v>16</v>
      </c>
      <c r="I145">
        <f t="shared" si="4"/>
        <v>4</v>
      </c>
      <c r="J145">
        <v>99</v>
      </c>
      <c r="K145">
        <v>20002.565558331127</v>
      </c>
      <c r="L145">
        <v>343.43444166887275</v>
      </c>
    </row>
    <row r="146" spans="4:12" x14ac:dyDescent="0.25">
      <c r="D146">
        <v>76</v>
      </c>
      <c r="E146">
        <v>22576</v>
      </c>
      <c r="F146">
        <v>5</v>
      </c>
      <c r="G146">
        <v>10</v>
      </c>
      <c r="H146">
        <f t="shared" si="5"/>
        <v>50</v>
      </c>
      <c r="I146">
        <f t="shared" si="4"/>
        <v>100</v>
      </c>
      <c r="J146">
        <v>100</v>
      </c>
      <c r="K146">
        <v>24388.163919839772</v>
      </c>
      <c r="L146">
        <v>269.83608016022845</v>
      </c>
    </row>
    <row r="147" spans="4:12" x14ac:dyDescent="0.25">
      <c r="D147">
        <v>-43</v>
      </c>
      <c r="E147">
        <v>24257</v>
      </c>
      <c r="F147">
        <v>3</v>
      </c>
      <c r="G147">
        <v>10</v>
      </c>
      <c r="H147">
        <f t="shared" si="5"/>
        <v>30</v>
      </c>
      <c r="I147">
        <f t="shared" si="4"/>
        <v>100</v>
      </c>
      <c r="J147">
        <v>101</v>
      </c>
      <c r="K147">
        <v>21434.068333095409</v>
      </c>
      <c r="L147">
        <v>449.93166690459111</v>
      </c>
    </row>
    <row r="148" spans="4:12" x14ac:dyDescent="0.25">
      <c r="D148">
        <v>-99</v>
      </c>
      <c r="E148">
        <v>16825</v>
      </c>
      <c r="F148">
        <v>9</v>
      </c>
      <c r="G148">
        <v>12</v>
      </c>
      <c r="H148">
        <f t="shared" si="5"/>
        <v>108</v>
      </c>
      <c r="I148">
        <f t="shared" si="4"/>
        <v>144</v>
      </c>
      <c r="J148">
        <v>102</v>
      </c>
      <c r="K148">
        <v>22128.495167729765</v>
      </c>
      <c r="L148">
        <v>481.50483227023506</v>
      </c>
    </row>
    <row r="149" spans="4:12" x14ac:dyDescent="0.25">
      <c r="D149">
        <v>47</v>
      </c>
      <c r="E149">
        <v>20463</v>
      </c>
      <c r="F149">
        <v>6</v>
      </c>
      <c r="G149">
        <v>12</v>
      </c>
      <c r="H149">
        <f t="shared" si="5"/>
        <v>72</v>
      </c>
      <c r="I149">
        <f t="shared" si="4"/>
        <v>144</v>
      </c>
      <c r="J149">
        <v>103</v>
      </c>
      <c r="K149">
        <v>22727.602469043792</v>
      </c>
      <c r="L149">
        <v>-495.60246904379164</v>
      </c>
    </row>
    <row r="150" spans="4:12" x14ac:dyDescent="0.25">
      <c r="D150">
        <v>-59</v>
      </c>
      <c r="E150">
        <v>21541</v>
      </c>
      <c r="F150">
        <v>6</v>
      </c>
      <c r="G150">
        <v>10</v>
      </c>
      <c r="H150">
        <f t="shared" si="5"/>
        <v>60</v>
      </c>
      <c r="I150">
        <f t="shared" si="4"/>
        <v>100</v>
      </c>
      <c r="J150">
        <v>104</v>
      </c>
      <c r="K150">
        <v>19006.470324987495</v>
      </c>
      <c r="L150">
        <v>-159.47032498749468</v>
      </c>
    </row>
    <row r="151" spans="4:12" x14ac:dyDescent="0.25">
      <c r="D151">
        <v>-66</v>
      </c>
      <c r="E151">
        <v>21884</v>
      </c>
      <c r="F151">
        <v>9</v>
      </c>
      <c r="G151">
        <v>5</v>
      </c>
      <c r="H151">
        <f t="shared" si="5"/>
        <v>45</v>
      </c>
      <c r="I151">
        <f t="shared" si="4"/>
        <v>25</v>
      </c>
      <c r="J151">
        <v>105</v>
      </c>
      <c r="K151">
        <v>20392.428081143869</v>
      </c>
      <c r="L151">
        <v>-283.42808114386935</v>
      </c>
    </row>
    <row r="152" spans="4:12" x14ac:dyDescent="0.25">
      <c r="D152">
        <v>97</v>
      </c>
      <c r="E152">
        <v>22047</v>
      </c>
      <c r="F152">
        <v>9</v>
      </c>
      <c r="G152">
        <v>5</v>
      </c>
      <c r="H152">
        <f t="shared" si="5"/>
        <v>45</v>
      </c>
      <c r="I152">
        <f t="shared" si="4"/>
        <v>25</v>
      </c>
      <c r="J152">
        <v>106</v>
      </c>
      <c r="K152">
        <v>21062.6344499181</v>
      </c>
      <c r="L152">
        <v>-731.63444991809956</v>
      </c>
    </row>
    <row r="153" spans="4:12" x14ac:dyDescent="0.25">
      <c r="D153">
        <v>70</v>
      </c>
      <c r="E153">
        <v>24270</v>
      </c>
      <c r="F153">
        <v>4</v>
      </c>
      <c r="G153">
        <v>5</v>
      </c>
      <c r="H153">
        <f t="shared" si="5"/>
        <v>20</v>
      </c>
      <c r="I153">
        <f t="shared" si="4"/>
        <v>25</v>
      </c>
      <c r="J153">
        <v>107</v>
      </c>
      <c r="K153">
        <v>23454.708761747308</v>
      </c>
      <c r="L153">
        <v>258.29123825269198</v>
      </c>
    </row>
    <row r="154" spans="4:12" x14ac:dyDescent="0.25">
      <c r="D154">
        <v>48</v>
      </c>
      <c r="E154">
        <v>24248</v>
      </c>
      <c r="F154">
        <v>4</v>
      </c>
      <c r="G154">
        <v>5</v>
      </c>
      <c r="H154">
        <f t="shared" si="5"/>
        <v>20</v>
      </c>
      <c r="I154">
        <f t="shared" si="4"/>
        <v>25</v>
      </c>
      <c r="J154">
        <v>108</v>
      </c>
      <c r="K154">
        <v>21496.708408346574</v>
      </c>
      <c r="L154">
        <v>386.29159165342571</v>
      </c>
    </row>
    <row r="155" spans="4:12" x14ac:dyDescent="0.25">
      <c r="D155">
        <v>-31</v>
      </c>
      <c r="E155">
        <v>22737</v>
      </c>
      <c r="F155">
        <v>8</v>
      </c>
      <c r="G155">
        <v>3</v>
      </c>
      <c r="H155">
        <f t="shared" si="5"/>
        <v>24</v>
      </c>
      <c r="I155">
        <f t="shared" si="4"/>
        <v>9</v>
      </c>
      <c r="J155">
        <v>109</v>
      </c>
      <c r="K155">
        <v>23339.398258671372</v>
      </c>
      <c r="L155">
        <v>120.60174132862812</v>
      </c>
    </row>
    <row r="156" spans="4:12" x14ac:dyDescent="0.25">
      <c r="D156">
        <v>-29</v>
      </c>
      <c r="E156">
        <v>23271</v>
      </c>
      <c r="F156">
        <v>6</v>
      </c>
      <c r="G156">
        <v>5</v>
      </c>
      <c r="H156">
        <f t="shared" si="5"/>
        <v>30</v>
      </c>
      <c r="I156">
        <f t="shared" si="4"/>
        <v>25</v>
      </c>
      <c r="J156">
        <v>110</v>
      </c>
      <c r="K156">
        <v>20718.316945713268</v>
      </c>
      <c r="L156">
        <v>374.68305428673193</v>
      </c>
    </row>
    <row r="157" spans="4:12" x14ac:dyDescent="0.25">
      <c r="D157">
        <v>21</v>
      </c>
      <c r="E157">
        <v>22653</v>
      </c>
      <c r="F157">
        <v>8</v>
      </c>
      <c r="G157">
        <v>4</v>
      </c>
      <c r="H157">
        <f t="shared" si="5"/>
        <v>32</v>
      </c>
      <c r="I157">
        <f t="shared" si="4"/>
        <v>16</v>
      </c>
      <c r="J157">
        <v>111</v>
      </c>
      <c r="K157">
        <v>22472.812671934596</v>
      </c>
      <c r="L157">
        <v>122.18732806540356</v>
      </c>
    </row>
    <row r="158" spans="4:12" x14ac:dyDescent="0.25">
      <c r="D158">
        <v>-42</v>
      </c>
      <c r="E158">
        <v>24576</v>
      </c>
      <c r="F158">
        <v>3</v>
      </c>
      <c r="G158">
        <v>7</v>
      </c>
      <c r="H158">
        <f t="shared" si="5"/>
        <v>21</v>
      </c>
      <c r="I158">
        <f t="shared" si="4"/>
        <v>49</v>
      </c>
      <c r="J158">
        <v>112</v>
      </c>
      <c r="K158">
        <v>23460.360376956596</v>
      </c>
      <c r="L158">
        <v>191.63962304340384</v>
      </c>
    </row>
    <row r="159" spans="4:12" x14ac:dyDescent="0.25">
      <c r="D159">
        <v>7</v>
      </c>
      <c r="E159">
        <v>18095</v>
      </c>
      <c r="F159">
        <v>8</v>
      </c>
      <c r="G159">
        <v>12</v>
      </c>
      <c r="H159">
        <f t="shared" si="5"/>
        <v>96</v>
      </c>
      <c r="I159">
        <f t="shared" si="4"/>
        <v>144</v>
      </c>
      <c r="J159">
        <v>113</v>
      </c>
      <c r="K159">
        <v>19286.81417094899</v>
      </c>
      <c r="L159">
        <v>403.18582905100993</v>
      </c>
    </row>
    <row r="160" spans="4:12" x14ac:dyDescent="0.25">
      <c r="D160">
        <v>35</v>
      </c>
      <c r="E160">
        <v>23815</v>
      </c>
      <c r="F160">
        <v>5</v>
      </c>
      <c r="G160">
        <v>2</v>
      </c>
      <c r="H160">
        <f t="shared" si="5"/>
        <v>10</v>
      </c>
      <c r="I160">
        <f t="shared" si="4"/>
        <v>4</v>
      </c>
      <c r="J160">
        <v>114</v>
      </c>
      <c r="K160">
        <v>23454.708761747308</v>
      </c>
      <c r="L160">
        <v>360.29123825269198</v>
      </c>
    </row>
    <row r="161" spans="4:12" x14ac:dyDescent="0.25">
      <c r="D161">
        <v>36</v>
      </c>
      <c r="E161">
        <v>22886</v>
      </c>
      <c r="F161">
        <v>7</v>
      </c>
      <c r="G161">
        <v>5</v>
      </c>
      <c r="H161">
        <f t="shared" si="5"/>
        <v>35</v>
      </c>
      <c r="I161">
        <f t="shared" si="4"/>
        <v>25</v>
      </c>
      <c r="J161">
        <v>115</v>
      </c>
      <c r="K161">
        <v>21334.430767557962</v>
      </c>
      <c r="L161">
        <v>-332.4307675579621</v>
      </c>
    </row>
    <row r="162" spans="4:12" x14ac:dyDescent="0.25">
      <c r="D162">
        <v>93</v>
      </c>
      <c r="E162">
        <v>23843</v>
      </c>
      <c r="F162">
        <v>5</v>
      </c>
      <c r="G162">
        <v>5</v>
      </c>
      <c r="H162">
        <f t="shared" si="5"/>
        <v>25</v>
      </c>
      <c r="I162">
        <f t="shared" si="4"/>
        <v>25</v>
      </c>
      <c r="J162">
        <v>116</v>
      </c>
      <c r="K162">
        <v>21140.947462707765</v>
      </c>
      <c r="L162">
        <v>520.05253729223477</v>
      </c>
    </row>
    <row r="163" spans="4:12" x14ac:dyDescent="0.25">
      <c r="D163">
        <v>6</v>
      </c>
      <c r="E163">
        <v>21046</v>
      </c>
      <c r="F163">
        <v>10</v>
      </c>
      <c r="G163">
        <v>6</v>
      </c>
      <c r="H163">
        <f t="shared" si="5"/>
        <v>60</v>
      </c>
      <c r="I163">
        <f t="shared" si="4"/>
        <v>36</v>
      </c>
      <c r="J163">
        <v>117</v>
      </c>
      <c r="K163">
        <v>20998.66079167476</v>
      </c>
      <c r="L163">
        <v>573.33920832524018</v>
      </c>
    </row>
    <row r="164" spans="4:12" x14ac:dyDescent="0.25">
      <c r="D164">
        <v>32</v>
      </c>
      <c r="E164">
        <v>20544</v>
      </c>
      <c r="F164">
        <v>8</v>
      </c>
      <c r="G164">
        <v>9</v>
      </c>
      <c r="H164">
        <f t="shared" si="5"/>
        <v>72</v>
      </c>
      <c r="I164">
        <f t="shared" si="4"/>
        <v>81</v>
      </c>
      <c r="J164">
        <v>118</v>
      </c>
      <c r="K164">
        <v>22492.803641690207</v>
      </c>
      <c r="L164">
        <v>-126.80364169020686</v>
      </c>
    </row>
    <row r="165" spans="4:12" x14ac:dyDescent="0.25">
      <c r="D165">
        <v>-32</v>
      </c>
      <c r="E165">
        <v>20384</v>
      </c>
      <c r="F165">
        <v>6</v>
      </c>
      <c r="G165">
        <v>12</v>
      </c>
      <c r="H165">
        <f t="shared" si="5"/>
        <v>72</v>
      </c>
      <c r="I165">
        <f t="shared" si="4"/>
        <v>144</v>
      </c>
      <c r="J165">
        <v>119</v>
      </c>
      <c r="K165">
        <v>22080.054236009513</v>
      </c>
      <c r="L165">
        <v>-450.05423600951326</v>
      </c>
    </row>
    <row r="166" spans="4:12" x14ac:dyDescent="0.25">
      <c r="D166">
        <v>86</v>
      </c>
      <c r="E166">
        <v>21130</v>
      </c>
      <c r="F166">
        <v>6</v>
      </c>
      <c r="G166">
        <v>11</v>
      </c>
      <c r="H166">
        <f t="shared" si="5"/>
        <v>66</v>
      </c>
      <c r="I166">
        <f t="shared" si="4"/>
        <v>121</v>
      </c>
      <c r="J166">
        <v>120</v>
      </c>
      <c r="K166">
        <v>21878.023402837684</v>
      </c>
      <c r="L166">
        <v>227.97659716231647</v>
      </c>
    </row>
    <row r="167" spans="4:12" x14ac:dyDescent="0.25">
      <c r="D167">
        <v>65</v>
      </c>
      <c r="E167">
        <v>23495</v>
      </c>
      <c r="F167">
        <v>5</v>
      </c>
      <c r="G167">
        <v>7</v>
      </c>
      <c r="H167">
        <f t="shared" si="5"/>
        <v>35</v>
      </c>
      <c r="I167">
        <f t="shared" si="4"/>
        <v>49</v>
      </c>
      <c r="J167">
        <v>121</v>
      </c>
      <c r="K167">
        <v>22408.839013691253</v>
      </c>
      <c r="L167">
        <v>234.16098630874694</v>
      </c>
    </row>
    <row r="168" spans="4:12" x14ac:dyDescent="0.25">
      <c r="D168">
        <v>-71</v>
      </c>
      <c r="E168">
        <v>18869</v>
      </c>
      <c r="F168">
        <v>10</v>
      </c>
      <c r="G168">
        <v>9</v>
      </c>
      <c r="H168">
        <f t="shared" si="5"/>
        <v>90</v>
      </c>
      <c r="I168">
        <f t="shared" si="4"/>
        <v>81</v>
      </c>
      <c r="J168">
        <v>122</v>
      </c>
      <c r="K168">
        <v>24428.05732323839</v>
      </c>
      <c r="L168">
        <v>-477.05732323839038</v>
      </c>
    </row>
    <row r="169" spans="4:12" x14ac:dyDescent="0.25">
      <c r="D169">
        <v>-81</v>
      </c>
      <c r="E169">
        <v>23943</v>
      </c>
      <c r="F169">
        <v>4</v>
      </c>
      <c r="G169">
        <v>7</v>
      </c>
      <c r="H169">
        <f t="shared" si="5"/>
        <v>28</v>
      </c>
      <c r="I169">
        <f t="shared" si="4"/>
        <v>49</v>
      </c>
      <c r="J169">
        <v>123</v>
      </c>
      <c r="K169">
        <v>23508.801308676848</v>
      </c>
      <c r="L169">
        <v>-105.80130867684784</v>
      </c>
    </row>
    <row r="170" spans="4:12" x14ac:dyDescent="0.25">
      <c r="J170">
        <v>124</v>
      </c>
      <c r="K170">
        <v>24307.095204953166</v>
      </c>
      <c r="L170">
        <v>-248.0952049531661</v>
      </c>
    </row>
    <row r="171" spans="4:12" x14ac:dyDescent="0.25">
      <c r="J171">
        <v>125</v>
      </c>
      <c r="K171">
        <v>23780.59762631671</v>
      </c>
      <c r="L171">
        <v>-393.59762631671038</v>
      </c>
    </row>
    <row r="172" spans="4:12" x14ac:dyDescent="0.25">
      <c r="J172">
        <v>126</v>
      </c>
      <c r="K172">
        <v>21878.023402837684</v>
      </c>
      <c r="L172">
        <v>154.97659716231647</v>
      </c>
    </row>
    <row r="173" spans="4:12" x14ac:dyDescent="0.25">
      <c r="J173">
        <v>127</v>
      </c>
      <c r="K173">
        <v>20392.428081143869</v>
      </c>
      <c r="L173">
        <v>-390.42808114386935</v>
      </c>
    </row>
    <row r="174" spans="4:12" x14ac:dyDescent="0.25">
      <c r="J174">
        <v>128</v>
      </c>
      <c r="K174">
        <v>22080.054236009513</v>
      </c>
      <c r="L174">
        <v>-564.05423600951326</v>
      </c>
    </row>
    <row r="175" spans="4:12" x14ac:dyDescent="0.25">
      <c r="J175">
        <v>129</v>
      </c>
      <c r="K175">
        <v>22408.839013691253</v>
      </c>
      <c r="L175">
        <v>163.16098630874694</v>
      </c>
    </row>
    <row r="176" spans="4:12" x14ac:dyDescent="0.25">
      <c r="J176">
        <v>130</v>
      </c>
      <c r="K176">
        <v>22408.839013691253</v>
      </c>
      <c r="L176">
        <v>143.16098630874694</v>
      </c>
    </row>
    <row r="177" spans="10:12" x14ac:dyDescent="0.25">
      <c r="J177">
        <v>131</v>
      </c>
      <c r="K177">
        <v>22475.708585046941</v>
      </c>
      <c r="L177">
        <v>451.29141495305885</v>
      </c>
    </row>
    <row r="178" spans="10:12" x14ac:dyDescent="0.25">
      <c r="J178">
        <v>132</v>
      </c>
      <c r="K178">
        <v>22965.208673397126</v>
      </c>
      <c r="L178">
        <v>257.7913266028736</v>
      </c>
    </row>
    <row r="179" spans="10:12" x14ac:dyDescent="0.25">
      <c r="J179">
        <v>133</v>
      </c>
      <c r="K179">
        <v>24615.889012879299</v>
      </c>
      <c r="L179">
        <v>-328.88901287929912</v>
      </c>
    </row>
    <row r="180" spans="10:12" x14ac:dyDescent="0.25">
      <c r="J180">
        <v>134</v>
      </c>
      <c r="K180">
        <v>24524.798975663489</v>
      </c>
      <c r="L180">
        <v>75.201024336511182</v>
      </c>
    </row>
    <row r="181" spans="10:12" x14ac:dyDescent="0.25">
      <c r="J181">
        <v>135</v>
      </c>
      <c r="K181">
        <v>22080.054236009513</v>
      </c>
      <c r="L181">
        <v>-563.05423600951326</v>
      </c>
    </row>
    <row r="182" spans="10:12" x14ac:dyDescent="0.25">
      <c r="J182">
        <v>136</v>
      </c>
      <c r="K182">
        <v>23258.32954378477</v>
      </c>
      <c r="L182">
        <v>413.67045621522993</v>
      </c>
    </row>
    <row r="183" spans="10:12" x14ac:dyDescent="0.25">
      <c r="J183">
        <v>137</v>
      </c>
      <c r="K183">
        <v>21878.023402837684</v>
      </c>
      <c r="L183">
        <v>155.97659716231647</v>
      </c>
    </row>
    <row r="184" spans="10:12" x14ac:dyDescent="0.25">
      <c r="J184">
        <v>138</v>
      </c>
      <c r="K184">
        <v>20002.565558331127</v>
      </c>
      <c r="L184">
        <v>461.43444166887275</v>
      </c>
    </row>
    <row r="185" spans="10:12" x14ac:dyDescent="0.25">
      <c r="J185">
        <v>139</v>
      </c>
      <c r="K185">
        <v>22154.13775269466</v>
      </c>
      <c r="L185">
        <v>-147.13775269465987</v>
      </c>
    </row>
    <row r="186" spans="10:12" x14ac:dyDescent="0.25">
      <c r="J186">
        <v>140</v>
      </c>
      <c r="K186">
        <v>18010.375091643866</v>
      </c>
      <c r="L186">
        <v>-1053.3750916438657</v>
      </c>
    </row>
    <row r="187" spans="10:12" x14ac:dyDescent="0.25">
      <c r="J187">
        <v>141</v>
      </c>
      <c r="K187">
        <v>23254.100047680251</v>
      </c>
      <c r="L187">
        <v>-514.10004768025101</v>
      </c>
    </row>
    <row r="188" spans="10:12" x14ac:dyDescent="0.25">
      <c r="J188">
        <v>142</v>
      </c>
      <c r="K188">
        <v>22472.812671934596</v>
      </c>
      <c r="L188">
        <v>103.18732806540356</v>
      </c>
    </row>
    <row r="189" spans="10:12" x14ac:dyDescent="0.25">
      <c r="J189">
        <v>143</v>
      </c>
      <c r="K189">
        <v>24205.983845408147</v>
      </c>
      <c r="L189">
        <v>51.016154591852683</v>
      </c>
    </row>
    <row r="190" spans="10:12" x14ac:dyDescent="0.25">
      <c r="J190">
        <v>144</v>
      </c>
      <c r="K190">
        <v>18010.375091643866</v>
      </c>
      <c r="L190">
        <v>-1185.3750916438657</v>
      </c>
    </row>
    <row r="191" spans="10:12" x14ac:dyDescent="0.25">
      <c r="J191">
        <v>145</v>
      </c>
      <c r="K191">
        <v>21062.6344499181</v>
      </c>
      <c r="L191">
        <v>-599.63444991809956</v>
      </c>
    </row>
    <row r="192" spans="10:12" x14ac:dyDescent="0.25">
      <c r="J192">
        <v>146</v>
      </c>
      <c r="K192">
        <v>21606.227085197825</v>
      </c>
      <c r="L192">
        <v>-65.227085197824636</v>
      </c>
    </row>
    <row r="193" spans="10:12" x14ac:dyDescent="0.25">
      <c r="J193">
        <v>147</v>
      </c>
      <c r="K193">
        <v>21496.708408346574</v>
      </c>
      <c r="L193">
        <v>387.29159165342571</v>
      </c>
    </row>
    <row r="194" spans="10:12" x14ac:dyDescent="0.25">
      <c r="J194">
        <v>148</v>
      </c>
      <c r="K194">
        <v>21496.708408346574</v>
      </c>
      <c r="L194">
        <v>550.29159165342571</v>
      </c>
    </row>
    <row r="195" spans="10:12" x14ac:dyDescent="0.25">
      <c r="J195">
        <v>149</v>
      </c>
      <c r="K195">
        <v>23944.208850097493</v>
      </c>
      <c r="L195">
        <v>325.79114990250673</v>
      </c>
    </row>
    <row r="196" spans="10:12" x14ac:dyDescent="0.25">
      <c r="J196">
        <v>150</v>
      </c>
      <c r="K196">
        <v>23944.208850097493</v>
      </c>
      <c r="L196">
        <v>303.79114990250673</v>
      </c>
    </row>
    <row r="197" spans="10:12" x14ac:dyDescent="0.25">
      <c r="J197">
        <v>151</v>
      </c>
      <c r="K197">
        <v>22831.46953068575</v>
      </c>
      <c r="L197">
        <v>-94.469530685750215</v>
      </c>
    </row>
    <row r="198" spans="10:12" x14ac:dyDescent="0.25">
      <c r="J198">
        <v>152</v>
      </c>
      <c r="K198">
        <v>22965.208673397126</v>
      </c>
      <c r="L198">
        <v>305.7913266028736</v>
      </c>
    </row>
    <row r="199" spans="10:12" x14ac:dyDescent="0.25">
      <c r="J199">
        <v>153</v>
      </c>
      <c r="K199">
        <v>22408.839013691253</v>
      </c>
      <c r="L199">
        <v>244.16098630874694</v>
      </c>
    </row>
    <row r="200" spans="10:12" x14ac:dyDescent="0.25">
      <c r="J200">
        <v>154</v>
      </c>
      <c r="K200">
        <v>24342.618901231865</v>
      </c>
      <c r="L200">
        <v>233.38109876813542</v>
      </c>
    </row>
    <row r="201" spans="10:12" x14ac:dyDescent="0.25">
      <c r="J201">
        <v>155</v>
      </c>
      <c r="K201">
        <v>19027.794877735276</v>
      </c>
      <c r="L201">
        <v>-932.7948777352758</v>
      </c>
    </row>
    <row r="202" spans="10:12" x14ac:dyDescent="0.25">
      <c r="J202">
        <v>156</v>
      </c>
      <c r="K202">
        <v>24043.846415634936</v>
      </c>
      <c r="L202">
        <v>-228.84641563493642</v>
      </c>
    </row>
    <row r="203" spans="10:12" x14ac:dyDescent="0.25">
      <c r="J203">
        <v>157</v>
      </c>
      <c r="K203">
        <v>22475.708585046941</v>
      </c>
      <c r="L203">
        <v>410.29141495305885</v>
      </c>
    </row>
    <row r="204" spans="10:12" x14ac:dyDescent="0.25">
      <c r="J204">
        <v>158</v>
      </c>
      <c r="K204">
        <v>23454.708761747308</v>
      </c>
      <c r="L204">
        <v>388.29123825269198</v>
      </c>
    </row>
    <row r="205" spans="10:12" x14ac:dyDescent="0.25">
      <c r="J205">
        <v>159</v>
      </c>
      <c r="K205">
        <v>20433.743603647257</v>
      </c>
      <c r="L205">
        <v>612.25639635274274</v>
      </c>
    </row>
    <row r="206" spans="10:12" x14ac:dyDescent="0.25">
      <c r="J206">
        <v>160</v>
      </c>
      <c r="K206">
        <v>20295.686428718767</v>
      </c>
      <c r="L206">
        <v>248.31357128123273</v>
      </c>
    </row>
    <row r="207" spans="10:12" x14ac:dyDescent="0.25">
      <c r="J207">
        <v>161</v>
      </c>
      <c r="K207">
        <v>21062.6344499181</v>
      </c>
      <c r="L207">
        <v>-678.63444991809956</v>
      </c>
    </row>
    <row r="208" spans="10:12" x14ac:dyDescent="0.25">
      <c r="J208">
        <v>162</v>
      </c>
      <c r="K208">
        <v>21334.430767557962</v>
      </c>
      <c r="L208">
        <v>-204.4307675579621</v>
      </c>
    </row>
    <row r="209" spans="10:12" x14ac:dyDescent="0.25">
      <c r="J209">
        <v>163</v>
      </c>
      <c r="K209">
        <v>23061.950325822225</v>
      </c>
      <c r="L209">
        <v>433.04967417777516</v>
      </c>
    </row>
    <row r="210" spans="10:12" x14ac:dyDescent="0.25">
      <c r="J210">
        <v>164</v>
      </c>
      <c r="K210">
        <v>18713.349454599855</v>
      </c>
      <c r="L210">
        <v>155.65054540014535</v>
      </c>
    </row>
    <row r="211" spans="10:12" ht="15.75" thickBot="1" x14ac:dyDescent="0.3">
      <c r="J211" s="7">
        <v>165</v>
      </c>
      <c r="K211" s="7">
        <v>23702.284613527045</v>
      </c>
      <c r="L211" s="7">
        <v>240.71538647295529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81"/>
  <sheetViews>
    <sheetView workbookViewId="0">
      <selection activeCell="B1" sqref="B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2000</v>
      </c>
      <c r="B2" t="s">
        <v>27</v>
      </c>
      <c r="C2" t="s">
        <v>37</v>
      </c>
      <c r="D2">
        <v>162</v>
      </c>
      <c r="E2">
        <v>864</v>
      </c>
      <c r="F2">
        <v>5628</v>
      </c>
      <c r="G2">
        <v>1574</v>
      </c>
      <c r="H2">
        <f>G2-I2-J2-K2</f>
        <v>995</v>
      </c>
      <c r="I2">
        <v>309</v>
      </c>
      <c r="J2">
        <v>34</v>
      </c>
      <c r="K2">
        <v>236</v>
      </c>
      <c r="L2">
        <v>608</v>
      </c>
      <c r="M2">
        <v>1024</v>
      </c>
      <c r="N2">
        <v>47</v>
      </c>
      <c r="O2">
        <v>43</v>
      </c>
    </row>
    <row r="3" spans="1:15" x14ac:dyDescent="0.25">
      <c r="A3">
        <v>2000</v>
      </c>
      <c r="B3" t="s">
        <v>27</v>
      </c>
      <c r="C3" t="s">
        <v>16</v>
      </c>
      <c r="D3">
        <v>162</v>
      </c>
      <c r="E3">
        <v>794</v>
      </c>
      <c r="F3">
        <v>5549</v>
      </c>
      <c r="G3">
        <v>1508</v>
      </c>
      <c r="H3">
        <f t="shared" ref="H3:H66" si="0">G3-I3-J3-K3</f>
        <v>992</v>
      </c>
      <c r="I3">
        <v>310</v>
      </c>
      <c r="J3">
        <v>22</v>
      </c>
      <c r="K3">
        <v>184</v>
      </c>
      <c r="L3">
        <v>558</v>
      </c>
      <c r="M3">
        <v>900</v>
      </c>
      <c r="N3">
        <v>49</v>
      </c>
      <c r="O3">
        <v>54</v>
      </c>
    </row>
    <row r="4" spans="1:15" x14ac:dyDescent="0.25">
      <c r="A4">
        <v>2000</v>
      </c>
      <c r="B4" t="s">
        <v>27</v>
      </c>
      <c r="C4" t="s">
        <v>14</v>
      </c>
      <c r="D4">
        <v>162</v>
      </c>
      <c r="E4">
        <v>792</v>
      </c>
      <c r="F4">
        <v>5630</v>
      </c>
      <c r="G4">
        <v>1503</v>
      </c>
      <c r="H4">
        <f t="shared" si="0"/>
        <v>988</v>
      </c>
      <c r="I4">
        <v>316</v>
      </c>
      <c r="J4">
        <v>32</v>
      </c>
      <c r="K4">
        <v>167</v>
      </c>
      <c r="L4">
        <v>611</v>
      </c>
      <c r="M4">
        <v>1019</v>
      </c>
      <c r="N4">
        <v>42</v>
      </c>
      <c r="O4">
        <v>48</v>
      </c>
    </row>
    <row r="5" spans="1:15" x14ac:dyDescent="0.25">
      <c r="A5">
        <v>2000</v>
      </c>
      <c r="B5" t="s">
        <v>27</v>
      </c>
      <c r="C5" t="s">
        <v>28</v>
      </c>
      <c r="D5">
        <v>162</v>
      </c>
      <c r="E5">
        <v>978</v>
      </c>
      <c r="F5">
        <v>5646</v>
      </c>
      <c r="G5">
        <v>1615</v>
      </c>
      <c r="H5">
        <f t="shared" si="0"/>
        <v>1041</v>
      </c>
      <c r="I5">
        <v>325</v>
      </c>
      <c r="J5">
        <v>33</v>
      </c>
      <c r="K5">
        <v>216</v>
      </c>
      <c r="L5">
        <v>591</v>
      </c>
      <c r="M5">
        <v>960</v>
      </c>
      <c r="N5">
        <v>53</v>
      </c>
      <c r="O5">
        <v>61</v>
      </c>
    </row>
    <row r="6" spans="1:15" x14ac:dyDescent="0.25">
      <c r="A6">
        <v>2000</v>
      </c>
      <c r="B6" t="s">
        <v>27</v>
      </c>
      <c r="C6" t="s">
        <v>15</v>
      </c>
      <c r="D6">
        <v>162</v>
      </c>
      <c r="E6">
        <v>950</v>
      </c>
      <c r="F6">
        <v>5683</v>
      </c>
      <c r="G6">
        <v>1639</v>
      </c>
      <c r="H6">
        <f t="shared" si="0"/>
        <v>1078</v>
      </c>
      <c r="I6">
        <v>310</v>
      </c>
      <c r="J6">
        <v>30</v>
      </c>
      <c r="K6">
        <v>221</v>
      </c>
      <c r="L6">
        <v>685</v>
      </c>
      <c r="M6">
        <v>1057</v>
      </c>
      <c r="N6">
        <v>51</v>
      </c>
      <c r="O6">
        <v>52</v>
      </c>
    </row>
    <row r="7" spans="1:15" x14ac:dyDescent="0.25">
      <c r="A7">
        <v>2000</v>
      </c>
      <c r="B7" t="s">
        <v>27</v>
      </c>
      <c r="C7" t="s">
        <v>29</v>
      </c>
      <c r="D7">
        <v>162</v>
      </c>
      <c r="E7">
        <v>823</v>
      </c>
      <c r="F7">
        <v>5644</v>
      </c>
      <c r="G7">
        <v>1553</v>
      </c>
      <c r="H7">
        <f t="shared" si="0"/>
        <v>1028</v>
      </c>
      <c r="I7">
        <v>307</v>
      </c>
      <c r="J7">
        <v>41</v>
      </c>
      <c r="K7">
        <v>177</v>
      </c>
      <c r="L7">
        <v>562</v>
      </c>
      <c r="M7">
        <v>982</v>
      </c>
      <c r="N7">
        <v>43</v>
      </c>
      <c r="O7">
        <v>49</v>
      </c>
    </row>
    <row r="8" spans="1:15" x14ac:dyDescent="0.25">
      <c r="A8">
        <v>2000</v>
      </c>
      <c r="B8" t="s">
        <v>27</v>
      </c>
      <c r="C8" t="s">
        <v>33</v>
      </c>
      <c r="D8">
        <v>162</v>
      </c>
      <c r="E8">
        <v>879</v>
      </c>
      <c r="F8">
        <v>5709</v>
      </c>
      <c r="G8">
        <v>1644</v>
      </c>
      <c r="H8">
        <f t="shared" si="0"/>
        <v>1186</v>
      </c>
      <c r="I8">
        <v>281</v>
      </c>
      <c r="J8">
        <v>27</v>
      </c>
      <c r="K8">
        <v>150</v>
      </c>
      <c r="L8">
        <v>511</v>
      </c>
      <c r="M8">
        <v>840</v>
      </c>
      <c r="N8">
        <v>48</v>
      </c>
      <c r="O8">
        <v>70</v>
      </c>
    </row>
    <row r="9" spans="1:15" x14ac:dyDescent="0.25">
      <c r="A9">
        <v>2000</v>
      </c>
      <c r="B9" t="s">
        <v>27</v>
      </c>
      <c r="C9" t="s">
        <v>31</v>
      </c>
      <c r="D9">
        <v>162</v>
      </c>
      <c r="E9">
        <v>748</v>
      </c>
      <c r="F9">
        <v>5615</v>
      </c>
      <c r="G9">
        <v>1516</v>
      </c>
      <c r="H9">
        <f t="shared" si="0"/>
        <v>1026</v>
      </c>
      <c r="I9">
        <v>325</v>
      </c>
      <c r="J9">
        <v>49</v>
      </c>
      <c r="K9">
        <v>116</v>
      </c>
      <c r="L9">
        <v>556</v>
      </c>
      <c r="M9">
        <v>1021</v>
      </c>
      <c r="N9">
        <v>35</v>
      </c>
      <c r="O9">
        <v>51</v>
      </c>
    </row>
    <row r="10" spans="1:15" x14ac:dyDescent="0.25">
      <c r="A10">
        <v>2000</v>
      </c>
      <c r="B10" t="s">
        <v>27</v>
      </c>
      <c r="C10" t="s">
        <v>32</v>
      </c>
      <c r="D10">
        <v>161</v>
      </c>
      <c r="E10">
        <v>871</v>
      </c>
      <c r="F10">
        <v>5556</v>
      </c>
      <c r="G10">
        <v>1541</v>
      </c>
      <c r="H10">
        <f t="shared" si="0"/>
        <v>1017</v>
      </c>
      <c r="I10">
        <v>294</v>
      </c>
      <c r="J10">
        <v>25</v>
      </c>
      <c r="K10">
        <v>205</v>
      </c>
      <c r="L10">
        <v>631</v>
      </c>
      <c r="M10">
        <v>1007</v>
      </c>
      <c r="N10">
        <v>57</v>
      </c>
      <c r="O10">
        <v>50</v>
      </c>
    </row>
    <row r="11" spans="1:15" x14ac:dyDescent="0.25">
      <c r="A11">
        <v>2000</v>
      </c>
      <c r="B11" t="s">
        <v>27</v>
      </c>
      <c r="C11" t="s">
        <v>30</v>
      </c>
      <c r="D11">
        <v>161</v>
      </c>
      <c r="E11">
        <v>947</v>
      </c>
      <c r="F11">
        <v>5560</v>
      </c>
      <c r="G11">
        <v>1501</v>
      </c>
      <c r="H11">
        <f t="shared" si="0"/>
        <v>958</v>
      </c>
      <c r="I11">
        <v>281</v>
      </c>
      <c r="J11">
        <v>23</v>
      </c>
      <c r="K11">
        <v>239</v>
      </c>
      <c r="L11">
        <v>750</v>
      </c>
      <c r="M11">
        <v>1159</v>
      </c>
      <c r="N11">
        <v>52</v>
      </c>
      <c r="O11">
        <v>44</v>
      </c>
    </row>
    <row r="12" spans="1:15" x14ac:dyDescent="0.25">
      <c r="A12">
        <v>2000</v>
      </c>
      <c r="B12" t="s">
        <v>27</v>
      </c>
      <c r="C12" t="s">
        <v>43</v>
      </c>
      <c r="D12">
        <v>162</v>
      </c>
      <c r="E12">
        <v>907</v>
      </c>
      <c r="F12">
        <v>5497</v>
      </c>
      <c r="G12">
        <v>1481</v>
      </c>
      <c r="H12">
        <f t="shared" si="0"/>
        <v>957</v>
      </c>
      <c r="I12">
        <v>300</v>
      </c>
      <c r="J12">
        <v>26</v>
      </c>
      <c r="K12">
        <v>198</v>
      </c>
      <c r="L12">
        <v>775</v>
      </c>
      <c r="M12">
        <v>1073</v>
      </c>
      <c r="N12">
        <v>48</v>
      </c>
      <c r="O12">
        <v>61</v>
      </c>
    </row>
    <row r="13" spans="1:15" x14ac:dyDescent="0.25">
      <c r="A13">
        <v>2000</v>
      </c>
      <c r="B13" t="s">
        <v>27</v>
      </c>
      <c r="C13" t="s">
        <v>46</v>
      </c>
      <c r="D13">
        <v>161</v>
      </c>
      <c r="E13">
        <v>733</v>
      </c>
      <c r="F13">
        <v>5505</v>
      </c>
      <c r="G13">
        <v>1414</v>
      </c>
      <c r="H13">
        <f t="shared" si="0"/>
        <v>977</v>
      </c>
      <c r="I13">
        <v>253</v>
      </c>
      <c r="J13">
        <v>22</v>
      </c>
      <c r="K13">
        <v>162</v>
      </c>
      <c r="L13">
        <v>559</v>
      </c>
      <c r="M13">
        <v>1022</v>
      </c>
      <c r="N13">
        <v>48</v>
      </c>
      <c r="O13">
        <v>40</v>
      </c>
    </row>
    <row r="14" spans="1:15" x14ac:dyDescent="0.25">
      <c r="A14">
        <v>2000</v>
      </c>
      <c r="B14" t="s">
        <v>27</v>
      </c>
      <c r="C14" t="s">
        <v>38</v>
      </c>
      <c r="D14">
        <v>162</v>
      </c>
      <c r="E14">
        <v>848</v>
      </c>
      <c r="F14">
        <v>5648</v>
      </c>
      <c r="G14">
        <v>1601</v>
      </c>
      <c r="H14">
        <f t="shared" si="0"/>
        <v>1063</v>
      </c>
      <c r="I14">
        <v>330</v>
      </c>
      <c r="J14">
        <v>35</v>
      </c>
      <c r="K14">
        <v>173</v>
      </c>
      <c r="L14">
        <v>580</v>
      </c>
      <c r="M14">
        <v>922</v>
      </c>
      <c r="N14">
        <v>39</v>
      </c>
      <c r="O14">
        <v>48</v>
      </c>
    </row>
    <row r="15" spans="1:15" x14ac:dyDescent="0.25">
      <c r="A15">
        <v>2000</v>
      </c>
      <c r="B15" t="s">
        <v>27</v>
      </c>
      <c r="C15" t="s">
        <v>44</v>
      </c>
      <c r="D15">
        <v>162</v>
      </c>
      <c r="E15">
        <v>861</v>
      </c>
      <c r="F15">
        <v>5677</v>
      </c>
      <c r="G15">
        <v>1562</v>
      </c>
      <c r="H15">
        <f t="shared" si="0"/>
        <v>969</v>
      </c>
      <c r="I15">
        <v>328</v>
      </c>
      <c r="J15">
        <v>21</v>
      </c>
      <c r="K15">
        <v>244</v>
      </c>
      <c r="L15">
        <v>526</v>
      </c>
      <c r="M15">
        <v>1026</v>
      </c>
      <c r="N15">
        <v>60</v>
      </c>
      <c r="O15">
        <v>34</v>
      </c>
    </row>
    <row r="16" spans="1:15" x14ac:dyDescent="0.25">
      <c r="A16">
        <v>2000</v>
      </c>
      <c r="B16" t="s">
        <v>19</v>
      </c>
      <c r="C16" t="s">
        <v>47</v>
      </c>
      <c r="D16">
        <v>162</v>
      </c>
      <c r="E16">
        <v>792</v>
      </c>
      <c r="F16">
        <v>5527</v>
      </c>
      <c r="G16">
        <v>1466</v>
      </c>
      <c r="H16">
        <f t="shared" si="0"/>
        <v>961</v>
      </c>
      <c r="I16">
        <v>282</v>
      </c>
      <c r="J16">
        <v>44</v>
      </c>
      <c r="K16">
        <v>179</v>
      </c>
      <c r="L16">
        <v>535</v>
      </c>
      <c r="M16">
        <v>975</v>
      </c>
      <c r="N16">
        <v>59</v>
      </c>
      <c r="O16">
        <v>58</v>
      </c>
    </row>
    <row r="17" spans="1:15" x14ac:dyDescent="0.25">
      <c r="A17">
        <v>2000</v>
      </c>
      <c r="B17" t="s">
        <v>19</v>
      </c>
      <c r="C17" t="s">
        <v>20</v>
      </c>
      <c r="D17">
        <v>162</v>
      </c>
      <c r="E17">
        <v>810</v>
      </c>
      <c r="F17">
        <v>5489</v>
      </c>
      <c r="G17">
        <v>1490</v>
      </c>
      <c r="H17">
        <f t="shared" si="0"/>
        <v>1011</v>
      </c>
      <c r="I17">
        <v>274</v>
      </c>
      <c r="J17">
        <v>26</v>
      </c>
      <c r="K17">
        <v>179</v>
      </c>
      <c r="L17">
        <v>595</v>
      </c>
      <c r="M17">
        <v>1010</v>
      </c>
      <c r="N17">
        <v>59</v>
      </c>
      <c r="O17">
        <v>45</v>
      </c>
    </row>
    <row r="18" spans="1:15" x14ac:dyDescent="0.25">
      <c r="A18">
        <v>2000</v>
      </c>
      <c r="B18" t="s">
        <v>19</v>
      </c>
      <c r="C18" t="s">
        <v>21</v>
      </c>
      <c r="D18">
        <v>162</v>
      </c>
      <c r="E18">
        <v>764</v>
      </c>
      <c r="F18">
        <v>5577</v>
      </c>
      <c r="G18">
        <v>1426</v>
      </c>
      <c r="H18">
        <f t="shared" si="0"/>
        <v>948</v>
      </c>
      <c r="I18">
        <v>272</v>
      </c>
      <c r="J18">
        <v>23</v>
      </c>
      <c r="K18">
        <v>183</v>
      </c>
      <c r="L18">
        <v>632</v>
      </c>
      <c r="M18">
        <v>1120</v>
      </c>
      <c r="N18">
        <v>54</v>
      </c>
      <c r="O18">
        <v>45</v>
      </c>
    </row>
    <row r="19" spans="1:15" x14ac:dyDescent="0.25">
      <c r="A19">
        <v>2000</v>
      </c>
      <c r="B19" t="s">
        <v>19</v>
      </c>
      <c r="C19" t="s">
        <v>22</v>
      </c>
      <c r="D19">
        <v>163</v>
      </c>
      <c r="E19">
        <v>825</v>
      </c>
      <c r="F19">
        <v>5635</v>
      </c>
      <c r="G19">
        <v>1545</v>
      </c>
      <c r="H19">
        <f t="shared" si="0"/>
        <v>1007</v>
      </c>
      <c r="I19">
        <v>302</v>
      </c>
      <c r="J19">
        <v>36</v>
      </c>
      <c r="K19">
        <v>200</v>
      </c>
      <c r="L19">
        <v>559</v>
      </c>
      <c r="M19">
        <v>995</v>
      </c>
      <c r="N19">
        <v>64</v>
      </c>
      <c r="O19">
        <v>58</v>
      </c>
    </row>
    <row r="20" spans="1:15" x14ac:dyDescent="0.25">
      <c r="A20">
        <v>2000</v>
      </c>
      <c r="B20" t="s">
        <v>19</v>
      </c>
      <c r="C20" t="s">
        <v>24</v>
      </c>
      <c r="D20">
        <v>162</v>
      </c>
      <c r="E20">
        <v>968</v>
      </c>
      <c r="F20">
        <v>5660</v>
      </c>
      <c r="G20">
        <v>1664</v>
      </c>
      <c r="H20">
        <f t="shared" si="0"/>
        <v>1130</v>
      </c>
      <c r="I20">
        <v>320</v>
      </c>
      <c r="J20">
        <v>53</v>
      </c>
      <c r="K20">
        <v>161</v>
      </c>
      <c r="L20">
        <v>601</v>
      </c>
      <c r="M20">
        <v>907</v>
      </c>
      <c r="N20">
        <v>42</v>
      </c>
      <c r="O20">
        <v>75</v>
      </c>
    </row>
    <row r="21" spans="1:15" x14ac:dyDescent="0.25">
      <c r="A21">
        <v>2000</v>
      </c>
      <c r="B21" t="s">
        <v>19</v>
      </c>
      <c r="C21" t="s">
        <v>45</v>
      </c>
      <c r="D21">
        <v>161</v>
      </c>
      <c r="E21">
        <v>731</v>
      </c>
      <c r="F21">
        <v>5509</v>
      </c>
      <c r="G21">
        <v>1441</v>
      </c>
      <c r="H21">
        <f t="shared" si="0"/>
        <v>978</v>
      </c>
      <c r="I21">
        <v>274</v>
      </c>
      <c r="J21">
        <v>29</v>
      </c>
      <c r="K21">
        <v>160</v>
      </c>
      <c r="L21">
        <v>540</v>
      </c>
      <c r="M21">
        <v>1184</v>
      </c>
      <c r="N21">
        <v>60</v>
      </c>
      <c r="O21">
        <v>51</v>
      </c>
    </row>
    <row r="22" spans="1:15" x14ac:dyDescent="0.25">
      <c r="A22">
        <v>2000</v>
      </c>
      <c r="B22" t="s">
        <v>19</v>
      </c>
      <c r="C22" t="s">
        <v>39</v>
      </c>
      <c r="D22">
        <v>162</v>
      </c>
      <c r="E22">
        <v>938</v>
      </c>
      <c r="F22">
        <v>5570</v>
      </c>
      <c r="G22">
        <v>1547</v>
      </c>
      <c r="H22">
        <f t="shared" si="0"/>
        <v>973</v>
      </c>
      <c r="I22">
        <v>289</v>
      </c>
      <c r="J22">
        <v>36</v>
      </c>
      <c r="K22">
        <v>249</v>
      </c>
      <c r="L22">
        <v>673</v>
      </c>
      <c r="M22">
        <v>1129</v>
      </c>
      <c r="N22">
        <v>83</v>
      </c>
      <c r="O22">
        <v>61</v>
      </c>
    </row>
    <row r="23" spans="1:15" x14ac:dyDescent="0.25">
      <c r="A23">
        <v>2000</v>
      </c>
      <c r="B23" t="s">
        <v>19</v>
      </c>
      <c r="C23" t="s">
        <v>34</v>
      </c>
      <c r="D23">
        <v>162</v>
      </c>
      <c r="E23">
        <v>798</v>
      </c>
      <c r="F23">
        <v>5481</v>
      </c>
      <c r="G23">
        <v>1408</v>
      </c>
      <c r="H23">
        <f t="shared" si="0"/>
        <v>904</v>
      </c>
      <c r="I23">
        <v>265</v>
      </c>
      <c r="J23">
        <v>28</v>
      </c>
      <c r="K23">
        <v>211</v>
      </c>
      <c r="L23">
        <v>668</v>
      </c>
      <c r="M23">
        <v>1083</v>
      </c>
      <c r="N23">
        <v>51</v>
      </c>
      <c r="O23">
        <v>46</v>
      </c>
    </row>
    <row r="24" spans="1:15" x14ac:dyDescent="0.25">
      <c r="A24">
        <v>2000</v>
      </c>
      <c r="B24" t="s">
        <v>19</v>
      </c>
      <c r="C24" t="s">
        <v>25</v>
      </c>
      <c r="D24">
        <v>163</v>
      </c>
      <c r="E24">
        <v>740</v>
      </c>
      <c r="F24">
        <v>5563</v>
      </c>
      <c r="G24">
        <v>1366</v>
      </c>
      <c r="H24">
        <f t="shared" si="0"/>
        <v>867</v>
      </c>
      <c r="I24">
        <v>297</v>
      </c>
      <c r="J24">
        <v>25</v>
      </c>
      <c r="K24">
        <v>177</v>
      </c>
      <c r="L24">
        <v>620</v>
      </c>
      <c r="M24">
        <v>1245</v>
      </c>
      <c r="N24">
        <v>61</v>
      </c>
      <c r="O24">
        <v>49</v>
      </c>
    </row>
    <row r="25" spans="1:15" x14ac:dyDescent="0.25">
      <c r="A25">
        <v>2000</v>
      </c>
      <c r="B25" t="s">
        <v>19</v>
      </c>
      <c r="C25" t="s">
        <v>41</v>
      </c>
      <c r="D25">
        <v>162</v>
      </c>
      <c r="E25">
        <v>738</v>
      </c>
      <c r="F25">
        <v>5535</v>
      </c>
      <c r="G25">
        <v>1475</v>
      </c>
      <c r="H25">
        <f t="shared" si="0"/>
        <v>952</v>
      </c>
      <c r="I25">
        <v>310</v>
      </c>
      <c r="J25">
        <v>35</v>
      </c>
      <c r="K25">
        <v>178</v>
      </c>
      <c r="L25">
        <v>476</v>
      </c>
      <c r="M25">
        <v>1048</v>
      </c>
      <c r="N25">
        <v>29</v>
      </c>
      <c r="O25">
        <v>34</v>
      </c>
    </row>
    <row r="26" spans="1:15" x14ac:dyDescent="0.25">
      <c r="A26">
        <v>2000</v>
      </c>
      <c r="B26" t="s">
        <v>19</v>
      </c>
      <c r="C26" t="s">
        <v>40</v>
      </c>
      <c r="D26">
        <v>162</v>
      </c>
      <c r="E26">
        <v>807</v>
      </c>
      <c r="F26">
        <v>5486</v>
      </c>
      <c r="G26">
        <v>1445</v>
      </c>
      <c r="H26">
        <f t="shared" si="0"/>
        <v>945</v>
      </c>
      <c r="I26">
        <v>282</v>
      </c>
      <c r="J26">
        <v>20</v>
      </c>
      <c r="K26">
        <v>198</v>
      </c>
      <c r="L26">
        <v>675</v>
      </c>
      <c r="M26">
        <v>1037</v>
      </c>
      <c r="N26">
        <v>45</v>
      </c>
      <c r="O26">
        <v>51</v>
      </c>
    </row>
    <row r="27" spans="1:15" x14ac:dyDescent="0.25">
      <c r="A27">
        <v>2000</v>
      </c>
      <c r="B27" t="s">
        <v>19</v>
      </c>
      <c r="C27" t="s">
        <v>17</v>
      </c>
      <c r="D27">
        <v>162</v>
      </c>
      <c r="E27">
        <v>708</v>
      </c>
      <c r="F27">
        <v>5511</v>
      </c>
      <c r="G27">
        <v>1386</v>
      </c>
      <c r="H27">
        <f t="shared" si="0"/>
        <v>898</v>
      </c>
      <c r="I27">
        <v>304</v>
      </c>
      <c r="J27">
        <v>40</v>
      </c>
      <c r="K27">
        <v>144</v>
      </c>
      <c r="L27">
        <v>611</v>
      </c>
      <c r="M27">
        <v>1117</v>
      </c>
      <c r="N27">
        <v>44</v>
      </c>
      <c r="O27">
        <v>37</v>
      </c>
    </row>
    <row r="28" spans="1:15" x14ac:dyDescent="0.25">
      <c r="A28">
        <v>2000</v>
      </c>
      <c r="B28" t="s">
        <v>19</v>
      </c>
      <c r="C28" t="s">
        <v>23</v>
      </c>
      <c r="D28">
        <v>162</v>
      </c>
      <c r="E28">
        <v>793</v>
      </c>
      <c r="F28">
        <v>5643</v>
      </c>
      <c r="G28">
        <v>1506</v>
      </c>
      <c r="H28">
        <f t="shared" si="0"/>
        <v>987</v>
      </c>
      <c r="I28">
        <v>320</v>
      </c>
      <c r="J28">
        <v>31</v>
      </c>
      <c r="K28">
        <v>168</v>
      </c>
      <c r="L28">
        <v>564</v>
      </c>
      <c r="M28">
        <v>1032</v>
      </c>
      <c r="N28">
        <v>66</v>
      </c>
      <c r="O28">
        <v>37</v>
      </c>
    </row>
    <row r="29" spans="1:15" x14ac:dyDescent="0.25">
      <c r="A29">
        <v>2000</v>
      </c>
      <c r="B29" t="s">
        <v>19</v>
      </c>
      <c r="C29" t="s">
        <v>42</v>
      </c>
      <c r="D29">
        <v>162</v>
      </c>
      <c r="E29">
        <v>752</v>
      </c>
      <c r="F29">
        <v>5560</v>
      </c>
      <c r="G29">
        <v>1413</v>
      </c>
      <c r="H29">
        <f t="shared" si="0"/>
        <v>940</v>
      </c>
      <c r="I29">
        <v>279</v>
      </c>
      <c r="J29">
        <v>37</v>
      </c>
      <c r="K29">
        <v>157</v>
      </c>
      <c r="L29">
        <v>602</v>
      </c>
      <c r="M29">
        <v>1177</v>
      </c>
      <c r="N29">
        <v>46</v>
      </c>
      <c r="O29">
        <v>43</v>
      </c>
    </row>
    <row r="30" spans="1:15" x14ac:dyDescent="0.25">
      <c r="A30">
        <v>2000</v>
      </c>
      <c r="B30" t="s">
        <v>19</v>
      </c>
      <c r="C30" t="s">
        <v>35</v>
      </c>
      <c r="D30">
        <v>162</v>
      </c>
      <c r="E30">
        <v>925</v>
      </c>
      <c r="F30">
        <v>5519</v>
      </c>
      <c r="G30">
        <v>1535</v>
      </c>
      <c r="H30">
        <f t="shared" si="0"/>
        <v>961</v>
      </c>
      <c r="I30">
        <v>304</v>
      </c>
      <c r="J30">
        <v>44</v>
      </c>
      <c r="K30">
        <v>226</v>
      </c>
      <c r="L30">
        <v>709</v>
      </c>
      <c r="M30">
        <v>1032</v>
      </c>
      <c r="N30">
        <v>51</v>
      </c>
      <c r="O30">
        <v>66</v>
      </c>
    </row>
    <row r="31" spans="1:15" x14ac:dyDescent="0.25">
      <c r="A31">
        <v>2000</v>
      </c>
      <c r="B31" t="s">
        <v>19</v>
      </c>
      <c r="C31" t="s">
        <v>26</v>
      </c>
      <c r="D31">
        <v>162</v>
      </c>
      <c r="E31">
        <v>887</v>
      </c>
      <c r="F31">
        <v>5478</v>
      </c>
      <c r="G31">
        <v>1481</v>
      </c>
      <c r="H31">
        <f t="shared" si="0"/>
        <v>962</v>
      </c>
      <c r="I31">
        <v>259</v>
      </c>
      <c r="J31">
        <v>25</v>
      </c>
      <c r="K31">
        <v>235</v>
      </c>
      <c r="L31">
        <v>675</v>
      </c>
      <c r="M31">
        <v>1253</v>
      </c>
      <c r="N31">
        <v>84</v>
      </c>
      <c r="O31">
        <v>53</v>
      </c>
    </row>
    <row r="32" spans="1:15" x14ac:dyDescent="0.25">
      <c r="A32">
        <v>2001</v>
      </c>
      <c r="B32" t="s">
        <v>27</v>
      </c>
      <c r="C32" t="s">
        <v>37</v>
      </c>
      <c r="D32">
        <v>162</v>
      </c>
      <c r="E32">
        <v>691</v>
      </c>
      <c r="F32">
        <v>5551</v>
      </c>
      <c r="G32">
        <v>1447</v>
      </c>
      <c r="H32">
        <f t="shared" si="0"/>
        <v>988</v>
      </c>
      <c r="I32">
        <v>275</v>
      </c>
      <c r="J32">
        <v>26</v>
      </c>
      <c r="K32">
        <v>158</v>
      </c>
      <c r="L32">
        <v>494</v>
      </c>
      <c r="M32">
        <v>1001</v>
      </c>
      <c r="N32">
        <v>77</v>
      </c>
      <c r="O32">
        <v>53</v>
      </c>
    </row>
    <row r="33" spans="1:15" x14ac:dyDescent="0.25">
      <c r="A33">
        <v>2001</v>
      </c>
      <c r="B33" t="s">
        <v>27</v>
      </c>
      <c r="C33" t="s">
        <v>16</v>
      </c>
      <c r="D33">
        <v>162</v>
      </c>
      <c r="E33">
        <v>687</v>
      </c>
      <c r="F33">
        <v>5472</v>
      </c>
      <c r="G33">
        <v>1359</v>
      </c>
      <c r="H33">
        <f t="shared" si="0"/>
        <v>937</v>
      </c>
      <c r="I33">
        <v>262</v>
      </c>
      <c r="J33">
        <v>24</v>
      </c>
      <c r="K33">
        <v>136</v>
      </c>
      <c r="L33">
        <v>514</v>
      </c>
      <c r="M33">
        <v>989</v>
      </c>
      <c r="N33">
        <v>77</v>
      </c>
      <c r="O33">
        <v>49</v>
      </c>
    </row>
    <row r="34" spans="1:15" x14ac:dyDescent="0.25">
      <c r="A34">
        <v>2001</v>
      </c>
      <c r="B34" t="s">
        <v>27</v>
      </c>
      <c r="C34" t="s">
        <v>14</v>
      </c>
      <c r="D34">
        <v>161</v>
      </c>
      <c r="E34">
        <v>772</v>
      </c>
      <c r="F34">
        <v>5605</v>
      </c>
      <c r="G34">
        <v>1493</v>
      </c>
      <c r="H34">
        <f t="shared" si="0"/>
        <v>950</v>
      </c>
      <c r="I34">
        <v>316</v>
      </c>
      <c r="J34">
        <v>29</v>
      </c>
      <c r="K34">
        <v>198</v>
      </c>
      <c r="L34">
        <v>520</v>
      </c>
      <c r="M34">
        <v>1131</v>
      </c>
      <c r="N34">
        <v>70</v>
      </c>
      <c r="O34">
        <v>41</v>
      </c>
    </row>
    <row r="35" spans="1:15" x14ac:dyDescent="0.25">
      <c r="A35">
        <v>2001</v>
      </c>
      <c r="B35" t="s">
        <v>27</v>
      </c>
      <c r="C35" t="s">
        <v>28</v>
      </c>
      <c r="D35">
        <v>162</v>
      </c>
      <c r="E35">
        <v>798</v>
      </c>
      <c r="F35">
        <v>5464</v>
      </c>
      <c r="G35">
        <v>1463</v>
      </c>
      <c r="H35">
        <f t="shared" si="0"/>
        <v>920</v>
      </c>
      <c r="I35">
        <v>300</v>
      </c>
      <c r="J35">
        <v>29</v>
      </c>
      <c r="K35">
        <v>214</v>
      </c>
      <c r="L35">
        <v>520</v>
      </c>
      <c r="M35">
        <v>998</v>
      </c>
      <c r="N35">
        <v>52</v>
      </c>
      <c r="O35">
        <v>51</v>
      </c>
    </row>
    <row r="36" spans="1:15" x14ac:dyDescent="0.25">
      <c r="A36">
        <v>2001</v>
      </c>
      <c r="B36" t="s">
        <v>27</v>
      </c>
      <c r="C36" t="s">
        <v>15</v>
      </c>
      <c r="D36">
        <v>162</v>
      </c>
      <c r="E36">
        <v>897</v>
      </c>
      <c r="F36">
        <v>5600</v>
      </c>
      <c r="G36">
        <v>1559</v>
      </c>
      <c r="H36">
        <f t="shared" si="0"/>
        <v>1016</v>
      </c>
      <c r="I36">
        <v>294</v>
      </c>
      <c r="J36">
        <v>37</v>
      </c>
      <c r="K36">
        <v>212</v>
      </c>
      <c r="L36">
        <v>577</v>
      </c>
      <c r="M36">
        <v>1076</v>
      </c>
      <c r="N36">
        <v>69</v>
      </c>
      <c r="O36">
        <v>62</v>
      </c>
    </row>
    <row r="37" spans="1:15" x14ac:dyDescent="0.25">
      <c r="A37">
        <v>2001</v>
      </c>
      <c r="B37" t="s">
        <v>27</v>
      </c>
      <c r="C37" t="s">
        <v>29</v>
      </c>
      <c r="D37">
        <v>162</v>
      </c>
      <c r="E37">
        <v>724</v>
      </c>
      <c r="F37">
        <v>5537</v>
      </c>
      <c r="G37">
        <v>1439</v>
      </c>
      <c r="H37">
        <f t="shared" si="0"/>
        <v>949</v>
      </c>
      <c r="I37">
        <v>291</v>
      </c>
      <c r="J37">
        <v>60</v>
      </c>
      <c r="K37">
        <v>139</v>
      </c>
      <c r="L37">
        <v>466</v>
      </c>
      <c r="M37">
        <v>972</v>
      </c>
      <c r="N37">
        <v>51</v>
      </c>
      <c r="O37">
        <v>49</v>
      </c>
    </row>
    <row r="38" spans="1:15" x14ac:dyDescent="0.25">
      <c r="A38">
        <v>2001</v>
      </c>
      <c r="B38" t="s">
        <v>27</v>
      </c>
      <c r="C38" t="s">
        <v>33</v>
      </c>
      <c r="D38">
        <v>162</v>
      </c>
      <c r="E38">
        <v>729</v>
      </c>
      <c r="F38">
        <v>5643</v>
      </c>
      <c r="G38">
        <v>1503</v>
      </c>
      <c r="H38">
        <f t="shared" si="0"/>
        <v>1037</v>
      </c>
      <c r="I38">
        <v>277</v>
      </c>
      <c r="J38">
        <v>37</v>
      </c>
      <c r="K38">
        <v>152</v>
      </c>
      <c r="L38">
        <v>406</v>
      </c>
      <c r="M38">
        <v>898</v>
      </c>
      <c r="N38">
        <v>44</v>
      </c>
      <c r="O38">
        <v>47</v>
      </c>
    </row>
    <row r="39" spans="1:15" x14ac:dyDescent="0.25">
      <c r="A39">
        <v>2001</v>
      </c>
      <c r="B39" t="s">
        <v>27</v>
      </c>
      <c r="C39" t="s">
        <v>31</v>
      </c>
      <c r="D39">
        <v>162</v>
      </c>
      <c r="E39">
        <v>771</v>
      </c>
      <c r="F39">
        <v>5560</v>
      </c>
      <c r="G39">
        <v>1514</v>
      </c>
      <c r="H39">
        <f t="shared" si="0"/>
        <v>984</v>
      </c>
      <c r="I39">
        <v>328</v>
      </c>
      <c r="J39">
        <v>38</v>
      </c>
      <c r="K39">
        <v>164</v>
      </c>
      <c r="L39">
        <v>495</v>
      </c>
      <c r="M39">
        <v>1083</v>
      </c>
      <c r="N39">
        <v>64</v>
      </c>
      <c r="O39">
        <v>38</v>
      </c>
    </row>
    <row r="40" spans="1:15" x14ac:dyDescent="0.25">
      <c r="A40">
        <v>2001</v>
      </c>
      <c r="B40" t="s">
        <v>27</v>
      </c>
      <c r="C40" t="s">
        <v>32</v>
      </c>
      <c r="D40">
        <v>161</v>
      </c>
      <c r="E40">
        <v>804</v>
      </c>
      <c r="F40">
        <v>5577</v>
      </c>
      <c r="G40">
        <v>1488</v>
      </c>
      <c r="H40">
        <f t="shared" si="0"/>
        <v>976</v>
      </c>
      <c r="I40">
        <v>289</v>
      </c>
      <c r="J40">
        <v>20</v>
      </c>
      <c r="K40">
        <v>203</v>
      </c>
      <c r="L40">
        <v>519</v>
      </c>
      <c r="M40">
        <v>1035</v>
      </c>
      <c r="N40">
        <v>64</v>
      </c>
      <c r="O40">
        <v>43</v>
      </c>
    </row>
    <row r="41" spans="1:15" x14ac:dyDescent="0.25">
      <c r="A41">
        <v>2001</v>
      </c>
      <c r="B41" t="s">
        <v>27</v>
      </c>
      <c r="C41" t="s">
        <v>30</v>
      </c>
      <c r="D41">
        <v>162</v>
      </c>
      <c r="E41">
        <v>884</v>
      </c>
      <c r="F41">
        <v>5573</v>
      </c>
      <c r="G41">
        <v>1469</v>
      </c>
      <c r="H41">
        <f t="shared" si="0"/>
        <v>914</v>
      </c>
      <c r="I41">
        <v>334</v>
      </c>
      <c r="J41">
        <v>22</v>
      </c>
      <c r="K41">
        <v>199</v>
      </c>
      <c r="L41">
        <v>640</v>
      </c>
      <c r="M41">
        <v>1021</v>
      </c>
      <c r="N41">
        <v>88</v>
      </c>
      <c r="O41">
        <v>59</v>
      </c>
    </row>
    <row r="42" spans="1:15" x14ac:dyDescent="0.25">
      <c r="A42">
        <v>2001</v>
      </c>
      <c r="B42" t="s">
        <v>27</v>
      </c>
      <c r="C42" t="s">
        <v>43</v>
      </c>
      <c r="D42">
        <v>162</v>
      </c>
      <c r="E42">
        <v>927</v>
      </c>
      <c r="F42">
        <v>5680</v>
      </c>
      <c r="G42">
        <v>1637</v>
      </c>
      <c r="H42">
        <f t="shared" si="0"/>
        <v>1120</v>
      </c>
      <c r="I42">
        <v>310</v>
      </c>
      <c r="J42">
        <v>38</v>
      </c>
      <c r="K42">
        <v>169</v>
      </c>
      <c r="L42">
        <v>614</v>
      </c>
      <c r="M42">
        <v>989</v>
      </c>
      <c r="N42">
        <v>62</v>
      </c>
      <c r="O42">
        <v>70</v>
      </c>
    </row>
    <row r="43" spans="1:15" x14ac:dyDescent="0.25">
      <c r="A43">
        <v>2001</v>
      </c>
      <c r="B43" t="s">
        <v>27</v>
      </c>
      <c r="C43" t="s">
        <v>46</v>
      </c>
      <c r="D43">
        <v>162</v>
      </c>
      <c r="E43">
        <v>672</v>
      </c>
      <c r="F43">
        <v>5524</v>
      </c>
      <c r="G43">
        <v>1426</v>
      </c>
      <c r="H43">
        <f t="shared" si="0"/>
        <v>973</v>
      </c>
      <c r="I43">
        <v>311</v>
      </c>
      <c r="J43">
        <v>21</v>
      </c>
      <c r="K43">
        <v>121</v>
      </c>
      <c r="L43">
        <v>456</v>
      </c>
      <c r="M43">
        <v>1116</v>
      </c>
      <c r="N43">
        <v>54</v>
      </c>
      <c r="O43">
        <v>25</v>
      </c>
    </row>
    <row r="44" spans="1:15" x14ac:dyDescent="0.25">
      <c r="A44">
        <v>2001</v>
      </c>
      <c r="B44" t="s">
        <v>27</v>
      </c>
      <c r="C44" t="s">
        <v>38</v>
      </c>
      <c r="D44">
        <v>162</v>
      </c>
      <c r="E44">
        <v>890</v>
      </c>
      <c r="F44">
        <v>5685</v>
      </c>
      <c r="G44">
        <v>1566</v>
      </c>
      <c r="H44">
        <f t="shared" si="0"/>
        <v>971</v>
      </c>
      <c r="I44">
        <v>326</v>
      </c>
      <c r="J44">
        <v>23</v>
      </c>
      <c r="K44">
        <v>246</v>
      </c>
      <c r="L44">
        <v>548</v>
      </c>
      <c r="M44">
        <v>1093</v>
      </c>
      <c r="N44">
        <v>75</v>
      </c>
      <c r="O44">
        <v>55</v>
      </c>
    </row>
    <row r="45" spans="1:15" x14ac:dyDescent="0.25">
      <c r="A45">
        <v>2001</v>
      </c>
      <c r="B45" t="s">
        <v>27</v>
      </c>
      <c r="C45" t="s">
        <v>44</v>
      </c>
      <c r="D45">
        <v>162</v>
      </c>
      <c r="E45">
        <v>767</v>
      </c>
      <c r="F45">
        <v>5663</v>
      </c>
      <c r="G45">
        <v>1489</v>
      </c>
      <c r="H45">
        <f t="shared" si="0"/>
        <v>971</v>
      </c>
      <c r="I45">
        <v>287</v>
      </c>
      <c r="J45">
        <v>36</v>
      </c>
      <c r="K45">
        <v>195</v>
      </c>
      <c r="L45">
        <v>470</v>
      </c>
      <c r="M45">
        <v>1094</v>
      </c>
      <c r="N45">
        <v>74</v>
      </c>
      <c r="O45">
        <v>43</v>
      </c>
    </row>
    <row r="46" spans="1:15" x14ac:dyDescent="0.25">
      <c r="A46">
        <v>2001</v>
      </c>
      <c r="B46" t="s">
        <v>19</v>
      </c>
      <c r="C46" t="s">
        <v>47</v>
      </c>
      <c r="D46">
        <v>162</v>
      </c>
      <c r="E46">
        <v>818</v>
      </c>
      <c r="F46">
        <v>5595</v>
      </c>
      <c r="G46">
        <v>1494</v>
      </c>
      <c r="H46">
        <f t="shared" si="0"/>
        <v>967</v>
      </c>
      <c r="I46">
        <v>284</v>
      </c>
      <c r="J46">
        <v>35</v>
      </c>
      <c r="K46">
        <v>208</v>
      </c>
      <c r="L46">
        <v>587</v>
      </c>
      <c r="M46">
        <v>1052</v>
      </c>
      <c r="N46">
        <v>57</v>
      </c>
      <c r="O46">
        <v>36</v>
      </c>
    </row>
    <row r="47" spans="1:15" x14ac:dyDescent="0.25">
      <c r="A47">
        <v>2001</v>
      </c>
      <c r="B47" t="s">
        <v>19</v>
      </c>
      <c r="C47" t="s">
        <v>20</v>
      </c>
      <c r="D47">
        <v>162</v>
      </c>
      <c r="E47">
        <v>729</v>
      </c>
      <c r="F47">
        <v>5498</v>
      </c>
      <c r="G47">
        <v>1432</v>
      </c>
      <c r="H47">
        <f t="shared" si="0"/>
        <v>971</v>
      </c>
      <c r="I47">
        <v>263</v>
      </c>
      <c r="J47">
        <v>24</v>
      </c>
      <c r="K47">
        <v>174</v>
      </c>
      <c r="L47">
        <v>493</v>
      </c>
      <c r="M47">
        <v>1039</v>
      </c>
      <c r="N47">
        <v>45</v>
      </c>
      <c r="O47">
        <v>52</v>
      </c>
    </row>
    <row r="48" spans="1:15" x14ac:dyDescent="0.25">
      <c r="A48">
        <v>2001</v>
      </c>
      <c r="B48" t="s">
        <v>19</v>
      </c>
      <c r="C48" t="s">
        <v>21</v>
      </c>
      <c r="D48">
        <v>162</v>
      </c>
      <c r="E48">
        <v>777</v>
      </c>
      <c r="F48">
        <v>5406</v>
      </c>
      <c r="G48">
        <v>1409</v>
      </c>
      <c r="H48">
        <f t="shared" si="0"/>
        <v>915</v>
      </c>
      <c r="I48">
        <v>268</v>
      </c>
      <c r="J48">
        <v>32</v>
      </c>
      <c r="K48">
        <v>194</v>
      </c>
      <c r="L48">
        <v>577</v>
      </c>
      <c r="M48">
        <v>1077</v>
      </c>
      <c r="N48">
        <v>66</v>
      </c>
      <c r="O48">
        <v>53</v>
      </c>
    </row>
    <row r="49" spans="1:15" x14ac:dyDescent="0.25">
      <c r="A49">
        <v>2001</v>
      </c>
      <c r="B49" t="s">
        <v>19</v>
      </c>
      <c r="C49" t="s">
        <v>22</v>
      </c>
      <c r="D49">
        <v>162</v>
      </c>
      <c r="E49">
        <v>735</v>
      </c>
      <c r="F49">
        <v>5583</v>
      </c>
      <c r="G49">
        <v>1464</v>
      </c>
      <c r="H49">
        <f t="shared" si="0"/>
        <v>962</v>
      </c>
      <c r="I49">
        <v>304</v>
      </c>
      <c r="J49">
        <v>22</v>
      </c>
      <c r="K49">
        <v>176</v>
      </c>
      <c r="L49">
        <v>468</v>
      </c>
      <c r="M49">
        <v>1172</v>
      </c>
      <c r="N49">
        <v>65</v>
      </c>
      <c r="O49">
        <v>40</v>
      </c>
    </row>
    <row r="50" spans="1:15" x14ac:dyDescent="0.25">
      <c r="A50">
        <v>2001</v>
      </c>
      <c r="B50" t="s">
        <v>19</v>
      </c>
      <c r="C50" t="s">
        <v>24</v>
      </c>
      <c r="D50">
        <v>162</v>
      </c>
      <c r="E50">
        <v>923</v>
      </c>
      <c r="F50">
        <v>5690</v>
      </c>
      <c r="G50">
        <v>1663</v>
      </c>
      <c r="H50">
        <f t="shared" si="0"/>
        <v>1065</v>
      </c>
      <c r="I50">
        <v>324</v>
      </c>
      <c r="J50">
        <v>61</v>
      </c>
      <c r="K50">
        <v>213</v>
      </c>
      <c r="L50">
        <v>511</v>
      </c>
      <c r="M50">
        <v>1027</v>
      </c>
      <c r="N50">
        <v>61</v>
      </c>
      <c r="O50">
        <v>50</v>
      </c>
    </row>
    <row r="51" spans="1:15" x14ac:dyDescent="0.25">
      <c r="A51">
        <v>2001</v>
      </c>
      <c r="B51" t="s">
        <v>19</v>
      </c>
      <c r="C51" t="s">
        <v>45</v>
      </c>
      <c r="D51">
        <v>162</v>
      </c>
      <c r="E51">
        <v>742</v>
      </c>
      <c r="F51">
        <v>5542</v>
      </c>
      <c r="G51">
        <v>1461</v>
      </c>
      <c r="H51">
        <f t="shared" si="0"/>
        <v>940</v>
      </c>
      <c r="I51">
        <v>325</v>
      </c>
      <c r="J51">
        <v>30</v>
      </c>
      <c r="K51">
        <v>166</v>
      </c>
      <c r="L51">
        <v>470</v>
      </c>
      <c r="M51">
        <v>1145</v>
      </c>
      <c r="N51">
        <v>67</v>
      </c>
      <c r="O51">
        <v>45</v>
      </c>
    </row>
    <row r="52" spans="1:15" x14ac:dyDescent="0.25">
      <c r="A52">
        <v>2001</v>
      </c>
      <c r="B52" t="s">
        <v>19</v>
      </c>
      <c r="C52" t="s">
        <v>39</v>
      </c>
      <c r="D52">
        <v>162</v>
      </c>
      <c r="E52">
        <v>847</v>
      </c>
      <c r="F52">
        <v>5528</v>
      </c>
      <c r="G52">
        <v>1500</v>
      </c>
      <c r="H52">
        <f t="shared" si="0"/>
        <v>950</v>
      </c>
      <c r="I52">
        <v>313</v>
      </c>
      <c r="J52">
        <v>29</v>
      </c>
      <c r="K52">
        <v>208</v>
      </c>
      <c r="L52">
        <v>581</v>
      </c>
      <c r="M52">
        <v>1119</v>
      </c>
      <c r="N52">
        <v>89</v>
      </c>
      <c r="O52">
        <v>56</v>
      </c>
    </row>
    <row r="53" spans="1:15" x14ac:dyDescent="0.25">
      <c r="A53">
        <v>2001</v>
      </c>
      <c r="B53" t="s">
        <v>19</v>
      </c>
      <c r="C53" t="s">
        <v>34</v>
      </c>
      <c r="D53">
        <v>162</v>
      </c>
      <c r="E53">
        <v>758</v>
      </c>
      <c r="F53">
        <v>5493</v>
      </c>
      <c r="G53">
        <v>1399</v>
      </c>
      <c r="H53">
        <f t="shared" si="0"/>
        <v>902</v>
      </c>
      <c r="I53">
        <v>264</v>
      </c>
      <c r="J53">
        <v>27</v>
      </c>
      <c r="K53">
        <v>206</v>
      </c>
      <c r="L53">
        <v>519</v>
      </c>
      <c r="M53">
        <v>1062</v>
      </c>
      <c r="N53">
        <v>56</v>
      </c>
      <c r="O53">
        <v>44</v>
      </c>
    </row>
    <row r="54" spans="1:15" x14ac:dyDescent="0.25">
      <c r="A54">
        <v>2001</v>
      </c>
      <c r="B54" t="s">
        <v>19</v>
      </c>
      <c r="C54" t="s">
        <v>25</v>
      </c>
      <c r="D54">
        <v>162</v>
      </c>
      <c r="E54">
        <v>740</v>
      </c>
      <c r="F54">
        <v>5488</v>
      </c>
      <c r="G54">
        <v>1378</v>
      </c>
      <c r="H54">
        <f t="shared" si="0"/>
        <v>866</v>
      </c>
      <c r="I54">
        <v>273</v>
      </c>
      <c r="J54">
        <v>30</v>
      </c>
      <c r="K54">
        <v>209</v>
      </c>
      <c r="L54">
        <v>488</v>
      </c>
      <c r="M54">
        <v>1399</v>
      </c>
      <c r="N54">
        <v>72</v>
      </c>
      <c r="O54">
        <v>35</v>
      </c>
    </row>
    <row r="55" spans="1:15" x14ac:dyDescent="0.25">
      <c r="A55">
        <v>2001</v>
      </c>
      <c r="B55" t="s">
        <v>19</v>
      </c>
      <c r="C55" t="s">
        <v>41</v>
      </c>
      <c r="D55">
        <v>162</v>
      </c>
      <c r="E55">
        <v>670</v>
      </c>
      <c r="F55">
        <v>5379</v>
      </c>
      <c r="G55">
        <v>1361</v>
      </c>
      <c r="H55">
        <f t="shared" si="0"/>
        <v>882</v>
      </c>
      <c r="I55">
        <v>320</v>
      </c>
      <c r="J55">
        <v>28</v>
      </c>
      <c r="K55">
        <v>131</v>
      </c>
      <c r="L55">
        <v>478</v>
      </c>
      <c r="M55">
        <v>1071</v>
      </c>
      <c r="N55">
        <v>60</v>
      </c>
      <c r="O55">
        <v>45</v>
      </c>
    </row>
    <row r="56" spans="1:15" x14ac:dyDescent="0.25">
      <c r="A56">
        <v>2001</v>
      </c>
      <c r="B56" t="s">
        <v>19</v>
      </c>
      <c r="C56" t="s">
        <v>40</v>
      </c>
      <c r="D56">
        <v>162</v>
      </c>
      <c r="E56">
        <v>642</v>
      </c>
      <c r="F56">
        <v>5459</v>
      </c>
      <c r="G56">
        <v>1361</v>
      </c>
      <c r="H56">
        <f t="shared" si="0"/>
        <v>923</v>
      </c>
      <c r="I56">
        <v>273</v>
      </c>
      <c r="J56">
        <v>18</v>
      </c>
      <c r="K56">
        <v>147</v>
      </c>
      <c r="L56">
        <v>545</v>
      </c>
      <c r="M56">
        <v>1062</v>
      </c>
      <c r="N56">
        <v>65</v>
      </c>
      <c r="O56">
        <v>35</v>
      </c>
    </row>
    <row r="57" spans="1:15" x14ac:dyDescent="0.25">
      <c r="A57">
        <v>2001</v>
      </c>
      <c r="B57" t="s">
        <v>19</v>
      </c>
      <c r="C57" t="s">
        <v>17</v>
      </c>
      <c r="D57">
        <v>162</v>
      </c>
      <c r="E57">
        <v>746</v>
      </c>
      <c r="F57">
        <v>5497</v>
      </c>
      <c r="G57">
        <v>1431</v>
      </c>
      <c r="H57">
        <f t="shared" si="0"/>
        <v>943</v>
      </c>
      <c r="I57">
        <v>295</v>
      </c>
      <c r="J57">
        <v>29</v>
      </c>
      <c r="K57">
        <v>164</v>
      </c>
      <c r="L57">
        <v>551</v>
      </c>
      <c r="M57">
        <v>1125</v>
      </c>
      <c r="N57">
        <v>43</v>
      </c>
      <c r="O57">
        <v>61</v>
      </c>
    </row>
    <row r="58" spans="1:15" x14ac:dyDescent="0.25">
      <c r="A58">
        <v>2001</v>
      </c>
      <c r="B58" t="s">
        <v>19</v>
      </c>
      <c r="C58" t="s">
        <v>23</v>
      </c>
      <c r="D58">
        <v>162</v>
      </c>
      <c r="E58">
        <v>657</v>
      </c>
      <c r="F58">
        <v>5398</v>
      </c>
      <c r="G58">
        <v>1333</v>
      </c>
      <c r="H58">
        <f t="shared" si="0"/>
        <v>891</v>
      </c>
      <c r="I58">
        <v>256</v>
      </c>
      <c r="J58">
        <v>25</v>
      </c>
      <c r="K58">
        <v>161</v>
      </c>
      <c r="L58">
        <v>467</v>
      </c>
      <c r="M58">
        <v>1106</v>
      </c>
      <c r="N58">
        <v>67</v>
      </c>
      <c r="O58">
        <v>35</v>
      </c>
    </row>
    <row r="59" spans="1:15" x14ac:dyDescent="0.25">
      <c r="A59">
        <v>2001</v>
      </c>
      <c r="B59" t="s">
        <v>19</v>
      </c>
      <c r="C59" t="s">
        <v>42</v>
      </c>
      <c r="D59">
        <v>162</v>
      </c>
      <c r="E59">
        <v>789</v>
      </c>
      <c r="F59">
        <v>5482</v>
      </c>
      <c r="G59">
        <v>1379</v>
      </c>
      <c r="H59">
        <f t="shared" si="0"/>
        <v>919</v>
      </c>
      <c r="I59">
        <v>273</v>
      </c>
      <c r="J59">
        <v>26</v>
      </c>
      <c r="K59">
        <v>161</v>
      </c>
      <c r="L59">
        <v>678</v>
      </c>
      <c r="M59">
        <v>1273</v>
      </c>
      <c r="N59">
        <v>41</v>
      </c>
      <c r="O59">
        <v>48</v>
      </c>
    </row>
    <row r="60" spans="1:15" x14ac:dyDescent="0.25">
      <c r="A60">
        <v>2001</v>
      </c>
      <c r="B60" t="s">
        <v>19</v>
      </c>
      <c r="C60" t="s">
        <v>35</v>
      </c>
      <c r="D60">
        <v>162</v>
      </c>
      <c r="E60">
        <v>799</v>
      </c>
      <c r="F60">
        <v>5612</v>
      </c>
      <c r="G60">
        <v>1493</v>
      </c>
      <c r="H60">
        <f t="shared" si="0"/>
        <v>914</v>
      </c>
      <c r="I60">
        <v>304</v>
      </c>
      <c r="J60">
        <v>40</v>
      </c>
      <c r="K60">
        <v>235</v>
      </c>
      <c r="L60">
        <v>625</v>
      </c>
      <c r="M60">
        <v>1090</v>
      </c>
      <c r="N60">
        <v>50</v>
      </c>
      <c r="O60">
        <v>54</v>
      </c>
    </row>
    <row r="61" spans="1:15" x14ac:dyDescent="0.25">
      <c r="A61">
        <v>2001</v>
      </c>
      <c r="B61" t="s">
        <v>19</v>
      </c>
      <c r="C61" t="s">
        <v>26</v>
      </c>
      <c r="D61">
        <v>162</v>
      </c>
      <c r="E61">
        <v>814</v>
      </c>
      <c r="F61">
        <v>5450</v>
      </c>
      <c r="G61">
        <v>1469</v>
      </c>
      <c r="H61">
        <f t="shared" si="0"/>
        <v>964</v>
      </c>
      <c r="I61">
        <v>274</v>
      </c>
      <c r="J61">
        <v>32</v>
      </c>
      <c r="K61">
        <v>199</v>
      </c>
      <c r="L61">
        <v>529</v>
      </c>
      <c r="M61">
        <v>1089</v>
      </c>
      <c r="N61">
        <v>65</v>
      </c>
      <c r="O61">
        <v>50</v>
      </c>
    </row>
    <row r="62" spans="1:15" x14ac:dyDescent="0.25">
      <c r="A62">
        <v>2002</v>
      </c>
      <c r="B62" t="s">
        <v>19</v>
      </c>
      <c r="C62" t="s">
        <v>26</v>
      </c>
      <c r="D62">
        <v>162</v>
      </c>
      <c r="E62">
        <v>787</v>
      </c>
      <c r="F62">
        <v>5505</v>
      </c>
      <c r="G62">
        <v>1475</v>
      </c>
      <c r="H62">
        <f t="shared" si="0"/>
        <v>989</v>
      </c>
      <c r="I62">
        <v>285</v>
      </c>
      <c r="J62">
        <v>26</v>
      </c>
      <c r="K62">
        <v>175</v>
      </c>
      <c r="L62">
        <v>542</v>
      </c>
      <c r="M62">
        <v>927</v>
      </c>
      <c r="N62">
        <v>67</v>
      </c>
      <c r="O62">
        <v>49</v>
      </c>
    </row>
    <row r="63" spans="1:15" x14ac:dyDescent="0.25">
      <c r="A63">
        <v>2002</v>
      </c>
      <c r="B63" t="s">
        <v>27</v>
      </c>
      <c r="C63" t="s">
        <v>46</v>
      </c>
      <c r="D63">
        <v>161</v>
      </c>
      <c r="E63">
        <v>673</v>
      </c>
      <c r="F63">
        <v>5604</v>
      </c>
      <c r="G63">
        <v>1418</v>
      </c>
      <c r="H63">
        <f t="shared" si="0"/>
        <v>953</v>
      </c>
      <c r="I63">
        <v>297</v>
      </c>
      <c r="J63">
        <v>35</v>
      </c>
      <c r="K63">
        <v>133</v>
      </c>
      <c r="L63">
        <v>456</v>
      </c>
      <c r="M63">
        <v>1115</v>
      </c>
      <c r="N63">
        <v>58</v>
      </c>
      <c r="O63">
        <v>36</v>
      </c>
    </row>
    <row r="64" spans="1:15" x14ac:dyDescent="0.25">
      <c r="A64">
        <v>2002</v>
      </c>
      <c r="B64" t="s">
        <v>19</v>
      </c>
      <c r="C64" t="s">
        <v>42</v>
      </c>
      <c r="D64">
        <v>162</v>
      </c>
      <c r="E64">
        <v>662</v>
      </c>
      <c r="F64">
        <v>5515</v>
      </c>
      <c r="G64">
        <v>1393</v>
      </c>
      <c r="H64">
        <f t="shared" si="0"/>
        <v>985</v>
      </c>
      <c r="I64">
        <v>243</v>
      </c>
      <c r="J64">
        <v>29</v>
      </c>
      <c r="K64">
        <v>136</v>
      </c>
      <c r="L64">
        <v>547</v>
      </c>
      <c r="M64">
        <v>1062</v>
      </c>
      <c r="N64">
        <v>30</v>
      </c>
      <c r="O64">
        <v>41</v>
      </c>
    </row>
    <row r="65" spans="1:15" x14ac:dyDescent="0.25">
      <c r="A65">
        <v>2002</v>
      </c>
      <c r="B65" t="s">
        <v>27</v>
      </c>
      <c r="C65" t="s">
        <v>43</v>
      </c>
      <c r="D65">
        <v>162</v>
      </c>
      <c r="E65">
        <v>814</v>
      </c>
      <c r="F65">
        <v>5569</v>
      </c>
      <c r="G65">
        <v>1531</v>
      </c>
      <c r="H65">
        <f t="shared" si="0"/>
        <v>1063</v>
      </c>
      <c r="I65">
        <v>285</v>
      </c>
      <c r="J65">
        <v>31</v>
      </c>
      <c r="K65">
        <v>152</v>
      </c>
      <c r="L65">
        <v>629</v>
      </c>
      <c r="M65">
        <v>1003</v>
      </c>
      <c r="N65">
        <v>51</v>
      </c>
      <c r="O65">
        <v>72</v>
      </c>
    </row>
    <row r="66" spans="1:15" x14ac:dyDescent="0.25">
      <c r="A66">
        <v>2002</v>
      </c>
      <c r="B66" t="s">
        <v>19</v>
      </c>
      <c r="C66" t="s">
        <v>35</v>
      </c>
      <c r="D66">
        <v>162</v>
      </c>
      <c r="E66">
        <v>783</v>
      </c>
      <c r="F66">
        <v>5497</v>
      </c>
      <c r="G66">
        <v>1465</v>
      </c>
      <c r="H66">
        <f t="shared" si="0"/>
        <v>932</v>
      </c>
      <c r="I66">
        <v>300</v>
      </c>
      <c r="J66">
        <v>35</v>
      </c>
      <c r="K66">
        <v>198</v>
      </c>
      <c r="L66">
        <v>616</v>
      </c>
      <c r="M66">
        <v>961</v>
      </c>
      <c r="N66">
        <v>65</v>
      </c>
      <c r="O66">
        <v>52</v>
      </c>
    </row>
    <row r="67" spans="1:15" x14ac:dyDescent="0.25">
      <c r="A67">
        <v>2002</v>
      </c>
      <c r="B67" t="s">
        <v>27</v>
      </c>
      <c r="C67" t="s">
        <v>37</v>
      </c>
      <c r="D67">
        <v>162</v>
      </c>
      <c r="E67">
        <v>851</v>
      </c>
      <c r="F67">
        <v>5678</v>
      </c>
      <c r="G67">
        <v>1603</v>
      </c>
      <c r="H67">
        <f t="shared" ref="H67:H130" si="1">G67-I67-J67-K67</f>
        <v>1086</v>
      </c>
      <c r="I67">
        <v>333</v>
      </c>
      <c r="J67">
        <v>32</v>
      </c>
      <c r="K67">
        <v>152</v>
      </c>
      <c r="L67">
        <v>462</v>
      </c>
      <c r="M67">
        <v>805</v>
      </c>
      <c r="N67">
        <v>74</v>
      </c>
      <c r="O67">
        <v>64</v>
      </c>
    </row>
    <row r="68" spans="1:15" x14ac:dyDescent="0.25">
      <c r="A68">
        <v>2002</v>
      </c>
      <c r="B68" t="s">
        <v>19</v>
      </c>
      <c r="C68" t="s">
        <v>47</v>
      </c>
      <c r="D68">
        <v>162</v>
      </c>
      <c r="E68">
        <v>819</v>
      </c>
      <c r="F68">
        <v>5508</v>
      </c>
      <c r="G68">
        <v>1471</v>
      </c>
      <c r="H68">
        <f t="shared" si="1"/>
        <v>982</v>
      </c>
      <c r="I68">
        <v>283</v>
      </c>
      <c r="J68">
        <v>41</v>
      </c>
      <c r="K68">
        <v>165</v>
      </c>
      <c r="L68">
        <v>643</v>
      </c>
      <c r="M68">
        <v>1016</v>
      </c>
      <c r="N68">
        <v>50</v>
      </c>
      <c r="O68">
        <v>53</v>
      </c>
    </row>
    <row r="69" spans="1:15" x14ac:dyDescent="0.25">
      <c r="A69">
        <v>2002</v>
      </c>
      <c r="B69" t="s">
        <v>19</v>
      </c>
      <c r="C69" t="s">
        <v>20</v>
      </c>
      <c r="D69">
        <v>161</v>
      </c>
      <c r="E69">
        <v>708</v>
      </c>
      <c r="F69">
        <v>5495</v>
      </c>
      <c r="G69">
        <v>1428</v>
      </c>
      <c r="H69">
        <f t="shared" si="1"/>
        <v>959</v>
      </c>
      <c r="I69">
        <v>280</v>
      </c>
      <c r="J69">
        <v>25</v>
      </c>
      <c r="K69">
        <v>164</v>
      </c>
      <c r="L69">
        <v>558</v>
      </c>
      <c r="M69">
        <v>1028</v>
      </c>
      <c r="N69">
        <v>54</v>
      </c>
      <c r="O69">
        <v>49</v>
      </c>
    </row>
    <row r="70" spans="1:15" x14ac:dyDescent="0.25">
      <c r="A70">
        <v>2002</v>
      </c>
      <c r="B70" t="s">
        <v>27</v>
      </c>
      <c r="C70" t="s">
        <v>16</v>
      </c>
      <c r="D70">
        <v>162</v>
      </c>
      <c r="E70">
        <v>667</v>
      </c>
      <c r="F70">
        <v>5491</v>
      </c>
      <c r="G70">
        <v>1353</v>
      </c>
      <c r="H70">
        <f t="shared" si="1"/>
        <v>850</v>
      </c>
      <c r="I70">
        <v>311</v>
      </c>
      <c r="J70">
        <v>27</v>
      </c>
      <c r="K70">
        <v>165</v>
      </c>
      <c r="L70">
        <v>452</v>
      </c>
      <c r="M70">
        <v>993</v>
      </c>
      <c r="N70">
        <v>64</v>
      </c>
      <c r="O70">
        <v>49</v>
      </c>
    </row>
    <row r="71" spans="1:15" x14ac:dyDescent="0.25">
      <c r="A71">
        <v>2002</v>
      </c>
      <c r="B71" t="s">
        <v>27</v>
      </c>
      <c r="C71" t="s">
        <v>14</v>
      </c>
      <c r="D71">
        <v>162</v>
      </c>
      <c r="E71">
        <v>859</v>
      </c>
      <c r="F71">
        <v>5640</v>
      </c>
      <c r="G71">
        <v>1560</v>
      </c>
      <c r="H71">
        <f t="shared" si="1"/>
        <v>1002</v>
      </c>
      <c r="I71">
        <v>348</v>
      </c>
      <c r="J71">
        <v>33</v>
      </c>
      <c r="K71">
        <v>177</v>
      </c>
      <c r="L71">
        <v>545</v>
      </c>
      <c r="M71">
        <v>944</v>
      </c>
      <c r="N71">
        <v>72</v>
      </c>
      <c r="O71">
        <v>53</v>
      </c>
    </row>
    <row r="72" spans="1:15" x14ac:dyDescent="0.25">
      <c r="A72">
        <v>2002</v>
      </c>
      <c r="B72" t="s">
        <v>19</v>
      </c>
      <c r="C72" t="s">
        <v>21</v>
      </c>
      <c r="D72">
        <v>162</v>
      </c>
      <c r="E72">
        <v>706</v>
      </c>
      <c r="F72">
        <v>5496</v>
      </c>
      <c r="G72">
        <v>1351</v>
      </c>
      <c r="H72">
        <f t="shared" si="1"/>
        <v>863</v>
      </c>
      <c r="I72">
        <v>259</v>
      </c>
      <c r="J72">
        <v>29</v>
      </c>
      <c r="K72">
        <v>200</v>
      </c>
      <c r="L72">
        <v>585</v>
      </c>
      <c r="M72">
        <v>1269</v>
      </c>
      <c r="N72">
        <v>44</v>
      </c>
      <c r="O72">
        <v>39</v>
      </c>
    </row>
    <row r="73" spans="1:15" x14ac:dyDescent="0.25">
      <c r="A73">
        <v>2002</v>
      </c>
      <c r="B73" t="s">
        <v>27</v>
      </c>
      <c r="C73" t="s">
        <v>28</v>
      </c>
      <c r="D73">
        <v>162</v>
      </c>
      <c r="E73">
        <v>856</v>
      </c>
      <c r="F73">
        <v>5502</v>
      </c>
      <c r="G73">
        <v>1475</v>
      </c>
      <c r="H73">
        <f t="shared" si="1"/>
        <v>940</v>
      </c>
      <c r="I73">
        <v>289</v>
      </c>
      <c r="J73">
        <v>29</v>
      </c>
      <c r="K73">
        <v>217</v>
      </c>
      <c r="L73">
        <v>555</v>
      </c>
      <c r="M73">
        <v>952</v>
      </c>
      <c r="N73">
        <v>49</v>
      </c>
      <c r="O73">
        <v>53</v>
      </c>
    </row>
    <row r="74" spans="1:15" x14ac:dyDescent="0.25">
      <c r="A74">
        <v>2002</v>
      </c>
      <c r="B74" t="s">
        <v>19</v>
      </c>
      <c r="C74" t="s">
        <v>22</v>
      </c>
      <c r="D74">
        <v>162</v>
      </c>
      <c r="E74">
        <v>709</v>
      </c>
      <c r="F74">
        <v>5470</v>
      </c>
      <c r="G74">
        <v>1386</v>
      </c>
      <c r="H74">
        <f t="shared" si="1"/>
        <v>899</v>
      </c>
      <c r="I74">
        <v>297</v>
      </c>
      <c r="J74">
        <v>21</v>
      </c>
      <c r="K74">
        <v>169</v>
      </c>
      <c r="L74">
        <v>583</v>
      </c>
      <c r="M74">
        <v>1188</v>
      </c>
      <c r="N74">
        <v>66</v>
      </c>
      <c r="O74">
        <v>40</v>
      </c>
    </row>
    <row r="75" spans="1:15" x14ac:dyDescent="0.25">
      <c r="A75">
        <v>2002</v>
      </c>
      <c r="B75" t="s">
        <v>27</v>
      </c>
      <c r="C75" t="s">
        <v>15</v>
      </c>
      <c r="D75">
        <v>162</v>
      </c>
      <c r="E75">
        <v>739</v>
      </c>
      <c r="F75">
        <v>5423</v>
      </c>
      <c r="G75">
        <v>1349</v>
      </c>
      <c r="H75">
        <f t="shared" si="1"/>
        <v>876</v>
      </c>
      <c r="I75">
        <v>255</v>
      </c>
      <c r="J75">
        <v>26</v>
      </c>
      <c r="K75">
        <v>192</v>
      </c>
      <c r="L75">
        <v>542</v>
      </c>
      <c r="M75">
        <v>1000</v>
      </c>
      <c r="N75">
        <v>56</v>
      </c>
      <c r="O75">
        <v>39</v>
      </c>
    </row>
    <row r="76" spans="1:15" x14ac:dyDescent="0.25">
      <c r="A76">
        <v>2002</v>
      </c>
      <c r="B76" t="s">
        <v>19</v>
      </c>
      <c r="C76" t="s">
        <v>24</v>
      </c>
      <c r="D76">
        <v>162</v>
      </c>
      <c r="E76">
        <v>778</v>
      </c>
      <c r="F76">
        <v>5512</v>
      </c>
      <c r="G76">
        <v>1508</v>
      </c>
      <c r="H76">
        <f t="shared" si="1"/>
        <v>1032</v>
      </c>
      <c r="I76">
        <v>283</v>
      </c>
      <c r="J76">
        <v>41</v>
      </c>
      <c r="K76">
        <v>152</v>
      </c>
      <c r="L76">
        <v>497</v>
      </c>
      <c r="M76">
        <v>1043</v>
      </c>
      <c r="N76">
        <v>56</v>
      </c>
      <c r="O76">
        <v>50</v>
      </c>
    </row>
    <row r="77" spans="1:15" x14ac:dyDescent="0.25">
      <c r="A77">
        <v>2002</v>
      </c>
      <c r="B77" t="s">
        <v>27</v>
      </c>
      <c r="C77" t="s">
        <v>29</v>
      </c>
      <c r="D77">
        <v>161</v>
      </c>
      <c r="E77">
        <v>575</v>
      </c>
      <c r="F77">
        <v>5406</v>
      </c>
      <c r="G77">
        <v>1340</v>
      </c>
      <c r="H77">
        <f t="shared" si="1"/>
        <v>914</v>
      </c>
      <c r="I77">
        <v>265</v>
      </c>
      <c r="J77">
        <v>37</v>
      </c>
      <c r="K77">
        <v>124</v>
      </c>
      <c r="L77">
        <v>363</v>
      </c>
      <c r="M77">
        <v>1035</v>
      </c>
      <c r="N77">
        <v>64</v>
      </c>
      <c r="O77">
        <v>57</v>
      </c>
    </row>
    <row r="78" spans="1:15" x14ac:dyDescent="0.25">
      <c r="A78">
        <v>2002</v>
      </c>
      <c r="B78" t="s">
        <v>19</v>
      </c>
      <c r="C78" t="s">
        <v>45</v>
      </c>
      <c r="D78">
        <v>162</v>
      </c>
      <c r="E78">
        <v>699</v>
      </c>
      <c r="F78">
        <v>5496</v>
      </c>
      <c r="G78">
        <v>1433</v>
      </c>
      <c r="H78">
        <f t="shared" si="1"/>
        <v>975</v>
      </c>
      <c r="I78">
        <v>280</v>
      </c>
      <c r="J78">
        <v>32</v>
      </c>
      <c r="K78">
        <v>146</v>
      </c>
      <c r="L78">
        <v>595</v>
      </c>
      <c r="M78">
        <v>1130</v>
      </c>
      <c r="N78">
        <v>61</v>
      </c>
      <c r="O78">
        <v>49</v>
      </c>
    </row>
    <row r="79" spans="1:15" x14ac:dyDescent="0.25">
      <c r="A79">
        <v>2002</v>
      </c>
      <c r="B79" t="s">
        <v>19</v>
      </c>
      <c r="C79" t="s">
        <v>39</v>
      </c>
      <c r="D79">
        <v>162</v>
      </c>
      <c r="E79">
        <v>749</v>
      </c>
      <c r="F79">
        <v>5503</v>
      </c>
      <c r="G79">
        <v>1441</v>
      </c>
      <c r="H79">
        <f t="shared" si="1"/>
        <v>951</v>
      </c>
      <c r="I79">
        <v>291</v>
      </c>
      <c r="J79">
        <v>32</v>
      </c>
      <c r="K79">
        <v>167</v>
      </c>
      <c r="L79">
        <v>589</v>
      </c>
      <c r="M79">
        <v>1120</v>
      </c>
      <c r="N79">
        <v>59</v>
      </c>
      <c r="O79">
        <v>37</v>
      </c>
    </row>
    <row r="80" spans="1:15" x14ac:dyDescent="0.25">
      <c r="A80">
        <v>2002</v>
      </c>
      <c r="B80" t="s">
        <v>27</v>
      </c>
      <c r="C80" t="s">
        <v>33</v>
      </c>
      <c r="D80">
        <v>162</v>
      </c>
      <c r="E80">
        <v>737</v>
      </c>
      <c r="F80">
        <v>5535</v>
      </c>
      <c r="G80">
        <v>1415</v>
      </c>
      <c r="H80">
        <f t="shared" si="1"/>
        <v>948</v>
      </c>
      <c r="I80">
        <v>285</v>
      </c>
      <c r="J80">
        <v>42</v>
      </c>
      <c r="K80">
        <v>140</v>
      </c>
      <c r="L80">
        <v>524</v>
      </c>
      <c r="M80">
        <v>921</v>
      </c>
      <c r="N80">
        <v>52</v>
      </c>
      <c r="O80">
        <v>51</v>
      </c>
    </row>
    <row r="81" spans="1:15" x14ac:dyDescent="0.25">
      <c r="A81">
        <v>2002</v>
      </c>
      <c r="B81" t="s">
        <v>19</v>
      </c>
      <c r="C81" t="s">
        <v>34</v>
      </c>
      <c r="D81">
        <v>162</v>
      </c>
      <c r="E81">
        <v>713</v>
      </c>
      <c r="F81">
        <v>5554</v>
      </c>
      <c r="G81">
        <v>1464</v>
      </c>
      <c r="H81">
        <f t="shared" si="1"/>
        <v>994</v>
      </c>
      <c r="I81">
        <v>286</v>
      </c>
      <c r="J81">
        <v>29</v>
      </c>
      <c r="K81">
        <v>155</v>
      </c>
      <c r="L81">
        <v>428</v>
      </c>
      <c r="M81">
        <v>940</v>
      </c>
      <c r="N81">
        <v>53</v>
      </c>
      <c r="O81">
        <v>44</v>
      </c>
    </row>
    <row r="82" spans="1:15" x14ac:dyDescent="0.25">
      <c r="A82">
        <v>2002</v>
      </c>
      <c r="B82" t="s">
        <v>19</v>
      </c>
      <c r="C82" t="s">
        <v>25</v>
      </c>
      <c r="D82">
        <v>162</v>
      </c>
      <c r="E82">
        <v>627</v>
      </c>
      <c r="F82">
        <v>5415</v>
      </c>
      <c r="G82">
        <v>1369</v>
      </c>
      <c r="H82">
        <f t="shared" si="1"/>
        <v>932</v>
      </c>
      <c r="I82">
        <v>269</v>
      </c>
      <c r="J82">
        <v>29</v>
      </c>
      <c r="K82">
        <v>139</v>
      </c>
      <c r="L82">
        <v>500</v>
      </c>
      <c r="M82">
        <v>1125</v>
      </c>
      <c r="N82">
        <v>55</v>
      </c>
      <c r="O82">
        <v>34</v>
      </c>
    </row>
    <row r="83" spans="1:15" x14ac:dyDescent="0.25">
      <c r="A83">
        <v>2002</v>
      </c>
      <c r="B83" t="s">
        <v>27</v>
      </c>
      <c r="C83" t="s">
        <v>31</v>
      </c>
      <c r="D83">
        <v>161</v>
      </c>
      <c r="E83">
        <v>768</v>
      </c>
      <c r="F83">
        <v>5582</v>
      </c>
      <c r="G83">
        <v>1518</v>
      </c>
      <c r="H83">
        <f t="shared" si="1"/>
        <v>967</v>
      </c>
      <c r="I83">
        <v>348</v>
      </c>
      <c r="J83">
        <v>36</v>
      </c>
      <c r="K83">
        <v>167</v>
      </c>
      <c r="L83">
        <v>472</v>
      </c>
      <c r="M83">
        <v>1089</v>
      </c>
      <c r="N83">
        <v>56</v>
      </c>
      <c r="O83">
        <v>52</v>
      </c>
    </row>
    <row r="84" spans="1:15" x14ac:dyDescent="0.25">
      <c r="A84">
        <v>2002</v>
      </c>
      <c r="B84" t="s">
        <v>19</v>
      </c>
      <c r="C84" t="s">
        <v>41</v>
      </c>
      <c r="D84">
        <v>162</v>
      </c>
      <c r="E84">
        <v>735</v>
      </c>
      <c r="F84">
        <v>5479</v>
      </c>
      <c r="G84">
        <v>1432</v>
      </c>
      <c r="H84">
        <f t="shared" si="1"/>
        <v>934</v>
      </c>
      <c r="I84">
        <v>300</v>
      </c>
      <c r="J84">
        <v>36</v>
      </c>
      <c r="K84">
        <v>162</v>
      </c>
      <c r="L84">
        <v>575</v>
      </c>
      <c r="M84">
        <v>1104</v>
      </c>
      <c r="N84">
        <v>46</v>
      </c>
      <c r="O84">
        <v>42</v>
      </c>
    </row>
    <row r="85" spans="1:15" x14ac:dyDescent="0.25">
      <c r="A85">
        <v>2002</v>
      </c>
      <c r="B85" t="s">
        <v>19</v>
      </c>
      <c r="C85" t="s">
        <v>40</v>
      </c>
      <c r="D85">
        <v>161</v>
      </c>
      <c r="E85">
        <v>690</v>
      </c>
      <c r="F85">
        <v>5496</v>
      </c>
      <c r="G85">
        <v>1409</v>
      </c>
      <c r="H85">
        <f t="shared" si="1"/>
        <v>989</v>
      </c>
      <c r="I85">
        <v>238</v>
      </c>
      <c r="J85">
        <v>22</v>
      </c>
      <c r="K85">
        <v>160</v>
      </c>
      <c r="L85">
        <v>486</v>
      </c>
      <c r="M85">
        <v>1044</v>
      </c>
      <c r="N85">
        <v>63</v>
      </c>
      <c r="O85">
        <v>30</v>
      </c>
    </row>
    <row r="86" spans="1:15" x14ac:dyDescent="0.25">
      <c r="A86">
        <v>2002</v>
      </c>
      <c r="B86" t="s">
        <v>27</v>
      </c>
      <c r="C86" t="s">
        <v>32</v>
      </c>
      <c r="D86">
        <v>161</v>
      </c>
      <c r="E86">
        <v>897</v>
      </c>
      <c r="F86">
        <v>5601</v>
      </c>
      <c r="G86">
        <v>1540</v>
      </c>
      <c r="H86">
        <f t="shared" si="1"/>
        <v>991</v>
      </c>
      <c r="I86">
        <v>314</v>
      </c>
      <c r="J86">
        <v>12</v>
      </c>
      <c r="K86">
        <v>223</v>
      </c>
      <c r="L86">
        <v>640</v>
      </c>
      <c r="M86">
        <v>1171</v>
      </c>
      <c r="N86">
        <v>72</v>
      </c>
      <c r="O86">
        <v>41</v>
      </c>
    </row>
    <row r="87" spans="1:15" x14ac:dyDescent="0.25">
      <c r="A87">
        <v>2002</v>
      </c>
      <c r="B87" t="s">
        <v>27</v>
      </c>
      <c r="C87" t="s">
        <v>30</v>
      </c>
      <c r="D87">
        <v>162</v>
      </c>
      <c r="E87">
        <v>800</v>
      </c>
      <c r="F87">
        <v>5558</v>
      </c>
      <c r="G87">
        <v>1450</v>
      </c>
      <c r="H87">
        <f t="shared" si="1"/>
        <v>938</v>
      </c>
      <c r="I87">
        <v>279</v>
      </c>
      <c r="J87">
        <v>28</v>
      </c>
      <c r="K87">
        <v>205</v>
      </c>
      <c r="L87">
        <v>609</v>
      </c>
      <c r="M87">
        <v>1008</v>
      </c>
      <c r="N87">
        <v>68</v>
      </c>
      <c r="O87">
        <v>36</v>
      </c>
    </row>
    <row r="88" spans="1:15" x14ac:dyDescent="0.25">
      <c r="A88">
        <v>2002</v>
      </c>
      <c r="B88" t="s">
        <v>19</v>
      </c>
      <c r="C88" t="s">
        <v>17</v>
      </c>
      <c r="D88">
        <v>161</v>
      </c>
      <c r="E88">
        <v>710</v>
      </c>
      <c r="F88">
        <v>5523</v>
      </c>
      <c r="G88">
        <v>1428</v>
      </c>
      <c r="H88">
        <f t="shared" si="1"/>
        <v>897</v>
      </c>
      <c r="I88">
        <v>325</v>
      </c>
      <c r="J88">
        <v>41</v>
      </c>
      <c r="K88">
        <v>165</v>
      </c>
      <c r="L88">
        <v>640</v>
      </c>
      <c r="M88">
        <v>1095</v>
      </c>
      <c r="N88">
        <v>53</v>
      </c>
      <c r="O88">
        <v>39</v>
      </c>
    </row>
    <row r="89" spans="1:15" x14ac:dyDescent="0.25">
      <c r="A89">
        <v>2002</v>
      </c>
      <c r="B89" t="s">
        <v>19</v>
      </c>
      <c r="C89" t="s">
        <v>23</v>
      </c>
      <c r="D89">
        <v>161</v>
      </c>
      <c r="E89">
        <v>641</v>
      </c>
      <c r="F89">
        <v>5330</v>
      </c>
      <c r="G89">
        <v>1300</v>
      </c>
      <c r="H89">
        <f t="shared" si="1"/>
        <v>875</v>
      </c>
      <c r="I89">
        <v>263</v>
      </c>
      <c r="J89">
        <v>20</v>
      </c>
      <c r="K89">
        <v>142</v>
      </c>
      <c r="L89">
        <v>537</v>
      </c>
      <c r="M89">
        <v>1109</v>
      </c>
      <c r="N89">
        <v>73</v>
      </c>
      <c r="O89">
        <v>41</v>
      </c>
    </row>
    <row r="90" spans="1:15" x14ac:dyDescent="0.25">
      <c r="A90">
        <v>2002</v>
      </c>
      <c r="B90" t="s">
        <v>27</v>
      </c>
      <c r="C90" t="s">
        <v>38</v>
      </c>
      <c r="D90">
        <v>162</v>
      </c>
      <c r="E90">
        <v>843</v>
      </c>
      <c r="F90">
        <v>5618</v>
      </c>
      <c r="G90">
        <v>1510</v>
      </c>
      <c r="H90">
        <f t="shared" si="1"/>
        <v>949</v>
      </c>
      <c r="I90">
        <v>304</v>
      </c>
      <c r="J90">
        <v>27</v>
      </c>
      <c r="K90">
        <v>230</v>
      </c>
      <c r="L90">
        <v>554</v>
      </c>
      <c r="M90">
        <v>1055</v>
      </c>
      <c r="N90">
        <v>62</v>
      </c>
      <c r="O90">
        <v>50</v>
      </c>
    </row>
    <row r="91" spans="1:15" x14ac:dyDescent="0.25">
      <c r="A91">
        <v>2002</v>
      </c>
      <c r="B91" t="s">
        <v>27</v>
      </c>
      <c r="C91" t="s">
        <v>44</v>
      </c>
      <c r="D91">
        <v>162</v>
      </c>
      <c r="E91">
        <v>813</v>
      </c>
      <c r="F91">
        <v>5581</v>
      </c>
      <c r="G91">
        <v>1457</v>
      </c>
      <c r="H91">
        <f t="shared" si="1"/>
        <v>927</v>
      </c>
      <c r="I91">
        <v>305</v>
      </c>
      <c r="J91">
        <v>38</v>
      </c>
      <c r="K91">
        <v>187</v>
      </c>
      <c r="L91">
        <v>522</v>
      </c>
      <c r="M91">
        <v>1142</v>
      </c>
      <c r="N91">
        <v>53</v>
      </c>
      <c r="O91">
        <v>57</v>
      </c>
    </row>
    <row r="92" spans="1:15" x14ac:dyDescent="0.25">
      <c r="A92">
        <v>2003</v>
      </c>
      <c r="B92" t="s">
        <v>27</v>
      </c>
      <c r="C92" t="s">
        <v>37</v>
      </c>
      <c r="D92">
        <v>162</v>
      </c>
      <c r="E92">
        <v>736</v>
      </c>
      <c r="F92">
        <v>5487</v>
      </c>
      <c r="G92">
        <v>1473</v>
      </c>
      <c r="H92">
        <f t="shared" si="1"/>
        <v>1014</v>
      </c>
      <c r="I92">
        <v>276</v>
      </c>
      <c r="J92">
        <v>33</v>
      </c>
      <c r="K92">
        <v>150</v>
      </c>
      <c r="L92">
        <v>476</v>
      </c>
      <c r="M92">
        <v>838</v>
      </c>
      <c r="N92">
        <v>56</v>
      </c>
      <c r="O92">
        <v>50</v>
      </c>
    </row>
    <row r="93" spans="1:15" x14ac:dyDescent="0.25">
      <c r="A93">
        <v>2003</v>
      </c>
      <c r="B93" t="s">
        <v>19</v>
      </c>
      <c r="C93" t="s">
        <v>47</v>
      </c>
      <c r="D93">
        <v>162</v>
      </c>
      <c r="E93">
        <v>717</v>
      </c>
      <c r="F93">
        <v>5570</v>
      </c>
      <c r="G93">
        <v>1467</v>
      </c>
      <c r="H93">
        <f t="shared" si="1"/>
        <v>965</v>
      </c>
      <c r="I93">
        <v>303</v>
      </c>
      <c r="J93">
        <v>47</v>
      </c>
      <c r="K93">
        <v>152</v>
      </c>
      <c r="L93">
        <v>531</v>
      </c>
      <c r="M93">
        <v>1006</v>
      </c>
      <c r="N93">
        <v>45</v>
      </c>
      <c r="O93">
        <v>52</v>
      </c>
    </row>
    <row r="94" spans="1:15" x14ac:dyDescent="0.25">
      <c r="A94">
        <v>2003</v>
      </c>
      <c r="B94" t="s">
        <v>19</v>
      </c>
      <c r="C94" t="s">
        <v>20</v>
      </c>
      <c r="D94">
        <v>162</v>
      </c>
      <c r="E94">
        <v>907</v>
      </c>
      <c r="F94">
        <v>5670</v>
      </c>
      <c r="G94">
        <v>1608</v>
      </c>
      <c r="H94">
        <f t="shared" si="1"/>
        <v>1021</v>
      </c>
      <c r="I94">
        <v>321</v>
      </c>
      <c r="J94">
        <v>31</v>
      </c>
      <c r="K94">
        <v>235</v>
      </c>
      <c r="L94">
        <v>545</v>
      </c>
      <c r="M94">
        <v>933</v>
      </c>
      <c r="N94">
        <v>49</v>
      </c>
      <c r="O94">
        <v>49</v>
      </c>
    </row>
    <row r="95" spans="1:15" x14ac:dyDescent="0.25">
      <c r="A95">
        <v>2003</v>
      </c>
      <c r="B95" t="s">
        <v>27</v>
      </c>
      <c r="C95" t="s">
        <v>16</v>
      </c>
      <c r="D95">
        <v>163</v>
      </c>
      <c r="E95">
        <v>743</v>
      </c>
      <c r="F95">
        <v>5665</v>
      </c>
      <c r="G95">
        <v>1516</v>
      </c>
      <c r="H95">
        <f t="shared" si="1"/>
        <v>1063</v>
      </c>
      <c r="I95">
        <v>277</v>
      </c>
      <c r="J95">
        <v>24</v>
      </c>
      <c r="K95">
        <v>152</v>
      </c>
      <c r="L95">
        <v>431</v>
      </c>
      <c r="M95">
        <v>902</v>
      </c>
      <c r="N95">
        <v>54</v>
      </c>
      <c r="O95">
        <v>40</v>
      </c>
    </row>
    <row r="96" spans="1:15" x14ac:dyDescent="0.25">
      <c r="A96">
        <v>2003</v>
      </c>
      <c r="B96" t="s">
        <v>27</v>
      </c>
      <c r="C96" t="s">
        <v>14</v>
      </c>
      <c r="D96">
        <v>162</v>
      </c>
      <c r="E96">
        <v>961</v>
      </c>
      <c r="F96">
        <v>5769</v>
      </c>
      <c r="G96">
        <v>1667</v>
      </c>
      <c r="H96">
        <f t="shared" si="1"/>
        <v>1018</v>
      </c>
      <c r="I96">
        <v>371</v>
      </c>
      <c r="J96">
        <v>40</v>
      </c>
      <c r="K96">
        <v>238</v>
      </c>
      <c r="L96">
        <v>620</v>
      </c>
      <c r="M96">
        <v>943</v>
      </c>
      <c r="N96">
        <v>53</v>
      </c>
      <c r="O96">
        <v>64</v>
      </c>
    </row>
    <row r="97" spans="1:15" x14ac:dyDescent="0.25">
      <c r="A97">
        <v>2003</v>
      </c>
      <c r="B97" t="s">
        <v>27</v>
      </c>
      <c r="C97" t="s">
        <v>28</v>
      </c>
      <c r="D97">
        <v>162</v>
      </c>
      <c r="E97">
        <v>791</v>
      </c>
      <c r="F97">
        <v>5487</v>
      </c>
      <c r="G97">
        <v>1445</v>
      </c>
      <c r="H97">
        <f t="shared" si="1"/>
        <v>903</v>
      </c>
      <c r="I97">
        <v>303</v>
      </c>
      <c r="J97">
        <v>19</v>
      </c>
      <c r="K97">
        <v>220</v>
      </c>
      <c r="L97">
        <v>519</v>
      </c>
      <c r="M97">
        <v>916</v>
      </c>
      <c r="N97">
        <v>58</v>
      </c>
      <c r="O97">
        <v>41</v>
      </c>
    </row>
    <row r="98" spans="1:15" x14ac:dyDescent="0.25">
      <c r="A98">
        <v>2003</v>
      </c>
      <c r="B98" t="s">
        <v>19</v>
      </c>
      <c r="C98" t="s">
        <v>21</v>
      </c>
      <c r="D98">
        <v>162</v>
      </c>
      <c r="E98">
        <v>724</v>
      </c>
      <c r="F98">
        <v>5519</v>
      </c>
      <c r="G98">
        <v>1431</v>
      </c>
      <c r="H98">
        <f t="shared" si="1"/>
        <v>933</v>
      </c>
      <c r="I98">
        <v>302</v>
      </c>
      <c r="J98">
        <v>24</v>
      </c>
      <c r="K98">
        <v>172</v>
      </c>
      <c r="L98">
        <v>492</v>
      </c>
      <c r="M98">
        <v>1158</v>
      </c>
      <c r="N98">
        <v>50</v>
      </c>
      <c r="O98">
        <v>46</v>
      </c>
    </row>
    <row r="99" spans="1:15" x14ac:dyDescent="0.25">
      <c r="A99">
        <v>2003</v>
      </c>
      <c r="B99" t="s">
        <v>19</v>
      </c>
      <c r="C99" t="s">
        <v>22</v>
      </c>
      <c r="D99">
        <v>162</v>
      </c>
      <c r="E99">
        <v>694</v>
      </c>
      <c r="F99">
        <v>5509</v>
      </c>
      <c r="G99">
        <v>1349</v>
      </c>
      <c r="H99">
        <f t="shared" si="1"/>
        <v>907</v>
      </c>
      <c r="I99">
        <v>239</v>
      </c>
      <c r="J99">
        <v>21</v>
      </c>
      <c r="K99">
        <v>182</v>
      </c>
      <c r="L99">
        <v>524</v>
      </c>
      <c r="M99">
        <v>1326</v>
      </c>
      <c r="N99">
        <v>79</v>
      </c>
      <c r="O99">
        <v>32</v>
      </c>
    </row>
    <row r="100" spans="1:15" x14ac:dyDescent="0.25">
      <c r="A100">
        <v>2003</v>
      </c>
      <c r="B100" t="s">
        <v>27</v>
      </c>
      <c r="C100" t="s">
        <v>15</v>
      </c>
      <c r="D100">
        <v>162</v>
      </c>
      <c r="E100">
        <v>699</v>
      </c>
      <c r="F100">
        <v>5572</v>
      </c>
      <c r="G100">
        <v>1413</v>
      </c>
      <c r="H100">
        <f t="shared" si="1"/>
        <v>933</v>
      </c>
      <c r="I100">
        <v>296</v>
      </c>
      <c r="J100">
        <v>26</v>
      </c>
      <c r="K100">
        <v>158</v>
      </c>
      <c r="L100">
        <v>466</v>
      </c>
      <c r="M100">
        <v>1062</v>
      </c>
      <c r="N100">
        <v>62</v>
      </c>
      <c r="O100">
        <v>41</v>
      </c>
    </row>
    <row r="101" spans="1:15" x14ac:dyDescent="0.25">
      <c r="A101">
        <v>2003</v>
      </c>
      <c r="B101" t="s">
        <v>19</v>
      </c>
      <c r="C101" t="s">
        <v>24</v>
      </c>
      <c r="D101">
        <v>162</v>
      </c>
      <c r="E101">
        <v>853</v>
      </c>
      <c r="F101">
        <v>5518</v>
      </c>
      <c r="G101">
        <v>1472</v>
      </c>
      <c r="H101">
        <f t="shared" si="1"/>
        <v>913</v>
      </c>
      <c r="I101">
        <v>330</v>
      </c>
      <c r="J101">
        <v>31</v>
      </c>
      <c r="K101">
        <v>198</v>
      </c>
      <c r="L101">
        <v>619</v>
      </c>
      <c r="M101">
        <v>1134</v>
      </c>
      <c r="N101">
        <v>52</v>
      </c>
      <c r="O101">
        <v>38</v>
      </c>
    </row>
    <row r="102" spans="1:15" x14ac:dyDescent="0.25">
      <c r="A102">
        <v>2003</v>
      </c>
      <c r="B102" t="s">
        <v>27</v>
      </c>
      <c r="C102" t="s">
        <v>29</v>
      </c>
      <c r="D102">
        <v>162</v>
      </c>
      <c r="E102">
        <v>591</v>
      </c>
      <c r="F102">
        <v>5466</v>
      </c>
      <c r="G102">
        <v>1312</v>
      </c>
      <c r="H102">
        <f t="shared" si="1"/>
        <v>919</v>
      </c>
      <c r="I102">
        <v>201</v>
      </c>
      <c r="J102">
        <v>39</v>
      </c>
      <c r="K102">
        <v>153</v>
      </c>
      <c r="L102">
        <v>443</v>
      </c>
      <c r="M102">
        <v>1099</v>
      </c>
      <c r="N102">
        <v>47</v>
      </c>
      <c r="O102">
        <v>49</v>
      </c>
    </row>
    <row r="103" spans="1:15" x14ac:dyDescent="0.25">
      <c r="A103">
        <v>2003</v>
      </c>
      <c r="B103" t="s">
        <v>19</v>
      </c>
      <c r="C103" t="s">
        <v>45</v>
      </c>
      <c r="D103">
        <v>162</v>
      </c>
      <c r="E103">
        <v>751</v>
      </c>
      <c r="F103">
        <v>5490</v>
      </c>
      <c r="G103">
        <v>1459</v>
      </c>
      <c r="H103">
        <f t="shared" si="1"/>
        <v>966</v>
      </c>
      <c r="I103">
        <v>292</v>
      </c>
      <c r="J103">
        <v>44</v>
      </c>
      <c r="K103">
        <v>157</v>
      </c>
      <c r="L103">
        <v>515</v>
      </c>
      <c r="M103">
        <v>978</v>
      </c>
      <c r="N103">
        <v>57</v>
      </c>
      <c r="O103">
        <v>41</v>
      </c>
    </row>
    <row r="104" spans="1:15" x14ac:dyDescent="0.25">
      <c r="A104">
        <v>2003</v>
      </c>
      <c r="B104" t="s">
        <v>19</v>
      </c>
      <c r="C104" t="s">
        <v>39</v>
      </c>
      <c r="D104">
        <v>162</v>
      </c>
      <c r="E104">
        <v>805</v>
      </c>
      <c r="F104">
        <v>5583</v>
      </c>
      <c r="G104">
        <v>1466</v>
      </c>
      <c r="H104">
        <f t="shared" si="1"/>
        <v>937</v>
      </c>
      <c r="I104">
        <v>308</v>
      </c>
      <c r="J104">
        <v>30</v>
      </c>
      <c r="K104">
        <v>191</v>
      </c>
      <c r="L104">
        <v>557</v>
      </c>
      <c r="M104">
        <v>1021</v>
      </c>
      <c r="N104">
        <v>81</v>
      </c>
      <c r="O104">
        <v>38</v>
      </c>
    </row>
    <row r="105" spans="1:15" x14ac:dyDescent="0.25">
      <c r="A105">
        <v>2003</v>
      </c>
      <c r="B105" t="s">
        <v>27</v>
      </c>
      <c r="C105" t="s">
        <v>33</v>
      </c>
      <c r="D105">
        <v>162</v>
      </c>
      <c r="E105">
        <v>836</v>
      </c>
      <c r="F105">
        <v>5568</v>
      </c>
      <c r="G105">
        <v>1526</v>
      </c>
      <c r="H105">
        <f t="shared" si="1"/>
        <v>1037</v>
      </c>
      <c r="I105">
        <v>288</v>
      </c>
      <c r="J105">
        <v>39</v>
      </c>
      <c r="K105">
        <v>162</v>
      </c>
      <c r="L105">
        <v>476</v>
      </c>
      <c r="M105">
        <v>926</v>
      </c>
      <c r="N105">
        <v>75</v>
      </c>
      <c r="O105">
        <v>57</v>
      </c>
    </row>
    <row r="106" spans="1:15" x14ac:dyDescent="0.25">
      <c r="A106">
        <v>2003</v>
      </c>
      <c r="B106" t="s">
        <v>19</v>
      </c>
      <c r="C106" t="s">
        <v>34</v>
      </c>
      <c r="D106">
        <v>162</v>
      </c>
      <c r="E106">
        <v>574</v>
      </c>
      <c r="F106">
        <v>5458</v>
      </c>
      <c r="G106">
        <v>1328</v>
      </c>
      <c r="H106">
        <f t="shared" si="1"/>
        <v>919</v>
      </c>
      <c r="I106">
        <v>260</v>
      </c>
      <c r="J106">
        <v>25</v>
      </c>
      <c r="K106">
        <v>124</v>
      </c>
      <c r="L106">
        <v>407</v>
      </c>
      <c r="M106">
        <v>985</v>
      </c>
      <c r="N106">
        <v>72</v>
      </c>
      <c r="O106">
        <v>28</v>
      </c>
    </row>
    <row r="107" spans="1:15" x14ac:dyDescent="0.25">
      <c r="A107">
        <v>2003</v>
      </c>
      <c r="B107" t="s">
        <v>19</v>
      </c>
      <c r="C107" t="s">
        <v>25</v>
      </c>
      <c r="D107">
        <v>162</v>
      </c>
      <c r="E107">
        <v>714</v>
      </c>
      <c r="F107">
        <v>5548</v>
      </c>
      <c r="G107">
        <v>1423</v>
      </c>
      <c r="H107">
        <f t="shared" si="1"/>
        <v>937</v>
      </c>
      <c r="I107">
        <v>266</v>
      </c>
      <c r="J107">
        <v>24</v>
      </c>
      <c r="K107">
        <v>196</v>
      </c>
      <c r="L107">
        <v>547</v>
      </c>
      <c r="M107">
        <v>1221</v>
      </c>
      <c r="N107">
        <v>71</v>
      </c>
      <c r="O107">
        <v>40</v>
      </c>
    </row>
    <row r="108" spans="1:15" x14ac:dyDescent="0.25">
      <c r="A108">
        <v>2003</v>
      </c>
      <c r="B108" t="s">
        <v>27</v>
      </c>
      <c r="C108" t="s">
        <v>31</v>
      </c>
      <c r="D108">
        <v>162</v>
      </c>
      <c r="E108">
        <v>801</v>
      </c>
      <c r="F108">
        <v>5655</v>
      </c>
      <c r="G108">
        <v>1567</v>
      </c>
      <c r="H108">
        <f t="shared" si="1"/>
        <v>1049</v>
      </c>
      <c r="I108">
        <v>318</v>
      </c>
      <c r="J108">
        <v>45</v>
      </c>
      <c r="K108">
        <v>155</v>
      </c>
      <c r="L108">
        <v>512</v>
      </c>
      <c r="M108">
        <v>1027</v>
      </c>
      <c r="N108">
        <v>63</v>
      </c>
      <c r="O108">
        <v>52</v>
      </c>
    </row>
    <row r="109" spans="1:15" x14ac:dyDescent="0.25">
      <c r="A109">
        <v>2003</v>
      </c>
      <c r="B109" t="s">
        <v>19</v>
      </c>
      <c r="C109" t="s">
        <v>41</v>
      </c>
      <c r="D109">
        <v>162</v>
      </c>
      <c r="E109">
        <v>711</v>
      </c>
      <c r="F109">
        <v>5437</v>
      </c>
      <c r="G109">
        <v>1404</v>
      </c>
      <c r="H109">
        <f t="shared" si="1"/>
        <v>941</v>
      </c>
      <c r="I109">
        <v>294</v>
      </c>
      <c r="J109">
        <v>25</v>
      </c>
      <c r="K109">
        <v>144</v>
      </c>
      <c r="L109">
        <v>522</v>
      </c>
      <c r="M109">
        <v>990</v>
      </c>
      <c r="N109">
        <v>45</v>
      </c>
      <c r="O109">
        <v>40</v>
      </c>
    </row>
    <row r="110" spans="1:15" x14ac:dyDescent="0.25">
      <c r="A110">
        <v>2003</v>
      </c>
      <c r="B110" t="s">
        <v>27</v>
      </c>
      <c r="C110" t="s">
        <v>32</v>
      </c>
      <c r="D110">
        <v>163</v>
      </c>
      <c r="E110">
        <v>877</v>
      </c>
      <c r="F110">
        <v>5605</v>
      </c>
      <c r="G110">
        <v>1518</v>
      </c>
      <c r="H110">
        <f t="shared" si="1"/>
        <v>970</v>
      </c>
      <c r="I110">
        <v>304</v>
      </c>
      <c r="J110">
        <v>14</v>
      </c>
      <c r="K110">
        <v>230</v>
      </c>
      <c r="L110">
        <v>684</v>
      </c>
      <c r="M110">
        <v>1042</v>
      </c>
      <c r="N110">
        <v>81</v>
      </c>
      <c r="O110">
        <v>35</v>
      </c>
    </row>
    <row r="111" spans="1:15" x14ac:dyDescent="0.25">
      <c r="A111">
        <v>2003</v>
      </c>
      <c r="B111" t="s">
        <v>19</v>
      </c>
      <c r="C111" t="s">
        <v>40</v>
      </c>
      <c r="D111">
        <v>161</v>
      </c>
      <c r="E111">
        <v>642</v>
      </c>
      <c r="F111">
        <v>5341</v>
      </c>
      <c r="G111">
        <v>1317</v>
      </c>
      <c r="H111">
        <f t="shared" si="1"/>
        <v>907</v>
      </c>
      <c r="I111">
        <v>262</v>
      </c>
      <c r="J111">
        <v>24</v>
      </c>
      <c r="K111">
        <v>124</v>
      </c>
      <c r="L111">
        <v>489</v>
      </c>
      <c r="M111">
        <v>1035</v>
      </c>
      <c r="N111">
        <v>54</v>
      </c>
      <c r="O111">
        <v>45</v>
      </c>
    </row>
    <row r="112" spans="1:15" x14ac:dyDescent="0.25">
      <c r="A112">
        <v>2003</v>
      </c>
      <c r="B112" t="s">
        <v>27</v>
      </c>
      <c r="C112" t="s">
        <v>30</v>
      </c>
      <c r="D112">
        <v>162</v>
      </c>
      <c r="E112">
        <v>768</v>
      </c>
      <c r="F112">
        <v>5497</v>
      </c>
      <c r="G112">
        <v>1398</v>
      </c>
      <c r="H112">
        <f t="shared" si="1"/>
        <v>881</v>
      </c>
      <c r="I112">
        <v>317</v>
      </c>
      <c r="J112">
        <v>24</v>
      </c>
      <c r="K112">
        <v>176</v>
      </c>
      <c r="L112">
        <v>556</v>
      </c>
      <c r="M112">
        <v>898</v>
      </c>
      <c r="N112">
        <v>59</v>
      </c>
      <c r="O112">
        <v>53</v>
      </c>
    </row>
    <row r="113" spans="1:15" x14ac:dyDescent="0.25">
      <c r="A113">
        <v>2003</v>
      </c>
      <c r="B113" t="s">
        <v>19</v>
      </c>
      <c r="C113" t="s">
        <v>17</v>
      </c>
      <c r="D113">
        <v>162</v>
      </c>
      <c r="E113">
        <v>791</v>
      </c>
      <c r="F113">
        <v>5543</v>
      </c>
      <c r="G113">
        <v>1448</v>
      </c>
      <c r="H113">
        <f t="shared" si="1"/>
        <v>930</v>
      </c>
      <c r="I113">
        <v>325</v>
      </c>
      <c r="J113">
        <v>27</v>
      </c>
      <c r="K113">
        <v>166</v>
      </c>
      <c r="L113">
        <v>651</v>
      </c>
      <c r="M113">
        <v>1155</v>
      </c>
      <c r="N113">
        <v>55</v>
      </c>
      <c r="O113">
        <v>38</v>
      </c>
    </row>
    <row r="114" spans="1:15" x14ac:dyDescent="0.25">
      <c r="A114">
        <v>2003</v>
      </c>
      <c r="B114" t="s">
        <v>19</v>
      </c>
      <c r="C114" t="s">
        <v>23</v>
      </c>
      <c r="D114">
        <v>162</v>
      </c>
      <c r="E114">
        <v>753</v>
      </c>
      <c r="F114">
        <v>5581</v>
      </c>
      <c r="G114">
        <v>1492</v>
      </c>
      <c r="H114">
        <f t="shared" si="1"/>
        <v>1009</v>
      </c>
      <c r="I114">
        <v>275</v>
      </c>
      <c r="J114">
        <v>45</v>
      </c>
      <c r="K114">
        <v>163</v>
      </c>
      <c r="L114">
        <v>529</v>
      </c>
      <c r="M114">
        <v>1049</v>
      </c>
      <c r="N114">
        <v>87</v>
      </c>
      <c r="O114">
        <v>38</v>
      </c>
    </row>
    <row r="115" spans="1:15" x14ac:dyDescent="0.25">
      <c r="A115">
        <v>2003</v>
      </c>
      <c r="B115" t="s">
        <v>19</v>
      </c>
      <c r="C115" t="s">
        <v>42</v>
      </c>
      <c r="D115">
        <v>162</v>
      </c>
      <c r="E115">
        <v>678</v>
      </c>
      <c r="F115">
        <v>5531</v>
      </c>
      <c r="G115">
        <v>1442</v>
      </c>
      <c r="H115">
        <f t="shared" si="1"/>
        <v>1025</v>
      </c>
      <c r="I115">
        <v>257</v>
      </c>
      <c r="J115">
        <v>32</v>
      </c>
      <c r="K115">
        <v>128</v>
      </c>
      <c r="L115">
        <v>565</v>
      </c>
      <c r="M115">
        <v>1073</v>
      </c>
      <c r="N115">
        <v>57</v>
      </c>
      <c r="O115">
        <v>42</v>
      </c>
    </row>
    <row r="116" spans="1:15" x14ac:dyDescent="0.25">
      <c r="A116">
        <v>2003</v>
      </c>
      <c r="B116" t="s">
        <v>27</v>
      </c>
      <c r="C116" t="s">
        <v>43</v>
      </c>
      <c r="D116">
        <v>162</v>
      </c>
      <c r="E116">
        <v>795</v>
      </c>
      <c r="F116">
        <v>5561</v>
      </c>
      <c r="G116">
        <v>1509</v>
      </c>
      <c r="H116">
        <f t="shared" si="1"/>
        <v>1047</v>
      </c>
      <c r="I116">
        <v>290</v>
      </c>
      <c r="J116">
        <v>33</v>
      </c>
      <c r="K116">
        <v>139</v>
      </c>
      <c r="L116">
        <v>586</v>
      </c>
      <c r="M116">
        <v>989</v>
      </c>
      <c r="N116">
        <v>53</v>
      </c>
      <c r="O116">
        <v>46</v>
      </c>
    </row>
    <row r="117" spans="1:15" x14ac:dyDescent="0.25">
      <c r="A117">
        <v>2003</v>
      </c>
      <c r="B117" t="s">
        <v>19</v>
      </c>
      <c r="C117" t="s">
        <v>35</v>
      </c>
      <c r="D117">
        <v>161</v>
      </c>
      <c r="E117">
        <v>755</v>
      </c>
      <c r="F117">
        <v>5456</v>
      </c>
      <c r="G117">
        <v>1440</v>
      </c>
      <c r="H117">
        <f t="shared" si="1"/>
        <v>950</v>
      </c>
      <c r="I117">
        <v>281</v>
      </c>
      <c r="J117">
        <v>29</v>
      </c>
      <c r="K117">
        <v>180</v>
      </c>
      <c r="L117">
        <v>593</v>
      </c>
      <c r="M117">
        <v>980</v>
      </c>
      <c r="N117">
        <v>40</v>
      </c>
      <c r="O117">
        <v>39</v>
      </c>
    </row>
    <row r="118" spans="1:15" x14ac:dyDescent="0.25">
      <c r="A118">
        <v>2003</v>
      </c>
      <c r="B118" t="s">
        <v>19</v>
      </c>
      <c r="C118" t="s">
        <v>26</v>
      </c>
      <c r="D118">
        <v>162</v>
      </c>
      <c r="E118">
        <v>876</v>
      </c>
      <c r="F118">
        <v>5672</v>
      </c>
      <c r="G118">
        <v>1580</v>
      </c>
      <c r="H118">
        <f t="shared" si="1"/>
        <v>1010</v>
      </c>
      <c r="I118">
        <v>342</v>
      </c>
      <c r="J118">
        <v>32</v>
      </c>
      <c r="K118">
        <v>196</v>
      </c>
      <c r="L118">
        <v>580</v>
      </c>
      <c r="M118">
        <v>952</v>
      </c>
      <c r="N118">
        <v>73</v>
      </c>
      <c r="O118">
        <v>54</v>
      </c>
    </row>
    <row r="119" spans="1:15" x14ac:dyDescent="0.25">
      <c r="A119">
        <v>2003</v>
      </c>
      <c r="B119" t="s">
        <v>27</v>
      </c>
      <c r="C119" t="s">
        <v>46</v>
      </c>
      <c r="D119">
        <v>162</v>
      </c>
      <c r="E119">
        <v>715</v>
      </c>
      <c r="F119">
        <v>5654</v>
      </c>
      <c r="G119">
        <v>1501</v>
      </c>
      <c r="H119">
        <f t="shared" si="1"/>
        <v>1028</v>
      </c>
      <c r="I119">
        <v>298</v>
      </c>
      <c r="J119">
        <v>38</v>
      </c>
      <c r="K119">
        <v>137</v>
      </c>
      <c r="L119">
        <v>420</v>
      </c>
      <c r="M119">
        <v>1030</v>
      </c>
      <c r="N119">
        <v>56</v>
      </c>
      <c r="O119">
        <v>50</v>
      </c>
    </row>
    <row r="120" spans="1:15" x14ac:dyDescent="0.25">
      <c r="A120">
        <v>2003</v>
      </c>
      <c r="B120" t="s">
        <v>27</v>
      </c>
      <c r="C120" t="s">
        <v>38</v>
      </c>
      <c r="D120">
        <v>162</v>
      </c>
      <c r="E120">
        <v>826</v>
      </c>
      <c r="F120">
        <v>5664</v>
      </c>
      <c r="G120">
        <v>1506</v>
      </c>
      <c r="H120">
        <f t="shared" si="1"/>
        <v>957</v>
      </c>
      <c r="I120">
        <v>274</v>
      </c>
      <c r="J120">
        <v>36</v>
      </c>
      <c r="K120">
        <v>239</v>
      </c>
      <c r="L120">
        <v>488</v>
      </c>
      <c r="M120">
        <v>1052</v>
      </c>
      <c r="N120">
        <v>75</v>
      </c>
      <c r="O120">
        <v>42</v>
      </c>
    </row>
    <row r="121" spans="1:15" x14ac:dyDescent="0.25">
      <c r="A121">
        <v>2003</v>
      </c>
      <c r="B121" t="s">
        <v>27</v>
      </c>
      <c r="C121" t="s">
        <v>44</v>
      </c>
      <c r="D121">
        <v>162</v>
      </c>
      <c r="E121">
        <v>894</v>
      </c>
      <c r="F121">
        <v>5661</v>
      </c>
      <c r="G121">
        <v>1580</v>
      </c>
      <c r="H121">
        <f t="shared" si="1"/>
        <v>1000</v>
      </c>
      <c r="I121">
        <v>357</v>
      </c>
      <c r="J121">
        <v>33</v>
      </c>
      <c r="K121">
        <v>190</v>
      </c>
      <c r="L121">
        <v>546</v>
      </c>
      <c r="M121">
        <v>1081</v>
      </c>
      <c r="N121">
        <v>90</v>
      </c>
      <c r="O121">
        <v>56</v>
      </c>
    </row>
    <row r="122" spans="1:15" x14ac:dyDescent="0.25">
      <c r="A122">
        <v>2004</v>
      </c>
      <c r="B122" t="s">
        <v>27</v>
      </c>
      <c r="C122" t="s">
        <v>37</v>
      </c>
      <c r="D122">
        <v>162</v>
      </c>
      <c r="E122">
        <v>836</v>
      </c>
      <c r="F122">
        <v>5675</v>
      </c>
      <c r="G122">
        <v>1603</v>
      </c>
      <c r="H122">
        <f t="shared" si="1"/>
        <v>1132</v>
      </c>
      <c r="I122">
        <v>272</v>
      </c>
      <c r="J122">
        <v>37</v>
      </c>
      <c r="K122">
        <v>162</v>
      </c>
      <c r="L122">
        <v>450</v>
      </c>
      <c r="M122">
        <v>942</v>
      </c>
      <c r="N122">
        <v>73</v>
      </c>
      <c r="O122">
        <v>41</v>
      </c>
    </row>
    <row r="123" spans="1:15" x14ac:dyDescent="0.25">
      <c r="A123">
        <v>2004</v>
      </c>
      <c r="B123" t="s">
        <v>19</v>
      </c>
      <c r="C123" t="s">
        <v>47</v>
      </c>
      <c r="D123">
        <v>162</v>
      </c>
      <c r="E123">
        <v>615</v>
      </c>
      <c r="F123">
        <v>5544</v>
      </c>
      <c r="G123">
        <v>1401</v>
      </c>
      <c r="H123">
        <f t="shared" si="1"/>
        <v>933</v>
      </c>
      <c r="I123">
        <v>295</v>
      </c>
      <c r="J123">
        <v>38</v>
      </c>
      <c r="K123">
        <v>135</v>
      </c>
      <c r="L123">
        <v>441</v>
      </c>
      <c r="M123">
        <v>1022</v>
      </c>
      <c r="N123">
        <v>35</v>
      </c>
      <c r="O123">
        <v>37</v>
      </c>
    </row>
    <row r="124" spans="1:15" x14ac:dyDescent="0.25">
      <c r="A124">
        <v>2004</v>
      </c>
      <c r="B124" t="s">
        <v>19</v>
      </c>
      <c r="C124" t="s">
        <v>20</v>
      </c>
      <c r="D124">
        <v>162</v>
      </c>
      <c r="E124">
        <v>803</v>
      </c>
      <c r="F124">
        <v>5570</v>
      </c>
      <c r="G124">
        <v>1503</v>
      </c>
      <c r="H124">
        <f t="shared" si="1"/>
        <v>984</v>
      </c>
      <c r="I124">
        <v>304</v>
      </c>
      <c r="J124">
        <v>37</v>
      </c>
      <c r="K124">
        <v>178</v>
      </c>
      <c r="L124">
        <v>587</v>
      </c>
      <c r="M124">
        <v>1158</v>
      </c>
      <c r="N124">
        <v>59</v>
      </c>
      <c r="O124">
        <v>48</v>
      </c>
    </row>
    <row r="125" spans="1:15" x14ac:dyDescent="0.25">
      <c r="A125">
        <v>2004</v>
      </c>
      <c r="B125" t="s">
        <v>27</v>
      </c>
      <c r="C125" t="s">
        <v>16</v>
      </c>
      <c r="D125">
        <v>162</v>
      </c>
      <c r="E125">
        <v>842</v>
      </c>
      <c r="F125">
        <v>5736</v>
      </c>
      <c r="G125">
        <v>1614</v>
      </c>
      <c r="H125">
        <f t="shared" si="1"/>
        <v>1108</v>
      </c>
      <c r="I125">
        <v>319</v>
      </c>
      <c r="J125">
        <v>18</v>
      </c>
      <c r="K125">
        <v>169</v>
      </c>
      <c r="L125">
        <v>528</v>
      </c>
      <c r="M125">
        <v>949</v>
      </c>
      <c r="N125">
        <v>57</v>
      </c>
      <c r="O125">
        <v>62</v>
      </c>
    </row>
    <row r="126" spans="1:15" x14ac:dyDescent="0.25">
      <c r="A126">
        <v>2004</v>
      </c>
      <c r="B126" t="s">
        <v>27</v>
      </c>
      <c r="C126" t="s">
        <v>14</v>
      </c>
      <c r="D126">
        <v>162</v>
      </c>
      <c r="E126">
        <v>949</v>
      </c>
      <c r="F126">
        <v>5720</v>
      </c>
      <c r="G126">
        <v>1613</v>
      </c>
      <c r="H126">
        <f t="shared" si="1"/>
        <v>993</v>
      </c>
      <c r="I126">
        <v>373</v>
      </c>
      <c r="J126">
        <v>25</v>
      </c>
      <c r="K126">
        <v>222</v>
      </c>
      <c r="L126">
        <v>659</v>
      </c>
      <c r="M126">
        <v>1189</v>
      </c>
      <c r="N126">
        <v>69</v>
      </c>
      <c r="O126">
        <v>55</v>
      </c>
    </row>
    <row r="127" spans="1:15" x14ac:dyDescent="0.25">
      <c r="A127">
        <v>2004</v>
      </c>
      <c r="B127" t="s">
        <v>27</v>
      </c>
      <c r="C127" t="s">
        <v>28</v>
      </c>
      <c r="D127">
        <v>162</v>
      </c>
      <c r="E127">
        <v>865</v>
      </c>
      <c r="F127">
        <v>5534</v>
      </c>
      <c r="G127">
        <v>1481</v>
      </c>
      <c r="H127">
        <f t="shared" si="1"/>
        <v>936</v>
      </c>
      <c r="I127">
        <v>284</v>
      </c>
      <c r="J127">
        <v>19</v>
      </c>
      <c r="K127">
        <v>242</v>
      </c>
      <c r="L127">
        <v>499</v>
      </c>
      <c r="M127">
        <v>1030</v>
      </c>
      <c r="N127">
        <v>63</v>
      </c>
      <c r="O127">
        <v>42</v>
      </c>
    </row>
    <row r="128" spans="1:15" x14ac:dyDescent="0.25">
      <c r="A128">
        <v>2004</v>
      </c>
      <c r="B128" t="s">
        <v>19</v>
      </c>
      <c r="C128" t="s">
        <v>21</v>
      </c>
      <c r="D128">
        <v>162</v>
      </c>
      <c r="E128">
        <v>789</v>
      </c>
      <c r="F128">
        <v>5628</v>
      </c>
      <c r="G128">
        <v>1508</v>
      </c>
      <c r="H128">
        <f t="shared" si="1"/>
        <v>936</v>
      </c>
      <c r="I128">
        <v>308</v>
      </c>
      <c r="J128">
        <v>29</v>
      </c>
      <c r="K128">
        <v>235</v>
      </c>
      <c r="L128">
        <v>489</v>
      </c>
      <c r="M128">
        <v>1080</v>
      </c>
      <c r="N128">
        <v>38</v>
      </c>
      <c r="O128">
        <v>48</v>
      </c>
    </row>
    <row r="129" spans="1:15" x14ac:dyDescent="0.25">
      <c r="A129">
        <v>2004</v>
      </c>
      <c r="B129" t="s">
        <v>19</v>
      </c>
      <c r="C129" t="s">
        <v>22</v>
      </c>
      <c r="D129">
        <v>162</v>
      </c>
      <c r="E129">
        <v>750</v>
      </c>
      <c r="F129">
        <v>5518</v>
      </c>
      <c r="G129">
        <v>1380</v>
      </c>
      <c r="H129">
        <f t="shared" si="1"/>
        <v>871</v>
      </c>
      <c r="I129">
        <v>287</v>
      </c>
      <c r="J129">
        <v>28</v>
      </c>
      <c r="K129">
        <v>194</v>
      </c>
      <c r="L129">
        <v>599</v>
      </c>
      <c r="M129">
        <v>1335</v>
      </c>
      <c r="N129">
        <v>81</v>
      </c>
      <c r="O129">
        <v>25</v>
      </c>
    </row>
    <row r="130" spans="1:15" x14ac:dyDescent="0.25">
      <c r="A130">
        <v>2004</v>
      </c>
      <c r="B130" t="s">
        <v>27</v>
      </c>
      <c r="C130" t="s">
        <v>15</v>
      </c>
      <c r="D130">
        <v>162</v>
      </c>
      <c r="E130">
        <v>858</v>
      </c>
      <c r="F130">
        <v>5676</v>
      </c>
      <c r="G130">
        <v>1565</v>
      </c>
      <c r="H130">
        <f t="shared" si="1"/>
        <v>1007</v>
      </c>
      <c r="I130">
        <v>345</v>
      </c>
      <c r="J130">
        <v>29</v>
      </c>
      <c r="K130">
        <v>184</v>
      </c>
      <c r="L130">
        <v>606</v>
      </c>
      <c r="M130">
        <v>1009</v>
      </c>
      <c r="N130">
        <v>78</v>
      </c>
      <c r="O130">
        <v>42</v>
      </c>
    </row>
    <row r="131" spans="1:15" x14ac:dyDescent="0.25">
      <c r="A131">
        <v>2004</v>
      </c>
      <c r="B131" t="s">
        <v>19</v>
      </c>
      <c r="C131" t="s">
        <v>24</v>
      </c>
      <c r="D131">
        <v>162</v>
      </c>
      <c r="E131">
        <v>833</v>
      </c>
      <c r="F131">
        <v>5577</v>
      </c>
      <c r="G131">
        <v>1531</v>
      </c>
      <c r="H131">
        <f t="shared" ref="H131:H181" si="2">G131-I131-J131-K131</f>
        <v>964</v>
      </c>
      <c r="I131">
        <v>331</v>
      </c>
      <c r="J131">
        <v>34</v>
      </c>
      <c r="K131">
        <v>202</v>
      </c>
      <c r="L131">
        <v>568</v>
      </c>
      <c r="M131">
        <v>1181</v>
      </c>
      <c r="N131">
        <v>54</v>
      </c>
      <c r="O131">
        <v>37</v>
      </c>
    </row>
    <row r="132" spans="1:15" x14ac:dyDescent="0.25">
      <c r="A132">
        <v>2004</v>
      </c>
      <c r="B132" t="s">
        <v>27</v>
      </c>
      <c r="C132" t="s">
        <v>29</v>
      </c>
      <c r="D132">
        <v>162</v>
      </c>
      <c r="E132">
        <v>827</v>
      </c>
      <c r="F132">
        <v>5623</v>
      </c>
      <c r="G132">
        <v>1531</v>
      </c>
      <c r="H132">
        <f t="shared" si="2"/>
        <v>992</v>
      </c>
      <c r="I132">
        <v>284</v>
      </c>
      <c r="J132">
        <v>54</v>
      </c>
      <c r="K132">
        <v>201</v>
      </c>
      <c r="L132">
        <v>518</v>
      </c>
      <c r="M132">
        <v>1144</v>
      </c>
      <c r="N132">
        <v>50</v>
      </c>
      <c r="O132">
        <v>43</v>
      </c>
    </row>
    <row r="133" spans="1:15" x14ac:dyDescent="0.25">
      <c r="A133">
        <v>2004</v>
      </c>
      <c r="B133" t="s">
        <v>19</v>
      </c>
      <c r="C133" t="s">
        <v>45</v>
      </c>
      <c r="D133">
        <v>162</v>
      </c>
      <c r="E133">
        <v>718</v>
      </c>
      <c r="F133">
        <v>5486</v>
      </c>
      <c r="G133">
        <v>1447</v>
      </c>
      <c r="H133">
        <f t="shared" si="2"/>
        <v>992</v>
      </c>
      <c r="I133">
        <v>275</v>
      </c>
      <c r="J133">
        <v>32</v>
      </c>
      <c r="K133">
        <v>148</v>
      </c>
      <c r="L133">
        <v>499</v>
      </c>
      <c r="M133">
        <v>968</v>
      </c>
      <c r="N133">
        <v>58</v>
      </c>
      <c r="O133">
        <v>40</v>
      </c>
    </row>
    <row r="134" spans="1:15" x14ac:dyDescent="0.25">
      <c r="A134">
        <v>2004</v>
      </c>
      <c r="B134" t="s">
        <v>19</v>
      </c>
      <c r="C134" t="s">
        <v>39</v>
      </c>
      <c r="D134">
        <v>162</v>
      </c>
      <c r="E134">
        <v>803</v>
      </c>
      <c r="F134">
        <v>5468</v>
      </c>
      <c r="G134">
        <v>1458</v>
      </c>
      <c r="H134">
        <f t="shared" si="2"/>
        <v>941</v>
      </c>
      <c r="I134">
        <v>294</v>
      </c>
      <c r="J134">
        <v>36</v>
      </c>
      <c r="K134">
        <v>187</v>
      </c>
      <c r="L134">
        <v>590</v>
      </c>
      <c r="M134">
        <v>999</v>
      </c>
      <c r="N134">
        <v>61</v>
      </c>
      <c r="O134">
        <v>52</v>
      </c>
    </row>
    <row r="135" spans="1:15" x14ac:dyDescent="0.25">
      <c r="A135">
        <v>2004</v>
      </c>
      <c r="B135" t="s">
        <v>27</v>
      </c>
      <c r="C135" t="s">
        <v>33</v>
      </c>
      <c r="D135">
        <v>162</v>
      </c>
      <c r="E135">
        <v>720</v>
      </c>
      <c r="F135">
        <v>5538</v>
      </c>
      <c r="G135">
        <v>1432</v>
      </c>
      <c r="H135">
        <f t="shared" si="2"/>
        <v>992</v>
      </c>
      <c r="I135">
        <v>261</v>
      </c>
      <c r="J135">
        <v>29</v>
      </c>
      <c r="K135">
        <v>150</v>
      </c>
      <c r="L135">
        <v>461</v>
      </c>
      <c r="M135">
        <v>1057</v>
      </c>
      <c r="N135">
        <v>76</v>
      </c>
      <c r="O135">
        <v>38</v>
      </c>
    </row>
    <row r="136" spans="1:15" x14ac:dyDescent="0.25">
      <c r="A136">
        <v>2004</v>
      </c>
      <c r="B136" t="s">
        <v>19</v>
      </c>
      <c r="C136" t="s">
        <v>34</v>
      </c>
      <c r="D136">
        <v>162</v>
      </c>
      <c r="E136">
        <v>761</v>
      </c>
      <c r="F136">
        <v>5542</v>
      </c>
      <c r="G136">
        <v>1450</v>
      </c>
      <c r="H136">
        <f t="shared" si="2"/>
        <v>991</v>
      </c>
      <c r="I136">
        <v>226</v>
      </c>
      <c r="J136">
        <v>30</v>
      </c>
      <c r="K136">
        <v>203</v>
      </c>
      <c r="L136">
        <v>536</v>
      </c>
      <c r="M136">
        <v>1092</v>
      </c>
      <c r="N136">
        <v>62</v>
      </c>
      <c r="O136">
        <v>35</v>
      </c>
    </row>
    <row r="137" spans="1:15" x14ac:dyDescent="0.25">
      <c r="A137">
        <v>2004</v>
      </c>
      <c r="B137" t="s">
        <v>19</v>
      </c>
      <c r="C137" t="s">
        <v>25</v>
      </c>
      <c r="D137">
        <v>161</v>
      </c>
      <c r="E137">
        <v>634</v>
      </c>
      <c r="F137">
        <v>5483</v>
      </c>
      <c r="G137">
        <v>1358</v>
      </c>
      <c r="H137">
        <f t="shared" si="2"/>
        <v>896</v>
      </c>
      <c r="I137">
        <v>295</v>
      </c>
      <c r="J137">
        <v>32</v>
      </c>
      <c r="K137">
        <v>135</v>
      </c>
      <c r="L137">
        <v>540</v>
      </c>
      <c r="M137">
        <v>1312</v>
      </c>
      <c r="N137">
        <v>68</v>
      </c>
      <c r="O137">
        <v>40</v>
      </c>
    </row>
    <row r="138" spans="1:15" x14ac:dyDescent="0.25">
      <c r="A138">
        <v>2004</v>
      </c>
      <c r="B138" t="s">
        <v>27</v>
      </c>
      <c r="C138" t="s">
        <v>31</v>
      </c>
      <c r="D138">
        <v>162</v>
      </c>
      <c r="E138">
        <v>780</v>
      </c>
      <c r="F138">
        <v>5623</v>
      </c>
      <c r="G138">
        <v>1494</v>
      </c>
      <c r="H138">
        <f t="shared" si="2"/>
        <v>969</v>
      </c>
      <c r="I138">
        <v>310</v>
      </c>
      <c r="J138">
        <v>24</v>
      </c>
      <c r="K138">
        <v>191</v>
      </c>
      <c r="L138">
        <v>513</v>
      </c>
      <c r="M138">
        <v>982</v>
      </c>
      <c r="N138">
        <v>64</v>
      </c>
      <c r="O138">
        <v>40</v>
      </c>
    </row>
    <row r="139" spans="1:15" x14ac:dyDescent="0.25">
      <c r="A139">
        <v>2004</v>
      </c>
      <c r="B139" t="s">
        <v>19</v>
      </c>
      <c r="C139" t="s">
        <v>41</v>
      </c>
      <c r="D139">
        <v>162</v>
      </c>
      <c r="E139">
        <v>635</v>
      </c>
      <c r="F139">
        <v>5474</v>
      </c>
      <c r="G139">
        <v>1361</v>
      </c>
      <c r="H139">
        <f t="shared" si="2"/>
        <v>907</v>
      </c>
      <c r="I139">
        <v>276</v>
      </c>
      <c r="J139">
        <v>27</v>
      </c>
      <c r="K139">
        <v>151</v>
      </c>
      <c r="L139">
        <v>496</v>
      </c>
      <c r="M139">
        <v>925</v>
      </c>
      <c r="N139">
        <v>35</v>
      </c>
      <c r="O139">
        <v>33</v>
      </c>
    </row>
    <row r="140" spans="1:15" x14ac:dyDescent="0.25">
      <c r="A140">
        <v>2004</v>
      </c>
      <c r="B140" t="s">
        <v>27</v>
      </c>
      <c r="C140" t="s">
        <v>32</v>
      </c>
      <c r="D140">
        <v>162</v>
      </c>
      <c r="E140">
        <v>897</v>
      </c>
      <c r="F140">
        <v>5527</v>
      </c>
      <c r="G140">
        <v>1483</v>
      </c>
      <c r="H140">
        <f t="shared" si="2"/>
        <v>940</v>
      </c>
      <c r="I140">
        <v>281</v>
      </c>
      <c r="J140">
        <v>20</v>
      </c>
      <c r="K140">
        <v>242</v>
      </c>
      <c r="L140">
        <v>670</v>
      </c>
      <c r="M140">
        <v>982</v>
      </c>
      <c r="N140">
        <v>80</v>
      </c>
      <c r="O140">
        <v>50</v>
      </c>
    </row>
    <row r="141" spans="1:15" x14ac:dyDescent="0.25">
      <c r="A141">
        <v>2004</v>
      </c>
      <c r="B141" t="s">
        <v>19</v>
      </c>
      <c r="C141" t="s">
        <v>40</v>
      </c>
      <c r="D141">
        <v>162</v>
      </c>
      <c r="E141">
        <v>684</v>
      </c>
      <c r="F141">
        <v>5532</v>
      </c>
      <c r="G141">
        <v>1376</v>
      </c>
      <c r="H141">
        <f t="shared" si="2"/>
        <v>882</v>
      </c>
      <c r="I141">
        <v>289</v>
      </c>
      <c r="J141">
        <v>20</v>
      </c>
      <c r="K141">
        <v>185</v>
      </c>
      <c r="L141">
        <v>512</v>
      </c>
      <c r="M141">
        <v>1159</v>
      </c>
      <c r="N141">
        <v>61</v>
      </c>
      <c r="O141">
        <v>34</v>
      </c>
    </row>
    <row r="142" spans="1:15" x14ac:dyDescent="0.25">
      <c r="A142">
        <v>2004</v>
      </c>
      <c r="B142" t="s">
        <v>27</v>
      </c>
      <c r="C142" t="s">
        <v>30</v>
      </c>
      <c r="D142">
        <v>162</v>
      </c>
      <c r="E142">
        <v>793</v>
      </c>
      <c r="F142">
        <v>5728</v>
      </c>
      <c r="G142">
        <v>1545</v>
      </c>
      <c r="H142">
        <f t="shared" si="2"/>
        <v>1005</v>
      </c>
      <c r="I142">
        <v>336</v>
      </c>
      <c r="J142">
        <v>15</v>
      </c>
      <c r="K142">
        <v>189</v>
      </c>
      <c r="L142">
        <v>608</v>
      </c>
      <c r="M142">
        <v>1061</v>
      </c>
      <c r="N142">
        <v>55</v>
      </c>
      <c r="O142">
        <v>43</v>
      </c>
    </row>
    <row r="143" spans="1:15" x14ac:dyDescent="0.25">
      <c r="A143">
        <v>2004</v>
      </c>
      <c r="B143" t="s">
        <v>19</v>
      </c>
      <c r="C143" t="s">
        <v>17</v>
      </c>
      <c r="D143">
        <v>162</v>
      </c>
      <c r="E143">
        <v>840</v>
      </c>
      <c r="F143">
        <v>5643</v>
      </c>
      <c r="G143">
        <v>1505</v>
      </c>
      <c r="H143">
        <f t="shared" si="2"/>
        <v>964</v>
      </c>
      <c r="I143">
        <v>303</v>
      </c>
      <c r="J143">
        <v>23</v>
      </c>
      <c r="K143">
        <v>215</v>
      </c>
      <c r="L143">
        <v>645</v>
      </c>
      <c r="M143">
        <v>1133</v>
      </c>
      <c r="N143">
        <v>58</v>
      </c>
      <c r="O143">
        <v>46</v>
      </c>
    </row>
    <row r="144" spans="1:15" x14ac:dyDescent="0.25">
      <c r="A144">
        <v>2004</v>
      </c>
      <c r="B144" t="s">
        <v>19</v>
      </c>
      <c r="C144" t="s">
        <v>23</v>
      </c>
      <c r="D144">
        <v>161</v>
      </c>
      <c r="E144">
        <v>680</v>
      </c>
      <c r="F144">
        <v>5483</v>
      </c>
      <c r="G144">
        <v>1428</v>
      </c>
      <c r="H144">
        <f t="shared" si="2"/>
        <v>980</v>
      </c>
      <c r="I144">
        <v>267</v>
      </c>
      <c r="J144">
        <v>39</v>
      </c>
      <c r="K144">
        <v>142</v>
      </c>
      <c r="L144">
        <v>415</v>
      </c>
      <c r="M144">
        <v>1066</v>
      </c>
      <c r="N144">
        <v>95</v>
      </c>
      <c r="O144">
        <v>42</v>
      </c>
    </row>
    <row r="145" spans="1:15" x14ac:dyDescent="0.25">
      <c r="A145">
        <v>2004</v>
      </c>
      <c r="B145" t="s">
        <v>19</v>
      </c>
      <c r="C145" t="s">
        <v>42</v>
      </c>
      <c r="D145">
        <v>162</v>
      </c>
      <c r="E145">
        <v>768</v>
      </c>
      <c r="F145">
        <v>5573</v>
      </c>
      <c r="G145">
        <v>1521</v>
      </c>
      <c r="H145">
        <f t="shared" si="2"/>
        <v>1046</v>
      </c>
      <c r="I145">
        <v>304</v>
      </c>
      <c r="J145">
        <v>32</v>
      </c>
      <c r="K145">
        <v>139</v>
      </c>
      <c r="L145">
        <v>566</v>
      </c>
      <c r="M145">
        <v>910</v>
      </c>
      <c r="N145">
        <v>56</v>
      </c>
      <c r="O145">
        <v>66</v>
      </c>
    </row>
    <row r="146" spans="1:15" x14ac:dyDescent="0.25">
      <c r="A146">
        <v>2004</v>
      </c>
      <c r="B146" t="s">
        <v>27</v>
      </c>
      <c r="C146" t="s">
        <v>43</v>
      </c>
      <c r="D146">
        <v>162</v>
      </c>
      <c r="E146">
        <v>698</v>
      </c>
      <c r="F146">
        <v>5722</v>
      </c>
      <c r="G146">
        <v>1544</v>
      </c>
      <c r="H146">
        <f t="shared" si="2"/>
        <v>1112</v>
      </c>
      <c r="I146">
        <v>276</v>
      </c>
      <c r="J146">
        <v>20</v>
      </c>
      <c r="K146">
        <v>136</v>
      </c>
      <c r="L146">
        <v>492</v>
      </c>
      <c r="M146">
        <v>1058</v>
      </c>
      <c r="N146">
        <v>54</v>
      </c>
      <c r="O146">
        <v>48</v>
      </c>
    </row>
    <row r="147" spans="1:15" x14ac:dyDescent="0.25">
      <c r="A147">
        <v>2004</v>
      </c>
      <c r="B147" t="s">
        <v>19</v>
      </c>
      <c r="C147" t="s">
        <v>35</v>
      </c>
      <c r="D147">
        <v>162</v>
      </c>
      <c r="E147">
        <v>850</v>
      </c>
      <c r="F147">
        <v>5546</v>
      </c>
      <c r="G147">
        <v>1500</v>
      </c>
      <c r="H147">
        <f t="shared" si="2"/>
        <v>970</v>
      </c>
      <c r="I147">
        <v>314</v>
      </c>
      <c r="J147">
        <v>33</v>
      </c>
      <c r="K147">
        <v>183</v>
      </c>
      <c r="L147">
        <v>705</v>
      </c>
      <c r="M147">
        <v>874</v>
      </c>
      <c r="N147">
        <v>72</v>
      </c>
      <c r="O147">
        <v>51</v>
      </c>
    </row>
    <row r="148" spans="1:15" x14ac:dyDescent="0.25">
      <c r="A148">
        <v>2004</v>
      </c>
      <c r="B148" t="s">
        <v>19</v>
      </c>
      <c r="C148" t="s">
        <v>26</v>
      </c>
      <c r="D148">
        <v>162</v>
      </c>
      <c r="E148">
        <v>855</v>
      </c>
      <c r="F148">
        <v>5555</v>
      </c>
      <c r="G148">
        <v>1544</v>
      </c>
      <c r="H148">
        <f t="shared" si="2"/>
        <v>987</v>
      </c>
      <c r="I148">
        <v>319</v>
      </c>
      <c r="J148">
        <v>24</v>
      </c>
      <c r="K148">
        <v>214</v>
      </c>
      <c r="L148">
        <v>548</v>
      </c>
      <c r="M148">
        <v>1085</v>
      </c>
      <c r="N148">
        <v>51</v>
      </c>
      <c r="O148">
        <v>70</v>
      </c>
    </row>
    <row r="149" spans="1:15" x14ac:dyDescent="0.25">
      <c r="A149">
        <v>2004</v>
      </c>
      <c r="B149" t="s">
        <v>27</v>
      </c>
      <c r="C149" t="s">
        <v>46</v>
      </c>
      <c r="D149">
        <v>161</v>
      </c>
      <c r="E149">
        <v>714</v>
      </c>
      <c r="F149">
        <v>5483</v>
      </c>
      <c r="G149">
        <v>1416</v>
      </c>
      <c r="H149">
        <f t="shared" si="2"/>
        <v>947</v>
      </c>
      <c r="I149">
        <v>278</v>
      </c>
      <c r="J149">
        <v>46</v>
      </c>
      <c r="K149">
        <v>145</v>
      </c>
      <c r="L149">
        <v>469</v>
      </c>
      <c r="M149">
        <v>944</v>
      </c>
      <c r="N149">
        <v>55</v>
      </c>
      <c r="O149">
        <v>56</v>
      </c>
    </row>
    <row r="150" spans="1:15" x14ac:dyDescent="0.25">
      <c r="A150">
        <v>2004</v>
      </c>
      <c r="B150" t="s">
        <v>27</v>
      </c>
      <c r="C150" t="s">
        <v>38</v>
      </c>
      <c r="D150">
        <v>162</v>
      </c>
      <c r="E150">
        <v>860</v>
      </c>
      <c r="F150">
        <v>5615</v>
      </c>
      <c r="G150">
        <v>1492</v>
      </c>
      <c r="H150">
        <f t="shared" si="2"/>
        <v>908</v>
      </c>
      <c r="I150">
        <v>323</v>
      </c>
      <c r="J150">
        <v>34</v>
      </c>
      <c r="K150">
        <v>227</v>
      </c>
      <c r="L150">
        <v>500</v>
      </c>
      <c r="M150">
        <v>1099</v>
      </c>
      <c r="N150">
        <v>61</v>
      </c>
      <c r="O150">
        <v>57</v>
      </c>
    </row>
    <row r="151" spans="1:15" x14ac:dyDescent="0.25">
      <c r="A151">
        <v>2004</v>
      </c>
      <c r="B151" t="s">
        <v>27</v>
      </c>
      <c r="C151" t="s">
        <v>44</v>
      </c>
      <c r="D151">
        <v>161</v>
      </c>
      <c r="E151">
        <v>719</v>
      </c>
      <c r="F151">
        <v>5531</v>
      </c>
      <c r="G151">
        <v>1438</v>
      </c>
      <c r="H151">
        <f t="shared" si="2"/>
        <v>969</v>
      </c>
      <c r="I151">
        <v>290</v>
      </c>
      <c r="J151">
        <v>34</v>
      </c>
      <c r="K151">
        <v>145</v>
      </c>
      <c r="L151">
        <v>513</v>
      </c>
      <c r="M151">
        <v>1083</v>
      </c>
      <c r="N151">
        <v>71</v>
      </c>
      <c r="O151">
        <v>42</v>
      </c>
    </row>
    <row r="152" spans="1:15" x14ac:dyDescent="0.25">
      <c r="A152">
        <v>2005</v>
      </c>
      <c r="B152" t="s">
        <v>27</v>
      </c>
      <c r="C152" t="s">
        <v>28</v>
      </c>
      <c r="D152">
        <v>162</v>
      </c>
      <c r="E152">
        <v>741</v>
      </c>
      <c r="F152">
        <v>5529</v>
      </c>
      <c r="G152">
        <v>1450</v>
      </c>
      <c r="H152">
        <f t="shared" si="2"/>
        <v>974</v>
      </c>
      <c r="I152">
        <v>253</v>
      </c>
      <c r="J152">
        <v>23</v>
      </c>
      <c r="K152">
        <v>200</v>
      </c>
      <c r="L152">
        <v>435</v>
      </c>
      <c r="M152">
        <v>1002</v>
      </c>
      <c r="N152">
        <v>79</v>
      </c>
      <c r="O152">
        <v>49</v>
      </c>
    </row>
    <row r="153" spans="1:15" x14ac:dyDescent="0.25">
      <c r="A153">
        <v>2005</v>
      </c>
      <c r="B153" t="s">
        <v>27</v>
      </c>
      <c r="C153" t="s">
        <v>15</v>
      </c>
      <c r="D153">
        <v>162</v>
      </c>
      <c r="E153">
        <v>790</v>
      </c>
      <c r="F153">
        <v>5609</v>
      </c>
      <c r="G153">
        <v>1522</v>
      </c>
      <c r="H153">
        <f t="shared" si="2"/>
        <v>948</v>
      </c>
      <c r="I153">
        <v>337</v>
      </c>
      <c r="J153">
        <v>30</v>
      </c>
      <c r="K153">
        <v>207</v>
      </c>
      <c r="L153">
        <v>503</v>
      </c>
      <c r="M153">
        <v>1093</v>
      </c>
      <c r="N153">
        <v>54</v>
      </c>
      <c r="O153">
        <v>50</v>
      </c>
    </row>
    <row r="154" spans="1:15" x14ac:dyDescent="0.25">
      <c r="A154">
        <v>2005</v>
      </c>
      <c r="B154" t="s">
        <v>27</v>
      </c>
      <c r="C154" t="s">
        <v>31</v>
      </c>
      <c r="D154">
        <v>162</v>
      </c>
      <c r="E154">
        <v>688</v>
      </c>
      <c r="F154">
        <v>5564</v>
      </c>
      <c r="G154">
        <v>1441</v>
      </c>
      <c r="H154">
        <f t="shared" si="2"/>
        <v>1006</v>
      </c>
      <c r="I154">
        <v>269</v>
      </c>
      <c r="J154">
        <v>32</v>
      </c>
      <c r="K154">
        <v>134</v>
      </c>
      <c r="L154">
        <v>485</v>
      </c>
      <c r="M154">
        <v>978</v>
      </c>
      <c r="N154">
        <v>59</v>
      </c>
      <c r="O154">
        <v>42</v>
      </c>
    </row>
    <row r="155" spans="1:15" x14ac:dyDescent="0.25">
      <c r="A155">
        <v>2005</v>
      </c>
      <c r="B155" t="s">
        <v>27</v>
      </c>
      <c r="C155" t="s">
        <v>29</v>
      </c>
      <c r="D155">
        <v>162</v>
      </c>
      <c r="E155">
        <v>723</v>
      </c>
      <c r="F155">
        <v>5602</v>
      </c>
      <c r="G155">
        <v>1521</v>
      </c>
      <c r="H155">
        <f t="shared" si="2"/>
        <v>1025</v>
      </c>
      <c r="I155">
        <v>283</v>
      </c>
      <c r="J155">
        <v>45</v>
      </c>
      <c r="K155">
        <v>168</v>
      </c>
      <c r="L155">
        <v>384</v>
      </c>
      <c r="M155">
        <v>1038</v>
      </c>
      <c r="N155">
        <v>53</v>
      </c>
      <c r="O155">
        <v>52</v>
      </c>
    </row>
    <row r="156" spans="1:15" x14ac:dyDescent="0.25">
      <c r="A156">
        <v>2005</v>
      </c>
      <c r="B156" t="s">
        <v>27</v>
      </c>
      <c r="C156" t="s">
        <v>33</v>
      </c>
      <c r="D156">
        <v>162</v>
      </c>
      <c r="E156">
        <v>701</v>
      </c>
      <c r="F156">
        <v>5503</v>
      </c>
      <c r="G156">
        <v>1445</v>
      </c>
      <c r="H156">
        <f t="shared" si="2"/>
        <v>996</v>
      </c>
      <c r="I156">
        <v>289</v>
      </c>
      <c r="J156">
        <v>34</v>
      </c>
      <c r="K156">
        <v>126</v>
      </c>
      <c r="L156">
        <v>424</v>
      </c>
      <c r="M156">
        <v>1008</v>
      </c>
      <c r="N156">
        <v>63</v>
      </c>
      <c r="O156">
        <v>50</v>
      </c>
    </row>
    <row r="157" spans="1:15" x14ac:dyDescent="0.25">
      <c r="A157">
        <v>2005</v>
      </c>
      <c r="B157" t="s">
        <v>27</v>
      </c>
      <c r="C157" t="s">
        <v>32</v>
      </c>
      <c r="D157">
        <v>162</v>
      </c>
      <c r="E157">
        <v>886</v>
      </c>
      <c r="F157">
        <v>5624</v>
      </c>
      <c r="G157">
        <v>1552</v>
      </c>
      <c r="H157">
        <f t="shared" si="2"/>
        <v>1048</v>
      </c>
      <c r="I157">
        <v>259</v>
      </c>
      <c r="J157">
        <v>16</v>
      </c>
      <c r="K157">
        <v>229</v>
      </c>
      <c r="L157">
        <v>637</v>
      </c>
      <c r="M157">
        <v>989</v>
      </c>
      <c r="N157">
        <v>73</v>
      </c>
      <c r="O157">
        <v>43</v>
      </c>
    </row>
    <row r="158" spans="1:15" x14ac:dyDescent="0.25">
      <c r="A158">
        <v>2005</v>
      </c>
      <c r="B158" t="s">
        <v>27</v>
      </c>
      <c r="C158" t="s">
        <v>14</v>
      </c>
      <c r="D158">
        <v>162</v>
      </c>
      <c r="E158">
        <v>910</v>
      </c>
      <c r="F158">
        <v>5626</v>
      </c>
      <c r="G158">
        <v>1579</v>
      </c>
      <c r="H158">
        <f t="shared" si="2"/>
        <v>1020</v>
      </c>
      <c r="I158">
        <v>339</v>
      </c>
      <c r="J158">
        <v>21</v>
      </c>
      <c r="K158">
        <v>199</v>
      </c>
      <c r="L158">
        <v>653</v>
      </c>
      <c r="M158">
        <v>1044</v>
      </c>
      <c r="N158">
        <v>47</v>
      </c>
      <c r="O158">
        <v>63</v>
      </c>
    </row>
    <row r="159" spans="1:15" x14ac:dyDescent="0.25">
      <c r="A159">
        <v>2005</v>
      </c>
      <c r="B159" t="s">
        <v>27</v>
      </c>
      <c r="C159" t="s">
        <v>44</v>
      </c>
      <c r="D159">
        <v>162</v>
      </c>
      <c r="E159">
        <v>775</v>
      </c>
      <c r="F159">
        <v>5581</v>
      </c>
      <c r="G159">
        <v>1480</v>
      </c>
      <c r="H159">
        <f t="shared" si="2"/>
        <v>998</v>
      </c>
      <c r="I159">
        <v>307</v>
      </c>
      <c r="J159">
        <v>39</v>
      </c>
      <c r="K159">
        <v>136</v>
      </c>
      <c r="L159">
        <v>486</v>
      </c>
      <c r="M159">
        <v>955</v>
      </c>
      <c r="N159">
        <v>89</v>
      </c>
      <c r="O159">
        <v>56</v>
      </c>
    </row>
    <row r="160" spans="1:15" x14ac:dyDescent="0.25">
      <c r="A160">
        <v>2005</v>
      </c>
      <c r="B160" t="s">
        <v>27</v>
      </c>
      <c r="C160" t="s">
        <v>16</v>
      </c>
      <c r="D160">
        <v>162</v>
      </c>
      <c r="E160">
        <v>729</v>
      </c>
      <c r="F160">
        <v>5551</v>
      </c>
      <c r="G160">
        <v>1492</v>
      </c>
      <c r="H160">
        <f t="shared" si="2"/>
        <v>980</v>
      </c>
      <c r="I160">
        <v>296</v>
      </c>
      <c r="J160">
        <v>27</v>
      </c>
      <c r="K160">
        <v>189</v>
      </c>
      <c r="L160">
        <v>447</v>
      </c>
      <c r="M160">
        <v>902</v>
      </c>
      <c r="N160">
        <v>54</v>
      </c>
      <c r="O160">
        <v>42</v>
      </c>
    </row>
    <row r="161" spans="1:15" x14ac:dyDescent="0.25">
      <c r="A161">
        <v>2005</v>
      </c>
      <c r="B161" t="s">
        <v>27</v>
      </c>
      <c r="C161" t="s">
        <v>46</v>
      </c>
      <c r="D161">
        <v>162</v>
      </c>
      <c r="E161">
        <v>750</v>
      </c>
      <c r="F161">
        <v>5552</v>
      </c>
      <c r="G161">
        <v>1519</v>
      </c>
      <c r="H161">
        <f t="shared" si="2"/>
        <v>1033</v>
      </c>
      <c r="I161">
        <v>289</v>
      </c>
      <c r="J161">
        <v>40</v>
      </c>
      <c r="K161">
        <v>157</v>
      </c>
      <c r="L161">
        <v>412</v>
      </c>
      <c r="M161">
        <v>990</v>
      </c>
      <c r="N161">
        <v>69</v>
      </c>
      <c r="O161">
        <v>51</v>
      </c>
    </row>
    <row r="162" spans="1:15" x14ac:dyDescent="0.25">
      <c r="A162">
        <v>2005</v>
      </c>
      <c r="B162" t="s">
        <v>27</v>
      </c>
      <c r="C162" t="s">
        <v>36</v>
      </c>
      <c r="D162">
        <v>162</v>
      </c>
      <c r="E162">
        <v>761</v>
      </c>
      <c r="F162">
        <v>5624</v>
      </c>
      <c r="G162">
        <v>1520</v>
      </c>
      <c r="H162">
        <f t="shared" si="2"/>
        <v>1065</v>
      </c>
      <c r="I162">
        <v>278</v>
      </c>
      <c r="J162">
        <v>30</v>
      </c>
      <c r="K162">
        <v>147</v>
      </c>
      <c r="L162">
        <v>447</v>
      </c>
      <c r="M162">
        <v>848</v>
      </c>
      <c r="N162">
        <v>29</v>
      </c>
      <c r="O162">
        <v>39</v>
      </c>
    </row>
    <row r="163" spans="1:15" x14ac:dyDescent="0.25">
      <c r="A163">
        <v>2005</v>
      </c>
      <c r="B163" t="s">
        <v>27</v>
      </c>
      <c r="C163" t="s">
        <v>30</v>
      </c>
      <c r="D163">
        <v>162</v>
      </c>
      <c r="E163">
        <v>772</v>
      </c>
      <c r="F163">
        <v>5627</v>
      </c>
      <c r="G163">
        <v>1476</v>
      </c>
      <c r="H163">
        <f t="shared" si="2"/>
        <v>991</v>
      </c>
      <c r="I163">
        <v>310</v>
      </c>
      <c r="J163">
        <v>20</v>
      </c>
      <c r="K163">
        <v>155</v>
      </c>
      <c r="L163">
        <v>537</v>
      </c>
      <c r="M163">
        <v>819</v>
      </c>
      <c r="N163">
        <v>52</v>
      </c>
      <c r="O163">
        <v>40</v>
      </c>
    </row>
    <row r="164" spans="1:15" x14ac:dyDescent="0.25">
      <c r="A164">
        <v>2005</v>
      </c>
      <c r="B164" t="s">
        <v>27</v>
      </c>
      <c r="C164" t="s">
        <v>38</v>
      </c>
      <c r="D164">
        <v>162</v>
      </c>
      <c r="E164">
        <v>865</v>
      </c>
      <c r="F164">
        <v>5716</v>
      </c>
      <c r="G164">
        <v>1528</v>
      </c>
      <c r="H164">
        <f t="shared" si="2"/>
        <v>928</v>
      </c>
      <c r="I164">
        <v>311</v>
      </c>
      <c r="J164">
        <v>29</v>
      </c>
      <c r="K164">
        <v>260</v>
      </c>
      <c r="L164">
        <v>495</v>
      </c>
      <c r="M164">
        <v>1112</v>
      </c>
      <c r="N164">
        <v>48</v>
      </c>
      <c r="O164">
        <v>32</v>
      </c>
    </row>
    <row r="165" spans="1:15" x14ac:dyDescent="0.25">
      <c r="A165">
        <v>2005</v>
      </c>
      <c r="B165" t="s">
        <v>27</v>
      </c>
      <c r="C165" t="s">
        <v>43</v>
      </c>
      <c r="D165">
        <v>162</v>
      </c>
      <c r="E165">
        <v>699</v>
      </c>
      <c r="F165">
        <v>5507</v>
      </c>
      <c r="G165">
        <v>1408</v>
      </c>
      <c r="H165">
        <f t="shared" si="2"/>
        <v>955</v>
      </c>
      <c r="I165">
        <v>289</v>
      </c>
      <c r="J165">
        <v>34</v>
      </c>
      <c r="K165">
        <v>130</v>
      </c>
      <c r="L165">
        <v>466</v>
      </c>
      <c r="M165">
        <v>986</v>
      </c>
      <c r="N165">
        <v>48</v>
      </c>
      <c r="O165">
        <v>37</v>
      </c>
    </row>
    <row r="166" spans="1:15" x14ac:dyDescent="0.25">
      <c r="A166">
        <v>2005</v>
      </c>
      <c r="B166" t="s">
        <v>19</v>
      </c>
      <c r="C166" t="s">
        <v>26</v>
      </c>
      <c r="D166">
        <v>162</v>
      </c>
      <c r="E166">
        <v>805</v>
      </c>
      <c r="F166">
        <v>5538</v>
      </c>
      <c r="G166">
        <v>1494</v>
      </c>
      <c r="H166">
        <f t="shared" si="2"/>
        <v>1011</v>
      </c>
      <c r="I166">
        <v>287</v>
      </c>
      <c r="J166">
        <v>26</v>
      </c>
      <c r="K166">
        <v>170</v>
      </c>
      <c r="L166">
        <v>534</v>
      </c>
      <c r="M166">
        <v>947</v>
      </c>
      <c r="N166">
        <v>62</v>
      </c>
      <c r="O166">
        <v>35</v>
      </c>
    </row>
    <row r="167" spans="1:15" x14ac:dyDescent="0.25">
      <c r="A167">
        <v>2005</v>
      </c>
      <c r="B167" t="s">
        <v>19</v>
      </c>
      <c r="C167" t="s">
        <v>39</v>
      </c>
      <c r="D167">
        <v>163</v>
      </c>
      <c r="E167">
        <v>693</v>
      </c>
      <c r="F167">
        <v>5462</v>
      </c>
      <c r="G167">
        <v>1400</v>
      </c>
      <c r="H167">
        <f t="shared" si="2"/>
        <v>926</v>
      </c>
      <c r="I167">
        <v>281</v>
      </c>
      <c r="J167">
        <v>32</v>
      </c>
      <c r="K167">
        <v>161</v>
      </c>
      <c r="L167">
        <v>481</v>
      </c>
      <c r="M167">
        <v>1037</v>
      </c>
      <c r="N167">
        <v>72</v>
      </c>
      <c r="O167">
        <v>42</v>
      </c>
    </row>
    <row r="168" spans="1:15" x14ac:dyDescent="0.25">
      <c r="A168">
        <v>2005</v>
      </c>
      <c r="B168" t="s">
        <v>19</v>
      </c>
      <c r="C168" t="s">
        <v>25</v>
      </c>
      <c r="D168">
        <v>162</v>
      </c>
      <c r="E168">
        <v>726</v>
      </c>
      <c r="F168">
        <v>5448</v>
      </c>
      <c r="G168">
        <v>1413</v>
      </c>
      <c r="H168">
        <f t="shared" si="2"/>
        <v>892</v>
      </c>
      <c r="I168">
        <v>327</v>
      </c>
      <c r="J168">
        <v>19</v>
      </c>
      <c r="K168">
        <v>175</v>
      </c>
      <c r="L168">
        <v>531</v>
      </c>
      <c r="M168">
        <v>1162</v>
      </c>
      <c r="N168">
        <v>73</v>
      </c>
      <c r="O168">
        <v>38</v>
      </c>
    </row>
    <row r="169" spans="1:15" x14ac:dyDescent="0.25">
      <c r="A169">
        <v>2005</v>
      </c>
      <c r="B169" t="s">
        <v>19</v>
      </c>
      <c r="C169" t="s">
        <v>21</v>
      </c>
      <c r="D169">
        <v>162</v>
      </c>
      <c r="E169">
        <v>703</v>
      </c>
      <c r="F169">
        <v>5584</v>
      </c>
      <c r="G169">
        <v>1506</v>
      </c>
      <c r="H169">
        <f t="shared" si="2"/>
        <v>966</v>
      </c>
      <c r="I169">
        <v>323</v>
      </c>
      <c r="J169">
        <v>23</v>
      </c>
      <c r="K169">
        <v>194</v>
      </c>
      <c r="L169">
        <v>419</v>
      </c>
      <c r="M169">
        <v>920</v>
      </c>
      <c r="N169">
        <v>50</v>
      </c>
      <c r="O169">
        <v>37</v>
      </c>
    </row>
    <row r="170" spans="1:15" x14ac:dyDescent="0.25">
      <c r="A170">
        <v>2005</v>
      </c>
      <c r="B170" t="s">
        <v>19</v>
      </c>
      <c r="C170" t="s">
        <v>22</v>
      </c>
      <c r="D170">
        <v>163</v>
      </c>
      <c r="E170">
        <v>820</v>
      </c>
      <c r="F170">
        <v>5565</v>
      </c>
      <c r="G170">
        <v>1453</v>
      </c>
      <c r="H170">
        <f t="shared" si="2"/>
        <v>881</v>
      </c>
      <c r="I170">
        <v>335</v>
      </c>
      <c r="J170">
        <v>15</v>
      </c>
      <c r="K170">
        <v>222</v>
      </c>
      <c r="L170">
        <v>611</v>
      </c>
      <c r="M170">
        <v>1303</v>
      </c>
      <c r="N170">
        <v>62</v>
      </c>
      <c r="O170">
        <v>39</v>
      </c>
    </row>
    <row r="171" spans="1:15" x14ac:dyDescent="0.25">
      <c r="A171">
        <v>2005</v>
      </c>
      <c r="B171" t="s">
        <v>19</v>
      </c>
      <c r="C171" t="s">
        <v>23</v>
      </c>
      <c r="D171">
        <v>162</v>
      </c>
      <c r="E171">
        <v>680</v>
      </c>
      <c r="F171">
        <v>5573</v>
      </c>
      <c r="G171">
        <v>1445</v>
      </c>
      <c r="H171">
        <f t="shared" si="2"/>
        <v>976</v>
      </c>
      <c r="I171">
        <v>292</v>
      </c>
      <c r="J171">
        <v>38</v>
      </c>
      <c r="K171">
        <v>139</v>
      </c>
      <c r="L171">
        <v>471</v>
      </c>
      <c r="M171">
        <v>1092</v>
      </c>
      <c r="N171">
        <v>72</v>
      </c>
      <c r="O171">
        <v>49</v>
      </c>
    </row>
    <row r="172" spans="1:15" x14ac:dyDescent="0.25">
      <c r="A172">
        <v>2005</v>
      </c>
      <c r="B172" t="s">
        <v>19</v>
      </c>
      <c r="C172" t="s">
        <v>20</v>
      </c>
      <c r="D172">
        <v>162</v>
      </c>
      <c r="E172">
        <v>769</v>
      </c>
      <c r="F172">
        <v>5486</v>
      </c>
      <c r="G172">
        <v>1453</v>
      </c>
      <c r="H172">
        <f t="shared" si="2"/>
        <v>924</v>
      </c>
      <c r="I172">
        <v>308</v>
      </c>
      <c r="J172">
        <v>37</v>
      </c>
      <c r="K172">
        <v>184</v>
      </c>
      <c r="L172">
        <v>534</v>
      </c>
      <c r="M172">
        <v>1084</v>
      </c>
      <c r="N172">
        <v>45</v>
      </c>
      <c r="O172">
        <v>46</v>
      </c>
    </row>
    <row r="173" spans="1:15" x14ac:dyDescent="0.25">
      <c r="A173">
        <v>2005</v>
      </c>
      <c r="B173" t="s">
        <v>19</v>
      </c>
      <c r="C173" t="s">
        <v>17</v>
      </c>
      <c r="D173">
        <v>162</v>
      </c>
      <c r="E173">
        <v>807</v>
      </c>
      <c r="F173">
        <v>5542</v>
      </c>
      <c r="G173">
        <v>1494</v>
      </c>
      <c r="H173">
        <f t="shared" si="2"/>
        <v>1010</v>
      </c>
      <c r="I173">
        <v>282</v>
      </c>
      <c r="J173">
        <v>35</v>
      </c>
      <c r="K173">
        <v>167</v>
      </c>
      <c r="L173">
        <v>639</v>
      </c>
      <c r="M173">
        <v>1083</v>
      </c>
      <c r="N173">
        <v>56</v>
      </c>
      <c r="O173">
        <v>46</v>
      </c>
    </row>
    <row r="174" spans="1:15" x14ac:dyDescent="0.25">
      <c r="A174">
        <v>2005</v>
      </c>
      <c r="B174" t="s">
        <v>19</v>
      </c>
      <c r="C174" t="s">
        <v>45</v>
      </c>
      <c r="D174">
        <v>162</v>
      </c>
      <c r="E174">
        <v>717</v>
      </c>
      <c r="F174">
        <v>5502</v>
      </c>
      <c r="G174">
        <v>1499</v>
      </c>
      <c r="H174">
        <f t="shared" si="2"/>
        <v>1033</v>
      </c>
      <c r="I174">
        <v>306</v>
      </c>
      <c r="J174">
        <v>32</v>
      </c>
      <c r="K174">
        <v>128</v>
      </c>
      <c r="L174">
        <v>512</v>
      </c>
      <c r="M174">
        <v>918</v>
      </c>
      <c r="N174">
        <v>67</v>
      </c>
      <c r="O174">
        <v>50</v>
      </c>
    </row>
    <row r="175" spans="1:15" x14ac:dyDescent="0.25">
      <c r="A175">
        <v>2005</v>
      </c>
      <c r="B175" t="s">
        <v>19</v>
      </c>
      <c r="C175" t="s">
        <v>40</v>
      </c>
      <c r="D175">
        <v>162</v>
      </c>
      <c r="E175">
        <v>722</v>
      </c>
      <c r="F175">
        <v>5505</v>
      </c>
      <c r="G175">
        <v>1421</v>
      </c>
      <c r="H175">
        <f t="shared" si="2"/>
        <v>935</v>
      </c>
      <c r="I175">
        <v>279</v>
      </c>
      <c r="J175">
        <v>32</v>
      </c>
      <c r="K175">
        <v>175</v>
      </c>
      <c r="L175">
        <v>486</v>
      </c>
      <c r="M175">
        <v>1075</v>
      </c>
      <c r="N175">
        <v>48</v>
      </c>
      <c r="O175">
        <v>38</v>
      </c>
    </row>
    <row r="176" spans="1:15" x14ac:dyDescent="0.25">
      <c r="A176">
        <v>2005</v>
      </c>
      <c r="B176" t="s">
        <v>19</v>
      </c>
      <c r="C176" t="s">
        <v>18</v>
      </c>
      <c r="D176">
        <v>162</v>
      </c>
      <c r="E176">
        <v>639</v>
      </c>
      <c r="F176">
        <v>5426</v>
      </c>
      <c r="G176">
        <v>1367</v>
      </c>
      <c r="H176">
        <f t="shared" si="2"/>
        <v>907</v>
      </c>
      <c r="I176">
        <v>311</v>
      </c>
      <c r="J176">
        <v>32</v>
      </c>
      <c r="K176">
        <v>117</v>
      </c>
      <c r="L176">
        <v>491</v>
      </c>
      <c r="M176">
        <v>1090</v>
      </c>
      <c r="N176">
        <v>89</v>
      </c>
      <c r="O176">
        <v>45</v>
      </c>
    </row>
    <row r="177" spans="1:15" x14ac:dyDescent="0.25">
      <c r="A177">
        <v>2005</v>
      </c>
      <c r="B177" t="s">
        <v>19</v>
      </c>
      <c r="C177" t="s">
        <v>42</v>
      </c>
      <c r="D177">
        <v>162</v>
      </c>
      <c r="E177">
        <v>684</v>
      </c>
      <c r="F177">
        <v>5502</v>
      </c>
      <c r="G177">
        <v>1416</v>
      </c>
      <c r="H177">
        <f t="shared" si="2"/>
        <v>978</v>
      </c>
      <c r="I177">
        <v>269</v>
      </c>
      <c r="J177">
        <v>39</v>
      </c>
      <c r="K177">
        <v>130</v>
      </c>
      <c r="L177">
        <v>600</v>
      </c>
      <c r="M177">
        <v>977</v>
      </c>
      <c r="N177">
        <v>49</v>
      </c>
      <c r="O177">
        <v>48</v>
      </c>
    </row>
    <row r="178" spans="1:15" x14ac:dyDescent="0.25">
      <c r="A178">
        <v>2005</v>
      </c>
      <c r="B178" t="s">
        <v>19</v>
      </c>
      <c r="C178" t="s">
        <v>47</v>
      </c>
      <c r="D178">
        <v>162</v>
      </c>
      <c r="E178">
        <v>696</v>
      </c>
      <c r="F178">
        <v>5550</v>
      </c>
      <c r="G178">
        <v>1419</v>
      </c>
      <c r="H178">
        <f t="shared" si="2"/>
        <v>910</v>
      </c>
      <c r="I178">
        <v>291</v>
      </c>
      <c r="J178">
        <v>27</v>
      </c>
      <c r="K178">
        <v>191</v>
      </c>
      <c r="L178">
        <v>606</v>
      </c>
      <c r="M178">
        <v>1094</v>
      </c>
      <c r="N178">
        <v>55</v>
      </c>
      <c r="O178">
        <v>45</v>
      </c>
    </row>
    <row r="179" spans="1:15" x14ac:dyDescent="0.25">
      <c r="A179">
        <v>2005</v>
      </c>
      <c r="B179" t="s">
        <v>19</v>
      </c>
      <c r="C179" t="s">
        <v>35</v>
      </c>
      <c r="D179">
        <v>162</v>
      </c>
      <c r="E179">
        <v>649</v>
      </c>
      <c r="F179">
        <v>5462</v>
      </c>
      <c r="G179">
        <v>1427</v>
      </c>
      <c r="H179">
        <f t="shared" si="2"/>
        <v>974</v>
      </c>
      <c r="I179">
        <v>299</v>
      </c>
      <c r="J179">
        <v>26</v>
      </c>
      <c r="K179">
        <v>128</v>
      </c>
      <c r="L179">
        <v>431</v>
      </c>
      <c r="M179">
        <v>901</v>
      </c>
      <c r="N179">
        <v>49</v>
      </c>
      <c r="O179">
        <v>44</v>
      </c>
    </row>
    <row r="180" spans="1:15" x14ac:dyDescent="0.25">
      <c r="A180">
        <v>2005</v>
      </c>
      <c r="B180" t="s">
        <v>19</v>
      </c>
      <c r="C180" t="s">
        <v>34</v>
      </c>
      <c r="D180">
        <v>162</v>
      </c>
      <c r="E180">
        <v>685</v>
      </c>
      <c r="F180">
        <v>5433</v>
      </c>
      <c r="G180">
        <v>1374</v>
      </c>
      <c r="H180">
        <f t="shared" si="2"/>
        <v>920</v>
      </c>
      <c r="I180">
        <v>284</v>
      </c>
      <c r="J180">
        <v>21</v>
      </c>
      <c r="K180">
        <v>149</v>
      </c>
      <c r="L180">
        <v>541</v>
      </c>
      <c r="M180">
        <v>1094</v>
      </c>
      <c r="N180">
        <v>67</v>
      </c>
      <c r="O180">
        <v>33</v>
      </c>
    </row>
    <row r="181" spans="1:15" x14ac:dyDescent="0.25">
      <c r="A181">
        <v>2005</v>
      </c>
      <c r="B181" t="s">
        <v>19</v>
      </c>
      <c r="C181" t="s">
        <v>24</v>
      </c>
      <c r="D181">
        <v>162</v>
      </c>
      <c r="E181">
        <v>740</v>
      </c>
      <c r="F181">
        <v>5542</v>
      </c>
      <c r="G181">
        <v>1477</v>
      </c>
      <c r="H181">
        <f t="shared" si="2"/>
        <v>1013</v>
      </c>
      <c r="I181">
        <v>280</v>
      </c>
      <c r="J181">
        <v>34</v>
      </c>
      <c r="K181">
        <v>150</v>
      </c>
      <c r="L181">
        <v>509</v>
      </c>
      <c r="M181">
        <v>1103</v>
      </c>
      <c r="N181">
        <v>64</v>
      </c>
      <c r="O181">
        <v>34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B87B-82AA-48B0-9FBC-2313C7B40352}">
  <sheetPr codeName="Sheet30">
    <pageSetUpPr fitToPage="1"/>
  </sheetPr>
  <dimension ref="A1:I22"/>
  <sheetViews>
    <sheetView workbookViewId="0">
      <selection activeCell="D4" sqref="D4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51</v>
      </c>
    </row>
    <row r="2" spans="1:9" ht="15.75" thickBot="1" x14ac:dyDescent="0.3"/>
    <row r="3" spans="1:9" x14ac:dyDescent="0.25">
      <c r="A3" s="32" t="s">
        <v>52</v>
      </c>
      <c r="B3" s="32"/>
    </row>
    <row r="4" spans="1:9" x14ac:dyDescent="0.25">
      <c r="A4" t="s">
        <v>53</v>
      </c>
      <c r="B4">
        <v>0.95377581075595863</v>
      </c>
      <c r="E4" t="s">
        <v>399</v>
      </c>
    </row>
    <row r="5" spans="1:9" x14ac:dyDescent="0.25">
      <c r="A5" t="s">
        <v>54</v>
      </c>
      <c r="B5">
        <v>0.90968829718318611</v>
      </c>
      <c r="E5" t="s">
        <v>400</v>
      </c>
    </row>
    <row r="6" spans="1:9" x14ac:dyDescent="0.25">
      <c r="A6" t="s">
        <v>55</v>
      </c>
      <c r="B6">
        <v>0.90747477505532304</v>
      </c>
      <c r="E6" t="s">
        <v>401</v>
      </c>
    </row>
    <row r="7" spans="1:9" x14ac:dyDescent="0.25">
      <c r="A7" t="s">
        <v>56</v>
      </c>
      <c r="B7">
        <v>24.432233066130127</v>
      </c>
    </row>
    <row r="8" spans="1:9" ht="15.75" thickBot="1" x14ac:dyDescent="0.3">
      <c r="A8" s="7" t="s">
        <v>57</v>
      </c>
      <c r="B8" s="7">
        <v>210</v>
      </c>
    </row>
    <row r="10" spans="1:9" ht="15.75" thickBot="1" x14ac:dyDescent="0.3">
      <c r="A10" t="s">
        <v>58</v>
      </c>
    </row>
    <row r="11" spans="1:9" x14ac:dyDescent="0.25">
      <c r="A11" s="33"/>
      <c r="B11" s="33" t="s">
        <v>63</v>
      </c>
      <c r="C11" s="33" t="s">
        <v>64</v>
      </c>
      <c r="D11" s="33" t="s">
        <v>65</v>
      </c>
      <c r="E11" s="33" t="s">
        <v>66</v>
      </c>
      <c r="F11" s="33" t="s">
        <v>67</v>
      </c>
    </row>
    <row r="12" spans="1:9" x14ac:dyDescent="0.25">
      <c r="A12" t="s">
        <v>59</v>
      </c>
      <c r="B12">
        <v>5</v>
      </c>
      <c r="C12">
        <v>1226605.9566681643</v>
      </c>
      <c r="D12">
        <v>245321.19133363286</v>
      </c>
      <c r="E12">
        <v>410.96869361834234</v>
      </c>
      <c r="F12">
        <v>2.0991985557408585E-104</v>
      </c>
    </row>
    <row r="13" spans="1:9" x14ac:dyDescent="0.25">
      <c r="A13" t="s">
        <v>60</v>
      </c>
      <c r="B13">
        <v>204</v>
      </c>
      <c r="C13">
        <v>121774.53856993128</v>
      </c>
      <c r="D13">
        <v>596.93401259770235</v>
      </c>
    </row>
    <row r="14" spans="1:9" ht="15.75" thickBot="1" x14ac:dyDescent="0.3">
      <c r="A14" s="7" t="s">
        <v>61</v>
      </c>
      <c r="B14" s="7">
        <v>209</v>
      </c>
      <c r="C14" s="7">
        <v>1348380.4952380955</v>
      </c>
      <c r="D14" s="7"/>
      <c r="E14" s="7"/>
      <c r="F14" s="7"/>
    </row>
    <row r="15" spans="1:9" ht="15.75" thickBot="1" x14ac:dyDescent="0.3"/>
    <row r="16" spans="1:9" x14ac:dyDescent="0.25">
      <c r="A16" s="33"/>
      <c r="B16" s="33" t="s">
        <v>68</v>
      </c>
      <c r="C16" s="33" t="s">
        <v>56</v>
      </c>
      <c r="D16" s="33" t="s">
        <v>69</v>
      </c>
      <c r="E16" s="33" t="s">
        <v>70</v>
      </c>
      <c r="F16" s="33" t="s">
        <v>71</v>
      </c>
      <c r="G16" s="33" t="s">
        <v>72</v>
      </c>
      <c r="H16" s="33" t="s">
        <v>73</v>
      </c>
      <c r="I16" s="33" t="s">
        <v>74</v>
      </c>
    </row>
    <row r="17" spans="1:9" x14ac:dyDescent="0.25">
      <c r="A17" t="s">
        <v>62</v>
      </c>
      <c r="B17">
        <v>-559.99707981370159</v>
      </c>
      <c r="C17">
        <v>35.521844890151698</v>
      </c>
      <c r="D17">
        <v>-15.764864734516047</v>
      </c>
      <c r="E17">
        <v>3.8120946827476358E-37</v>
      </c>
      <c r="F17">
        <v>-630.03411043907818</v>
      </c>
      <c r="G17">
        <v>-489.960049188325</v>
      </c>
      <c r="H17">
        <v>-630.03411043907818</v>
      </c>
      <c r="I17">
        <v>-489.960049188325</v>
      </c>
    </row>
    <row r="18" spans="1:9" x14ac:dyDescent="0.25">
      <c r="A18" t="s">
        <v>402</v>
      </c>
      <c r="B18">
        <v>0.63278553088950718</v>
      </c>
      <c r="C18">
        <v>3.0209403246884012E-2</v>
      </c>
      <c r="D18">
        <v>20.946641206981692</v>
      </c>
      <c r="E18">
        <v>9.765651961812785E-53</v>
      </c>
      <c r="F18">
        <v>0.57322283343054281</v>
      </c>
      <c r="G18">
        <v>0.69234822834847154</v>
      </c>
      <c r="H18">
        <v>0.57322283343054281</v>
      </c>
      <c r="I18">
        <v>0.69234822834847154</v>
      </c>
    </row>
    <row r="19" spans="1:9" x14ac:dyDescent="0.25">
      <c r="A19" t="s">
        <v>7</v>
      </c>
      <c r="B19">
        <v>0.70594733637634688</v>
      </c>
      <c r="C19">
        <v>6.7573662594935691E-2</v>
      </c>
      <c r="D19">
        <v>10.447078185003607</v>
      </c>
      <c r="E19">
        <v>9.7353937329224855E-21</v>
      </c>
      <c r="F19">
        <v>0.5727149918495994</v>
      </c>
      <c r="G19">
        <v>0.83917968090309436</v>
      </c>
      <c r="H19">
        <v>0.5727149918495994</v>
      </c>
      <c r="I19">
        <v>0.83917968090309436</v>
      </c>
    </row>
    <row r="20" spans="1:9" x14ac:dyDescent="0.25">
      <c r="A20" t="s">
        <v>8</v>
      </c>
      <c r="B20">
        <v>1.2637214846769418</v>
      </c>
      <c r="C20">
        <v>0.20053218430957756</v>
      </c>
      <c r="D20">
        <v>6.3018387249302279</v>
      </c>
      <c r="E20">
        <v>1.7821849259864742E-9</v>
      </c>
      <c r="F20">
        <v>0.86834002920086717</v>
      </c>
      <c r="G20">
        <v>1.6591029401530164</v>
      </c>
      <c r="H20">
        <v>0.86834002920086717</v>
      </c>
      <c r="I20">
        <v>1.6591029401530164</v>
      </c>
    </row>
    <row r="21" spans="1:9" x14ac:dyDescent="0.25">
      <c r="A21" t="s">
        <v>9</v>
      </c>
      <c r="B21">
        <v>1.4907413521699882</v>
      </c>
      <c r="C21">
        <v>6.0847935070293978E-2</v>
      </c>
      <c r="D21">
        <v>24.499456726803036</v>
      </c>
      <c r="E21">
        <v>1.104753168706952E-62</v>
      </c>
      <c r="F21">
        <v>1.3707698612413</v>
      </c>
      <c r="G21">
        <v>1.6107128430986764</v>
      </c>
      <c r="H21">
        <v>1.3707698612413</v>
      </c>
      <c r="I21">
        <v>1.6107128430986764</v>
      </c>
    </row>
    <row r="22" spans="1:9" ht="15.75" thickBot="1" x14ac:dyDescent="0.3">
      <c r="A22" s="7" t="s">
        <v>403</v>
      </c>
      <c r="B22" s="7">
        <v>0.34656338810252291</v>
      </c>
      <c r="C22" s="7">
        <v>2.5508663932821699E-2</v>
      </c>
      <c r="D22" s="7">
        <v>13.586105058862133</v>
      </c>
      <c r="E22" s="7">
        <v>2.295908622726174E-30</v>
      </c>
      <c r="F22" s="7">
        <v>0.29626895428017413</v>
      </c>
      <c r="G22" s="7">
        <v>0.39685782192487168</v>
      </c>
      <c r="H22" s="7">
        <v>0.29626895428017413</v>
      </c>
      <c r="I22" s="7">
        <v>0.39685782192487168</v>
      </c>
    </row>
  </sheetData>
  <printOptions headings="1" gridLines="1"/>
  <pageMargins left="0.7" right="0.7" top="0.75" bottom="0.75" header="0.3" footer="0.3"/>
  <pageSetup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5F14-FDF1-4BE1-B232-8C4C70172D51}">
  <sheetPr codeName="Sheet31"/>
  <dimension ref="A2:U216"/>
  <sheetViews>
    <sheetView tabSelected="1" topLeftCell="D1" workbookViewId="0">
      <selection activeCell="K9" sqref="K9:O9"/>
    </sheetView>
  </sheetViews>
  <sheetFormatPr defaultRowHeight="15" x14ac:dyDescent="0.25"/>
  <cols>
    <col min="5" max="5" width="14.5703125" customWidth="1"/>
    <col min="10" max="10" width="32.42578125" bestFit="1" customWidth="1"/>
  </cols>
  <sheetData>
    <row r="2" spans="1:16" x14ac:dyDescent="0.25">
      <c r="A2" t="s">
        <v>404</v>
      </c>
      <c r="B2" t="s">
        <v>339</v>
      </c>
      <c r="C2" t="s">
        <v>405</v>
      </c>
      <c r="D2" t="s">
        <v>406</v>
      </c>
      <c r="E2" s="34" t="s">
        <v>402</v>
      </c>
      <c r="F2" s="34" t="s">
        <v>7</v>
      </c>
      <c r="G2" s="34" t="s">
        <v>8</v>
      </c>
      <c r="H2" s="34" t="s">
        <v>9</v>
      </c>
      <c r="I2" s="34" t="s">
        <v>403</v>
      </c>
      <c r="J2" t="s">
        <v>338</v>
      </c>
    </row>
    <row r="3" spans="1:16" x14ac:dyDescent="0.25">
      <c r="A3">
        <v>2000</v>
      </c>
      <c r="B3">
        <v>864</v>
      </c>
      <c r="C3">
        <v>5628</v>
      </c>
      <c r="D3">
        <v>1574</v>
      </c>
      <c r="E3">
        <v>995</v>
      </c>
      <c r="F3">
        <v>309</v>
      </c>
      <c r="G3">
        <v>34</v>
      </c>
      <c r="H3">
        <v>236</v>
      </c>
      <c r="I3">
        <v>655</v>
      </c>
      <c r="J3" t="s">
        <v>407</v>
      </c>
    </row>
    <row r="4" spans="1:16" x14ac:dyDescent="0.25">
      <c r="A4">
        <v>2000</v>
      </c>
      <c r="B4">
        <v>794</v>
      </c>
      <c r="C4">
        <v>5549</v>
      </c>
      <c r="D4">
        <v>1508</v>
      </c>
      <c r="E4">
        <v>992</v>
      </c>
      <c r="F4">
        <v>310</v>
      </c>
      <c r="G4">
        <v>22</v>
      </c>
      <c r="H4">
        <v>184</v>
      </c>
      <c r="I4">
        <v>607</v>
      </c>
      <c r="J4" t="s">
        <v>408</v>
      </c>
    </row>
    <row r="5" spans="1:16" x14ac:dyDescent="0.25">
      <c r="A5">
        <v>2000</v>
      </c>
      <c r="B5">
        <v>792</v>
      </c>
      <c r="C5">
        <v>5630</v>
      </c>
      <c r="D5">
        <v>1503</v>
      </c>
      <c r="E5">
        <v>988</v>
      </c>
      <c r="F5">
        <v>316</v>
      </c>
      <c r="G5">
        <v>32</v>
      </c>
      <c r="H5">
        <v>167</v>
      </c>
      <c r="I5">
        <v>653</v>
      </c>
      <c r="J5" t="s">
        <v>409</v>
      </c>
    </row>
    <row r="6" spans="1:16" x14ac:dyDescent="0.25">
      <c r="A6">
        <v>2000</v>
      </c>
      <c r="B6">
        <v>978</v>
      </c>
      <c r="C6">
        <v>5646</v>
      </c>
      <c r="D6">
        <v>1615</v>
      </c>
      <c r="E6">
        <v>1041</v>
      </c>
      <c r="F6">
        <v>325</v>
      </c>
      <c r="G6">
        <v>33</v>
      </c>
      <c r="H6">
        <v>216</v>
      </c>
      <c r="I6">
        <v>644</v>
      </c>
      <c r="J6" t="s">
        <v>410</v>
      </c>
    </row>
    <row r="7" spans="1:16" x14ac:dyDescent="0.25">
      <c r="A7">
        <v>2000</v>
      </c>
      <c r="B7">
        <v>950</v>
      </c>
      <c r="C7">
        <v>5683</v>
      </c>
      <c r="D7">
        <v>1639</v>
      </c>
      <c r="E7">
        <v>1078</v>
      </c>
      <c r="F7">
        <v>310</v>
      </c>
      <c r="G7">
        <v>30</v>
      </c>
      <c r="H7">
        <v>221</v>
      </c>
      <c r="I7">
        <v>736</v>
      </c>
      <c r="J7" t="s">
        <v>411</v>
      </c>
    </row>
    <row r="8" spans="1:16" x14ac:dyDescent="0.25">
      <c r="A8">
        <v>2000</v>
      </c>
      <c r="B8">
        <v>823</v>
      </c>
      <c r="C8">
        <v>5644</v>
      </c>
      <c r="D8">
        <v>1553</v>
      </c>
      <c r="E8">
        <v>1028</v>
      </c>
      <c r="F8">
        <v>307</v>
      </c>
      <c r="G8">
        <v>41</v>
      </c>
      <c r="H8">
        <v>177</v>
      </c>
      <c r="I8">
        <v>605</v>
      </c>
      <c r="J8" t="s">
        <v>412</v>
      </c>
    </row>
    <row r="9" spans="1:16" ht="15.75" thickBot="1" x14ac:dyDescent="0.3">
      <c r="A9">
        <v>2000</v>
      </c>
      <c r="B9">
        <v>879</v>
      </c>
      <c r="C9">
        <v>5709</v>
      </c>
      <c r="D9">
        <v>1644</v>
      </c>
      <c r="E9">
        <v>1186</v>
      </c>
      <c r="F9">
        <v>281</v>
      </c>
      <c r="G9">
        <v>27</v>
      </c>
      <c r="H9">
        <v>150</v>
      </c>
      <c r="I9">
        <v>559</v>
      </c>
      <c r="J9" t="s">
        <v>413</v>
      </c>
      <c r="P9" s="7">
        <v>0.34656338810252291</v>
      </c>
    </row>
    <row r="10" spans="1:16" x14ac:dyDescent="0.25">
      <c r="A10">
        <v>2000</v>
      </c>
      <c r="B10">
        <v>748</v>
      </c>
      <c r="C10">
        <v>5615</v>
      </c>
      <c r="D10">
        <v>1516</v>
      </c>
      <c r="E10">
        <v>1026</v>
      </c>
      <c r="F10">
        <v>325</v>
      </c>
      <c r="G10">
        <v>49</v>
      </c>
      <c r="H10">
        <v>116</v>
      </c>
      <c r="I10">
        <v>591</v>
      </c>
      <c r="J10" t="s">
        <v>414</v>
      </c>
    </row>
    <row r="11" spans="1:16" x14ac:dyDescent="0.25">
      <c r="A11">
        <v>2000</v>
      </c>
      <c r="B11">
        <v>871</v>
      </c>
      <c r="C11">
        <v>5556</v>
      </c>
      <c r="D11">
        <v>1541</v>
      </c>
      <c r="E11">
        <v>1017</v>
      </c>
      <c r="F11">
        <v>294</v>
      </c>
      <c r="G11">
        <v>25</v>
      </c>
      <c r="H11">
        <v>205</v>
      </c>
      <c r="I11">
        <v>688</v>
      </c>
      <c r="J11" t="s">
        <v>415</v>
      </c>
    </row>
    <row r="12" spans="1:16" x14ac:dyDescent="0.25">
      <c r="A12">
        <v>2000</v>
      </c>
      <c r="B12">
        <v>947</v>
      </c>
      <c r="C12">
        <v>5560</v>
      </c>
      <c r="D12">
        <v>1501</v>
      </c>
      <c r="E12">
        <v>958</v>
      </c>
      <c r="F12">
        <v>281</v>
      </c>
      <c r="G12">
        <v>23</v>
      </c>
      <c r="H12">
        <v>239</v>
      </c>
      <c r="I12">
        <v>802</v>
      </c>
      <c r="J12" t="s">
        <v>416</v>
      </c>
    </row>
    <row r="13" spans="1:16" x14ac:dyDescent="0.25">
      <c r="A13">
        <v>2000</v>
      </c>
      <c r="B13">
        <v>907</v>
      </c>
      <c r="C13">
        <v>5497</v>
      </c>
      <c r="D13">
        <v>1481</v>
      </c>
      <c r="E13">
        <v>957</v>
      </c>
      <c r="F13">
        <v>300</v>
      </c>
      <c r="G13">
        <v>26</v>
      </c>
      <c r="H13">
        <v>198</v>
      </c>
      <c r="I13">
        <v>823</v>
      </c>
      <c r="J13" t="s">
        <v>417</v>
      </c>
    </row>
    <row r="14" spans="1:16" x14ac:dyDescent="0.25">
      <c r="A14">
        <v>2000</v>
      </c>
      <c r="B14">
        <v>733</v>
      </c>
      <c r="C14">
        <v>5505</v>
      </c>
      <c r="D14">
        <v>1414</v>
      </c>
      <c r="E14">
        <v>977</v>
      </c>
      <c r="F14">
        <v>253</v>
      </c>
      <c r="G14">
        <v>22</v>
      </c>
      <c r="H14">
        <v>162</v>
      </c>
      <c r="I14">
        <v>607</v>
      </c>
      <c r="J14" t="s">
        <v>418</v>
      </c>
    </row>
    <row r="15" spans="1:16" x14ac:dyDescent="0.25">
      <c r="A15">
        <v>2000</v>
      </c>
      <c r="B15">
        <v>848</v>
      </c>
      <c r="C15">
        <v>5648</v>
      </c>
      <c r="D15">
        <v>1601</v>
      </c>
      <c r="E15">
        <v>1063</v>
      </c>
      <c r="F15">
        <v>330</v>
      </c>
      <c r="G15">
        <v>35</v>
      </c>
      <c r="H15">
        <v>173</v>
      </c>
      <c r="I15">
        <v>619</v>
      </c>
      <c r="J15" t="s">
        <v>419</v>
      </c>
    </row>
    <row r="16" spans="1:16" x14ac:dyDescent="0.25">
      <c r="A16">
        <v>2000</v>
      </c>
      <c r="B16">
        <v>861</v>
      </c>
      <c r="C16">
        <v>5677</v>
      </c>
      <c r="D16">
        <v>1562</v>
      </c>
      <c r="E16">
        <v>969</v>
      </c>
      <c r="F16">
        <v>328</v>
      </c>
      <c r="G16">
        <v>21</v>
      </c>
      <c r="H16">
        <v>244</v>
      </c>
      <c r="I16">
        <v>586</v>
      </c>
      <c r="J16" t="s">
        <v>420</v>
      </c>
    </row>
    <row r="17" spans="1:10" x14ac:dyDescent="0.25">
      <c r="A17">
        <v>2000</v>
      </c>
      <c r="B17">
        <v>792</v>
      </c>
      <c r="C17">
        <v>5527</v>
      </c>
      <c r="D17">
        <v>1466</v>
      </c>
      <c r="E17">
        <v>961</v>
      </c>
      <c r="F17">
        <v>282</v>
      </c>
      <c r="G17">
        <v>44</v>
      </c>
      <c r="H17">
        <v>179</v>
      </c>
      <c r="I17">
        <v>594</v>
      </c>
      <c r="J17" t="s">
        <v>421</v>
      </c>
    </row>
    <row r="18" spans="1:10" x14ac:dyDescent="0.25">
      <c r="A18">
        <v>2000</v>
      </c>
      <c r="B18">
        <v>810</v>
      </c>
      <c r="C18">
        <v>5489</v>
      </c>
      <c r="D18">
        <v>1490</v>
      </c>
      <c r="E18">
        <v>1011</v>
      </c>
      <c r="F18">
        <v>274</v>
      </c>
      <c r="G18">
        <v>26</v>
      </c>
      <c r="H18">
        <v>179</v>
      </c>
      <c r="I18">
        <v>654</v>
      </c>
      <c r="J18" t="s">
        <v>422</v>
      </c>
    </row>
    <row r="19" spans="1:10" x14ac:dyDescent="0.25">
      <c r="A19">
        <v>2000</v>
      </c>
      <c r="B19">
        <v>764</v>
      </c>
      <c r="C19">
        <v>5577</v>
      </c>
      <c r="D19">
        <v>1426</v>
      </c>
      <c r="E19">
        <v>948</v>
      </c>
      <c r="F19">
        <v>272</v>
      </c>
      <c r="G19">
        <v>23</v>
      </c>
      <c r="H19">
        <v>183</v>
      </c>
      <c r="I19">
        <v>686</v>
      </c>
      <c r="J19" t="s">
        <v>423</v>
      </c>
    </row>
    <row r="20" spans="1:10" x14ac:dyDescent="0.25">
      <c r="A20">
        <v>2000</v>
      </c>
      <c r="B20">
        <v>825</v>
      </c>
      <c r="C20">
        <v>5635</v>
      </c>
      <c r="D20">
        <v>1545</v>
      </c>
      <c r="E20">
        <v>1007</v>
      </c>
      <c r="F20">
        <v>302</v>
      </c>
      <c r="G20">
        <v>36</v>
      </c>
      <c r="H20">
        <v>200</v>
      </c>
      <c r="I20">
        <v>623</v>
      </c>
      <c r="J20" t="s">
        <v>424</v>
      </c>
    </row>
    <row r="21" spans="1:10" x14ac:dyDescent="0.25">
      <c r="A21">
        <v>2000</v>
      </c>
      <c r="B21">
        <v>968</v>
      </c>
      <c r="C21">
        <v>5660</v>
      </c>
      <c r="D21">
        <v>1664</v>
      </c>
      <c r="E21">
        <v>1130</v>
      </c>
      <c r="F21">
        <v>320</v>
      </c>
      <c r="G21">
        <v>53</v>
      </c>
      <c r="H21">
        <v>161</v>
      </c>
      <c r="I21">
        <v>643</v>
      </c>
      <c r="J21" t="s">
        <v>425</v>
      </c>
    </row>
    <row r="22" spans="1:10" x14ac:dyDescent="0.25">
      <c r="A22">
        <v>2000</v>
      </c>
      <c r="B22">
        <v>731</v>
      </c>
      <c r="C22">
        <v>5509</v>
      </c>
      <c r="D22">
        <v>1441</v>
      </c>
      <c r="E22">
        <v>978</v>
      </c>
      <c r="F22">
        <v>274</v>
      </c>
      <c r="G22">
        <v>29</v>
      </c>
      <c r="H22">
        <v>160</v>
      </c>
      <c r="I22">
        <v>600</v>
      </c>
      <c r="J22" t="s">
        <v>426</v>
      </c>
    </row>
    <row r="23" spans="1:10" x14ac:dyDescent="0.25">
      <c r="A23">
        <v>2000</v>
      </c>
      <c r="B23">
        <v>938</v>
      </c>
      <c r="C23">
        <v>5570</v>
      </c>
      <c r="D23">
        <v>1547</v>
      </c>
      <c r="E23">
        <v>973</v>
      </c>
      <c r="F23">
        <v>289</v>
      </c>
      <c r="G23">
        <v>36</v>
      </c>
      <c r="H23">
        <v>249</v>
      </c>
      <c r="I23">
        <v>756</v>
      </c>
      <c r="J23" t="s">
        <v>427</v>
      </c>
    </row>
    <row r="24" spans="1:10" x14ac:dyDescent="0.25">
      <c r="A24">
        <v>2000</v>
      </c>
      <c r="B24">
        <v>798</v>
      </c>
      <c r="C24">
        <v>5481</v>
      </c>
      <c r="D24">
        <v>1408</v>
      </c>
      <c r="E24">
        <v>904</v>
      </c>
      <c r="F24">
        <v>265</v>
      </c>
      <c r="G24">
        <v>28</v>
      </c>
      <c r="H24">
        <v>211</v>
      </c>
      <c r="I24">
        <v>719</v>
      </c>
      <c r="J24" t="s">
        <v>428</v>
      </c>
    </row>
    <row r="25" spans="1:10" x14ac:dyDescent="0.25">
      <c r="A25">
        <v>2000</v>
      </c>
      <c r="B25">
        <v>740</v>
      </c>
      <c r="C25">
        <v>5563</v>
      </c>
      <c r="D25">
        <v>1366</v>
      </c>
      <c r="E25">
        <v>867</v>
      </c>
      <c r="F25">
        <v>297</v>
      </c>
      <c r="G25">
        <v>25</v>
      </c>
      <c r="H25">
        <v>177</v>
      </c>
      <c r="I25">
        <v>681</v>
      </c>
      <c r="J25" t="s">
        <v>429</v>
      </c>
    </row>
    <row r="26" spans="1:10" x14ac:dyDescent="0.25">
      <c r="A26">
        <v>2000</v>
      </c>
      <c r="B26">
        <v>738</v>
      </c>
      <c r="C26">
        <v>5535</v>
      </c>
      <c r="D26">
        <v>1475</v>
      </c>
      <c r="E26">
        <v>952</v>
      </c>
      <c r="F26">
        <v>310</v>
      </c>
      <c r="G26">
        <v>35</v>
      </c>
      <c r="H26">
        <v>178</v>
      </c>
      <c r="I26">
        <v>505</v>
      </c>
      <c r="J26" t="s">
        <v>430</v>
      </c>
    </row>
    <row r="27" spans="1:10" x14ac:dyDescent="0.25">
      <c r="A27">
        <v>2000</v>
      </c>
      <c r="B27">
        <v>807</v>
      </c>
      <c r="C27">
        <v>5486</v>
      </c>
      <c r="D27">
        <v>1445</v>
      </c>
      <c r="E27">
        <v>945</v>
      </c>
      <c r="F27">
        <v>282</v>
      </c>
      <c r="G27">
        <v>20</v>
      </c>
      <c r="H27">
        <v>198</v>
      </c>
      <c r="I27">
        <v>720</v>
      </c>
      <c r="J27" t="s">
        <v>431</v>
      </c>
    </row>
    <row r="28" spans="1:10" x14ac:dyDescent="0.25">
      <c r="A28">
        <v>2000</v>
      </c>
      <c r="B28">
        <v>708</v>
      </c>
      <c r="C28">
        <v>5511</v>
      </c>
      <c r="D28">
        <v>1386</v>
      </c>
      <c r="E28">
        <v>898</v>
      </c>
      <c r="F28">
        <v>304</v>
      </c>
      <c r="G28">
        <v>40</v>
      </c>
      <c r="H28">
        <v>144</v>
      </c>
      <c r="I28">
        <v>655</v>
      </c>
      <c r="J28" t="s">
        <v>432</v>
      </c>
    </row>
    <row r="29" spans="1:10" x14ac:dyDescent="0.25">
      <c r="A29">
        <v>2000</v>
      </c>
      <c r="B29">
        <v>793</v>
      </c>
      <c r="C29">
        <v>5643</v>
      </c>
      <c r="D29">
        <v>1506</v>
      </c>
      <c r="E29">
        <v>987</v>
      </c>
      <c r="F29">
        <v>320</v>
      </c>
      <c r="G29">
        <v>31</v>
      </c>
      <c r="H29">
        <v>168</v>
      </c>
      <c r="I29">
        <v>630</v>
      </c>
      <c r="J29" t="s">
        <v>433</v>
      </c>
    </row>
    <row r="30" spans="1:10" x14ac:dyDescent="0.25">
      <c r="A30">
        <v>2000</v>
      </c>
      <c r="B30">
        <v>752</v>
      </c>
      <c r="C30">
        <v>5560</v>
      </c>
      <c r="D30">
        <v>1413</v>
      </c>
      <c r="E30">
        <v>940</v>
      </c>
      <c r="F30">
        <v>279</v>
      </c>
      <c r="G30">
        <v>37</v>
      </c>
      <c r="H30">
        <v>157</v>
      </c>
      <c r="I30">
        <v>648</v>
      </c>
      <c r="J30" t="s">
        <v>434</v>
      </c>
    </row>
    <row r="31" spans="1:10" x14ac:dyDescent="0.25">
      <c r="A31">
        <v>2000</v>
      </c>
      <c r="B31">
        <v>925</v>
      </c>
      <c r="C31">
        <v>5519</v>
      </c>
      <c r="D31">
        <v>1535</v>
      </c>
      <c r="E31">
        <v>961</v>
      </c>
      <c r="F31">
        <v>304</v>
      </c>
      <c r="G31">
        <v>44</v>
      </c>
      <c r="H31">
        <v>226</v>
      </c>
      <c r="I31">
        <v>760</v>
      </c>
      <c r="J31" t="s">
        <v>435</v>
      </c>
    </row>
    <row r="32" spans="1:10" x14ac:dyDescent="0.25">
      <c r="A32">
        <v>2000</v>
      </c>
      <c r="B32">
        <v>887</v>
      </c>
      <c r="C32">
        <v>5478</v>
      </c>
      <c r="D32">
        <v>1481</v>
      </c>
      <c r="E32">
        <v>962</v>
      </c>
      <c r="F32">
        <v>259</v>
      </c>
      <c r="G32">
        <v>25</v>
      </c>
      <c r="H32">
        <v>235</v>
      </c>
      <c r="I32">
        <v>759</v>
      </c>
      <c r="J32" t="s">
        <v>436</v>
      </c>
    </row>
    <row r="33" spans="1:10" x14ac:dyDescent="0.25">
      <c r="A33">
        <v>2001</v>
      </c>
      <c r="B33">
        <v>691</v>
      </c>
      <c r="C33">
        <v>5551</v>
      </c>
      <c r="D33">
        <v>1447</v>
      </c>
      <c r="E33">
        <v>988</v>
      </c>
      <c r="F33">
        <v>275</v>
      </c>
      <c r="G33">
        <v>26</v>
      </c>
      <c r="H33">
        <v>158</v>
      </c>
      <c r="I33">
        <v>571</v>
      </c>
      <c r="J33" t="s">
        <v>407</v>
      </c>
    </row>
    <row r="34" spans="1:10" x14ac:dyDescent="0.25">
      <c r="A34">
        <v>2001</v>
      </c>
      <c r="B34">
        <v>687</v>
      </c>
      <c r="C34">
        <v>5472</v>
      </c>
      <c r="D34">
        <v>1359</v>
      </c>
      <c r="E34">
        <v>937</v>
      </c>
      <c r="F34">
        <v>262</v>
      </c>
      <c r="G34">
        <v>24</v>
      </c>
      <c r="H34">
        <v>136</v>
      </c>
      <c r="I34">
        <v>591</v>
      </c>
      <c r="J34" t="s">
        <v>408</v>
      </c>
    </row>
    <row r="35" spans="1:10" x14ac:dyDescent="0.25">
      <c r="A35">
        <v>2001</v>
      </c>
      <c r="B35">
        <v>772</v>
      </c>
      <c r="C35">
        <v>5605</v>
      </c>
      <c r="D35">
        <v>1493</v>
      </c>
      <c r="E35">
        <v>950</v>
      </c>
      <c r="F35">
        <v>316</v>
      </c>
      <c r="G35">
        <v>29</v>
      </c>
      <c r="H35">
        <v>198</v>
      </c>
      <c r="I35">
        <v>590</v>
      </c>
      <c r="J35" t="s">
        <v>409</v>
      </c>
    </row>
    <row r="36" spans="1:10" x14ac:dyDescent="0.25">
      <c r="A36">
        <v>2001</v>
      </c>
      <c r="B36">
        <v>798</v>
      </c>
      <c r="C36">
        <v>5464</v>
      </c>
      <c r="D36">
        <v>1463</v>
      </c>
      <c r="E36">
        <v>920</v>
      </c>
      <c r="F36">
        <v>300</v>
      </c>
      <c r="G36">
        <v>29</v>
      </c>
      <c r="H36">
        <v>214</v>
      </c>
      <c r="I36">
        <v>572</v>
      </c>
      <c r="J36" t="s">
        <v>410</v>
      </c>
    </row>
    <row r="37" spans="1:10" x14ac:dyDescent="0.25">
      <c r="A37">
        <v>2001</v>
      </c>
      <c r="B37">
        <v>897</v>
      </c>
      <c r="C37">
        <v>5600</v>
      </c>
      <c r="D37">
        <v>1559</v>
      </c>
      <c r="E37">
        <v>1016</v>
      </c>
      <c r="F37">
        <v>294</v>
      </c>
      <c r="G37">
        <v>37</v>
      </c>
      <c r="H37">
        <v>212</v>
      </c>
      <c r="I37">
        <v>646</v>
      </c>
      <c r="J37" t="s">
        <v>411</v>
      </c>
    </row>
    <row r="38" spans="1:10" x14ac:dyDescent="0.25">
      <c r="A38">
        <v>2001</v>
      </c>
      <c r="B38">
        <v>724</v>
      </c>
      <c r="C38">
        <v>5537</v>
      </c>
      <c r="D38">
        <v>1439</v>
      </c>
      <c r="E38">
        <v>949</v>
      </c>
      <c r="F38">
        <v>291</v>
      </c>
      <c r="G38">
        <v>60</v>
      </c>
      <c r="H38">
        <v>139</v>
      </c>
      <c r="I38">
        <v>517</v>
      </c>
      <c r="J38" t="s">
        <v>412</v>
      </c>
    </row>
    <row r="39" spans="1:10" x14ac:dyDescent="0.25">
      <c r="A39">
        <v>2001</v>
      </c>
      <c r="B39">
        <v>729</v>
      </c>
      <c r="C39">
        <v>5643</v>
      </c>
      <c r="D39">
        <v>1503</v>
      </c>
      <c r="E39">
        <v>1037</v>
      </c>
      <c r="F39">
        <v>277</v>
      </c>
      <c r="G39">
        <v>37</v>
      </c>
      <c r="H39">
        <v>152</v>
      </c>
      <c r="I39">
        <v>450</v>
      </c>
      <c r="J39" t="s">
        <v>413</v>
      </c>
    </row>
    <row r="40" spans="1:10" x14ac:dyDescent="0.25">
      <c r="A40">
        <v>2001</v>
      </c>
      <c r="B40">
        <v>771</v>
      </c>
      <c r="C40">
        <v>5560</v>
      </c>
      <c r="D40">
        <v>1514</v>
      </c>
      <c r="E40">
        <v>984</v>
      </c>
      <c r="F40">
        <v>328</v>
      </c>
      <c r="G40">
        <v>38</v>
      </c>
      <c r="H40">
        <v>164</v>
      </c>
      <c r="I40">
        <v>559</v>
      </c>
      <c r="J40" t="s">
        <v>414</v>
      </c>
    </row>
    <row r="41" spans="1:10" x14ac:dyDescent="0.25">
      <c r="A41">
        <v>2001</v>
      </c>
      <c r="B41">
        <v>804</v>
      </c>
      <c r="C41">
        <v>5577</v>
      </c>
      <c r="D41">
        <v>1488</v>
      </c>
      <c r="E41">
        <v>976</v>
      </c>
      <c r="F41">
        <v>289</v>
      </c>
      <c r="G41">
        <v>20</v>
      </c>
      <c r="H41">
        <v>203</v>
      </c>
      <c r="I41">
        <v>583</v>
      </c>
      <c r="J41" t="s">
        <v>415</v>
      </c>
    </row>
    <row r="42" spans="1:10" x14ac:dyDescent="0.25">
      <c r="A42">
        <v>2001</v>
      </c>
      <c r="B42">
        <v>884</v>
      </c>
      <c r="C42">
        <v>5573</v>
      </c>
      <c r="D42">
        <v>1469</v>
      </c>
      <c r="E42">
        <v>914</v>
      </c>
      <c r="F42">
        <v>334</v>
      </c>
      <c r="G42">
        <v>22</v>
      </c>
      <c r="H42">
        <v>199</v>
      </c>
      <c r="I42">
        <v>728</v>
      </c>
      <c r="J42" t="s">
        <v>416</v>
      </c>
    </row>
    <row r="43" spans="1:10" x14ac:dyDescent="0.25">
      <c r="A43">
        <v>2001</v>
      </c>
      <c r="B43">
        <v>927</v>
      </c>
      <c r="C43">
        <v>5680</v>
      </c>
      <c r="D43">
        <v>1637</v>
      </c>
      <c r="E43">
        <v>1120</v>
      </c>
      <c r="F43">
        <v>310</v>
      </c>
      <c r="G43">
        <v>38</v>
      </c>
      <c r="H43">
        <v>169</v>
      </c>
      <c r="I43">
        <v>676</v>
      </c>
      <c r="J43" t="s">
        <v>417</v>
      </c>
    </row>
    <row r="44" spans="1:10" x14ac:dyDescent="0.25">
      <c r="A44">
        <v>2001</v>
      </c>
      <c r="B44">
        <v>672</v>
      </c>
      <c r="C44">
        <v>5524</v>
      </c>
      <c r="D44">
        <v>1426</v>
      </c>
      <c r="E44">
        <v>973</v>
      </c>
      <c r="F44">
        <v>311</v>
      </c>
      <c r="G44">
        <v>21</v>
      </c>
      <c r="H44">
        <v>121</v>
      </c>
      <c r="I44">
        <v>510</v>
      </c>
      <c r="J44" t="s">
        <v>418</v>
      </c>
    </row>
    <row r="45" spans="1:10" x14ac:dyDescent="0.25">
      <c r="A45">
        <v>2001</v>
      </c>
      <c r="B45">
        <v>890</v>
      </c>
      <c r="C45">
        <v>5685</v>
      </c>
      <c r="D45">
        <v>1566</v>
      </c>
      <c r="E45">
        <v>971</v>
      </c>
      <c r="F45">
        <v>326</v>
      </c>
      <c r="G45">
        <v>23</v>
      </c>
      <c r="H45">
        <v>246</v>
      </c>
      <c r="I45">
        <v>623</v>
      </c>
      <c r="J45" t="s">
        <v>419</v>
      </c>
    </row>
    <row r="46" spans="1:10" x14ac:dyDescent="0.25">
      <c r="A46">
        <v>2001</v>
      </c>
      <c r="B46">
        <v>767</v>
      </c>
      <c r="C46">
        <v>5663</v>
      </c>
      <c r="D46">
        <v>1489</v>
      </c>
      <c r="E46">
        <v>971</v>
      </c>
      <c r="F46">
        <v>287</v>
      </c>
      <c r="G46">
        <v>36</v>
      </c>
      <c r="H46">
        <v>195</v>
      </c>
      <c r="I46">
        <v>544</v>
      </c>
      <c r="J46" t="s">
        <v>420</v>
      </c>
    </row>
    <row r="47" spans="1:10" x14ac:dyDescent="0.25">
      <c r="A47">
        <v>2001</v>
      </c>
      <c r="B47">
        <v>818</v>
      </c>
      <c r="C47">
        <v>5595</v>
      </c>
      <c r="D47">
        <v>1494</v>
      </c>
      <c r="E47">
        <v>967</v>
      </c>
      <c r="F47">
        <v>284</v>
      </c>
      <c r="G47">
        <v>35</v>
      </c>
      <c r="H47">
        <v>208</v>
      </c>
      <c r="I47">
        <v>644</v>
      </c>
      <c r="J47" t="s">
        <v>421</v>
      </c>
    </row>
    <row r="48" spans="1:10" x14ac:dyDescent="0.25">
      <c r="A48">
        <v>2001</v>
      </c>
      <c r="B48">
        <v>729</v>
      </c>
      <c r="C48">
        <v>5498</v>
      </c>
      <c r="D48">
        <v>1432</v>
      </c>
      <c r="E48">
        <v>971</v>
      </c>
      <c r="F48">
        <v>263</v>
      </c>
      <c r="G48">
        <v>24</v>
      </c>
      <c r="H48">
        <v>174</v>
      </c>
      <c r="I48">
        <v>538</v>
      </c>
      <c r="J48" t="s">
        <v>422</v>
      </c>
    </row>
    <row r="49" spans="1:10" x14ac:dyDescent="0.25">
      <c r="A49">
        <v>2001</v>
      </c>
      <c r="B49">
        <v>777</v>
      </c>
      <c r="C49">
        <v>5406</v>
      </c>
      <c r="D49">
        <v>1409</v>
      </c>
      <c r="E49">
        <v>915</v>
      </c>
      <c r="F49">
        <v>268</v>
      </c>
      <c r="G49">
        <v>32</v>
      </c>
      <c r="H49">
        <v>194</v>
      </c>
      <c r="I49">
        <v>643</v>
      </c>
      <c r="J49" t="s">
        <v>423</v>
      </c>
    </row>
    <row r="50" spans="1:10" x14ac:dyDescent="0.25">
      <c r="A50">
        <v>2001</v>
      </c>
      <c r="B50">
        <v>735</v>
      </c>
      <c r="C50">
        <v>5583</v>
      </c>
      <c r="D50">
        <v>1464</v>
      </c>
      <c r="E50">
        <v>962</v>
      </c>
      <c r="F50">
        <v>304</v>
      </c>
      <c r="G50">
        <v>22</v>
      </c>
      <c r="H50">
        <v>176</v>
      </c>
      <c r="I50">
        <v>533</v>
      </c>
      <c r="J50" t="s">
        <v>424</v>
      </c>
    </row>
    <row r="51" spans="1:10" x14ac:dyDescent="0.25">
      <c r="A51">
        <v>2001</v>
      </c>
      <c r="B51">
        <v>923</v>
      </c>
      <c r="C51">
        <v>5690</v>
      </c>
      <c r="D51">
        <v>1663</v>
      </c>
      <c r="E51">
        <v>1065</v>
      </c>
      <c r="F51">
        <v>324</v>
      </c>
      <c r="G51">
        <v>61</v>
      </c>
      <c r="H51">
        <v>213</v>
      </c>
      <c r="I51">
        <v>572</v>
      </c>
      <c r="J51" t="s">
        <v>425</v>
      </c>
    </row>
    <row r="52" spans="1:10" x14ac:dyDescent="0.25">
      <c r="A52">
        <v>2001</v>
      </c>
      <c r="B52">
        <v>742</v>
      </c>
      <c r="C52">
        <v>5542</v>
      </c>
      <c r="D52">
        <v>1461</v>
      </c>
      <c r="E52">
        <v>940</v>
      </c>
      <c r="F52">
        <v>325</v>
      </c>
      <c r="G52">
        <v>30</v>
      </c>
      <c r="H52">
        <v>166</v>
      </c>
      <c r="I52">
        <v>537</v>
      </c>
      <c r="J52" t="s">
        <v>426</v>
      </c>
    </row>
    <row r="53" spans="1:10" x14ac:dyDescent="0.25">
      <c r="A53">
        <v>2001</v>
      </c>
      <c r="B53">
        <v>847</v>
      </c>
      <c r="C53">
        <v>5528</v>
      </c>
      <c r="D53">
        <v>1500</v>
      </c>
      <c r="E53">
        <v>950</v>
      </c>
      <c r="F53">
        <v>313</v>
      </c>
      <c r="G53">
        <v>29</v>
      </c>
      <c r="H53">
        <v>208</v>
      </c>
      <c r="I53">
        <v>670</v>
      </c>
      <c r="J53" t="s">
        <v>427</v>
      </c>
    </row>
    <row r="54" spans="1:10" x14ac:dyDescent="0.25">
      <c r="A54">
        <v>2001</v>
      </c>
      <c r="B54">
        <v>758</v>
      </c>
      <c r="C54">
        <v>5493</v>
      </c>
      <c r="D54">
        <v>1399</v>
      </c>
      <c r="E54">
        <v>902</v>
      </c>
      <c r="F54">
        <v>264</v>
      </c>
      <c r="G54">
        <v>27</v>
      </c>
      <c r="H54">
        <v>206</v>
      </c>
      <c r="I54">
        <v>575</v>
      </c>
      <c r="J54" t="s">
        <v>428</v>
      </c>
    </row>
    <row r="55" spans="1:10" x14ac:dyDescent="0.25">
      <c r="A55">
        <v>2001</v>
      </c>
      <c r="B55">
        <v>740</v>
      </c>
      <c r="C55">
        <v>5488</v>
      </c>
      <c r="D55">
        <v>1378</v>
      </c>
      <c r="E55">
        <v>866</v>
      </c>
      <c r="F55">
        <v>273</v>
      </c>
      <c r="G55">
        <v>30</v>
      </c>
      <c r="H55">
        <v>209</v>
      </c>
      <c r="I55">
        <v>560</v>
      </c>
      <c r="J55" t="s">
        <v>429</v>
      </c>
    </row>
    <row r="56" spans="1:10" x14ac:dyDescent="0.25">
      <c r="A56">
        <v>2001</v>
      </c>
      <c r="B56">
        <v>670</v>
      </c>
      <c r="C56">
        <v>5379</v>
      </c>
      <c r="D56">
        <v>1361</v>
      </c>
      <c r="E56">
        <v>882</v>
      </c>
      <c r="F56">
        <v>320</v>
      </c>
      <c r="G56">
        <v>28</v>
      </c>
      <c r="H56">
        <v>131</v>
      </c>
      <c r="I56">
        <v>538</v>
      </c>
      <c r="J56" t="s">
        <v>430</v>
      </c>
    </row>
    <row r="57" spans="1:10" x14ac:dyDescent="0.25">
      <c r="A57">
        <v>2001</v>
      </c>
      <c r="B57">
        <v>642</v>
      </c>
      <c r="C57">
        <v>5459</v>
      </c>
      <c r="D57">
        <v>1361</v>
      </c>
      <c r="E57">
        <v>923</v>
      </c>
      <c r="F57">
        <v>273</v>
      </c>
      <c r="G57">
        <v>18</v>
      </c>
      <c r="H57">
        <v>147</v>
      </c>
      <c r="I57">
        <v>610</v>
      </c>
      <c r="J57" t="s">
        <v>431</v>
      </c>
    </row>
    <row r="58" spans="1:10" x14ac:dyDescent="0.25">
      <c r="A58">
        <v>2001</v>
      </c>
      <c r="B58">
        <v>746</v>
      </c>
      <c r="C58">
        <v>5497</v>
      </c>
      <c r="D58">
        <v>1431</v>
      </c>
      <c r="E58">
        <v>943</v>
      </c>
      <c r="F58">
        <v>295</v>
      </c>
      <c r="G58">
        <v>29</v>
      </c>
      <c r="H58">
        <v>164</v>
      </c>
      <c r="I58">
        <v>594</v>
      </c>
      <c r="J58" t="s">
        <v>432</v>
      </c>
    </row>
    <row r="59" spans="1:10" x14ac:dyDescent="0.25">
      <c r="A59">
        <v>2001</v>
      </c>
      <c r="B59">
        <v>657</v>
      </c>
      <c r="C59">
        <v>5398</v>
      </c>
      <c r="D59">
        <v>1333</v>
      </c>
      <c r="E59">
        <v>891</v>
      </c>
      <c r="F59">
        <v>256</v>
      </c>
      <c r="G59">
        <v>25</v>
      </c>
      <c r="H59">
        <v>161</v>
      </c>
      <c r="I59">
        <v>534</v>
      </c>
      <c r="J59" t="s">
        <v>433</v>
      </c>
    </row>
    <row r="60" spans="1:10" x14ac:dyDescent="0.25">
      <c r="A60">
        <v>2001</v>
      </c>
      <c r="B60">
        <v>789</v>
      </c>
      <c r="C60">
        <v>5482</v>
      </c>
      <c r="D60">
        <v>1379</v>
      </c>
      <c r="E60">
        <v>919</v>
      </c>
      <c r="F60">
        <v>273</v>
      </c>
      <c r="G60">
        <v>26</v>
      </c>
      <c r="H60">
        <v>161</v>
      </c>
      <c r="I60">
        <v>719</v>
      </c>
      <c r="J60" t="s">
        <v>434</v>
      </c>
    </row>
    <row r="61" spans="1:10" x14ac:dyDescent="0.25">
      <c r="A61">
        <v>2001</v>
      </c>
      <c r="B61">
        <v>799</v>
      </c>
      <c r="C61">
        <v>5612</v>
      </c>
      <c r="D61">
        <v>1493</v>
      </c>
      <c r="E61">
        <v>914</v>
      </c>
      <c r="F61">
        <v>304</v>
      </c>
      <c r="G61">
        <v>40</v>
      </c>
      <c r="H61">
        <v>235</v>
      </c>
      <c r="I61">
        <v>675</v>
      </c>
      <c r="J61" t="s">
        <v>435</v>
      </c>
    </row>
    <row r="62" spans="1:10" x14ac:dyDescent="0.25">
      <c r="A62">
        <v>2001</v>
      </c>
      <c r="B62">
        <v>814</v>
      </c>
      <c r="C62">
        <v>5450</v>
      </c>
      <c r="D62">
        <v>1469</v>
      </c>
      <c r="E62">
        <v>964</v>
      </c>
      <c r="F62">
        <v>274</v>
      </c>
      <c r="G62">
        <v>32</v>
      </c>
      <c r="H62">
        <v>199</v>
      </c>
      <c r="I62">
        <v>594</v>
      </c>
      <c r="J62" t="s">
        <v>436</v>
      </c>
    </row>
    <row r="63" spans="1:10" x14ac:dyDescent="0.25">
      <c r="A63">
        <v>2002</v>
      </c>
      <c r="B63">
        <v>787</v>
      </c>
      <c r="C63">
        <v>5505</v>
      </c>
      <c r="D63">
        <v>1475</v>
      </c>
      <c r="E63">
        <v>989</v>
      </c>
      <c r="F63">
        <v>285</v>
      </c>
      <c r="G63">
        <v>26</v>
      </c>
      <c r="H63">
        <v>175</v>
      </c>
      <c r="I63">
        <v>609</v>
      </c>
      <c r="J63" t="s">
        <v>436</v>
      </c>
    </row>
    <row r="64" spans="1:10" x14ac:dyDescent="0.25">
      <c r="A64">
        <v>2002</v>
      </c>
      <c r="B64">
        <v>673</v>
      </c>
      <c r="C64">
        <v>5604</v>
      </c>
      <c r="D64">
        <v>1418</v>
      </c>
      <c r="E64">
        <v>953</v>
      </c>
      <c r="F64">
        <v>297</v>
      </c>
      <c r="G64">
        <v>35</v>
      </c>
      <c r="H64">
        <v>133</v>
      </c>
      <c r="I64">
        <v>514</v>
      </c>
      <c r="J64" t="s">
        <v>418</v>
      </c>
    </row>
    <row r="65" spans="1:10" x14ac:dyDescent="0.25">
      <c r="A65">
        <v>2002</v>
      </c>
      <c r="B65">
        <v>662</v>
      </c>
      <c r="C65">
        <v>5515</v>
      </c>
      <c r="D65">
        <v>1393</v>
      </c>
      <c r="E65">
        <v>985</v>
      </c>
      <c r="F65">
        <v>243</v>
      </c>
      <c r="G65">
        <v>29</v>
      </c>
      <c r="H65">
        <v>136</v>
      </c>
      <c r="I65">
        <v>577</v>
      </c>
      <c r="J65" t="s">
        <v>434</v>
      </c>
    </row>
    <row r="66" spans="1:10" x14ac:dyDescent="0.25">
      <c r="A66">
        <v>2002</v>
      </c>
      <c r="B66">
        <v>814</v>
      </c>
      <c r="C66">
        <v>5569</v>
      </c>
      <c r="D66">
        <v>1531</v>
      </c>
      <c r="E66">
        <v>1063</v>
      </c>
      <c r="F66">
        <v>285</v>
      </c>
      <c r="G66">
        <v>31</v>
      </c>
      <c r="H66">
        <v>152</v>
      </c>
      <c r="I66">
        <v>680</v>
      </c>
      <c r="J66" t="s">
        <v>417</v>
      </c>
    </row>
    <row r="67" spans="1:10" x14ac:dyDescent="0.25">
      <c r="A67">
        <v>2002</v>
      </c>
      <c r="B67">
        <v>783</v>
      </c>
      <c r="C67">
        <v>5497</v>
      </c>
      <c r="D67">
        <v>1465</v>
      </c>
      <c r="E67">
        <v>932</v>
      </c>
      <c r="F67">
        <v>300</v>
      </c>
      <c r="G67">
        <v>35</v>
      </c>
      <c r="H67">
        <v>198</v>
      </c>
      <c r="I67">
        <v>681</v>
      </c>
      <c r="J67" t="s">
        <v>435</v>
      </c>
    </row>
    <row r="68" spans="1:10" x14ac:dyDescent="0.25">
      <c r="A68">
        <v>2002</v>
      </c>
      <c r="B68">
        <v>851</v>
      </c>
      <c r="C68">
        <v>5678</v>
      </c>
      <c r="D68">
        <v>1603</v>
      </c>
      <c r="E68">
        <v>1086</v>
      </c>
      <c r="F68">
        <v>333</v>
      </c>
      <c r="G68">
        <v>32</v>
      </c>
      <c r="H68">
        <v>152</v>
      </c>
      <c r="I68">
        <v>536</v>
      </c>
      <c r="J68" t="s">
        <v>407</v>
      </c>
    </row>
    <row r="69" spans="1:10" x14ac:dyDescent="0.25">
      <c r="A69">
        <v>2002</v>
      </c>
      <c r="B69">
        <v>819</v>
      </c>
      <c r="C69">
        <v>5508</v>
      </c>
      <c r="D69">
        <v>1471</v>
      </c>
      <c r="E69">
        <v>982</v>
      </c>
      <c r="F69">
        <v>283</v>
      </c>
      <c r="G69">
        <v>41</v>
      </c>
      <c r="H69">
        <v>165</v>
      </c>
      <c r="I69">
        <v>693</v>
      </c>
      <c r="J69" t="s">
        <v>421</v>
      </c>
    </row>
    <row r="70" spans="1:10" x14ac:dyDescent="0.25">
      <c r="A70">
        <v>2002</v>
      </c>
      <c r="B70">
        <v>708</v>
      </c>
      <c r="C70">
        <v>5495</v>
      </c>
      <c r="D70">
        <v>1428</v>
      </c>
      <c r="E70">
        <v>959</v>
      </c>
      <c r="F70">
        <v>280</v>
      </c>
      <c r="G70">
        <v>25</v>
      </c>
      <c r="H70">
        <v>164</v>
      </c>
      <c r="I70">
        <v>612</v>
      </c>
      <c r="J70" t="s">
        <v>422</v>
      </c>
    </row>
    <row r="71" spans="1:10" x14ac:dyDescent="0.25">
      <c r="A71">
        <v>2002</v>
      </c>
      <c r="B71">
        <v>667</v>
      </c>
      <c r="C71">
        <v>5491</v>
      </c>
      <c r="D71">
        <v>1353</v>
      </c>
      <c r="E71">
        <v>850</v>
      </c>
      <c r="F71">
        <v>311</v>
      </c>
      <c r="G71">
        <v>27</v>
      </c>
      <c r="H71">
        <v>165</v>
      </c>
      <c r="I71">
        <v>516</v>
      </c>
      <c r="J71" t="s">
        <v>408</v>
      </c>
    </row>
    <row r="72" spans="1:10" x14ac:dyDescent="0.25">
      <c r="A72">
        <v>2002</v>
      </c>
      <c r="B72">
        <v>859</v>
      </c>
      <c r="C72">
        <v>5640</v>
      </c>
      <c r="D72">
        <v>1560</v>
      </c>
      <c r="E72">
        <v>1002</v>
      </c>
      <c r="F72">
        <v>348</v>
      </c>
      <c r="G72">
        <v>33</v>
      </c>
      <c r="H72">
        <v>177</v>
      </c>
      <c r="I72">
        <v>617</v>
      </c>
      <c r="J72" t="s">
        <v>409</v>
      </c>
    </row>
    <row r="73" spans="1:10" x14ac:dyDescent="0.25">
      <c r="A73">
        <v>2002</v>
      </c>
      <c r="B73">
        <v>706</v>
      </c>
      <c r="C73">
        <v>5496</v>
      </c>
      <c r="D73">
        <v>1351</v>
      </c>
      <c r="E73">
        <v>863</v>
      </c>
      <c r="F73">
        <v>259</v>
      </c>
      <c r="G73">
        <v>29</v>
      </c>
      <c r="H73">
        <v>200</v>
      </c>
      <c r="I73">
        <v>629</v>
      </c>
      <c r="J73" t="s">
        <v>423</v>
      </c>
    </row>
    <row r="74" spans="1:10" x14ac:dyDescent="0.25">
      <c r="A74">
        <v>2002</v>
      </c>
      <c r="B74">
        <v>856</v>
      </c>
      <c r="C74">
        <v>5502</v>
      </c>
      <c r="D74">
        <v>1475</v>
      </c>
      <c r="E74">
        <v>940</v>
      </c>
      <c r="F74">
        <v>289</v>
      </c>
      <c r="G74">
        <v>29</v>
      </c>
      <c r="H74">
        <v>217</v>
      </c>
      <c r="I74">
        <v>604</v>
      </c>
      <c r="J74" t="s">
        <v>410</v>
      </c>
    </row>
    <row r="75" spans="1:10" x14ac:dyDescent="0.25">
      <c r="A75">
        <v>2002</v>
      </c>
      <c r="B75">
        <v>709</v>
      </c>
      <c r="C75">
        <v>5470</v>
      </c>
      <c r="D75">
        <v>1386</v>
      </c>
      <c r="E75">
        <v>899</v>
      </c>
      <c r="F75">
        <v>297</v>
      </c>
      <c r="G75">
        <v>21</v>
      </c>
      <c r="H75">
        <v>169</v>
      </c>
      <c r="I75">
        <v>649</v>
      </c>
      <c r="J75" t="s">
        <v>424</v>
      </c>
    </row>
    <row r="76" spans="1:10" x14ac:dyDescent="0.25">
      <c r="A76">
        <v>2002</v>
      </c>
      <c r="B76">
        <v>739</v>
      </c>
      <c r="C76">
        <v>5423</v>
      </c>
      <c r="D76">
        <v>1349</v>
      </c>
      <c r="E76">
        <v>876</v>
      </c>
      <c r="F76">
        <v>255</v>
      </c>
      <c r="G76">
        <v>26</v>
      </c>
      <c r="H76">
        <v>192</v>
      </c>
      <c r="I76">
        <v>598</v>
      </c>
      <c r="J76" t="s">
        <v>411</v>
      </c>
    </row>
    <row r="77" spans="1:10" x14ac:dyDescent="0.25">
      <c r="A77">
        <v>2002</v>
      </c>
      <c r="B77">
        <v>778</v>
      </c>
      <c r="C77">
        <v>5512</v>
      </c>
      <c r="D77">
        <v>1508</v>
      </c>
      <c r="E77">
        <v>1032</v>
      </c>
      <c r="F77">
        <v>283</v>
      </c>
      <c r="G77">
        <v>41</v>
      </c>
      <c r="H77">
        <v>152</v>
      </c>
      <c r="I77">
        <v>553</v>
      </c>
      <c r="J77" t="s">
        <v>425</v>
      </c>
    </row>
    <row r="78" spans="1:10" x14ac:dyDescent="0.25">
      <c r="A78">
        <v>2002</v>
      </c>
      <c r="B78">
        <v>575</v>
      </c>
      <c r="C78">
        <v>5406</v>
      </c>
      <c r="D78">
        <v>1340</v>
      </c>
      <c r="E78">
        <v>914</v>
      </c>
      <c r="F78">
        <v>265</v>
      </c>
      <c r="G78">
        <v>37</v>
      </c>
      <c r="H78">
        <v>124</v>
      </c>
      <c r="I78">
        <v>427</v>
      </c>
      <c r="J78" t="s">
        <v>412</v>
      </c>
    </row>
    <row r="79" spans="1:10" x14ac:dyDescent="0.25">
      <c r="A79">
        <v>2002</v>
      </c>
      <c r="B79">
        <v>699</v>
      </c>
      <c r="C79">
        <v>5496</v>
      </c>
      <c r="D79">
        <v>1433</v>
      </c>
      <c r="E79">
        <v>975</v>
      </c>
      <c r="F79">
        <v>280</v>
      </c>
      <c r="G79">
        <v>32</v>
      </c>
      <c r="H79">
        <v>146</v>
      </c>
      <c r="I79">
        <v>656</v>
      </c>
      <c r="J79" t="s">
        <v>426</v>
      </c>
    </row>
    <row r="80" spans="1:10" x14ac:dyDescent="0.25">
      <c r="A80">
        <v>2002</v>
      </c>
      <c r="B80">
        <v>749</v>
      </c>
      <c r="C80">
        <v>5503</v>
      </c>
      <c r="D80">
        <v>1441</v>
      </c>
      <c r="E80">
        <v>951</v>
      </c>
      <c r="F80">
        <v>291</v>
      </c>
      <c r="G80">
        <v>32</v>
      </c>
      <c r="H80">
        <v>167</v>
      </c>
      <c r="I80">
        <v>648</v>
      </c>
      <c r="J80" t="s">
        <v>427</v>
      </c>
    </row>
    <row r="81" spans="1:10" x14ac:dyDescent="0.25">
      <c r="A81">
        <v>2002</v>
      </c>
      <c r="B81">
        <v>737</v>
      </c>
      <c r="C81">
        <v>5535</v>
      </c>
      <c r="D81">
        <v>1415</v>
      </c>
      <c r="E81">
        <v>948</v>
      </c>
      <c r="F81">
        <v>285</v>
      </c>
      <c r="G81">
        <v>42</v>
      </c>
      <c r="H81">
        <v>140</v>
      </c>
      <c r="I81">
        <v>576</v>
      </c>
      <c r="J81" t="s">
        <v>413</v>
      </c>
    </row>
    <row r="82" spans="1:10" x14ac:dyDescent="0.25">
      <c r="A82">
        <v>2002</v>
      </c>
      <c r="B82">
        <v>713</v>
      </c>
      <c r="C82">
        <v>5554</v>
      </c>
      <c r="D82">
        <v>1464</v>
      </c>
      <c r="E82">
        <v>994</v>
      </c>
      <c r="F82">
        <v>286</v>
      </c>
      <c r="G82">
        <v>29</v>
      </c>
      <c r="H82">
        <v>155</v>
      </c>
      <c r="I82">
        <v>481</v>
      </c>
      <c r="J82" t="s">
        <v>428</v>
      </c>
    </row>
    <row r="83" spans="1:10" x14ac:dyDescent="0.25">
      <c r="A83">
        <v>2002</v>
      </c>
      <c r="B83">
        <v>627</v>
      </c>
      <c r="C83">
        <v>5415</v>
      </c>
      <c r="D83">
        <v>1369</v>
      </c>
      <c r="E83">
        <v>932</v>
      </c>
      <c r="F83">
        <v>269</v>
      </c>
      <c r="G83">
        <v>29</v>
      </c>
      <c r="H83">
        <v>139</v>
      </c>
      <c r="I83">
        <v>555</v>
      </c>
      <c r="J83" t="s">
        <v>429</v>
      </c>
    </row>
    <row r="84" spans="1:10" x14ac:dyDescent="0.25">
      <c r="A84">
        <v>2002</v>
      </c>
      <c r="B84">
        <v>768</v>
      </c>
      <c r="C84">
        <v>5582</v>
      </c>
      <c r="D84">
        <v>1518</v>
      </c>
      <c r="E84">
        <v>967</v>
      </c>
      <c r="F84">
        <v>348</v>
      </c>
      <c r="G84">
        <v>36</v>
      </c>
      <c r="H84">
        <v>167</v>
      </c>
      <c r="I84">
        <v>528</v>
      </c>
      <c r="J84" t="s">
        <v>414</v>
      </c>
    </row>
    <row r="85" spans="1:10" x14ac:dyDescent="0.25">
      <c r="A85">
        <v>2002</v>
      </c>
      <c r="B85">
        <v>735</v>
      </c>
      <c r="C85">
        <v>5479</v>
      </c>
      <c r="D85">
        <v>1432</v>
      </c>
      <c r="E85">
        <v>934</v>
      </c>
      <c r="F85">
        <v>300</v>
      </c>
      <c r="G85">
        <v>36</v>
      </c>
      <c r="H85">
        <v>162</v>
      </c>
      <c r="I85">
        <v>621</v>
      </c>
      <c r="J85" t="s">
        <v>430</v>
      </c>
    </row>
    <row r="86" spans="1:10" x14ac:dyDescent="0.25">
      <c r="A86">
        <v>2002</v>
      </c>
      <c r="B86">
        <v>690</v>
      </c>
      <c r="C86">
        <v>5496</v>
      </c>
      <c r="D86">
        <v>1409</v>
      </c>
      <c r="E86">
        <v>989</v>
      </c>
      <c r="F86">
        <v>238</v>
      </c>
      <c r="G86">
        <v>22</v>
      </c>
      <c r="H86">
        <v>160</v>
      </c>
      <c r="I86">
        <v>549</v>
      </c>
      <c r="J86" t="s">
        <v>431</v>
      </c>
    </row>
    <row r="87" spans="1:10" x14ac:dyDescent="0.25">
      <c r="A87">
        <v>2002</v>
      </c>
      <c r="B87">
        <v>897</v>
      </c>
      <c r="C87">
        <v>5601</v>
      </c>
      <c r="D87">
        <v>1540</v>
      </c>
      <c r="E87">
        <v>991</v>
      </c>
      <c r="F87">
        <v>314</v>
      </c>
      <c r="G87">
        <v>12</v>
      </c>
      <c r="H87">
        <v>223</v>
      </c>
      <c r="I87">
        <v>712</v>
      </c>
      <c r="J87" t="s">
        <v>415</v>
      </c>
    </row>
    <row r="88" spans="1:10" x14ac:dyDescent="0.25">
      <c r="A88">
        <v>2002</v>
      </c>
      <c r="B88">
        <v>800</v>
      </c>
      <c r="C88">
        <v>5558</v>
      </c>
      <c r="D88">
        <v>1450</v>
      </c>
      <c r="E88">
        <v>938</v>
      </c>
      <c r="F88">
        <v>279</v>
      </c>
      <c r="G88">
        <v>28</v>
      </c>
      <c r="H88">
        <v>205</v>
      </c>
      <c r="I88">
        <v>677</v>
      </c>
      <c r="J88" t="s">
        <v>416</v>
      </c>
    </row>
    <row r="89" spans="1:10" x14ac:dyDescent="0.25">
      <c r="A89">
        <v>2002</v>
      </c>
      <c r="B89">
        <v>710</v>
      </c>
      <c r="C89">
        <v>5523</v>
      </c>
      <c r="D89">
        <v>1428</v>
      </c>
      <c r="E89">
        <v>897</v>
      </c>
      <c r="F89">
        <v>325</v>
      </c>
      <c r="G89">
        <v>41</v>
      </c>
      <c r="H89">
        <v>165</v>
      </c>
      <c r="I89">
        <v>693</v>
      </c>
      <c r="J89" t="s">
        <v>432</v>
      </c>
    </row>
    <row r="90" spans="1:10" x14ac:dyDescent="0.25">
      <c r="A90">
        <v>2002</v>
      </c>
      <c r="B90">
        <v>641</v>
      </c>
      <c r="C90">
        <v>5330</v>
      </c>
      <c r="D90">
        <v>1300</v>
      </c>
      <c r="E90">
        <v>875</v>
      </c>
      <c r="F90">
        <v>263</v>
      </c>
      <c r="G90">
        <v>20</v>
      </c>
      <c r="H90">
        <v>142</v>
      </c>
      <c r="I90">
        <v>610</v>
      </c>
      <c r="J90" t="s">
        <v>433</v>
      </c>
    </row>
    <row r="91" spans="1:10" x14ac:dyDescent="0.25">
      <c r="A91">
        <v>2002</v>
      </c>
      <c r="B91">
        <v>843</v>
      </c>
      <c r="C91">
        <v>5618</v>
      </c>
      <c r="D91">
        <v>1510</v>
      </c>
      <c r="E91">
        <v>949</v>
      </c>
      <c r="F91">
        <v>304</v>
      </c>
      <c r="G91">
        <v>27</v>
      </c>
      <c r="H91">
        <v>230</v>
      </c>
      <c r="I91">
        <v>616</v>
      </c>
      <c r="J91" t="s">
        <v>419</v>
      </c>
    </row>
    <row r="92" spans="1:10" x14ac:dyDescent="0.25">
      <c r="A92">
        <v>2002</v>
      </c>
      <c r="B92">
        <v>813</v>
      </c>
      <c r="C92">
        <v>5581</v>
      </c>
      <c r="D92">
        <v>1457</v>
      </c>
      <c r="E92">
        <v>927</v>
      </c>
      <c r="F92">
        <v>305</v>
      </c>
      <c r="G92">
        <v>38</v>
      </c>
      <c r="H92">
        <v>187</v>
      </c>
      <c r="I92">
        <v>575</v>
      </c>
      <c r="J92" t="s">
        <v>420</v>
      </c>
    </row>
    <row r="93" spans="1:10" x14ac:dyDescent="0.25">
      <c r="A93">
        <v>2003</v>
      </c>
      <c r="B93">
        <v>736</v>
      </c>
      <c r="C93">
        <v>5487</v>
      </c>
      <c r="D93">
        <v>1473</v>
      </c>
      <c r="E93">
        <v>1014</v>
      </c>
      <c r="F93">
        <v>276</v>
      </c>
      <c r="G93">
        <v>33</v>
      </c>
      <c r="H93">
        <v>150</v>
      </c>
      <c r="I93">
        <v>532</v>
      </c>
      <c r="J93" t="s">
        <v>407</v>
      </c>
    </row>
    <row r="94" spans="1:10" x14ac:dyDescent="0.25">
      <c r="A94">
        <v>2003</v>
      </c>
      <c r="B94">
        <v>717</v>
      </c>
      <c r="C94">
        <v>5570</v>
      </c>
      <c r="D94">
        <v>1467</v>
      </c>
      <c r="E94">
        <v>965</v>
      </c>
      <c r="F94">
        <v>303</v>
      </c>
      <c r="G94">
        <v>47</v>
      </c>
      <c r="H94">
        <v>152</v>
      </c>
      <c r="I94">
        <v>576</v>
      </c>
      <c r="J94" t="s">
        <v>421</v>
      </c>
    </row>
    <row r="95" spans="1:10" x14ac:dyDescent="0.25">
      <c r="A95">
        <v>2003</v>
      </c>
      <c r="B95">
        <v>907</v>
      </c>
      <c r="C95">
        <v>5670</v>
      </c>
      <c r="D95">
        <v>1608</v>
      </c>
      <c r="E95">
        <v>1021</v>
      </c>
      <c r="F95">
        <v>321</v>
      </c>
      <c r="G95">
        <v>31</v>
      </c>
      <c r="H95">
        <v>235</v>
      </c>
      <c r="I95">
        <v>594</v>
      </c>
      <c r="J95" t="s">
        <v>422</v>
      </c>
    </row>
    <row r="96" spans="1:10" x14ac:dyDescent="0.25">
      <c r="A96">
        <v>2003</v>
      </c>
      <c r="B96">
        <v>743</v>
      </c>
      <c r="C96">
        <v>5665</v>
      </c>
      <c r="D96">
        <v>1516</v>
      </c>
      <c r="E96">
        <v>1063</v>
      </c>
      <c r="F96">
        <v>277</v>
      </c>
      <c r="G96">
        <v>24</v>
      </c>
      <c r="H96">
        <v>152</v>
      </c>
      <c r="I96">
        <v>485</v>
      </c>
      <c r="J96" t="s">
        <v>408</v>
      </c>
    </row>
    <row r="97" spans="1:10" x14ac:dyDescent="0.25">
      <c r="A97">
        <v>2003</v>
      </c>
      <c r="B97">
        <v>961</v>
      </c>
      <c r="C97">
        <v>5769</v>
      </c>
      <c r="D97">
        <v>1667</v>
      </c>
      <c r="E97">
        <v>1018</v>
      </c>
      <c r="F97">
        <v>371</v>
      </c>
      <c r="G97">
        <v>40</v>
      </c>
      <c r="H97">
        <v>238</v>
      </c>
      <c r="I97">
        <v>673</v>
      </c>
      <c r="J97" t="s">
        <v>409</v>
      </c>
    </row>
    <row r="98" spans="1:10" x14ac:dyDescent="0.25">
      <c r="A98">
        <v>2003</v>
      </c>
      <c r="B98">
        <v>791</v>
      </c>
      <c r="C98">
        <v>5487</v>
      </c>
      <c r="D98">
        <v>1445</v>
      </c>
      <c r="E98">
        <v>903</v>
      </c>
      <c r="F98">
        <v>303</v>
      </c>
      <c r="G98">
        <v>19</v>
      </c>
      <c r="H98">
        <v>220</v>
      </c>
      <c r="I98">
        <v>577</v>
      </c>
      <c r="J98" t="s">
        <v>410</v>
      </c>
    </row>
    <row r="99" spans="1:10" x14ac:dyDescent="0.25">
      <c r="A99">
        <v>2003</v>
      </c>
      <c r="B99">
        <v>724</v>
      </c>
      <c r="C99">
        <v>5519</v>
      </c>
      <c r="D99">
        <v>1431</v>
      </c>
      <c r="E99">
        <v>933</v>
      </c>
      <c r="F99">
        <v>302</v>
      </c>
      <c r="G99">
        <v>24</v>
      </c>
      <c r="H99">
        <v>172</v>
      </c>
      <c r="I99">
        <v>542</v>
      </c>
      <c r="J99" t="s">
        <v>423</v>
      </c>
    </row>
    <row r="100" spans="1:10" x14ac:dyDescent="0.25">
      <c r="A100">
        <v>2003</v>
      </c>
      <c r="B100">
        <v>694</v>
      </c>
      <c r="C100">
        <v>5509</v>
      </c>
      <c r="D100">
        <v>1349</v>
      </c>
      <c r="E100">
        <v>907</v>
      </c>
      <c r="F100">
        <v>239</v>
      </c>
      <c r="G100">
        <v>21</v>
      </c>
      <c r="H100">
        <v>182</v>
      </c>
      <c r="I100">
        <v>603</v>
      </c>
      <c r="J100" t="s">
        <v>424</v>
      </c>
    </row>
    <row r="101" spans="1:10" x14ac:dyDescent="0.25">
      <c r="A101">
        <v>2003</v>
      </c>
      <c r="B101">
        <v>699</v>
      </c>
      <c r="C101">
        <v>5572</v>
      </c>
      <c r="D101">
        <v>1413</v>
      </c>
      <c r="E101">
        <v>933</v>
      </c>
      <c r="F101">
        <v>296</v>
      </c>
      <c r="G101">
        <v>26</v>
      </c>
      <c r="H101">
        <v>158</v>
      </c>
      <c r="I101">
        <v>528</v>
      </c>
      <c r="J101" t="s">
        <v>411</v>
      </c>
    </row>
    <row r="102" spans="1:10" x14ac:dyDescent="0.25">
      <c r="A102">
        <v>2003</v>
      </c>
      <c r="B102">
        <v>853</v>
      </c>
      <c r="C102">
        <v>5518</v>
      </c>
      <c r="D102">
        <v>1472</v>
      </c>
      <c r="E102">
        <v>913</v>
      </c>
      <c r="F102">
        <v>330</v>
      </c>
      <c r="G102">
        <v>31</v>
      </c>
      <c r="H102">
        <v>198</v>
      </c>
      <c r="I102">
        <v>671</v>
      </c>
      <c r="J102" t="s">
        <v>425</v>
      </c>
    </row>
    <row r="103" spans="1:10" x14ac:dyDescent="0.25">
      <c r="A103">
        <v>2003</v>
      </c>
      <c r="B103">
        <v>591</v>
      </c>
      <c r="C103">
        <v>5466</v>
      </c>
      <c r="D103">
        <v>1312</v>
      </c>
      <c r="E103">
        <v>919</v>
      </c>
      <c r="F103">
        <v>201</v>
      </c>
      <c r="G103">
        <v>39</v>
      </c>
      <c r="H103">
        <v>153</v>
      </c>
      <c r="I103">
        <v>490</v>
      </c>
      <c r="J103" t="s">
        <v>412</v>
      </c>
    </row>
    <row r="104" spans="1:10" x14ac:dyDescent="0.25">
      <c r="A104">
        <v>2003</v>
      </c>
      <c r="B104">
        <v>751</v>
      </c>
      <c r="C104">
        <v>5490</v>
      </c>
      <c r="D104">
        <v>1459</v>
      </c>
      <c r="E104">
        <v>966</v>
      </c>
      <c r="F104">
        <v>292</v>
      </c>
      <c r="G104">
        <v>44</v>
      </c>
      <c r="H104">
        <v>157</v>
      </c>
      <c r="I104">
        <v>572</v>
      </c>
      <c r="J104" t="s">
        <v>426</v>
      </c>
    </row>
    <row r="105" spans="1:10" x14ac:dyDescent="0.25">
      <c r="A105">
        <v>2003</v>
      </c>
      <c r="B105">
        <v>805</v>
      </c>
      <c r="C105">
        <v>5583</v>
      </c>
      <c r="D105">
        <v>1466</v>
      </c>
      <c r="E105">
        <v>937</v>
      </c>
      <c r="F105">
        <v>308</v>
      </c>
      <c r="G105">
        <v>30</v>
      </c>
      <c r="H105">
        <v>191</v>
      </c>
      <c r="I105">
        <v>638</v>
      </c>
      <c r="J105" t="s">
        <v>427</v>
      </c>
    </row>
    <row r="106" spans="1:10" x14ac:dyDescent="0.25">
      <c r="A106">
        <v>2003</v>
      </c>
      <c r="B106">
        <v>836</v>
      </c>
      <c r="C106">
        <v>5568</v>
      </c>
      <c r="D106">
        <v>1526</v>
      </c>
      <c r="E106">
        <v>1037</v>
      </c>
      <c r="F106">
        <v>288</v>
      </c>
      <c r="G106">
        <v>39</v>
      </c>
      <c r="H106">
        <v>162</v>
      </c>
      <c r="I106">
        <v>551</v>
      </c>
      <c r="J106" t="s">
        <v>413</v>
      </c>
    </row>
    <row r="107" spans="1:10" x14ac:dyDescent="0.25">
      <c r="A107">
        <v>2003</v>
      </c>
      <c r="B107">
        <v>574</v>
      </c>
      <c r="C107">
        <v>5458</v>
      </c>
      <c r="D107">
        <v>1328</v>
      </c>
      <c r="E107">
        <v>919</v>
      </c>
      <c r="F107">
        <v>260</v>
      </c>
      <c r="G107">
        <v>25</v>
      </c>
      <c r="H107">
        <v>124</v>
      </c>
      <c r="I107">
        <v>479</v>
      </c>
      <c r="J107" t="s">
        <v>428</v>
      </c>
    </row>
    <row r="108" spans="1:10" x14ac:dyDescent="0.25">
      <c r="A108">
        <v>2003</v>
      </c>
      <c r="B108">
        <v>714</v>
      </c>
      <c r="C108">
        <v>5548</v>
      </c>
      <c r="D108">
        <v>1423</v>
      </c>
      <c r="E108">
        <v>937</v>
      </c>
      <c r="F108">
        <v>266</v>
      </c>
      <c r="G108">
        <v>24</v>
      </c>
      <c r="H108">
        <v>196</v>
      </c>
      <c r="I108">
        <v>618</v>
      </c>
      <c r="J108" t="s">
        <v>429</v>
      </c>
    </row>
    <row r="109" spans="1:10" x14ac:dyDescent="0.25">
      <c r="A109">
        <v>2003</v>
      </c>
      <c r="B109">
        <v>801</v>
      </c>
      <c r="C109">
        <v>5655</v>
      </c>
      <c r="D109">
        <v>1567</v>
      </c>
      <c r="E109">
        <v>1049</v>
      </c>
      <c r="F109">
        <v>318</v>
      </c>
      <c r="G109">
        <v>45</v>
      </c>
      <c r="H109">
        <v>155</v>
      </c>
      <c r="I109">
        <v>575</v>
      </c>
      <c r="J109" t="s">
        <v>414</v>
      </c>
    </row>
    <row r="110" spans="1:10" x14ac:dyDescent="0.25">
      <c r="A110">
        <v>2003</v>
      </c>
      <c r="B110">
        <v>711</v>
      </c>
      <c r="C110">
        <v>5437</v>
      </c>
      <c r="D110">
        <v>1404</v>
      </c>
      <c r="E110">
        <v>941</v>
      </c>
      <c r="F110">
        <v>294</v>
      </c>
      <c r="G110">
        <v>25</v>
      </c>
      <c r="H110">
        <v>144</v>
      </c>
      <c r="I110">
        <v>567</v>
      </c>
      <c r="J110" t="s">
        <v>430</v>
      </c>
    </row>
    <row r="111" spans="1:10" x14ac:dyDescent="0.25">
      <c r="A111">
        <v>2003</v>
      </c>
      <c r="B111">
        <v>877</v>
      </c>
      <c r="C111">
        <v>5605</v>
      </c>
      <c r="D111">
        <v>1518</v>
      </c>
      <c r="E111">
        <v>970</v>
      </c>
      <c r="F111">
        <v>304</v>
      </c>
      <c r="G111">
        <v>14</v>
      </c>
      <c r="H111">
        <v>230</v>
      </c>
      <c r="I111">
        <v>765</v>
      </c>
      <c r="J111" t="s">
        <v>415</v>
      </c>
    </row>
    <row r="112" spans="1:10" x14ac:dyDescent="0.25">
      <c r="A112">
        <v>2003</v>
      </c>
      <c r="B112">
        <v>642</v>
      </c>
      <c r="C112">
        <v>5341</v>
      </c>
      <c r="D112">
        <v>1317</v>
      </c>
      <c r="E112">
        <v>907</v>
      </c>
      <c r="F112">
        <v>262</v>
      </c>
      <c r="G112">
        <v>24</v>
      </c>
      <c r="H112">
        <v>124</v>
      </c>
      <c r="I112">
        <v>543</v>
      </c>
      <c r="J112" t="s">
        <v>431</v>
      </c>
    </row>
    <row r="113" spans="1:10" x14ac:dyDescent="0.25">
      <c r="A113">
        <v>2003</v>
      </c>
      <c r="B113">
        <v>768</v>
      </c>
      <c r="C113">
        <v>5497</v>
      </c>
      <c r="D113">
        <v>1398</v>
      </c>
      <c r="E113">
        <v>881</v>
      </c>
      <c r="F113">
        <v>317</v>
      </c>
      <c r="G113">
        <v>24</v>
      </c>
      <c r="H113">
        <v>176</v>
      </c>
      <c r="I113">
        <v>615</v>
      </c>
      <c r="J113" t="s">
        <v>416</v>
      </c>
    </row>
    <row r="114" spans="1:10" x14ac:dyDescent="0.25">
      <c r="A114">
        <v>2003</v>
      </c>
      <c r="B114">
        <v>791</v>
      </c>
      <c r="C114">
        <v>5543</v>
      </c>
      <c r="D114">
        <v>1448</v>
      </c>
      <c r="E114">
        <v>930</v>
      </c>
      <c r="F114">
        <v>325</v>
      </c>
      <c r="G114">
        <v>27</v>
      </c>
      <c r="H114">
        <v>166</v>
      </c>
      <c r="I114">
        <v>706</v>
      </c>
      <c r="J114" t="s">
        <v>432</v>
      </c>
    </row>
    <row r="115" spans="1:10" x14ac:dyDescent="0.25">
      <c r="A115">
        <v>2003</v>
      </c>
      <c r="B115">
        <v>753</v>
      </c>
      <c r="C115">
        <v>5581</v>
      </c>
      <c r="D115">
        <v>1492</v>
      </c>
      <c r="E115">
        <v>1009</v>
      </c>
      <c r="F115">
        <v>275</v>
      </c>
      <c r="G115">
        <v>45</v>
      </c>
      <c r="H115">
        <v>163</v>
      </c>
      <c r="I115">
        <v>616</v>
      </c>
      <c r="J115" t="s">
        <v>433</v>
      </c>
    </row>
    <row r="116" spans="1:10" x14ac:dyDescent="0.25">
      <c r="A116">
        <v>2003</v>
      </c>
      <c r="B116">
        <v>678</v>
      </c>
      <c r="C116">
        <v>5531</v>
      </c>
      <c r="D116">
        <v>1442</v>
      </c>
      <c r="E116">
        <v>1025</v>
      </c>
      <c r="F116">
        <v>257</v>
      </c>
      <c r="G116">
        <v>32</v>
      </c>
      <c r="H116">
        <v>128</v>
      </c>
      <c r="I116">
        <v>622</v>
      </c>
      <c r="J116" t="s">
        <v>434</v>
      </c>
    </row>
    <row r="117" spans="1:10" x14ac:dyDescent="0.25">
      <c r="A117">
        <v>2003</v>
      </c>
      <c r="B117">
        <v>795</v>
      </c>
      <c r="C117">
        <v>5561</v>
      </c>
      <c r="D117">
        <v>1509</v>
      </c>
      <c r="E117">
        <v>1047</v>
      </c>
      <c r="F117">
        <v>290</v>
      </c>
      <c r="G117">
        <v>33</v>
      </c>
      <c r="H117">
        <v>139</v>
      </c>
      <c r="I117">
        <v>639</v>
      </c>
      <c r="J117" t="s">
        <v>417</v>
      </c>
    </row>
    <row r="118" spans="1:10" x14ac:dyDescent="0.25">
      <c r="A118">
        <v>2003</v>
      </c>
      <c r="B118">
        <v>755</v>
      </c>
      <c r="C118">
        <v>5456</v>
      </c>
      <c r="D118">
        <v>1440</v>
      </c>
      <c r="E118">
        <v>950</v>
      </c>
      <c r="F118">
        <v>281</v>
      </c>
      <c r="G118">
        <v>29</v>
      </c>
      <c r="H118">
        <v>180</v>
      </c>
      <c r="I118">
        <v>633</v>
      </c>
      <c r="J118" t="s">
        <v>435</v>
      </c>
    </row>
    <row r="119" spans="1:10" x14ac:dyDescent="0.25">
      <c r="A119">
        <v>2003</v>
      </c>
      <c r="B119">
        <v>876</v>
      </c>
      <c r="C119">
        <v>5672</v>
      </c>
      <c r="D119">
        <v>1580</v>
      </c>
      <c r="E119">
        <v>1010</v>
      </c>
      <c r="F119">
        <v>342</v>
      </c>
      <c r="G119">
        <v>32</v>
      </c>
      <c r="H119">
        <v>196</v>
      </c>
      <c r="I119">
        <v>653</v>
      </c>
      <c r="J119" t="s">
        <v>436</v>
      </c>
    </row>
    <row r="120" spans="1:10" x14ac:dyDescent="0.25">
      <c r="A120">
        <v>2003</v>
      </c>
      <c r="B120">
        <v>715</v>
      </c>
      <c r="C120">
        <v>5654</v>
      </c>
      <c r="D120">
        <v>1501</v>
      </c>
      <c r="E120">
        <v>1028</v>
      </c>
      <c r="F120">
        <v>298</v>
      </c>
      <c r="G120">
        <v>38</v>
      </c>
      <c r="H120">
        <v>137</v>
      </c>
      <c r="I120">
        <v>476</v>
      </c>
      <c r="J120" t="s">
        <v>418</v>
      </c>
    </row>
    <row r="121" spans="1:10" x14ac:dyDescent="0.25">
      <c r="A121">
        <v>2003</v>
      </c>
      <c r="B121">
        <v>826</v>
      </c>
      <c r="C121">
        <v>5664</v>
      </c>
      <c r="D121">
        <v>1506</v>
      </c>
      <c r="E121">
        <v>957</v>
      </c>
      <c r="F121">
        <v>274</v>
      </c>
      <c r="G121">
        <v>36</v>
      </c>
      <c r="H121">
        <v>239</v>
      </c>
      <c r="I121">
        <v>563</v>
      </c>
      <c r="J121" t="s">
        <v>419</v>
      </c>
    </row>
    <row r="122" spans="1:10" x14ac:dyDescent="0.25">
      <c r="A122">
        <v>2003</v>
      </c>
      <c r="B122">
        <v>894</v>
      </c>
      <c r="C122">
        <v>5661</v>
      </c>
      <c r="D122">
        <v>1580</v>
      </c>
      <c r="E122">
        <v>1000</v>
      </c>
      <c r="F122">
        <v>357</v>
      </c>
      <c r="G122">
        <v>33</v>
      </c>
      <c r="H122">
        <v>190</v>
      </c>
      <c r="I122">
        <v>636</v>
      </c>
      <c r="J122" t="s">
        <v>420</v>
      </c>
    </row>
    <row r="123" spans="1:10" x14ac:dyDescent="0.25">
      <c r="A123">
        <v>2004</v>
      </c>
      <c r="B123">
        <v>836</v>
      </c>
      <c r="C123">
        <v>5675</v>
      </c>
      <c r="D123">
        <v>1603</v>
      </c>
      <c r="E123">
        <v>1132</v>
      </c>
      <c r="F123">
        <v>272</v>
      </c>
      <c r="G123">
        <v>37</v>
      </c>
      <c r="H123">
        <v>162</v>
      </c>
      <c r="I123">
        <v>523</v>
      </c>
      <c r="J123" t="s">
        <v>407</v>
      </c>
    </row>
    <row r="124" spans="1:10" x14ac:dyDescent="0.25">
      <c r="A124">
        <v>2004</v>
      </c>
      <c r="B124">
        <v>615</v>
      </c>
      <c r="C124">
        <v>5544</v>
      </c>
      <c r="D124">
        <v>1401</v>
      </c>
      <c r="E124">
        <v>933</v>
      </c>
      <c r="F124">
        <v>295</v>
      </c>
      <c r="G124">
        <v>38</v>
      </c>
      <c r="H124">
        <v>135</v>
      </c>
      <c r="I124">
        <v>476</v>
      </c>
      <c r="J124" t="s">
        <v>421</v>
      </c>
    </row>
    <row r="125" spans="1:10" x14ac:dyDescent="0.25">
      <c r="A125">
        <v>2004</v>
      </c>
      <c r="B125">
        <v>803</v>
      </c>
      <c r="C125">
        <v>5570</v>
      </c>
      <c r="D125">
        <v>1503</v>
      </c>
      <c r="E125">
        <v>984</v>
      </c>
      <c r="F125">
        <v>304</v>
      </c>
      <c r="G125">
        <v>37</v>
      </c>
      <c r="H125">
        <v>178</v>
      </c>
      <c r="I125">
        <v>646</v>
      </c>
      <c r="J125" t="s">
        <v>422</v>
      </c>
    </row>
    <row r="126" spans="1:10" x14ac:dyDescent="0.25">
      <c r="A126">
        <v>2004</v>
      </c>
      <c r="B126">
        <v>842</v>
      </c>
      <c r="C126">
        <v>5736</v>
      </c>
      <c r="D126">
        <v>1614</v>
      </c>
      <c r="E126">
        <v>1108</v>
      </c>
      <c r="F126">
        <v>319</v>
      </c>
      <c r="G126">
        <v>18</v>
      </c>
      <c r="H126">
        <v>169</v>
      </c>
      <c r="I126">
        <v>585</v>
      </c>
      <c r="J126" t="s">
        <v>408</v>
      </c>
    </row>
    <row r="127" spans="1:10" x14ac:dyDescent="0.25">
      <c r="A127">
        <v>2004</v>
      </c>
      <c r="B127">
        <v>949</v>
      </c>
      <c r="C127">
        <v>5720</v>
      </c>
      <c r="D127">
        <v>1613</v>
      </c>
      <c r="E127">
        <v>993</v>
      </c>
      <c r="F127">
        <v>373</v>
      </c>
      <c r="G127">
        <v>25</v>
      </c>
      <c r="H127">
        <v>222</v>
      </c>
      <c r="I127">
        <v>728</v>
      </c>
      <c r="J127" t="s">
        <v>409</v>
      </c>
    </row>
    <row r="128" spans="1:10" x14ac:dyDescent="0.25">
      <c r="A128">
        <v>2004</v>
      </c>
      <c r="B128">
        <v>865</v>
      </c>
      <c r="C128">
        <v>5534</v>
      </c>
      <c r="D128">
        <v>1481</v>
      </c>
      <c r="E128">
        <v>936</v>
      </c>
      <c r="F128">
        <v>284</v>
      </c>
      <c r="G128">
        <v>19</v>
      </c>
      <c r="H128">
        <v>242</v>
      </c>
      <c r="I128">
        <v>562</v>
      </c>
      <c r="J128" t="s">
        <v>410</v>
      </c>
    </row>
    <row r="129" spans="1:10" x14ac:dyDescent="0.25">
      <c r="A129">
        <v>2004</v>
      </c>
      <c r="B129">
        <v>789</v>
      </c>
      <c r="C129">
        <v>5628</v>
      </c>
      <c r="D129">
        <v>1508</v>
      </c>
      <c r="E129">
        <v>936</v>
      </c>
      <c r="F129">
        <v>308</v>
      </c>
      <c r="G129">
        <v>29</v>
      </c>
      <c r="H129">
        <v>235</v>
      </c>
      <c r="I129">
        <v>527</v>
      </c>
      <c r="J129" t="s">
        <v>423</v>
      </c>
    </row>
    <row r="130" spans="1:10" x14ac:dyDescent="0.25">
      <c r="A130">
        <v>2004</v>
      </c>
      <c r="B130">
        <v>750</v>
      </c>
      <c r="C130">
        <v>5518</v>
      </c>
      <c r="D130">
        <v>1380</v>
      </c>
      <c r="E130">
        <v>871</v>
      </c>
      <c r="F130">
        <v>287</v>
      </c>
      <c r="G130">
        <v>28</v>
      </c>
      <c r="H130">
        <v>194</v>
      </c>
      <c r="I130">
        <v>680</v>
      </c>
      <c r="J130" t="s">
        <v>424</v>
      </c>
    </row>
    <row r="131" spans="1:10" x14ac:dyDescent="0.25">
      <c r="A131">
        <v>2004</v>
      </c>
      <c r="B131">
        <v>858</v>
      </c>
      <c r="C131">
        <v>5676</v>
      </c>
      <c r="D131">
        <v>1565</v>
      </c>
      <c r="E131">
        <v>1007</v>
      </c>
      <c r="F131">
        <v>345</v>
      </c>
      <c r="G131">
        <v>29</v>
      </c>
      <c r="H131">
        <v>184</v>
      </c>
      <c r="I131">
        <v>684</v>
      </c>
      <c r="J131" t="s">
        <v>411</v>
      </c>
    </row>
    <row r="132" spans="1:10" x14ac:dyDescent="0.25">
      <c r="A132">
        <v>2004</v>
      </c>
      <c r="B132">
        <v>833</v>
      </c>
      <c r="C132">
        <v>5577</v>
      </c>
      <c r="D132">
        <v>1531</v>
      </c>
      <c r="E132">
        <v>964</v>
      </c>
      <c r="F132">
        <v>331</v>
      </c>
      <c r="G132">
        <v>34</v>
      </c>
      <c r="H132">
        <v>202</v>
      </c>
      <c r="I132">
        <v>622</v>
      </c>
      <c r="J132" t="s">
        <v>425</v>
      </c>
    </row>
    <row r="133" spans="1:10" x14ac:dyDescent="0.25">
      <c r="A133">
        <v>2004</v>
      </c>
      <c r="B133">
        <v>827</v>
      </c>
      <c r="C133">
        <v>5623</v>
      </c>
      <c r="D133">
        <v>1531</v>
      </c>
      <c r="E133">
        <v>992</v>
      </c>
      <c r="F133">
        <v>284</v>
      </c>
      <c r="G133">
        <v>54</v>
      </c>
      <c r="H133">
        <v>201</v>
      </c>
      <c r="I133">
        <v>568</v>
      </c>
      <c r="J133" t="s">
        <v>412</v>
      </c>
    </row>
    <row r="134" spans="1:10" x14ac:dyDescent="0.25">
      <c r="A134">
        <v>2004</v>
      </c>
      <c r="B134">
        <v>718</v>
      </c>
      <c r="C134">
        <v>5486</v>
      </c>
      <c r="D134">
        <v>1447</v>
      </c>
      <c r="E134">
        <v>992</v>
      </c>
      <c r="F134">
        <v>275</v>
      </c>
      <c r="G134">
        <v>32</v>
      </c>
      <c r="H134">
        <v>148</v>
      </c>
      <c r="I134">
        <v>557</v>
      </c>
      <c r="J134" t="s">
        <v>426</v>
      </c>
    </row>
    <row r="135" spans="1:10" x14ac:dyDescent="0.25">
      <c r="A135">
        <v>2004</v>
      </c>
      <c r="B135">
        <v>803</v>
      </c>
      <c r="C135">
        <v>5468</v>
      </c>
      <c r="D135">
        <v>1458</v>
      </c>
      <c r="E135">
        <v>941</v>
      </c>
      <c r="F135">
        <v>294</v>
      </c>
      <c r="G135">
        <v>36</v>
      </c>
      <c r="H135">
        <v>187</v>
      </c>
      <c r="I135">
        <v>651</v>
      </c>
      <c r="J135" t="s">
        <v>427</v>
      </c>
    </row>
    <row r="136" spans="1:10" x14ac:dyDescent="0.25">
      <c r="A136">
        <v>2004</v>
      </c>
      <c r="B136">
        <v>720</v>
      </c>
      <c r="C136">
        <v>5538</v>
      </c>
      <c r="D136">
        <v>1432</v>
      </c>
      <c r="E136">
        <v>992</v>
      </c>
      <c r="F136">
        <v>261</v>
      </c>
      <c r="G136">
        <v>29</v>
      </c>
      <c r="H136">
        <v>150</v>
      </c>
      <c r="I136">
        <v>537</v>
      </c>
      <c r="J136" t="s">
        <v>413</v>
      </c>
    </row>
    <row r="137" spans="1:10" x14ac:dyDescent="0.25">
      <c r="A137">
        <v>2004</v>
      </c>
      <c r="B137">
        <v>761</v>
      </c>
      <c r="C137">
        <v>5542</v>
      </c>
      <c r="D137">
        <v>1450</v>
      </c>
      <c r="E137">
        <v>991</v>
      </c>
      <c r="F137">
        <v>226</v>
      </c>
      <c r="G137">
        <v>30</v>
      </c>
      <c r="H137">
        <v>203</v>
      </c>
      <c r="I137">
        <v>598</v>
      </c>
      <c r="J137" t="s">
        <v>428</v>
      </c>
    </row>
    <row r="138" spans="1:10" x14ac:dyDescent="0.25">
      <c r="A138">
        <v>2004</v>
      </c>
      <c r="B138">
        <v>634</v>
      </c>
      <c r="C138">
        <v>5483</v>
      </c>
      <c r="D138">
        <v>1358</v>
      </c>
      <c r="E138">
        <v>896</v>
      </c>
      <c r="F138">
        <v>295</v>
      </c>
      <c r="G138">
        <v>32</v>
      </c>
      <c r="H138">
        <v>135</v>
      </c>
      <c r="I138">
        <v>608</v>
      </c>
      <c r="J138" t="s">
        <v>429</v>
      </c>
    </row>
    <row r="139" spans="1:10" x14ac:dyDescent="0.25">
      <c r="A139">
        <v>2004</v>
      </c>
      <c r="B139">
        <v>780</v>
      </c>
      <c r="C139">
        <v>5623</v>
      </c>
      <c r="D139">
        <v>1494</v>
      </c>
      <c r="E139">
        <v>969</v>
      </c>
      <c r="F139">
        <v>310</v>
      </c>
      <c r="G139">
        <v>24</v>
      </c>
      <c r="H139">
        <v>191</v>
      </c>
      <c r="I139">
        <v>577</v>
      </c>
      <c r="J139" t="s">
        <v>414</v>
      </c>
    </row>
    <row r="140" spans="1:10" x14ac:dyDescent="0.25">
      <c r="A140">
        <v>2004</v>
      </c>
      <c r="B140">
        <v>635</v>
      </c>
      <c r="C140">
        <v>5474</v>
      </c>
      <c r="D140">
        <v>1361</v>
      </c>
      <c r="E140">
        <v>907</v>
      </c>
      <c r="F140">
        <v>276</v>
      </c>
      <c r="G140">
        <v>27</v>
      </c>
      <c r="H140">
        <v>151</v>
      </c>
      <c r="I140">
        <v>531</v>
      </c>
      <c r="J140" t="s">
        <v>430</v>
      </c>
    </row>
    <row r="141" spans="1:10" x14ac:dyDescent="0.25">
      <c r="A141">
        <v>2004</v>
      </c>
      <c r="B141">
        <v>897</v>
      </c>
      <c r="C141">
        <v>5527</v>
      </c>
      <c r="D141">
        <v>1483</v>
      </c>
      <c r="E141">
        <v>940</v>
      </c>
      <c r="F141">
        <v>281</v>
      </c>
      <c r="G141">
        <v>20</v>
      </c>
      <c r="H141">
        <v>242</v>
      </c>
      <c r="I141">
        <v>750</v>
      </c>
      <c r="J141" t="s">
        <v>415</v>
      </c>
    </row>
    <row r="142" spans="1:10" x14ac:dyDescent="0.25">
      <c r="A142">
        <v>2004</v>
      </c>
      <c r="B142">
        <v>684</v>
      </c>
      <c r="C142">
        <v>5532</v>
      </c>
      <c r="D142">
        <v>1376</v>
      </c>
      <c r="E142">
        <v>882</v>
      </c>
      <c r="F142">
        <v>289</v>
      </c>
      <c r="G142">
        <v>20</v>
      </c>
      <c r="H142">
        <v>185</v>
      </c>
      <c r="I142">
        <v>573</v>
      </c>
      <c r="J142" t="s">
        <v>431</v>
      </c>
    </row>
    <row r="143" spans="1:10" x14ac:dyDescent="0.25">
      <c r="A143">
        <v>2004</v>
      </c>
      <c r="B143">
        <v>793</v>
      </c>
      <c r="C143">
        <v>5728</v>
      </c>
      <c r="D143">
        <v>1545</v>
      </c>
      <c r="E143">
        <v>1005</v>
      </c>
      <c r="F143">
        <v>336</v>
      </c>
      <c r="G143">
        <v>15</v>
      </c>
      <c r="H143">
        <v>189</v>
      </c>
      <c r="I143">
        <v>663</v>
      </c>
      <c r="J143" t="s">
        <v>416</v>
      </c>
    </row>
    <row r="144" spans="1:10" x14ac:dyDescent="0.25">
      <c r="A144">
        <v>2004</v>
      </c>
      <c r="B144">
        <v>840</v>
      </c>
      <c r="C144">
        <v>5643</v>
      </c>
      <c r="D144">
        <v>1505</v>
      </c>
      <c r="E144">
        <v>964</v>
      </c>
      <c r="F144">
        <v>303</v>
      </c>
      <c r="G144">
        <v>23</v>
      </c>
      <c r="H144">
        <v>215</v>
      </c>
      <c r="I144">
        <v>703</v>
      </c>
      <c r="J144" t="s">
        <v>432</v>
      </c>
    </row>
    <row r="145" spans="1:10" x14ac:dyDescent="0.25">
      <c r="A145">
        <v>2004</v>
      </c>
      <c r="B145">
        <v>680</v>
      </c>
      <c r="C145">
        <v>5483</v>
      </c>
      <c r="D145">
        <v>1428</v>
      </c>
      <c r="E145">
        <v>980</v>
      </c>
      <c r="F145">
        <v>267</v>
      </c>
      <c r="G145">
        <v>39</v>
      </c>
      <c r="H145">
        <v>142</v>
      </c>
      <c r="I145">
        <v>510</v>
      </c>
      <c r="J145" t="s">
        <v>433</v>
      </c>
    </row>
    <row r="146" spans="1:10" x14ac:dyDescent="0.25">
      <c r="A146">
        <v>2004</v>
      </c>
      <c r="B146">
        <v>768</v>
      </c>
      <c r="C146">
        <v>5573</v>
      </c>
      <c r="D146">
        <v>1521</v>
      </c>
      <c r="E146">
        <v>1046</v>
      </c>
      <c r="F146">
        <v>304</v>
      </c>
      <c r="G146">
        <v>32</v>
      </c>
      <c r="H146">
        <v>139</v>
      </c>
      <c r="I146">
        <v>622</v>
      </c>
      <c r="J146" t="s">
        <v>434</v>
      </c>
    </row>
    <row r="147" spans="1:10" x14ac:dyDescent="0.25">
      <c r="A147">
        <v>2004</v>
      </c>
      <c r="B147">
        <v>698</v>
      </c>
      <c r="C147">
        <v>5722</v>
      </c>
      <c r="D147">
        <v>1544</v>
      </c>
      <c r="E147">
        <v>1112</v>
      </c>
      <c r="F147">
        <v>276</v>
      </c>
      <c r="G147">
        <v>20</v>
      </c>
      <c r="H147">
        <v>136</v>
      </c>
      <c r="I147">
        <v>546</v>
      </c>
      <c r="J147" t="s">
        <v>417</v>
      </c>
    </row>
    <row r="148" spans="1:10" x14ac:dyDescent="0.25">
      <c r="A148" s="34">
        <v>2004</v>
      </c>
      <c r="B148" s="34">
        <v>850</v>
      </c>
      <c r="C148" s="34">
        <v>5546</v>
      </c>
      <c r="D148" s="34">
        <v>1500</v>
      </c>
      <c r="E148" s="34">
        <v>970</v>
      </c>
      <c r="F148" s="34">
        <v>314</v>
      </c>
      <c r="G148" s="34">
        <v>33</v>
      </c>
      <c r="H148" s="34">
        <v>183</v>
      </c>
      <c r="I148" s="34">
        <v>777</v>
      </c>
      <c r="J148" s="34" t="s">
        <v>435</v>
      </c>
    </row>
    <row r="149" spans="1:10" x14ac:dyDescent="0.25">
      <c r="A149">
        <v>2004</v>
      </c>
      <c r="B149">
        <v>855</v>
      </c>
      <c r="C149">
        <v>5555</v>
      </c>
      <c r="D149">
        <v>1544</v>
      </c>
      <c r="E149">
        <v>987</v>
      </c>
      <c r="F149">
        <v>319</v>
      </c>
      <c r="G149">
        <v>24</v>
      </c>
      <c r="H149">
        <v>214</v>
      </c>
      <c r="I149">
        <v>599</v>
      </c>
      <c r="J149" t="s">
        <v>436</v>
      </c>
    </row>
    <row r="150" spans="1:10" x14ac:dyDescent="0.25">
      <c r="A150">
        <v>2004</v>
      </c>
      <c r="B150">
        <v>714</v>
      </c>
      <c r="C150">
        <v>5483</v>
      </c>
      <c r="D150">
        <v>1416</v>
      </c>
      <c r="E150">
        <v>947</v>
      </c>
      <c r="F150">
        <v>278</v>
      </c>
      <c r="G150">
        <v>46</v>
      </c>
      <c r="H150">
        <v>145</v>
      </c>
      <c r="I150">
        <v>524</v>
      </c>
      <c r="J150" t="s">
        <v>418</v>
      </c>
    </row>
    <row r="151" spans="1:10" x14ac:dyDescent="0.25">
      <c r="A151">
        <v>2004</v>
      </c>
      <c r="B151">
        <v>860</v>
      </c>
      <c r="C151">
        <v>5615</v>
      </c>
      <c r="D151">
        <v>1492</v>
      </c>
      <c r="E151">
        <v>908</v>
      </c>
      <c r="F151">
        <v>323</v>
      </c>
      <c r="G151">
        <v>34</v>
      </c>
      <c r="H151">
        <v>227</v>
      </c>
      <c r="I151">
        <v>561</v>
      </c>
      <c r="J151" t="s">
        <v>419</v>
      </c>
    </row>
    <row r="152" spans="1:10" x14ac:dyDescent="0.25">
      <c r="A152">
        <v>2004</v>
      </c>
      <c r="B152">
        <v>719</v>
      </c>
      <c r="C152">
        <v>5531</v>
      </c>
      <c r="D152">
        <v>1438</v>
      </c>
      <c r="E152">
        <v>969</v>
      </c>
      <c r="F152">
        <v>290</v>
      </c>
      <c r="G152">
        <v>34</v>
      </c>
      <c r="H152">
        <v>145</v>
      </c>
      <c r="I152">
        <v>584</v>
      </c>
      <c r="J152" t="s">
        <v>420</v>
      </c>
    </row>
    <row r="153" spans="1:10" x14ac:dyDescent="0.25">
      <c r="A153">
        <v>2005</v>
      </c>
      <c r="B153">
        <v>741</v>
      </c>
      <c r="C153">
        <v>5529</v>
      </c>
      <c r="D153">
        <v>1450</v>
      </c>
      <c r="E153">
        <v>974</v>
      </c>
      <c r="F153">
        <v>253</v>
      </c>
      <c r="G153">
        <v>23</v>
      </c>
      <c r="H153">
        <v>200</v>
      </c>
      <c r="I153">
        <v>514</v>
      </c>
      <c r="J153" t="s">
        <v>410</v>
      </c>
    </row>
    <row r="154" spans="1:10" x14ac:dyDescent="0.25">
      <c r="A154">
        <v>2005</v>
      </c>
      <c r="B154">
        <v>790</v>
      </c>
      <c r="C154">
        <v>5609</v>
      </c>
      <c r="D154">
        <v>1522</v>
      </c>
      <c r="E154">
        <v>948</v>
      </c>
      <c r="F154">
        <v>337</v>
      </c>
      <c r="G154">
        <v>30</v>
      </c>
      <c r="H154">
        <v>207</v>
      </c>
      <c r="I154">
        <v>557</v>
      </c>
      <c r="J154" t="s">
        <v>411</v>
      </c>
    </row>
    <row r="155" spans="1:10" x14ac:dyDescent="0.25">
      <c r="A155">
        <v>2005</v>
      </c>
      <c r="B155">
        <v>688</v>
      </c>
      <c r="C155">
        <v>5564</v>
      </c>
      <c r="D155">
        <v>1441</v>
      </c>
      <c r="E155">
        <v>1006</v>
      </c>
      <c r="F155">
        <v>269</v>
      </c>
      <c r="G155">
        <v>32</v>
      </c>
      <c r="H155">
        <v>134</v>
      </c>
      <c r="I155">
        <v>544</v>
      </c>
      <c r="J155" t="s">
        <v>414</v>
      </c>
    </row>
    <row r="156" spans="1:10" x14ac:dyDescent="0.25">
      <c r="A156">
        <v>2005</v>
      </c>
      <c r="B156">
        <v>723</v>
      </c>
      <c r="C156">
        <v>5602</v>
      </c>
      <c r="D156">
        <v>1521</v>
      </c>
      <c r="E156">
        <v>1025</v>
      </c>
      <c r="F156">
        <v>283</v>
      </c>
      <c r="G156">
        <v>45</v>
      </c>
      <c r="H156">
        <v>168</v>
      </c>
      <c r="I156">
        <v>437</v>
      </c>
      <c r="J156" t="s">
        <v>412</v>
      </c>
    </row>
    <row r="157" spans="1:10" x14ac:dyDescent="0.25">
      <c r="A157">
        <v>2005</v>
      </c>
      <c r="B157">
        <v>701</v>
      </c>
      <c r="C157">
        <v>5503</v>
      </c>
      <c r="D157">
        <v>1445</v>
      </c>
      <c r="E157">
        <v>996</v>
      </c>
      <c r="F157">
        <v>289</v>
      </c>
      <c r="G157">
        <v>34</v>
      </c>
      <c r="H157">
        <v>126</v>
      </c>
      <c r="I157">
        <v>487</v>
      </c>
      <c r="J157" t="s">
        <v>413</v>
      </c>
    </row>
    <row r="158" spans="1:10" x14ac:dyDescent="0.25">
      <c r="A158">
        <v>2005</v>
      </c>
      <c r="B158">
        <v>886</v>
      </c>
      <c r="C158">
        <v>5624</v>
      </c>
      <c r="D158">
        <v>1552</v>
      </c>
      <c r="E158">
        <v>1048</v>
      </c>
      <c r="F158">
        <v>259</v>
      </c>
      <c r="G158">
        <v>16</v>
      </c>
      <c r="H158">
        <v>229</v>
      </c>
      <c r="I158">
        <v>710</v>
      </c>
      <c r="J158" t="s">
        <v>415</v>
      </c>
    </row>
    <row r="159" spans="1:10" x14ac:dyDescent="0.25">
      <c r="A159">
        <v>2005</v>
      </c>
      <c r="B159">
        <v>910</v>
      </c>
      <c r="C159">
        <v>5626</v>
      </c>
      <c r="D159">
        <v>1579</v>
      </c>
      <c r="E159">
        <v>1020</v>
      </c>
      <c r="F159">
        <v>339</v>
      </c>
      <c r="G159">
        <v>21</v>
      </c>
      <c r="H159">
        <v>199</v>
      </c>
      <c r="I159">
        <v>700</v>
      </c>
      <c r="J159" t="s">
        <v>409</v>
      </c>
    </row>
    <row r="160" spans="1:10" x14ac:dyDescent="0.25">
      <c r="A160">
        <v>2005</v>
      </c>
      <c r="B160">
        <v>775</v>
      </c>
      <c r="C160">
        <v>5581</v>
      </c>
      <c r="D160">
        <v>1480</v>
      </c>
      <c r="E160">
        <v>998</v>
      </c>
      <c r="F160">
        <v>307</v>
      </c>
      <c r="G160">
        <v>39</v>
      </c>
      <c r="H160">
        <v>136</v>
      </c>
      <c r="I160">
        <v>575</v>
      </c>
      <c r="J160" t="s">
        <v>420</v>
      </c>
    </row>
    <row r="161" spans="1:10" x14ac:dyDescent="0.25">
      <c r="A161">
        <v>2005</v>
      </c>
      <c r="B161">
        <v>729</v>
      </c>
      <c r="C161">
        <v>5551</v>
      </c>
      <c r="D161">
        <v>1492</v>
      </c>
      <c r="E161">
        <v>980</v>
      </c>
      <c r="F161">
        <v>296</v>
      </c>
      <c r="G161">
        <v>27</v>
      </c>
      <c r="H161">
        <v>189</v>
      </c>
      <c r="I161">
        <v>501</v>
      </c>
      <c r="J161" t="s">
        <v>408</v>
      </c>
    </row>
    <row r="162" spans="1:10" x14ac:dyDescent="0.25">
      <c r="A162">
        <v>2005</v>
      </c>
      <c r="B162">
        <v>750</v>
      </c>
      <c r="C162">
        <v>5552</v>
      </c>
      <c r="D162">
        <v>1519</v>
      </c>
      <c r="E162">
        <v>1033</v>
      </c>
      <c r="F162">
        <v>289</v>
      </c>
      <c r="G162">
        <v>40</v>
      </c>
      <c r="H162">
        <v>157</v>
      </c>
      <c r="I162">
        <v>481</v>
      </c>
      <c r="J162" t="s">
        <v>418</v>
      </c>
    </row>
    <row r="163" spans="1:10" x14ac:dyDescent="0.25">
      <c r="A163">
        <v>2005</v>
      </c>
      <c r="B163">
        <v>761</v>
      </c>
      <c r="C163">
        <v>5624</v>
      </c>
      <c r="D163">
        <v>1520</v>
      </c>
      <c r="E163">
        <v>1065</v>
      </c>
      <c r="F163">
        <v>278</v>
      </c>
      <c r="G163">
        <v>30</v>
      </c>
      <c r="H163">
        <v>147</v>
      </c>
      <c r="I163">
        <v>476</v>
      </c>
      <c r="J163" t="s">
        <v>437</v>
      </c>
    </row>
    <row r="164" spans="1:10" x14ac:dyDescent="0.25">
      <c r="A164">
        <v>2005</v>
      </c>
      <c r="B164">
        <v>772</v>
      </c>
      <c r="C164">
        <v>5627</v>
      </c>
      <c r="D164">
        <v>1476</v>
      </c>
      <c r="E164">
        <v>991</v>
      </c>
      <c r="F164">
        <v>310</v>
      </c>
      <c r="G164">
        <v>20</v>
      </c>
      <c r="H164">
        <v>155</v>
      </c>
      <c r="I164">
        <v>589</v>
      </c>
      <c r="J164" t="s">
        <v>416</v>
      </c>
    </row>
    <row r="165" spans="1:10" x14ac:dyDescent="0.25">
      <c r="A165">
        <v>2005</v>
      </c>
      <c r="B165">
        <v>865</v>
      </c>
      <c r="C165">
        <v>5716</v>
      </c>
      <c r="D165">
        <v>1528</v>
      </c>
      <c r="E165">
        <v>928</v>
      </c>
      <c r="F165">
        <v>311</v>
      </c>
      <c r="G165">
        <v>29</v>
      </c>
      <c r="H165">
        <v>260</v>
      </c>
      <c r="I165">
        <v>543</v>
      </c>
      <c r="J165" t="s">
        <v>419</v>
      </c>
    </row>
    <row r="166" spans="1:10" x14ac:dyDescent="0.25">
      <c r="A166">
        <v>2005</v>
      </c>
      <c r="B166">
        <v>699</v>
      </c>
      <c r="C166">
        <v>5507</v>
      </c>
      <c r="D166">
        <v>1408</v>
      </c>
      <c r="E166">
        <v>955</v>
      </c>
      <c r="F166">
        <v>289</v>
      </c>
      <c r="G166">
        <v>34</v>
      </c>
      <c r="H166">
        <v>130</v>
      </c>
      <c r="I166">
        <v>514</v>
      </c>
      <c r="J166" t="s">
        <v>417</v>
      </c>
    </row>
    <row r="167" spans="1:10" x14ac:dyDescent="0.25">
      <c r="A167">
        <v>2005</v>
      </c>
      <c r="B167">
        <v>805</v>
      </c>
      <c r="C167">
        <v>5538</v>
      </c>
      <c r="D167">
        <v>1494</v>
      </c>
      <c r="E167">
        <v>1011</v>
      </c>
      <c r="F167">
        <v>287</v>
      </c>
      <c r="G167">
        <v>26</v>
      </c>
      <c r="H167">
        <v>170</v>
      </c>
      <c r="I167">
        <v>596</v>
      </c>
      <c r="J167" t="s">
        <v>436</v>
      </c>
    </row>
    <row r="168" spans="1:10" x14ac:dyDescent="0.25">
      <c r="A168">
        <v>2005</v>
      </c>
      <c r="B168">
        <v>693</v>
      </c>
      <c r="C168">
        <v>5462</v>
      </c>
      <c r="D168">
        <v>1400</v>
      </c>
      <c r="E168">
        <v>926</v>
      </c>
      <c r="F168">
        <v>281</v>
      </c>
      <c r="G168">
        <v>32</v>
      </c>
      <c r="H168">
        <v>161</v>
      </c>
      <c r="I168">
        <v>553</v>
      </c>
      <c r="J168" t="s">
        <v>427</v>
      </c>
    </row>
    <row r="169" spans="1:10" x14ac:dyDescent="0.25">
      <c r="A169">
        <v>2005</v>
      </c>
      <c r="B169">
        <v>726</v>
      </c>
      <c r="C169">
        <v>5448</v>
      </c>
      <c r="D169">
        <v>1413</v>
      </c>
      <c r="E169">
        <v>892</v>
      </c>
      <c r="F169">
        <v>327</v>
      </c>
      <c r="G169">
        <v>19</v>
      </c>
      <c r="H169">
        <v>175</v>
      </c>
      <c r="I169">
        <v>604</v>
      </c>
      <c r="J169" t="s">
        <v>429</v>
      </c>
    </row>
    <row r="170" spans="1:10" x14ac:dyDescent="0.25">
      <c r="A170">
        <v>2005</v>
      </c>
      <c r="B170">
        <v>703</v>
      </c>
      <c r="C170">
        <v>5584</v>
      </c>
      <c r="D170">
        <v>1506</v>
      </c>
      <c r="E170">
        <v>966</v>
      </c>
      <c r="F170">
        <v>323</v>
      </c>
      <c r="G170">
        <v>23</v>
      </c>
      <c r="H170">
        <v>194</v>
      </c>
      <c r="I170">
        <v>469</v>
      </c>
      <c r="J170" t="s">
        <v>423</v>
      </c>
    </row>
    <row r="171" spans="1:10" x14ac:dyDescent="0.25">
      <c r="A171">
        <v>2005</v>
      </c>
      <c r="B171">
        <v>820</v>
      </c>
      <c r="C171">
        <v>5565</v>
      </c>
      <c r="D171">
        <v>1453</v>
      </c>
      <c r="E171">
        <v>881</v>
      </c>
      <c r="F171">
        <v>335</v>
      </c>
      <c r="G171">
        <v>15</v>
      </c>
      <c r="H171">
        <v>222</v>
      </c>
      <c r="I171">
        <v>673</v>
      </c>
      <c r="J171" t="s">
        <v>424</v>
      </c>
    </row>
    <row r="172" spans="1:10" x14ac:dyDescent="0.25">
      <c r="A172">
        <v>2005</v>
      </c>
      <c r="B172">
        <v>680</v>
      </c>
      <c r="C172">
        <v>5573</v>
      </c>
      <c r="D172">
        <v>1445</v>
      </c>
      <c r="E172">
        <v>976</v>
      </c>
      <c r="F172">
        <v>292</v>
      </c>
      <c r="G172">
        <v>38</v>
      </c>
      <c r="H172">
        <v>139</v>
      </c>
      <c r="I172">
        <v>543</v>
      </c>
      <c r="J172" t="s">
        <v>433</v>
      </c>
    </row>
    <row r="173" spans="1:10" x14ac:dyDescent="0.25">
      <c r="A173">
        <v>2005</v>
      </c>
      <c r="B173">
        <v>769</v>
      </c>
      <c r="C173">
        <v>5486</v>
      </c>
      <c r="D173">
        <v>1453</v>
      </c>
      <c r="E173">
        <v>924</v>
      </c>
      <c r="F173">
        <v>308</v>
      </c>
      <c r="G173">
        <v>37</v>
      </c>
      <c r="H173">
        <v>184</v>
      </c>
      <c r="I173">
        <v>579</v>
      </c>
      <c r="J173" t="s">
        <v>422</v>
      </c>
    </row>
    <row r="174" spans="1:10" x14ac:dyDescent="0.25">
      <c r="A174">
        <v>2005</v>
      </c>
      <c r="B174">
        <v>807</v>
      </c>
      <c r="C174">
        <v>5542</v>
      </c>
      <c r="D174">
        <v>1494</v>
      </c>
      <c r="E174">
        <v>1010</v>
      </c>
      <c r="F174">
        <v>282</v>
      </c>
      <c r="G174">
        <v>35</v>
      </c>
      <c r="H174">
        <v>167</v>
      </c>
      <c r="I174">
        <v>695</v>
      </c>
      <c r="J174" t="s">
        <v>432</v>
      </c>
    </row>
    <row r="175" spans="1:10" x14ac:dyDescent="0.25">
      <c r="A175">
        <v>2005</v>
      </c>
      <c r="B175">
        <v>717</v>
      </c>
      <c r="C175">
        <v>5502</v>
      </c>
      <c r="D175">
        <v>1499</v>
      </c>
      <c r="E175">
        <v>1033</v>
      </c>
      <c r="F175">
        <v>306</v>
      </c>
      <c r="G175">
        <v>32</v>
      </c>
      <c r="H175">
        <v>128</v>
      </c>
      <c r="I175">
        <v>579</v>
      </c>
      <c r="J175" t="s">
        <v>426</v>
      </c>
    </row>
    <row r="176" spans="1:10" x14ac:dyDescent="0.25">
      <c r="A176">
        <v>2005</v>
      </c>
      <c r="B176">
        <v>722</v>
      </c>
      <c r="C176">
        <v>5505</v>
      </c>
      <c r="D176">
        <v>1421</v>
      </c>
      <c r="E176">
        <v>935</v>
      </c>
      <c r="F176">
        <v>279</v>
      </c>
      <c r="G176">
        <v>32</v>
      </c>
      <c r="H176">
        <v>175</v>
      </c>
      <c r="I176">
        <v>534</v>
      </c>
      <c r="J176" t="s">
        <v>431</v>
      </c>
    </row>
    <row r="177" spans="1:10" x14ac:dyDescent="0.25">
      <c r="A177">
        <v>2005</v>
      </c>
      <c r="B177">
        <v>639</v>
      </c>
      <c r="C177">
        <v>5426</v>
      </c>
      <c r="D177">
        <v>1367</v>
      </c>
      <c r="E177">
        <v>907</v>
      </c>
      <c r="F177">
        <v>311</v>
      </c>
      <c r="G177">
        <v>32</v>
      </c>
      <c r="H177">
        <v>117</v>
      </c>
      <c r="I177">
        <v>580</v>
      </c>
      <c r="J177" t="s">
        <v>438</v>
      </c>
    </row>
    <row r="178" spans="1:10" x14ac:dyDescent="0.25">
      <c r="A178">
        <v>2005</v>
      </c>
      <c r="B178">
        <v>684</v>
      </c>
      <c r="C178">
        <v>5502</v>
      </c>
      <c r="D178">
        <v>1416</v>
      </c>
      <c r="E178">
        <v>978</v>
      </c>
      <c r="F178">
        <v>269</v>
      </c>
      <c r="G178">
        <v>39</v>
      </c>
      <c r="H178">
        <v>130</v>
      </c>
      <c r="I178">
        <v>649</v>
      </c>
      <c r="J178" t="s">
        <v>434</v>
      </c>
    </row>
    <row r="179" spans="1:10" x14ac:dyDescent="0.25">
      <c r="A179">
        <v>2005</v>
      </c>
      <c r="B179">
        <v>696</v>
      </c>
      <c r="C179">
        <v>5550</v>
      </c>
      <c r="D179">
        <v>1419</v>
      </c>
      <c r="E179">
        <v>910</v>
      </c>
      <c r="F179">
        <v>291</v>
      </c>
      <c r="G179">
        <v>27</v>
      </c>
      <c r="H179">
        <v>191</v>
      </c>
      <c r="I179">
        <v>661</v>
      </c>
      <c r="J179" t="s">
        <v>421</v>
      </c>
    </row>
    <row r="180" spans="1:10" x14ac:dyDescent="0.25">
      <c r="A180">
        <v>2005</v>
      </c>
      <c r="B180">
        <v>649</v>
      </c>
      <c r="C180">
        <v>5462</v>
      </c>
      <c r="D180">
        <v>1427</v>
      </c>
      <c r="E180">
        <v>974</v>
      </c>
      <c r="F180">
        <v>299</v>
      </c>
      <c r="G180">
        <v>26</v>
      </c>
      <c r="H180">
        <v>128</v>
      </c>
      <c r="I180">
        <v>480</v>
      </c>
      <c r="J180" t="s">
        <v>435</v>
      </c>
    </row>
    <row r="181" spans="1:10" x14ac:dyDescent="0.25">
      <c r="A181">
        <v>2005</v>
      </c>
      <c r="B181">
        <v>685</v>
      </c>
      <c r="C181">
        <v>5433</v>
      </c>
      <c r="D181">
        <v>1374</v>
      </c>
      <c r="E181">
        <v>920</v>
      </c>
      <c r="F181">
        <v>284</v>
      </c>
      <c r="G181">
        <v>21</v>
      </c>
      <c r="H181">
        <v>149</v>
      </c>
      <c r="I181">
        <v>608</v>
      </c>
      <c r="J181" t="s">
        <v>428</v>
      </c>
    </row>
    <row r="182" spans="1:10" x14ac:dyDescent="0.25">
      <c r="A182">
        <v>2005</v>
      </c>
      <c r="B182">
        <v>740</v>
      </c>
      <c r="C182">
        <v>5542</v>
      </c>
      <c r="D182">
        <v>1477</v>
      </c>
      <c r="E182">
        <v>1013</v>
      </c>
      <c r="F182">
        <v>280</v>
      </c>
      <c r="G182">
        <v>34</v>
      </c>
      <c r="H182">
        <v>150</v>
      </c>
      <c r="I182">
        <v>573</v>
      </c>
      <c r="J182" t="s">
        <v>425</v>
      </c>
    </row>
    <row r="183" spans="1:10" x14ac:dyDescent="0.25">
      <c r="A183">
        <v>2006</v>
      </c>
      <c r="B183">
        <v>773</v>
      </c>
      <c r="C183">
        <v>5645</v>
      </c>
      <c r="D183">
        <v>1506</v>
      </c>
      <c r="E183">
        <v>977</v>
      </c>
      <c r="F183">
        <v>331</v>
      </c>
      <c r="G183">
        <v>38</v>
      </c>
      <c r="H183">
        <v>160</v>
      </c>
      <c r="I183">
        <v>571</v>
      </c>
      <c r="J183" t="s">
        <v>421</v>
      </c>
    </row>
    <row r="184" spans="1:10" x14ac:dyDescent="0.25">
      <c r="A184">
        <v>2006</v>
      </c>
      <c r="B184">
        <v>849</v>
      </c>
      <c r="C184">
        <v>5583</v>
      </c>
      <c r="D184">
        <v>1510</v>
      </c>
      <c r="E184">
        <v>950</v>
      </c>
      <c r="F184">
        <v>312</v>
      </c>
      <c r="G184">
        <v>26</v>
      </c>
      <c r="H184">
        <v>222</v>
      </c>
      <c r="I184">
        <v>578</v>
      </c>
      <c r="J184" t="s">
        <v>422</v>
      </c>
    </row>
    <row r="185" spans="1:10" x14ac:dyDescent="0.25">
      <c r="A185">
        <v>2006</v>
      </c>
      <c r="B185">
        <v>768</v>
      </c>
      <c r="C185">
        <v>5610</v>
      </c>
      <c r="D185">
        <v>1556</v>
      </c>
      <c r="E185">
        <v>1084</v>
      </c>
      <c r="F185">
        <v>288</v>
      </c>
      <c r="G185">
        <v>20</v>
      </c>
      <c r="H185">
        <v>164</v>
      </c>
      <c r="I185">
        <v>547</v>
      </c>
      <c r="J185" t="s">
        <v>408</v>
      </c>
    </row>
    <row r="186" spans="1:10" x14ac:dyDescent="0.25">
      <c r="A186">
        <v>2006</v>
      </c>
      <c r="B186">
        <v>820</v>
      </c>
      <c r="C186">
        <v>5619</v>
      </c>
      <c r="D186">
        <v>1510</v>
      </c>
      <c r="E186">
        <v>975</v>
      </c>
      <c r="F186">
        <v>327</v>
      </c>
      <c r="G186">
        <v>16</v>
      </c>
      <c r="H186">
        <v>192</v>
      </c>
      <c r="I186">
        <v>738</v>
      </c>
      <c r="J186" t="s">
        <v>409</v>
      </c>
    </row>
    <row r="187" spans="1:10" x14ac:dyDescent="0.25">
      <c r="A187">
        <v>2006</v>
      </c>
      <c r="B187">
        <v>868</v>
      </c>
      <c r="C187">
        <v>5657</v>
      </c>
      <c r="D187">
        <v>1586</v>
      </c>
      <c r="E187">
        <v>1039</v>
      </c>
      <c r="F187">
        <v>291</v>
      </c>
      <c r="G187">
        <v>20</v>
      </c>
      <c r="H187">
        <v>236</v>
      </c>
      <c r="I187">
        <v>560</v>
      </c>
      <c r="J187" t="s">
        <v>410</v>
      </c>
    </row>
    <row r="188" spans="1:10" x14ac:dyDescent="0.25">
      <c r="A188">
        <v>2006</v>
      </c>
      <c r="B188">
        <v>716</v>
      </c>
      <c r="C188">
        <v>5587</v>
      </c>
      <c r="D188">
        <v>1496</v>
      </c>
      <c r="E188">
        <v>1013</v>
      </c>
      <c r="F188">
        <v>271</v>
      </c>
      <c r="G188">
        <v>46</v>
      </c>
      <c r="H188">
        <v>166</v>
      </c>
      <c r="I188">
        <v>438</v>
      </c>
      <c r="J188" t="s">
        <v>423</v>
      </c>
    </row>
    <row r="189" spans="1:10" x14ac:dyDescent="0.25">
      <c r="A189">
        <v>2006</v>
      </c>
      <c r="B189">
        <v>749</v>
      </c>
      <c r="C189">
        <v>5515</v>
      </c>
      <c r="D189">
        <v>1419</v>
      </c>
      <c r="E189">
        <v>899</v>
      </c>
      <c r="F189">
        <v>291</v>
      </c>
      <c r="G189">
        <v>12</v>
      </c>
      <c r="H189">
        <v>217</v>
      </c>
      <c r="I189">
        <v>673</v>
      </c>
      <c r="J189" t="s">
        <v>424</v>
      </c>
    </row>
    <row r="190" spans="1:10" x14ac:dyDescent="0.25">
      <c r="A190">
        <v>2006</v>
      </c>
      <c r="B190">
        <v>870</v>
      </c>
      <c r="C190">
        <v>5619</v>
      </c>
      <c r="D190">
        <v>1576</v>
      </c>
      <c r="E190">
        <v>1002</v>
      </c>
      <c r="F190">
        <v>351</v>
      </c>
      <c r="G190">
        <v>27</v>
      </c>
      <c r="H190">
        <v>196</v>
      </c>
      <c r="I190">
        <v>610</v>
      </c>
      <c r="J190" t="s">
        <v>411</v>
      </c>
    </row>
    <row r="191" spans="1:10" x14ac:dyDescent="0.25">
      <c r="A191">
        <v>2006</v>
      </c>
      <c r="B191">
        <v>813</v>
      </c>
      <c r="C191">
        <v>5562</v>
      </c>
      <c r="D191">
        <v>1504</v>
      </c>
      <c r="E191">
        <v>968</v>
      </c>
      <c r="F191">
        <v>325</v>
      </c>
      <c r="G191">
        <v>54</v>
      </c>
      <c r="H191">
        <v>157</v>
      </c>
      <c r="I191">
        <v>621</v>
      </c>
      <c r="J191" t="s">
        <v>425</v>
      </c>
    </row>
    <row r="192" spans="1:10" x14ac:dyDescent="0.25">
      <c r="A192">
        <v>2006</v>
      </c>
      <c r="B192">
        <v>822</v>
      </c>
      <c r="C192">
        <v>5642</v>
      </c>
      <c r="D192">
        <v>1548</v>
      </c>
      <c r="E192">
        <v>1011</v>
      </c>
      <c r="F192">
        <v>294</v>
      </c>
      <c r="G192">
        <v>40</v>
      </c>
      <c r="H192">
        <v>203</v>
      </c>
      <c r="I192">
        <v>475</v>
      </c>
      <c r="J192" t="s">
        <v>412</v>
      </c>
    </row>
    <row r="193" spans="1:10" x14ac:dyDescent="0.25">
      <c r="A193">
        <v>2006</v>
      </c>
      <c r="B193">
        <v>758</v>
      </c>
      <c r="C193">
        <v>5502</v>
      </c>
      <c r="D193">
        <v>1454</v>
      </c>
      <c r="E193">
        <v>921</v>
      </c>
      <c r="F193">
        <v>309</v>
      </c>
      <c r="G193">
        <v>42</v>
      </c>
      <c r="H193">
        <v>182</v>
      </c>
      <c r="I193">
        <v>571</v>
      </c>
      <c r="J193" t="s">
        <v>426</v>
      </c>
    </row>
    <row r="194" spans="1:10" x14ac:dyDescent="0.25">
      <c r="A194">
        <v>2006</v>
      </c>
      <c r="B194">
        <v>735</v>
      </c>
      <c r="C194">
        <v>5521</v>
      </c>
      <c r="D194">
        <v>1407</v>
      </c>
      <c r="E194">
        <v>931</v>
      </c>
      <c r="F194">
        <v>275</v>
      </c>
      <c r="G194">
        <v>27</v>
      </c>
      <c r="H194">
        <v>174</v>
      </c>
      <c r="I194">
        <v>658</v>
      </c>
      <c r="J194" t="s">
        <v>427</v>
      </c>
    </row>
    <row r="195" spans="1:10" x14ac:dyDescent="0.25">
      <c r="A195">
        <v>2006</v>
      </c>
      <c r="B195">
        <v>757</v>
      </c>
      <c r="C195">
        <v>5589</v>
      </c>
      <c r="D195">
        <v>1515</v>
      </c>
      <c r="E195">
        <v>1019</v>
      </c>
      <c r="F195">
        <v>335</v>
      </c>
      <c r="G195">
        <v>37</v>
      </c>
      <c r="H195">
        <v>124</v>
      </c>
      <c r="I195">
        <v>538</v>
      </c>
      <c r="J195" t="s">
        <v>413</v>
      </c>
    </row>
    <row r="196" spans="1:10" x14ac:dyDescent="0.25">
      <c r="A196">
        <v>2006</v>
      </c>
      <c r="B196">
        <v>766</v>
      </c>
      <c r="C196">
        <v>5609</v>
      </c>
      <c r="D196">
        <v>1539</v>
      </c>
      <c r="E196">
        <v>1042</v>
      </c>
      <c r="F196">
        <v>309</v>
      </c>
      <c r="G196">
        <v>29</v>
      </c>
      <c r="H196">
        <v>159</v>
      </c>
      <c r="I196">
        <v>528</v>
      </c>
      <c r="J196" t="s">
        <v>437</v>
      </c>
    </row>
    <row r="197" spans="1:10" x14ac:dyDescent="0.25">
      <c r="A197">
        <v>2006</v>
      </c>
      <c r="B197">
        <v>820</v>
      </c>
      <c r="C197">
        <v>5628</v>
      </c>
      <c r="D197">
        <v>1552</v>
      </c>
      <c r="E197">
        <v>1034</v>
      </c>
      <c r="F197">
        <v>307</v>
      </c>
      <c r="G197">
        <v>58</v>
      </c>
      <c r="H197">
        <v>153</v>
      </c>
      <c r="I197">
        <v>652</v>
      </c>
      <c r="J197" t="s">
        <v>428</v>
      </c>
    </row>
    <row r="198" spans="1:10" x14ac:dyDescent="0.25">
      <c r="A198">
        <v>2006</v>
      </c>
      <c r="B198">
        <v>730</v>
      </c>
      <c r="C198">
        <v>5433</v>
      </c>
      <c r="D198">
        <v>1400</v>
      </c>
      <c r="E198">
        <v>899</v>
      </c>
      <c r="F198">
        <v>301</v>
      </c>
      <c r="G198">
        <v>20</v>
      </c>
      <c r="H198">
        <v>180</v>
      </c>
      <c r="I198">
        <v>584</v>
      </c>
      <c r="J198" t="s">
        <v>429</v>
      </c>
    </row>
    <row r="199" spans="1:10" x14ac:dyDescent="0.25">
      <c r="A199">
        <v>2006</v>
      </c>
      <c r="B199">
        <v>801</v>
      </c>
      <c r="C199">
        <v>5602</v>
      </c>
      <c r="D199">
        <v>1608</v>
      </c>
      <c r="E199">
        <v>1156</v>
      </c>
      <c r="F199">
        <v>275</v>
      </c>
      <c r="G199">
        <v>34</v>
      </c>
      <c r="H199">
        <v>143</v>
      </c>
      <c r="I199">
        <v>540</v>
      </c>
      <c r="J199" t="s">
        <v>414</v>
      </c>
    </row>
    <row r="200" spans="1:10" x14ac:dyDescent="0.25">
      <c r="A200">
        <v>2006</v>
      </c>
      <c r="B200">
        <v>930</v>
      </c>
      <c r="C200">
        <v>5651</v>
      </c>
      <c r="D200">
        <v>1608</v>
      </c>
      <c r="E200">
        <v>1050</v>
      </c>
      <c r="F200">
        <v>327</v>
      </c>
      <c r="G200">
        <v>21</v>
      </c>
      <c r="H200">
        <v>210</v>
      </c>
      <c r="I200">
        <v>721</v>
      </c>
      <c r="J200" t="s">
        <v>415</v>
      </c>
    </row>
    <row r="201" spans="1:10" x14ac:dyDescent="0.25">
      <c r="A201">
        <v>2006</v>
      </c>
      <c r="B201">
        <v>834</v>
      </c>
      <c r="C201">
        <v>5558</v>
      </c>
      <c r="D201">
        <v>1469</v>
      </c>
      <c r="E201">
        <v>905</v>
      </c>
      <c r="F201">
        <v>323</v>
      </c>
      <c r="G201">
        <v>41</v>
      </c>
      <c r="H201">
        <v>200</v>
      </c>
      <c r="I201">
        <v>609</v>
      </c>
      <c r="J201" t="s">
        <v>431</v>
      </c>
    </row>
    <row r="202" spans="1:10" x14ac:dyDescent="0.25">
      <c r="A202">
        <v>2006</v>
      </c>
      <c r="B202">
        <v>771</v>
      </c>
      <c r="C202">
        <v>5500</v>
      </c>
      <c r="D202">
        <v>1429</v>
      </c>
      <c r="E202">
        <v>966</v>
      </c>
      <c r="F202">
        <v>266</v>
      </c>
      <c r="G202">
        <v>22</v>
      </c>
      <c r="H202">
        <v>175</v>
      </c>
      <c r="I202">
        <v>700</v>
      </c>
      <c r="J202" t="s">
        <v>416</v>
      </c>
    </row>
    <row r="203" spans="1:10" x14ac:dyDescent="0.25">
      <c r="A203">
        <v>2006</v>
      </c>
      <c r="B203">
        <v>865</v>
      </c>
      <c r="C203">
        <v>5687</v>
      </c>
      <c r="D203">
        <v>1518</v>
      </c>
      <c r="E203">
        <v>967</v>
      </c>
      <c r="F203">
        <v>294</v>
      </c>
      <c r="G203">
        <v>41</v>
      </c>
      <c r="H203">
        <v>216</v>
      </c>
      <c r="I203">
        <v>721</v>
      </c>
      <c r="J203" t="s">
        <v>432</v>
      </c>
    </row>
    <row r="204" spans="1:10" x14ac:dyDescent="0.25">
      <c r="A204">
        <v>2006</v>
      </c>
      <c r="B204">
        <v>691</v>
      </c>
      <c r="C204">
        <v>5558</v>
      </c>
      <c r="D204">
        <v>1462</v>
      </c>
      <c r="E204">
        <v>1018</v>
      </c>
      <c r="F204">
        <v>286</v>
      </c>
      <c r="G204">
        <v>17</v>
      </c>
      <c r="H204">
        <v>141</v>
      </c>
      <c r="I204">
        <v>548</v>
      </c>
      <c r="J204" t="s">
        <v>433</v>
      </c>
    </row>
    <row r="205" spans="1:10" x14ac:dyDescent="0.25">
      <c r="A205">
        <v>2006</v>
      </c>
      <c r="B205">
        <v>731</v>
      </c>
      <c r="C205">
        <v>5576</v>
      </c>
      <c r="D205">
        <v>1465</v>
      </c>
      <c r="E205">
        <v>968</v>
      </c>
      <c r="F205">
        <v>298</v>
      </c>
      <c r="G205">
        <v>38</v>
      </c>
      <c r="H205">
        <v>161</v>
      </c>
      <c r="I205">
        <v>604</v>
      </c>
      <c r="J205" t="s">
        <v>434</v>
      </c>
    </row>
    <row r="206" spans="1:10" x14ac:dyDescent="0.25">
      <c r="A206">
        <v>2006</v>
      </c>
      <c r="B206">
        <v>756</v>
      </c>
      <c r="C206">
        <v>5670</v>
      </c>
      <c r="D206">
        <v>1540</v>
      </c>
      <c r="E206">
        <v>1060</v>
      </c>
      <c r="F206">
        <v>266</v>
      </c>
      <c r="G206">
        <v>42</v>
      </c>
      <c r="H206">
        <v>172</v>
      </c>
      <c r="I206">
        <v>467</v>
      </c>
      <c r="J206" t="s">
        <v>417</v>
      </c>
    </row>
    <row r="207" spans="1:10" x14ac:dyDescent="0.25">
      <c r="A207">
        <v>2006</v>
      </c>
      <c r="B207">
        <v>746</v>
      </c>
      <c r="C207">
        <v>5472</v>
      </c>
      <c r="D207">
        <v>1418</v>
      </c>
      <c r="E207">
        <v>906</v>
      </c>
      <c r="F207">
        <v>297</v>
      </c>
      <c r="G207">
        <v>52</v>
      </c>
      <c r="H207">
        <v>163</v>
      </c>
      <c r="I207">
        <v>547</v>
      </c>
      <c r="J207" t="s">
        <v>435</v>
      </c>
    </row>
    <row r="208" spans="1:10" x14ac:dyDescent="0.25">
      <c r="A208">
        <v>2006</v>
      </c>
      <c r="B208">
        <v>781</v>
      </c>
      <c r="C208">
        <v>5522</v>
      </c>
      <c r="D208">
        <v>1484</v>
      </c>
      <c r="E208">
        <v>981</v>
      </c>
      <c r="F208">
        <v>292</v>
      </c>
      <c r="G208">
        <v>27</v>
      </c>
      <c r="H208">
        <v>184</v>
      </c>
      <c r="I208">
        <v>592</v>
      </c>
      <c r="J208" t="s">
        <v>436</v>
      </c>
    </row>
    <row r="209" spans="1:21" x14ac:dyDescent="0.25">
      <c r="A209">
        <v>2006</v>
      </c>
      <c r="B209">
        <v>689</v>
      </c>
      <c r="C209">
        <v>5474</v>
      </c>
      <c r="D209">
        <v>1395</v>
      </c>
      <c r="E209">
        <v>905</v>
      </c>
      <c r="F209">
        <v>267</v>
      </c>
      <c r="G209">
        <v>33</v>
      </c>
      <c r="H209">
        <v>190</v>
      </c>
      <c r="I209">
        <v>488</v>
      </c>
      <c r="J209" t="s">
        <v>418</v>
      </c>
    </row>
    <row r="210" spans="1:21" x14ac:dyDescent="0.25">
      <c r="A210">
        <v>2006</v>
      </c>
      <c r="B210">
        <v>835</v>
      </c>
      <c r="C210">
        <v>5659</v>
      </c>
      <c r="D210">
        <v>1571</v>
      </c>
      <c r="E210">
        <v>1008</v>
      </c>
      <c r="F210">
        <v>357</v>
      </c>
      <c r="G210">
        <v>23</v>
      </c>
      <c r="H210">
        <v>183</v>
      </c>
      <c r="I210">
        <v>545</v>
      </c>
      <c r="J210" t="s">
        <v>419</v>
      </c>
    </row>
    <row r="211" spans="1:21" x14ac:dyDescent="0.25">
      <c r="A211">
        <v>2006</v>
      </c>
      <c r="B211">
        <v>809</v>
      </c>
      <c r="C211">
        <v>5596</v>
      </c>
      <c r="D211">
        <v>1591</v>
      </c>
      <c r="E211">
        <v>1017</v>
      </c>
      <c r="F211">
        <v>348</v>
      </c>
      <c r="G211">
        <v>27</v>
      </c>
      <c r="H211">
        <v>199</v>
      </c>
      <c r="I211">
        <v>577</v>
      </c>
      <c r="J211" t="s">
        <v>420</v>
      </c>
    </row>
    <row r="212" spans="1:21" x14ac:dyDescent="0.25">
      <c r="A212">
        <v>2006</v>
      </c>
      <c r="B212">
        <v>746</v>
      </c>
      <c r="C212">
        <v>5495</v>
      </c>
      <c r="D212">
        <v>1437</v>
      </c>
      <c r="E212">
        <v>929</v>
      </c>
      <c r="F212">
        <v>322</v>
      </c>
      <c r="G212">
        <v>22</v>
      </c>
      <c r="H212">
        <v>164</v>
      </c>
      <c r="I212">
        <v>663</v>
      </c>
      <c r="J212" t="s">
        <v>438</v>
      </c>
    </row>
    <row r="214" spans="1:21" x14ac:dyDescent="0.25">
      <c r="E214" s="34"/>
      <c r="F214" s="34"/>
      <c r="G214" s="34"/>
      <c r="H214" s="34"/>
      <c r="I214" s="34"/>
    </row>
    <row r="215" spans="1:21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1:21" x14ac:dyDescent="0.25">
      <c r="E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F725-14B4-4CAC-9095-C210886C8495}">
  <sheetPr codeName="Sheet4"/>
  <dimension ref="A1:I23"/>
  <sheetViews>
    <sheetView topLeftCell="A4" workbookViewId="0">
      <selection activeCell="B26" sqref="B26"/>
    </sheetView>
  </sheetViews>
  <sheetFormatPr defaultRowHeight="15" x14ac:dyDescent="0.25"/>
  <sheetData>
    <row r="1" spans="1:9" x14ac:dyDescent="0.25">
      <c r="A1" t="s">
        <v>51</v>
      </c>
    </row>
    <row r="2" spans="1:9" ht="15.75" thickBot="1" x14ac:dyDescent="0.3"/>
    <row r="3" spans="1:9" x14ac:dyDescent="0.25">
      <c r="A3" s="6" t="s">
        <v>52</v>
      </c>
      <c r="B3" s="6"/>
    </row>
    <row r="4" spans="1:9" x14ac:dyDescent="0.25">
      <c r="A4" t="s">
        <v>53</v>
      </c>
      <c r="B4">
        <v>0.92635680214974958</v>
      </c>
    </row>
    <row r="5" spans="1:9" x14ac:dyDescent="0.25">
      <c r="A5" t="s">
        <v>54</v>
      </c>
      <c r="B5">
        <v>0.8581369248891102</v>
      </c>
    </row>
    <row r="6" spans="1:9" x14ac:dyDescent="0.25">
      <c r="A6" t="s">
        <v>55</v>
      </c>
      <c r="B6">
        <v>0.85110239223898343</v>
      </c>
    </row>
    <row r="7" spans="1:9" x14ac:dyDescent="0.25">
      <c r="A7" t="s">
        <v>56</v>
      </c>
      <c r="B7">
        <v>37.088266998316833</v>
      </c>
      <c r="E7" t="s">
        <v>86</v>
      </c>
    </row>
    <row r="8" spans="1:9" ht="15.75" thickBot="1" x14ac:dyDescent="0.3">
      <c r="A8" s="7" t="s">
        <v>57</v>
      </c>
      <c r="B8" s="7">
        <v>128</v>
      </c>
      <c r="E8" t="s">
        <v>87</v>
      </c>
    </row>
    <row r="9" spans="1:9" x14ac:dyDescent="0.25">
      <c r="E9" t="s">
        <v>88</v>
      </c>
      <c r="G9" t="s">
        <v>89</v>
      </c>
    </row>
    <row r="10" spans="1:9" ht="15.75" thickBot="1" x14ac:dyDescent="0.3">
      <c r="A10" t="s">
        <v>58</v>
      </c>
      <c r="G10" s="8" t="s">
        <v>90</v>
      </c>
    </row>
    <row r="11" spans="1:9" x14ac:dyDescent="0.25">
      <c r="A11" s="9"/>
      <c r="B11" s="9" t="s">
        <v>63</v>
      </c>
      <c r="C11" s="9" t="s">
        <v>64</v>
      </c>
      <c r="D11" s="9" t="s">
        <v>65</v>
      </c>
      <c r="E11" s="9" t="s">
        <v>66</v>
      </c>
      <c r="F11" s="9" t="s">
        <v>67</v>
      </c>
    </row>
    <row r="12" spans="1:9" x14ac:dyDescent="0.25">
      <c r="A12" t="s">
        <v>59</v>
      </c>
      <c r="B12">
        <v>6</v>
      </c>
      <c r="C12">
        <v>1006805.714578449</v>
      </c>
      <c r="D12">
        <v>167800.9524297415</v>
      </c>
      <c r="E12">
        <v>121.98918784940838</v>
      </c>
      <c r="F12">
        <v>6.9385685260326917E-49</v>
      </c>
      <c r="H12" t="s">
        <v>91</v>
      </c>
    </row>
    <row r="13" spans="1:9" x14ac:dyDescent="0.25">
      <c r="A13" t="s">
        <v>60</v>
      </c>
      <c r="B13">
        <v>121</v>
      </c>
      <c r="C13">
        <v>166440.28542155091</v>
      </c>
      <c r="D13">
        <v>1375.5395489384373</v>
      </c>
    </row>
    <row r="14" spans="1:9" ht="15.75" thickBot="1" x14ac:dyDescent="0.3">
      <c r="A14" s="7" t="s">
        <v>61</v>
      </c>
      <c r="B14" s="7">
        <v>127</v>
      </c>
      <c r="C14" s="7">
        <v>1173246</v>
      </c>
      <c r="D14" s="7"/>
      <c r="E14" s="7"/>
      <c r="F14" s="7"/>
    </row>
    <row r="15" spans="1:9" ht="15.75" thickBot="1" x14ac:dyDescent="0.3"/>
    <row r="16" spans="1:9" x14ac:dyDescent="0.25">
      <c r="A16" s="9"/>
      <c r="B16" s="9" t="s">
        <v>68</v>
      </c>
      <c r="C16" s="9" t="s">
        <v>56</v>
      </c>
      <c r="D16" s="9" t="s">
        <v>69</v>
      </c>
      <c r="E16" s="9" t="s">
        <v>70</v>
      </c>
      <c r="F16" s="9" t="s">
        <v>71</v>
      </c>
      <c r="G16" s="9" t="s">
        <v>72</v>
      </c>
      <c r="H16" s="9" t="s">
        <v>73</v>
      </c>
      <c r="I16" s="9" t="s">
        <v>74</v>
      </c>
    </row>
    <row r="17" spans="1:9" x14ac:dyDescent="0.25">
      <c r="A17" t="s">
        <v>62</v>
      </c>
      <c r="B17">
        <v>59.808158379378924</v>
      </c>
      <c r="C17">
        <v>69.970503276733567</v>
      </c>
      <c r="D17">
        <v>0.85476244386634559</v>
      </c>
      <c r="E17">
        <v>0.39437190895263752</v>
      </c>
      <c r="F17">
        <v>-78.716906744943017</v>
      </c>
      <c r="G17">
        <v>198.33322350370088</v>
      </c>
      <c r="H17">
        <v>-78.716906744943017</v>
      </c>
      <c r="I17">
        <v>198.33322350370088</v>
      </c>
    </row>
    <row r="18" spans="1:9" x14ac:dyDescent="0.25">
      <c r="A18" t="s">
        <v>92</v>
      </c>
      <c r="B18">
        <v>60.099791452928606</v>
      </c>
      <c r="C18">
        <v>4.5286025652102611</v>
      </c>
      <c r="D18">
        <v>13.271156076849989</v>
      </c>
      <c r="E18">
        <v>2.326137476893309E-25</v>
      </c>
      <c r="F18">
        <v>51.134228310030366</v>
      </c>
      <c r="G18">
        <v>69.065354595826847</v>
      </c>
      <c r="H18">
        <v>51.134228310030366</v>
      </c>
      <c r="I18">
        <v>69.065354595826847</v>
      </c>
    </row>
    <row r="19" spans="1:9" x14ac:dyDescent="0.25">
      <c r="A19" t="s">
        <v>93</v>
      </c>
      <c r="B19">
        <v>24.791620554867595</v>
      </c>
      <c r="C19">
        <v>7.5735917239181596</v>
      </c>
      <c r="D19">
        <v>3.2734297620735457</v>
      </c>
      <c r="E19">
        <v>1.3854069129734812E-3</v>
      </c>
      <c r="F19">
        <v>9.7976982926327914</v>
      </c>
      <c r="G19">
        <v>39.785542817102396</v>
      </c>
      <c r="H19">
        <v>9.7976982926327914</v>
      </c>
      <c r="I19">
        <v>39.785542817102396</v>
      </c>
    </row>
    <row r="20" spans="1:9" x14ac:dyDescent="0.25">
      <c r="A20" t="s">
        <v>94</v>
      </c>
      <c r="B20">
        <v>-3.5329558828688521</v>
      </c>
      <c r="C20">
        <v>0.57923048802580968</v>
      </c>
      <c r="D20">
        <v>-6.0993955876014398</v>
      </c>
      <c r="E20">
        <v>1.315944347232971E-8</v>
      </c>
      <c r="F20">
        <v>-4.6796953990679384</v>
      </c>
      <c r="G20">
        <v>-2.3862163666697653</v>
      </c>
      <c r="H20">
        <v>-4.6796953990679384</v>
      </c>
      <c r="I20">
        <v>-2.3862163666697653</v>
      </c>
    </row>
    <row r="21" spans="1:9" x14ac:dyDescent="0.25">
      <c r="A21" t="s">
        <v>95</v>
      </c>
      <c r="B21">
        <v>-73.977295954690817</v>
      </c>
      <c r="C21">
        <v>6.4658749573518168</v>
      </c>
      <c r="D21">
        <v>-11.441188770682503</v>
      </c>
      <c r="E21">
        <v>5.4039993007647549E-21</v>
      </c>
      <c r="F21">
        <v>-86.778200730385265</v>
      </c>
      <c r="G21">
        <v>-61.176391178996369</v>
      </c>
      <c r="H21">
        <v>-86.778200730385265</v>
      </c>
      <c r="I21">
        <v>-61.176391178996369</v>
      </c>
    </row>
    <row r="22" spans="1:9" x14ac:dyDescent="0.25">
      <c r="A22" t="s">
        <v>96</v>
      </c>
      <c r="B22">
        <v>-21.079055983407731</v>
      </c>
      <c r="C22">
        <v>7.872705929759956</v>
      </c>
      <c r="D22">
        <v>-2.6774855013605778</v>
      </c>
      <c r="E22">
        <v>8.4477373737011762E-3</v>
      </c>
      <c r="F22">
        <v>-36.665153703920573</v>
      </c>
      <c r="G22">
        <v>-5.4929582628948879</v>
      </c>
      <c r="H22">
        <v>-36.665153703920573</v>
      </c>
      <c r="I22">
        <v>-5.4929582628948879</v>
      </c>
    </row>
    <row r="23" spans="1:9" ht="15.75" thickBot="1" x14ac:dyDescent="0.3">
      <c r="A23" s="7" t="s">
        <v>97</v>
      </c>
      <c r="B23" s="7">
        <v>3.8312576745875799</v>
      </c>
      <c r="C23" s="7">
        <v>0.54115572781302712</v>
      </c>
      <c r="D23" s="7">
        <v>7.0797692377217247</v>
      </c>
      <c r="E23" s="7">
        <v>1.0267747484316008E-10</v>
      </c>
      <c r="F23" s="7">
        <v>2.7598971879948508</v>
      </c>
      <c r="G23" s="7">
        <v>4.9026181611803086</v>
      </c>
      <c r="H23" s="7">
        <v>2.7598971879948508</v>
      </c>
      <c r="I23" s="7">
        <v>4.9026181611803086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AC2C-3252-4E30-826E-C6B7A556E498}">
  <sheetPr codeName="Sheet5"/>
  <dimension ref="A1:G12"/>
  <sheetViews>
    <sheetView workbookViewId="0">
      <selection activeCell="C18" sqref="C18"/>
    </sheetView>
  </sheetViews>
  <sheetFormatPr defaultRowHeight="15" x14ac:dyDescent="0.25"/>
  <sheetData>
    <row r="1" spans="1:7" x14ac:dyDescent="0.25">
      <c r="A1" s="9"/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9" t="s">
        <v>97</v>
      </c>
    </row>
    <row r="2" spans="1:7" x14ac:dyDescent="0.25">
      <c r="A2" t="s">
        <v>92</v>
      </c>
      <c r="B2">
        <v>1</v>
      </c>
    </row>
    <row r="3" spans="1:7" x14ac:dyDescent="0.25">
      <c r="A3" t="s">
        <v>93</v>
      </c>
      <c r="B3">
        <v>9.9904377436881298E-2</v>
      </c>
      <c r="C3">
        <v>1</v>
      </c>
    </row>
    <row r="4" spans="1:7" x14ac:dyDescent="0.25">
      <c r="A4" t="s">
        <v>94</v>
      </c>
      <c r="B4">
        <v>-0.44826781323785314</v>
      </c>
      <c r="C4">
        <v>-0.31012960707662146</v>
      </c>
      <c r="D4">
        <v>1</v>
      </c>
    </row>
    <row r="5" spans="1:7" x14ac:dyDescent="0.25">
      <c r="A5" t="s">
        <v>95</v>
      </c>
      <c r="B5">
        <v>1.082827871549572E-2</v>
      </c>
      <c r="C5">
        <v>6.5008383797974398E-2</v>
      </c>
      <c r="D5">
        <v>-2.5207477199823653E-2</v>
      </c>
      <c r="E5">
        <v>1</v>
      </c>
    </row>
    <row r="6" spans="1:7" x14ac:dyDescent="0.25">
      <c r="A6" t="s">
        <v>96</v>
      </c>
      <c r="B6">
        <v>0.17965264431358594</v>
      </c>
      <c r="C6">
        <v>9.5018679288185984E-2</v>
      </c>
      <c r="D6">
        <v>-9.8246262259930869E-2</v>
      </c>
      <c r="E6">
        <v>0.27590235904137356</v>
      </c>
      <c r="F6">
        <v>1</v>
      </c>
    </row>
    <row r="7" spans="1:7" ht="15.75" thickBot="1" x14ac:dyDescent="0.3">
      <c r="A7" s="7" t="s">
        <v>97</v>
      </c>
      <c r="B7" s="7">
        <v>0.1536304783799847</v>
      </c>
      <c r="C7" s="7">
        <v>-3.0657202809832085E-2</v>
      </c>
      <c r="D7" s="7">
        <v>-0.13313962712611177</v>
      </c>
      <c r="E7" s="7">
        <v>-0.29983566325284572</v>
      </c>
      <c r="F7" s="7">
        <v>-0.14402310763169759</v>
      </c>
      <c r="G7" s="7">
        <v>1</v>
      </c>
    </row>
    <row r="10" spans="1:7" x14ac:dyDescent="0.25">
      <c r="B10" t="s">
        <v>98</v>
      </c>
    </row>
    <row r="11" spans="1:7" x14ac:dyDescent="0.25">
      <c r="B11" t="s">
        <v>99</v>
      </c>
    </row>
    <row r="12" spans="1:7" x14ac:dyDescent="0.25">
      <c r="B12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DE08-A194-4E4B-9476-4207F073DEDE}">
  <sheetPr codeName="Sheet6"/>
  <dimension ref="D5:L133"/>
  <sheetViews>
    <sheetView topLeftCell="A5" workbookViewId="0">
      <selection activeCell="K9" sqref="K9"/>
    </sheetView>
  </sheetViews>
  <sheetFormatPr defaultRowHeight="15" x14ac:dyDescent="0.25"/>
  <cols>
    <col min="5" max="5" width="21.140625" bestFit="1" customWidth="1"/>
  </cols>
  <sheetData>
    <row r="5" spans="4:12" x14ac:dyDescent="0.25">
      <c r="D5" t="s">
        <v>101</v>
      </c>
      <c r="E5" t="s">
        <v>102</v>
      </c>
      <c r="F5" t="s">
        <v>103</v>
      </c>
      <c r="G5" t="s">
        <v>92</v>
      </c>
      <c r="H5" t="s">
        <v>93</v>
      </c>
      <c r="I5" t="s">
        <v>94</v>
      </c>
      <c r="J5" t="s">
        <v>95</v>
      </c>
      <c r="K5" t="s">
        <v>96</v>
      </c>
      <c r="L5" t="s">
        <v>97</v>
      </c>
    </row>
    <row r="6" spans="4:12" x14ac:dyDescent="0.25">
      <c r="D6">
        <v>2003</v>
      </c>
      <c r="E6" t="s">
        <v>104</v>
      </c>
      <c r="F6">
        <v>152</v>
      </c>
      <c r="G6">
        <v>7.1</v>
      </c>
      <c r="H6">
        <v>4.3</v>
      </c>
      <c r="I6">
        <v>18</v>
      </c>
      <c r="J6">
        <v>5.6</v>
      </c>
      <c r="K6">
        <v>5.2</v>
      </c>
      <c r="L6">
        <v>37</v>
      </c>
    </row>
    <row r="7" spans="4:12" x14ac:dyDescent="0.25">
      <c r="D7">
        <v>2003</v>
      </c>
      <c r="E7" t="s">
        <v>105</v>
      </c>
      <c r="F7">
        <v>111</v>
      </c>
      <c r="G7">
        <v>7.1</v>
      </c>
      <c r="H7">
        <v>3.7</v>
      </c>
      <c r="I7">
        <v>20</v>
      </c>
      <c r="J7">
        <v>5.9</v>
      </c>
      <c r="K7">
        <v>4.5</v>
      </c>
      <c r="L7">
        <v>30</v>
      </c>
    </row>
    <row r="8" spans="4:12" x14ac:dyDescent="0.25">
      <c r="D8">
        <v>2003</v>
      </c>
      <c r="E8" t="s">
        <v>106</v>
      </c>
      <c r="F8">
        <v>119</v>
      </c>
      <c r="G8">
        <v>6.2</v>
      </c>
      <c r="H8">
        <v>3.6</v>
      </c>
      <c r="I8">
        <v>39</v>
      </c>
      <c r="J8">
        <v>5.6</v>
      </c>
      <c r="K8">
        <v>4.8</v>
      </c>
      <c r="L8">
        <v>46</v>
      </c>
    </row>
    <row r="9" spans="4:12" x14ac:dyDescent="0.25">
      <c r="D9">
        <v>2003</v>
      </c>
      <c r="E9" t="s">
        <v>107</v>
      </c>
      <c r="F9">
        <v>135</v>
      </c>
      <c r="G9">
        <v>6.6</v>
      </c>
      <c r="H9">
        <v>5</v>
      </c>
      <c r="I9">
        <v>32</v>
      </c>
      <c r="J9">
        <v>5.5</v>
      </c>
      <c r="K9">
        <v>4.0999999999999996</v>
      </c>
      <c r="L9">
        <v>32</v>
      </c>
    </row>
    <row r="10" spans="4:12" x14ac:dyDescent="0.25">
      <c r="D10">
        <v>2003</v>
      </c>
      <c r="E10" t="s">
        <v>108</v>
      </c>
      <c r="F10">
        <v>111</v>
      </c>
      <c r="G10">
        <v>7.4</v>
      </c>
      <c r="H10">
        <v>3.3</v>
      </c>
      <c r="I10">
        <v>21</v>
      </c>
      <c r="J10">
        <v>6.2</v>
      </c>
      <c r="K10">
        <v>3.8</v>
      </c>
      <c r="L10">
        <v>34</v>
      </c>
    </row>
    <row r="11" spans="4:12" x14ac:dyDescent="0.25">
      <c r="D11">
        <v>2003</v>
      </c>
      <c r="E11" t="s">
        <v>109</v>
      </c>
      <c r="F11">
        <v>63</v>
      </c>
      <c r="G11">
        <v>7</v>
      </c>
      <c r="H11">
        <v>4.8</v>
      </c>
      <c r="I11">
        <v>24</v>
      </c>
      <c r="J11">
        <v>6.1</v>
      </c>
      <c r="K11">
        <v>4.9000000000000004</v>
      </c>
      <c r="L11">
        <v>35</v>
      </c>
    </row>
    <row r="12" spans="4:12" x14ac:dyDescent="0.25">
      <c r="D12">
        <v>2003</v>
      </c>
      <c r="E12" t="s">
        <v>110</v>
      </c>
      <c r="F12">
        <v>77</v>
      </c>
      <c r="G12">
        <v>6.4</v>
      </c>
      <c r="H12">
        <v>4.4000000000000004</v>
      </c>
      <c r="I12">
        <v>29</v>
      </c>
      <c r="J12">
        <v>5.7</v>
      </c>
      <c r="K12">
        <v>3.9</v>
      </c>
      <c r="L12">
        <v>28</v>
      </c>
    </row>
    <row r="13" spans="4:12" x14ac:dyDescent="0.25">
      <c r="D13">
        <v>2003</v>
      </c>
      <c r="E13" t="s">
        <v>111</v>
      </c>
      <c r="F13">
        <v>110</v>
      </c>
      <c r="G13">
        <v>4.9000000000000004</v>
      </c>
      <c r="H13">
        <v>4.8</v>
      </c>
      <c r="I13">
        <v>38</v>
      </c>
      <c r="J13">
        <v>4.9000000000000004</v>
      </c>
      <c r="K13">
        <v>3.4</v>
      </c>
      <c r="L13">
        <v>41</v>
      </c>
    </row>
    <row r="14" spans="4:12" x14ac:dyDescent="0.25">
      <c r="D14">
        <v>2003</v>
      </c>
      <c r="E14" t="s">
        <v>112</v>
      </c>
      <c r="F14">
        <v>47</v>
      </c>
      <c r="G14">
        <v>6.3</v>
      </c>
      <c r="H14">
        <v>4.5999999999999996</v>
      </c>
      <c r="I14">
        <v>25</v>
      </c>
      <c r="J14">
        <v>5.8</v>
      </c>
      <c r="K14">
        <v>4</v>
      </c>
      <c r="L14">
        <v>37</v>
      </c>
    </row>
    <row r="15" spans="4:12" x14ac:dyDescent="0.25">
      <c r="D15">
        <v>2003</v>
      </c>
      <c r="E15" t="s">
        <v>113</v>
      </c>
      <c r="F15">
        <v>80</v>
      </c>
      <c r="G15">
        <v>5.9</v>
      </c>
      <c r="H15">
        <v>4.8</v>
      </c>
      <c r="I15">
        <v>24</v>
      </c>
      <c r="J15">
        <v>5.3</v>
      </c>
      <c r="K15">
        <v>4.2</v>
      </c>
      <c r="L15">
        <v>20</v>
      </c>
    </row>
    <row r="16" spans="4:12" x14ac:dyDescent="0.25">
      <c r="D16">
        <v>2003</v>
      </c>
      <c r="E16" t="s">
        <v>114</v>
      </c>
      <c r="F16">
        <v>87</v>
      </c>
      <c r="G16">
        <v>5.7</v>
      </c>
      <c r="H16">
        <v>4.8</v>
      </c>
      <c r="I16">
        <v>22</v>
      </c>
      <c r="J16">
        <v>5.4</v>
      </c>
      <c r="K16">
        <v>4.5</v>
      </c>
      <c r="L16">
        <v>26</v>
      </c>
    </row>
    <row r="17" spans="4:12" x14ac:dyDescent="0.25">
      <c r="D17">
        <v>2003</v>
      </c>
      <c r="E17" t="s">
        <v>115</v>
      </c>
      <c r="F17">
        <v>110</v>
      </c>
      <c r="G17">
        <v>6</v>
      </c>
      <c r="H17">
        <v>3.4</v>
      </c>
      <c r="I17">
        <v>24</v>
      </c>
      <c r="J17">
        <v>4.9000000000000004</v>
      </c>
      <c r="K17">
        <v>3.6</v>
      </c>
      <c r="L17">
        <v>41</v>
      </c>
    </row>
    <row r="18" spans="4:12" x14ac:dyDescent="0.25">
      <c r="D18">
        <v>2003</v>
      </c>
      <c r="E18" t="s">
        <v>116</v>
      </c>
      <c r="F18">
        <v>-38</v>
      </c>
      <c r="G18">
        <v>6</v>
      </c>
      <c r="H18">
        <v>4.0999999999999996</v>
      </c>
      <c r="I18">
        <v>22</v>
      </c>
      <c r="J18">
        <v>6.3</v>
      </c>
      <c r="K18">
        <v>4.8</v>
      </c>
      <c r="L18">
        <v>24</v>
      </c>
    </row>
    <row r="19" spans="4:12" x14ac:dyDescent="0.25">
      <c r="D19">
        <v>2003</v>
      </c>
      <c r="E19" t="s">
        <v>117</v>
      </c>
      <c r="F19">
        <v>14</v>
      </c>
      <c r="G19">
        <v>6</v>
      </c>
      <c r="H19">
        <v>4.5</v>
      </c>
      <c r="I19">
        <v>28</v>
      </c>
      <c r="J19">
        <v>5.8</v>
      </c>
      <c r="K19">
        <v>4.7</v>
      </c>
      <c r="L19">
        <v>27</v>
      </c>
    </row>
    <row r="20" spans="4:12" x14ac:dyDescent="0.25">
      <c r="D20">
        <v>2003</v>
      </c>
      <c r="E20" t="s">
        <v>118</v>
      </c>
      <c r="F20">
        <v>21</v>
      </c>
      <c r="G20">
        <v>6.3</v>
      </c>
      <c r="H20">
        <v>4</v>
      </c>
      <c r="I20">
        <v>31</v>
      </c>
      <c r="J20">
        <v>5.3</v>
      </c>
      <c r="K20">
        <v>4</v>
      </c>
      <c r="L20">
        <v>26</v>
      </c>
    </row>
    <row r="21" spans="4:12" x14ac:dyDescent="0.25">
      <c r="D21">
        <v>2003</v>
      </c>
      <c r="E21" t="s">
        <v>119</v>
      </c>
      <c r="F21">
        <v>-128</v>
      </c>
      <c r="G21">
        <v>5.5</v>
      </c>
      <c r="H21">
        <v>5.0999999999999996</v>
      </c>
      <c r="I21">
        <v>31</v>
      </c>
      <c r="J21">
        <v>6.1</v>
      </c>
      <c r="K21">
        <v>4.3</v>
      </c>
      <c r="L21">
        <v>20</v>
      </c>
    </row>
    <row r="22" spans="4:12" x14ac:dyDescent="0.25">
      <c r="D22">
        <v>2003</v>
      </c>
      <c r="E22" t="s">
        <v>120</v>
      </c>
      <c r="F22">
        <v>50</v>
      </c>
      <c r="G22">
        <v>5.8</v>
      </c>
      <c r="H22">
        <v>3.7</v>
      </c>
      <c r="I22">
        <v>34</v>
      </c>
      <c r="J22">
        <v>5.8</v>
      </c>
      <c r="K22">
        <v>3.3</v>
      </c>
      <c r="L22">
        <v>36</v>
      </c>
    </row>
    <row r="23" spans="4:12" x14ac:dyDescent="0.25">
      <c r="D23">
        <v>2003</v>
      </c>
      <c r="E23" t="s">
        <v>121</v>
      </c>
      <c r="F23">
        <v>37</v>
      </c>
      <c r="G23">
        <v>6.2</v>
      </c>
      <c r="H23">
        <v>3.9</v>
      </c>
      <c r="I23">
        <v>31</v>
      </c>
      <c r="J23">
        <v>5.3</v>
      </c>
      <c r="K23">
        <v>3.9</v>
      </c>
      <c r="L23">
        <v>33</v>
      </c>
    </row>
    <row r="24" spans="4:12" x14ac:dyDescent="0.25">
      <c r="D24">
        <v>2003</v>
      </c>
      <c r="E24" t="s">
        <v>122</v>
      </c>
      <c r="F24">
        <v>-27</v>
      </c>
      <c r="G24">
        <v>5.8</v>
      </c>
      <c r="H24">
        <v>3.3</v>
      </c>
      <c r="I24">
        <v>28</v>
      </c>
      <c r="J24">
        <v>5.9</v>
      </c>
      <c r="K24">
        <v>3.9</v>
      </c>
      <c r="L24">
        <v>25</v>
      </c>
    </row>
    <row r="25" spans="4:12" x14ac:dyDescent="0.25">
      <c r="D25">
        <v>2003</v>
      </c>
      <c r="E25" t="s">
        <v>123</v>
      </c>
      <c r="F25">
        <v>-123</v>
      </c>
      <c r="G25">
        <v>4.9000000000000004</v>
      </c>
      <c r="H25">
        <v>4.5</v>
      </c>
      <c r="I25">
        <v>31</v>
      </c>
      <c r="J25">
        <v>7</v>
      </c>
      <c r="K25">
        <v>4.5999999999999996</v>
      </c>
      <c r="L25">
        <v>31</v>
      </c>
    </row>
    <row r="26" spans="4:12" x14ac:dyDescent="0.25">
      <c r="D26">
        <v>2003</v>
      </c>
      <c r="E26" t="s">
        <v>124</v>
      </c>
      <c r="F26">
        <v>29</v>
      </c>
      <c r="G26">
        <v>5.8</v>
      </c>
      <c r="H26">
        <v>3.9</v>
      </c>
      <c r="I26">
        <v>29</v>
      </c>
      <c r="J26">
        <v>5</v>
      </c>
      <c r="K26">
        <v>3.5</v>
      </c>
      <c r="L26">
        <v>25</v>
      </c>
    </row>
    <row r="27" spans="4:12" x14ac:dyDescent="0.25">
      <c r="D27">
        <v>2003</v>
      </c>
      <c r="E27" t="s">
        <v>125</v>
      </c>
      <c r="F27">
        <v>-85</v>
      </c>
      <c r="G27">
        <v>5.3</v>
      </c>
      <c r="H27">
        <v>3.9</v>
      </c>
      <c r="I27">
        <v>28</v>
      </c>
      <c r="J27">
        <v>6.3</v>
      </c>
      <c r="K27">
        <v>4.4000000000000004</v>
      </c>
      <c r="L27">
        <v>30</v>
      </c>
    </row>
    <row r="28" spans="4:12" x14ac:dyDescent="0.25">
      <c r="D28">
        <v>2003</v>
      </c>
      <c r="E28" t="s">
        <v>126</v>
      </c>
      <c r="F28">
        <v>-16</v>
      </c>
      <c r="G28">
        <v>6.3</v>
      </c>
      <c r="H28">
        <v>4</v>
      </c>
      <c r="I28">
        <v>20</v>
      </c>
      <c r="J28">
        <v>6.2</v>
      </c>
      <c r="K28">
        <v>4.2</v>
      </c>
      <c r="L28">
        <v>20</v>
      </c>
    </row>
    <row r="29" spans="4:12" x14ac:dyDescent="0.25">
      <c r="D29">
        <v>2003</v>
      </c>
      <c r="E29" t="s">
        <v>127</v>
      </c>
      <c r="F29">
        <v>-63</v>
      </c>
      <c r="G29">
        <v>4.7</v>
      </c>
      <c r="H29">
        <v>4</v>
      </c>
      <c r="I29">
        <v>29</v>
      </c>
      <c r="J29">
        <v>5.7</v>
      </c>
      <c r="K29">
        <v>4.2</v>
      </c>
      <c r="L29">
        <v>20</v>
      </c>
    </row>
    <row r="30" spans="4:12" x14ac:dyDescent="0.25">
      <c r="D30">
        <v>2003</v>
      </c>
      <c r="E30" t="s">
        <v>128</v>
      </c>
      <c r="F30">
        <v>-55</v>
      </c>
      <c r="G30">
        <v>6</v>
      </c>
      <c r="H30">
        <v>4.3</v>
      </c>
      <c r="I30">
        <v>31</v>
      </c>
      <c r="J30">
        <v>6.1</v>
      </c>
      <c r="K30">
        <v>3.2</v>
      </c>
      <c r="L30">
        <v>27</v>
      </c>
    </row>
    <row r="31" spans="4:12" x14ac:dyDescent="0.25">
      <c r="D31">
        <v>2003</v>
      </c>
      <c r="E31" t="s">
        <v>129</v>
      </c>
      <c r="F31">
        <v>-109</v>
      </c>
      <c r="G31">
        <v>4.9000000000000004</v>
      </c>
      <c r="H31">
        <v>3.6</v>
      </c>
      <c r="I31">
        <v>28</v>
      </c>
      <c r="J31">
        <v>6.5</v>
      </c>
      <c r="K31">
        <v>4</v>
      </c>
      <c r="L31">
        <v>28</v>
      </c>
    </row>
    <row r="32" spans="4:12" x14ac:dyDescent="0.25">
      <c r="D32">
        <v>2003</v>
      </c>
      <c r="E32" t="s">
        <v>130</v>
      </c>
      <c r="F32">
        <v>-109</v>
      </c>
      <c r="G32">
        <v>4.9000000000000004</v>
      </c>
      <c r="H32">
        <v>4.3</v>
      </c>
      <c r="I32">
        <v>26</v>
      </c>
      <c r="J32">
        <v>6.9</v>
      </c>
      <c r="K32">
        <v>4.5999999999999996</v>
      </c>
      <c r="L32">
        <v>25</v>
      </c>
    </row>
    <row r="33" spans="4:12" x14ac:dyDescent="0.25">
      <c r="D33">
        <v>2003</v>
      </c>
      <c r="E33" t="s">
        <v>131</v>
      </c>
      <c r="F33">
        <v>-125</v>
      </c>
      <c r="G33">
        <v>5.6</v>
      </c>
      <c r="H33">
        <v>3.9</v>
      </c>
      <c r="I33">
        <v>27</v>
      </c>
      <c r="J33">
        <v>7.1</v>
      </c>
      <c r="K33">
        <v>4.4000000000000004</v>
      </c>
      <c r="L33">
        <v>22</v>
      </c>
    </row>
    <row r="34" spans="4:12" x14ac:dyDescent="0.25">
      <c r="D34">
        <v>2003</v>
      </c>
      <c r="E34" t="s">
        <v>132</v>
      </c>
      <c r="F34">
        <v>-68</v>
      </c>
      <c r="G34">
        <v>5.2</v>
      </c>
      <c r="H34">
        <v>4.0999999999999996</v>
      </c>
      <c r="I34">
        <v>33</v>
      </c>
      <c r="J34">
        <v>5.3</v>
      </c>
      <c r="K34">
        <v>4.5999999999999996</v>
      </c>
      <c r="L34">
        <v>22</v>
      </c>
    </row>
    <row r="35" spans="4:12" x14ac:dyDescent="0.25">
      <c r="D35">
        <v>2003</v>
      </c>
      <c r="E35" t="s">
        <v>133</v>
      </c>
      <c r="F35">
        <v>-36</v>
      </c>
      <c r="G35">
        <v>4.9000000000000004</v>
      </c>
      <c r="H35">
        <v>3.9</v>
      </c>
      <c r="I35">
        <v>34</v>
      </c>
      <c r="J35">
        <v>5</v>
      </c>
      <c r="K35">
        <v>3.5</v>
      </c>
      <c r="L35">
        <v>18</v>
      </c>
    </row>
    <row r="36" spans="4:12" x14ac:dyDescent="0.25">
      <c r="D36">
        <v>2003</v>
      </c>
      <c r="E36" t="s">
        <v>134</v>
      </c>
      <c r="F36">
        <v>-144</v>
      </c>
      <c r="G36">
        <v>5.0999999999999996</v>
      </c>
      <c r="H36">
        <v>4</v>
      </c>
      <c r="I36">
        <v>38</v>
      </c>
      <c r="J36">
        <v>6</v>
      </c>
      <c r="K36">
        <v>3.8</v>
      </c>
      <c r="L36">
        <v>22</v>
      </c>
    </row>
    <row r="37" spans="4:12" x14ac:dyDescent="0.25">
      <c r="D37">
        <v>2003</v>
      </c>
      <c r="E37" t="s">
        <v>135</v>
      </c>
      <c r="F37">
        <v>-227</v>
      </c>
      <c r="G37">
        <v>5.0999999999999996</v>
      </c>
      <c r="H37">
        <v>3.8</v>
      </c>
      <c r="I37">
        <v>36</v>
      </c>
      <c r="J37">
        <v>6.9</v>
      </c>
      <c r="K37">
        <v>4</v>
      </c>
      <c r="L37">
        <v>23</v>
      </c>
    </row>
    <row r="38" spans="4:12" x14ac:dyDescent="0.25">
      <c r="D38">
        <v>2004</v>
      </c>
      <c r="E38" t="s">
        <v>105</v>
      </c>
      <c r="F38">
        <v>171</v>
      </c>
      <c r="G38">
        <v>8.5</v>
      </c>
      <c r="H38">
        <v>4.3</v>
      </c>
      <c r="I38">
        <v>17</v>
      </c>
      <c r="J38">
        <v>6.5</v>
      </c>
      <c r="K38">
        <v>4.5999999999999996</v>
      </c>
      <c r="L38">
        <v>36</v>
      </c>
    </row>
    <row r="39" spans="4:12" x14ac:dyDescent="0.25">
      <c r="D39">
        <v>2004</v>
      </c>
      <c r="E39" t="s">
        <v>104</v>
      </c>
      <c r="F39">
        <v>48</v>
      </c>
      <c r="G39">
        <v>7.4</v>
      </c>
      <c r="H39">
        <v>4.5999999999999996</v>
      </c>
      <c r="I39">
        <v>27</v>
      </c>
      <c r="J39">
        <v>7.5</v>
      </c>
      <c r="K39">
        <v>4.5999999999999996</v>
      </c>
      <c r="L39">
        <v>21</v>
      </c>
    </row>
    <row r="40" spans="4:12" x14ac:dyDescent="0.25">
      <c r="D40">
        <v>2004</v>
      </c>
      <c r="E40" t="s">
        <v>119</v>
      </c>
      <c r="F40">
        <v>133</v>
      </c>
      <c r="G40">
        <v>7.1</v>
      </c>
      <c r="H40">
        <v>4.2</v>
      </c>
      <c r="I40">
        <v>18</v>
      </c>
      <c r="J40">
        <v>6.4</v>
      </c>
      <c r="K40">
        <v>3.7</v>
      </c>
      <c r="L40">
        <v>33</v>
      </c>
    </row>
    <row r="41" spans="4:12" x14ac:dyDescent="0.25">
      <c r="D41">
        <v>2004</v>
      </c>
      <c r="E41" t="s">
        <v>115</v>
      </c>
      <c r="F41">
        <v>177</v>
      </c>
      <c r="G41">
        <v>7</v>
      </c>
      <c r="H41">
        <v>4.0999999999999996</v>
      </c>
      <c r="I41">
        <v>27</v>
      </c>
      <c r="J41">
        <v>5.8</v>
      </c>
      <c r="K41">
        <v>3.9</v>
      </c>
      <c r="L41">
        <v>36</v>
      </c>
    </row>
    <row r="42" spans="4:12" x14ac:dyDescent="0.25">
      <c r="D42">
        <v>2004</v>
      </c>
      <c r="E42" t="s">
        <v>107</v>
      </c>
      <c r="F42">
        <v>44</v>
      </c>
      <c r="G42">
        <v>7.3</v>
      </c>
      <c r="H42">
        <v>4.3</v>
      </c>
      <c r="I42">
        <v>29</v>
      </c>
      <c r="J42">
        <v>6.6</v>
      </c>
      <c r="K42">
        <v>4.5999999999999996</v>
      </c>
      <c r="L42">
        <v>15</v>
      </c>
    </row>
    <row r="43" spans="4:12" x14ac:dyDescent="0.25">
      <c r="D43">
        <v>2004</v>
      </c>
      <c r="E43" t="s">
        <v>109</v>
      </c>
      <c r="F43">
        <v>10</v>
      </c>
      <c r="G43">
        <v>7.6</v>
      </c>
      <c r="H43">
        <v>4.7</v>
      </c>
      <c r="I43">
        <v>21</v>
      </c>
      <c r="J43">
        <v>6.7</v>
      </c>
      <c r="K43">
        <v>4.5999999999999996</v>
      </c>
      <c r="L43">
        <v>22</v>
      </c>
    </row>
    <row r="44" spans="4:12" x14ac:dyDescent="0.25">
      <c r="D44">
        <v>2004</v>
      </c>
      <c r="E44" t="s">
        <v>133</v>
      </c>
      <c r="F44">
        <v>111</v>
      </c>
      <c r="G44">
        <v>5.6</v>
      </c>
      <c r="H44">
        <v>3.9</v>
      </c>
      <c r="I44">
        <v>29</v>
      </c>
      <c r="J44">
        <v>4.9000000000000004</v>
      </c>
      <c r="K44">
        <v>3.6</v>
      </c>
      <c r="L44">
        <v>39</v>
      </c>
    </row>
    <row r="45" spans="4:12" x14ac:dyDescent="0.25">
      <c r="D45">
        <v>2004</v>
      </c>
      <c r="E45" t="s">
        <v>114</v>
      </c>
      <c r="F45">
        <v>126</v>
      </c>
      <c r="G45">
        <v>6.8</v>
      </c>
      <c r="H45">
        <v>4.4000000000000004</v>
      </c>
      <c r="I45">
        <v>22</v>
      </c>
      <c r="J45">
        <v>5.4</v>
      </c>
      <c r="K45">
        <v>4.3</v>
      </c>
      <c r="L45">
        <v>28</v>
      </c>
    </row>
    <row r="46" spans="4:12" x14ac:dyDescent="0.25">
      <c r="D46">
        <v>2004</v>
      </c>
      <c r="E46" t="s">
        <v>113</v>
      </c>
      <c r="F46">
        <v>77</v>
      </c>
      <c r="G46">
        <v>7.5</v>
      </c>
      <c r="H46">
        <v>4.4000000000000004</v>
      </c>
      <c r="I46">
        <v>29</v>
      </c>
      <c r="J46">
        <v>5.6</v>
      </c>
      <c r="K46">
        <v>3.8</v>
      </c>
      <c r="L46">
        <v>20</v>
      </c>
    </row>
    <row r="47" spans="4:12" x14ac:dyDescent="0.25">
      <c r="D47">
        <v>2004</v>
      </c>
      <c r="E47" t="s">
        <v>116</v>
      </c>
      <c r="F47">
        <v>2</v>
      </c>
      <c r="G47">
        <v>5.8</v>
      </c>
      <c r="H47">
        <v>4.2</v>
      </c>
      <c r="I47">
        <v>32</v>
      </c>
      <c r="J47">
        <v>5.9</v>
      </c>
      <c r="K47">
        <v>4.4000000000000004</v>
      </c>
      <c r="L47">
        <v>36</v>
      </c>
    </row>
    <row r="48" spans="4:12" x14ac:dyDescent="0.25">
      <c r="D48">
        <v>2004</v>
      </c>
      <c r="E48" t="s">
        <v>122</v>
      </c>
      <c r="F48">
        <v>121</v>
      </c>
      <c r="G48">
        <v>6.9</v>
      </c>
      <c r="H48">
        <v>4</v>
      </c>
      <c r="I48">
        <v>21</v>
      </c>
      <c r="J48">
        <v>5.4</v>
      </c>
      <c r="K48">
        <v>3.6</v>
      </c>
      <c r="L48">
        <v>32</v>
      </c>
    </row>
    <row r="49" spans="4:12" x14ac:dyDescent="0.25">
      <c r="D49">
        <v>2004</v>
      </c>
      <c r="E49" t="s">
        <v>110</v>
      </c>
      <c r="F49">
        <v>-2</v>
      </c>
      <c r="G49">
        <v>6.3</v>
      </c>
      <c r="H49">
        <v>4.5</v>
      </c>
      <c r="I49">
        <v>27</v>
      </c>
      <c r="J49">
        <v>6</v>
      </c>
      <c r="K49">
        <v>4.5</v>
      </c>
      <c r="L49">
        <v>35</v>
      </c>
    </row>
    <row r="50" spans="4:12" x14ac:dyDescent="0.25">
      <c r="D50">
        <v>2004</v>
      </c>
      <c r="E50" t="s">
        <v>118</v>
      </c>
      <c r="F50">
        <v>16</v>
      </c>
      <c r="G50">
        <v>6.4</v>
      </c>
      <c r="H50">
        <v>3.7</v>
      </c>
      <c r="I50">
        <v>26</v>
      </c>
      <c r="J50">
        <v>6.4</v>
      </c>
      <c r="K50">
        <v>4</v>
      </c>
      <c r="L50">
        <v>38</v>
      </c>
    </row>
    <row r="51" spans="4:12" x14ac:dyDescent="0.25">
      <c r="D51">
        <v>2004</v>
      </c>
      <c r="E51" t="s">
        <v>117</v>
      </c>
      <c r="F51">
        <v>-57</v>
      </c>
      <c r="G51">
        <v>6.2</v>
      </c>
      <c r="H51">
        <v>4</v>
      </c>
      <c r="I51">
        <v>26</v>
      </c>
      <c r="J51">
        <v>6.7</v>
      </c>
      <c r="K51">
        <v>4.5999999999999996</v>
      </c>
      <c r="L51">
        <v>33</v>
      </c>
    </row>
    <row r="52" spans="4:12" x14ac:dyDescent="0.25">
      <c r="D52">
        <v>2004</v>
      </c>
      <c r="E52" t="s">
        <v>108</v>
      </c>
      <c r="F52">
        <v>-95</v>
      </c>
      <c r="G52">
        <v>5.7</v>
      </c>
      <c r="H52">
        <v>4.5</v>
      </c>
      <c r="I52">
        <v>31</v>
      </c>
      <c r="J52">
        <v>6.8</v>
      </c>
      <c r="K52">
        <v>4.5999999999999996</v>
      </c>
      <c r="L52">
        <v>30</v>
      </c>
    </row>
    <row r="53" spans="4:12" x14ac:dyDescent="0.25">
      <c r="D53">
        <v>2004</v>
      </c>
      <c r="E53" t="s">
        <v>123</v>
      </c>
      <c r="F53">
        <v>3</v>
      </c>
      <c r="G53">
        <v>5.4</v>
      </c>
      <c r="H53">
        <v>5.0999999999999996</v>
      </c>
      <c r="I53">
        <v>30</v>
      </c>
      <c r="J53">
        <v>6.2</v>
      </c>
      <c r="K53">
        <v>3.9</v>
      </c>
      <c r="L53">
        <v>32</v>
      </c>
    </row>
    <row r="54" spans="4:12" x14ac:dyDescent="0.25">
      <c r="D54">
        <v>2004</v>
      </c>
      <c r="E54" t="s">
        <v>126</v>
      </c>
      <c r="F54">
        <v>72</v>
      </c>
      <c r="G54">
        <v>6.5</v>
      </c>
      <c r="H54">
        <v>4.5</v>
      </c>
      <c r="I54">
        <v>16</v>
      </c>
      <c r="J54">
        <v>6.2</v>
      </c>
      <c r="K54">
        <v>3.6</v>
      </c>
      <c r="L54">
        <v>33</v>
      </c>
    </row>
    <row r="55" spans="4:12" x14ac:dyDescent="0.25">
      <c r="D55">
        <v>2004</v>
      </c>
      <c r="E55" t="s">
        <v>130</v>
      </c>
      <c r="F55">
        <v>-122</v>
      </c>
      <c r="G55">
        <v>6.3</v>
      </c>
      <c r="H55">
        <v>4</v>
      </c>
      <c r="I55">
        <v>35</v>
      </c>
      <c r="J55">
        <v>7.3</v>
      </c>
      <c r="K55">
        <v>3.7</v>
      </c>
      <c r="L55">
        <v>18</v>
      </c>
    </row>
    <row r="56" spans="4:12" x14ac:dyDescent="0.25">
      <c r="D56">
        <v>2004</v>
      </c>
      <c r="E56" t="s">
        <v>106</v>
      </c>
      <c r="F56">
        <v>-73</v>
      </c>
      <c r="G56">
        <v>6.8</v>
      </c>
      <c r="H56">
        <v>4.3</v>
      </c>
      <c r="I56">
        <v>39</v>
      </c>
      <c r="J56">
        <v>6</v>
      </c>
      <c r="K56">
        <v>4.5</v>
      </c>
      <c r="L56">
        <v>15</v>
      </c>
    </row>
    <row r="57" spans="4:12" x14ac:dyDescent="0.25">
      <c r="D57">
        <v>2004</v>
      </c>
      <c r="E57" t="s">
        <v>111</v>
      </c>
      <c r="F57">
        <v>49</v>
      </c>
      <c r="G57">
        <v>4.5999999999999996</v>
      </c>
      <c r="H57">
        <v>4.2</v>
      </c>
      <c r="I57">
        <v>23</v>
      </c>
      <c r="J57">
        <v>5.8</v>
      </c>
      <c r="K57">
        <v>3.6</v>
      </c>
      <c r="L57">
        <v>34</v>
      </c>
    </row>
    <row r="58" spans="4:12" x14ac:dyDescent="0.25">
      <c r="D58">
        <v>2004</v>
      </c>
      <c r="E58" t="s">
        <v>131</v>
      </c>
      <c r="F58">
        <v>-30</v>
      </c>
      <c r="G58">
        <v>6.2</v>
      </c>
      <c r="H58">
        <v>3.9</v>
      </c>
      <c r="I58">
        <v>25</v>
      </c>
      <c r="J58">
        <v>6.5</v>
      </c>
      <c r="K58">
        <v>4.4000000000000004</v>
      </c>
      <c r="L58">
        <v>30</v>
      </c>
    </row>
    <row r="59" spans="4:12" x14ac:dyDescent="0.25">
      <c r="D59">
        <v>2004</v>
      </c>
      <c r="E59" t="s">
        <v>134</v>
      </c>
      <c r="F59">
        <v>-44</v>
      </c>
      <c r="G59">
        <v>5.3</v>
      </c>
      <c r="H59">
        <v>4.5</v>
      </c>
      <c r="I59">
        <v>24</v>
      </c>
      <c r="J59">
        <v>6</v>
      </c>
      <c r="K59">
        <v>4.3</v>
      </c>
      <c r="L59">
        <v>28</v>
      </c>
    </row>
    <row r="60" spans="4:12" x14ac:dyDescent="0.25">
      <c r="D60">
        <v>2004</v>
      </c>
      <c r="E60" t="s">
        <v>121</v>
      </c>
      <c r="F60">
        <v>-3</v>
      </c>
      <c r="G60">
        <v>6.2</v>
      </c>
      <c r="H60">
        <v>3.8</v>
      </c>
      <c r="I60">
        <v>36</v>
      </c>
      <c r="J60">
        <v>5.4</v>
      </c>
      <c r="K60">
        <v>4.0999999999999996</v>
      </c>
      <c r="L60">
        <v>27</v>
      </c>
    </row>
    <row r="61" spans="4:12" x14ac:dyDescent="0.25">
      <c r="D61">
        <v>2004</v>
      </c>
      <c r="E61" t="s">
        <v>129</v>
      </c>
      <c r="F61">
        <v>-54</v>
      </c>
      <c r="G61">
        <v>5.4</v>
      </c>
      <c r="H61">
        <v>4.4000000000000004</v>
      </c>
      <c r="I61">
        <v>20</v>
      </c>
      <c r="J61">
        <v>6.1</v>
      </c>
      <c r="K61">
        <v>3.8</v>
      </c>
      <c r="L61">
        <v>24</v>
      </c>
    </row>
    <row r="62" spans="4:12" x14ac:dyDescent="0.25">
      <c r="D62">
        <v>2004</v>
      </c>
      <c r="E62" t="s">
        <v>124</v>
      </c>
      <c r="F62">
        <v>-112</v>
      </c>
      <c r="G62">
        <v>6.2</v>
      </c>
      <c r="H62">
        <v>3.9</v>
      </c>
      <c r="I62">
        <v>37</v>
      </c>
      <c r="J62">
        <v>6.6</v>
      </c>
      <c r="K62">
        <v>4.2</v>
      </c>
      <c r="L62">
        <v>22</v>
      </c>
    </row>
    <row r="63" spans="4:12" x14ac:dyDescent="0.25">
      <c r="D63">
        <v>2004</v>
      </c>
      <c r="E63" t="s">
        <v>135</v>
      </c>
      <c r="F63">
        <v>-38</v>
      </c>
      <c r="G63">
        <v>5</v>
      </c>
      <c r="H63">
        <v>3.5</v>
      </c>
      <c r="I63">
        <v>29</v>
      </c>
      <c r="J63">
        <v>5.6</v>
      </c>
      <c r="K63">
        <v>4.7</v>
      </c>
      <c r="L63">
        <v>30</v>
      </c>
    </row>
    <row r="64" spans="4:12" x14ac:dyDescent="0.25">
      <c r="D64">
        <v>2004</v>
      </c>
      <c r="E64" t="s">
        <v>132</v>
      </c>
      <c r="F64">
        <v>-114</v>
      </c>
      <c r="G64">
        <v>5.9</v>
      </c>
      <c r="H64">
        <v>3.8</v>
      </c>
      <c r="I64">
        <v>40</v>
      </c>
      <c r="J64">
        <v>5.9</v>
      </c>
      <c r="K64">
        <v>4.3</v>
      </c>
      <c r="L64">
        <v>28</v>
      </c>
    </row>
    <row r="65" spans="4:12" x14ac:dyDescent="0.25">
      <c r="D65">
        <v>2004</v>
      </c>
      <c r="E65" t="s">
        <v>120</v>
      </c>
      <c r="F65">
        <v>-79</v>
      </c>
      <c r="G65">
        <v>4.8</v>
      </c>
      <c r="H65">
        <v>3.5</v>
      </c>
      <c r="I65">
        <v>42</v>
      </c>
      <c r="J65">
        <v>5.5</v>
      </c>
      <c r="K65">
        <v>4.3</v>
      </c>
      <c r="L65">
        <v>25</v>
      </c>
    </row>
    <row r="66" spans="4:12" x14ac:dyDescent="0.25">
      <c r="D66">
        <v>2004</v>
      </c>
      <c r="E66" t="s">
        <v>128</v>
      </c>
      <c r="F66">
        <v>-19</v>
      </c>
      <c r="G66">
        <v>5.8</v>
      </c>
      <c r="H66">
        <v>4.0999999999999996</v>
      </c>
      <c r="I66">
        <v>22</v>
      </c>
      <c r="J66">
        <v>6.3</v>
      </c>
      <c r="K66">
        <v>4.0999999999999996</v>
      </c>
      <c r="L66">
        <v>28</v>
      </c>
    </row>
    <row r="67" spans="4:12" x14ac:dyDescent="0.25">
      <c r="D67">
        <v>2004</v>
      </c>
      <c r="E67" t="s">
        <v>112</v>
      </c>
      <c r="F67">
        <v>-193</v>
      </c>
      <c r="G67">
        <v>5.0999999999999996</v>
      </c>
      <c r="H67">
        <v>3.5</v>
      </c>
      <c r="I67">
        <v>40</v>
      </c>
      <c r="J67">
        <v>6.7</v>
      </c>
      <c r="K67">
        <v>4</v>
      </c>
      <c r="L67">
        <v>21</v>
      </c>
    </row>
    <row r="68" spans="4:12" x14ac:dyDescent="0.25">
      <c r="D68">
        <v>2004</v>
      </c>
      <c r="E68" t="s">
        <v>125</v>
      </c>
      <c r="F68">
        <v>-25</v>
      </c>
      <c r="G68">
        <v>4.8</v>
      </c>
      <c r="H68">
        <v>3.7</v>
      </c>
      <c r="I68">
        <v>27</v>
      </c>
      <c r="J68">
        <v>5.4</v>
      </c>
      <c r="K68">
        <v>3.1</v>
      </c>
      <c r="L68">
        <v>26</v>
      </c>
    </row>
    <row r="69" spans="4:12" x14ac:dyDescent="0.25">
      <c r="D69">
        <v>2004</v>
      </c>
      <c r="E69" t="s">
        <v>127</v>
      </c>
      <c r="F69">
        <v>-100</v>
      </c>
      <c r="G69">
        <v>4.0999999999999996</v>
      </c>
      <c r="H69">
        <v>3.8</v>
      </c>
      <c r="I69">
        <v>37</v>
      </c>
      <c r="J69">
        <v>6.1</v>
      </c>
      <c r="K69">
        <v>4.0999999999999996</v>
      </c>
      <c r="L69">
        <v>29</v>
      </c>
    </row>
    <row r="70" spans="4:12" x14ac:dyDescent="0.25">
      <c r="D70">
        <v>2005</v>
      </c>
      <c r="E70" t="s">
        <v>110</v>
      </c>
      <c r="F70">
        <v>181</v>
      </c>
      <c r="G70">
        <v>6.9</v>
      </c>
      <c r="H70">
        <v>4.7</v>
      </c>
      <c r="I70">
        <v>17</v>
      </c>
      <c r="J70">
        <v>5.7</v>
      </c>
      <c r="K70">
        <v>3.6</v>
      </c>
      <c r="L70">
        <v>27</v>
      </c>
    </row>
    <row r="71" spans="4:12" x14ac:dyDescent="0.25">
      <c r="D71">
        <v>2005</v>
      </c>
      <c r="E71" t="s">
        <v>105</v>
      </c>
      <c r="F71">
        <v>192</v>
      </c>
      <c r="G71">
        <v>7.7</v>
      </c>
      <c r="H71">
        <v>3.7</v>
      </c>
      <c r="I71">
        <v>19</v>
      </c>
      <c r="J71">
        <v>5.7</v>
      </c>
      <c r="K71">
        <v>4.4000000000000004</v>
      </c>
      <c r="L71">
        <v>31</v>
      </c>
    </row>
    <row r="72" spans="4:12" x14ac:dyDescent="0.25">
      <c r="D72">
        <v>2005</v>
      </c>
      <c r="E72" t="s">
        <v>134</v>
      </c>
      <c r="F72">
        <v>108</v>
      </c>
      <c r="G72">
        <v>6.1</v>
      </c>
      <c r="H72">
        <v>4.7</v>
      </c>
      <c r="I72">
        <v>25</v>
      </c>
      <c r="J72">
        <v>5.8</v>
      </c>
      <c r="K72">
        <v>3.9</v>
      </c>
      <c r="L72">
        <v>37</v>
      </c>
    </row>
    <row r="73" spans="4:12" x14ac:dyDescent="0.25">
      <c r="D73">
        <v>2005</v>
      </c>
      <c r="E73" t="s">
        <v>116</v>
      </c>
      <c r="F73">
        <v>71</v>
      </c>
      <c r="G73">
        <v>6.8</v>
      </c>
      <c r="H73">
        <v>4.2</v>
      </c>
      <c r="I73">
        <v>20</v>
      </c>
      <c r="J73">
        <v>6.5</v>
      </c>
      <c r="K73">
        <v>4.3</v>
      </c>
      <c r="L73">
        <v>44</v>
      </c>
    </row>
    <row r="74" spans="4:12" x14ac:dyDescent="0.25">
      <c r="D74">
        <v>2005</v>
      </c>
      <c r="E74" t="s">
        <v>119</v>
      </c>
      <c r="F74">
        <v>106</v>
      </c>
      <c r="G74">
        <v>6.3</v>
      </c>
      <c r="H74">
        <v>4.5</v>
      </c>
      <c r="I74">
        <v>28</v>
      </c>
      <c r="J74">
        <v>5.9</v>
      </c>
      <c r="K74">
        <v>3.5</v>
      </c>
      <c r="L74">
        <v>20</v>
      </c>
    </row>
    <row r="75" spans="4:12" x14ac:dyDescent="0.25">
      <c r="D75">
        <v>2005</v>
      </c>
      <c r="E75" t="s">
        <v>104</v>
      </c>
      <c r="F75">
        <v>78</v>
      </c>
      <c r="G75">
        <v>7.1</v>
      </c>
      <c r="H75">
        <v>4.5999999999999996</v>
      </c>
      <c r="I75">
        <v>23</v>
      </c>
      <c r="J75">
        <v>6.3</v>
      </c>
      <c r="K75">
        <v>4.0999999999999996</v>
      </c>
      <c r="L75">
        <v>31</v>
      </c>
    </row>
    <row r="76" spans="4:12" x14ac:dyDescent="0.25">
      <c r="D76">
        <v>2005</v>
      </c>
      <c r="E76" t="s">
        <v>113</v>
      </c>
      <c r="F76">
        <v>137</v>
      </c>
      <c r="G76">
        <v>6.6</v>
      </c>
      <c r="H76">
        <v>4.7</v>
      </c>
      <c r="I76">
        <v>16</v>
      </c>
      <c r="J76">
        <v>5.7</v>
      </c>
      <c r="K76">
        <v>4</v>
      </c>
      <c r="L76">
        <v>36</v>
      </c>
    </row>
    <row r="77" spans="4:12" x14ac:dyDescent="0.25">
      <c r="D77">
        <v>2005</v>
      </c>
      <c r="E77" t="s">
        <v>118</v>
      </c>
      <c r="F77">
        <v>132</v>
      </c>
      <c r="G77">
        <v>6.9</v>
      </c>
      <c r="H77">
        <v>3.4</v>
      </c>
      <c r="I77">
        <v>26</v>
      </c>
      <c r="J77">
        <v>5.3</v>
      </c>
      <c r="K77">
        <v>3.6</v>
      </c>
      <c r="L77">
        <v>42</v>
      </c>
    </row>
    <row r="78" spans="4:12" x14ac:dyDescent="0.25">
      <c r="D78">
        <v>2005</v>
      </c>
      <c r="E78" t="s">
        <v>122</v>
      </c>
      <c r="F78">
        <v>131</v>
      </c>
      <c r="G78">
        <v>7.1</v>
      </c>
      <c r="H78">
        <v>4</v>
      </c>
      <c r="I78">
        <v>23</v>
      </c>
      <c r="J78">
        <v>5.3</v>
      </c>
      <c r="K78">
        <v>3.4</v>
      </c>
      <c r="L78">
        <v>30</v>
      </c>
    </row>
    <row r="79" spans="4:12" x14ac:dyDescent="0.25">
      <c r="D79">
        <v>2005</v>
      </c>
      <c r="E79" t="s">
        <v>115</v>
      </c>
      <c r="F79">
        <v>41</v>
      </c>
      <c r="G79">
        <v>7</v>
      </c>
      <c r="H79">
        <v>3.4</v>
      </c>
      <c r="I79">
        <v>24</v>
      </c>
      <c r="J79">
        <v>6.6</v>
      </c>
      <c r="K79">
        <v>3.6</v>
      </c>
      <c r="L79">
        <v>18</v>
      </c>
    </row>
    <row r="80" spans="4:12" x14ac:dyDescent="0.25">
      <c r="D80">
        <v>2005</v>
      </c>
      <c r="E80" t="s">
        <v>106</v>
      </c>
      <c r="F80">
        <v>-66</v>
      </c>
      <c r="G80">
        <v>6.3</v>
      </c>
      <c r="H80">
        <v>4</v>
      </c>
      <c r="I80">
        <v>37</v>
      </c>
      <c r="J80">
        <v>6.2</v>
      </c>
      <c r="K80">
        <v>4.7</v>
      </c>
      <c r="L80">
        <v>27</v>
      </c>
    </row>
    <row r="81" spans="4:12" x14ac:dyDescent="0.25">
      <c r="D81">
        <v>2005</v>
      </c>
      <c r="E81" t="s">
        <v>128</v>
      </c>
      <c r="F81">
        <v>92</v>
      </c>
      <c r="G81">
        <v>6.1</v>
      </c>
      <c r="H81">
        <v>3.9</v>
      </c>
      <c r="I81">
        <v>17</v>
      </c>
      <c r="J81">
        <v>5.6</v>
      </c>
      <c r="K81">
        <v>3.9</v>
      </c>
      <c r="L81">
        <v>28</v>
      </c>
    </row>
    <row r="82" spans="4:12" x14ac:dyDescent="0.25">
      <c r="D82">
        <v>2005</v>
      </c>
      <c r="E82" t="s">
        <v>125</v>
      </c>
      <c r="F82">
        <v>66</v>
      </c>
      <c r="G82">
        <v>6.1</v>
      </c>
      <c r="H82">
        <v>4.2</v>
      </c>
      <c r="I82">
        <v>27</v>
      </c>
      <c r="J82">
        <v>5.4</v>
      </c>
      <c r="K82">
        <v>4.0999999999999996</v>
      </c>
      <c r="L82">
        <v>28</v>
      </c>
    </row>
    <row r="83" spans="4:12" x14ac:dyDescent="0.25">
      <c r="D83">
        <v>2005</v>
      </c>
      <c r="E83" t="s">
        <v>123</v>
      </c>
      <c r="F83">
        <v>10</v>
      </c>
      <c r="G83">
        <v>5.5</v>
      </c>
      <c r="H83">
        <v>4.8</v>
      </c>
      <c r="I83">
        <v>29</v>
      </c>
      <c r="J83">
        <v>5.6</v>
      </c>
      <c r="K83">
        <v>4.7</v>
      </c>
      <c r="L83">
        <v>29</v>
      </c>
    </row>
    <row r="84" spans="4:12" x14ac:dyDescent="0.25">
      <c r="D84">
        <v>2005</v>
      </c>
      <c r="E84" t="s">
        <v>124</v>
      </c>
      <c r="F84">
        <v>17</v>
      </c>
      <c r="G84">
        <v>6.1</v>
      </c>
      <c r="H84">
        <v>3.6</v>
      </c>
      <c r="I84">
        <v>31</v>
      </c>
      <c r="J84">
        <v>5.8</v>
      </c>
      <c r="K84">
        <v>4.2</v>
      </c>
      <c r="L84">
        <v>26</v>
      </c>
    </row>
    <row r="85" spans="4:12" x14ac:dyDescent="0.25">
      <c r="D85">
        <v>2005</v>
      </c>
      <c r="E85" t="s">
        <v>120</v>
      </c>
      <c r="F85">
        <v>1</v>
      </c>
      <c r="G85">
        <v>5.7</v>
      </c>
      <c r="H85">
        <v>4.3</v>
      </c>
      <c r="I85">
        <v>30</v>
      </c>
      <c r="J85">
        <v>5.5</v>
      </c>
      <c r="K85">
        <v>3.7</v>
      </c>
      <c r="L85">
        <v>31</v>
      </c>
    </row>
    <row r="86" spans="4:12" x14ac:dyDescent="0.25">
      <c r="D86">
        <v>2005</v>
      </c>
      <c r="E86" t="s">
        <v>135</v>
      </c>
      <c r="F86">
        <v>-76</v>
      </c>
      <c r="G86">
        <v>6.2</v>
      </c>
      <c r="H86">
        <v>3.2</v>
      </c>
      <c r="I86">
        <v>37</v>
      </c>
      <c r="J86">
        <v>5.9</v>
      </c>
      <c r="K86">
        <v>4</v>
      </c>
      <c r="L86">
        <v>26</v>
      </c>
    </row>
    <row r="87" spans="4:12" x14ac:dyDescent="0.25">
      <c r="D87">
        <v>2005</v>
      </c>
      <c r="E87" t="s">
        <v>114</v>
      </c>
      <c r="F87">
        <v>-78</v>
      </c>
      <c r="G87">
        <v>5.6</v>
      </c>
      <c r="H87">
        <v>3.9</v>
      </c>
      <c r="I87">
        <v>34</v>
      </c>
      <c r="J87">
        <v>6.2</v>
      </c>
      <c r="K87">
        <v>3.7</v>
      </c>
      <c r="L87">
        <v>27</v>
      </c>
    </row>
    <row r="88" spans="4:12" x14ac:dyDescent="0.25">
      <c r="D88">
        <v>2005</v>
      </c>
      <c r="E88" t="s">
        <v>109</v>
      </c>
      <c r="F88">
        <v>-38</v>
      </c>
      <c r="G88">
        <v>5.6</v>
      </c>
      <c r="H88">
        <v>3.9</v>
      </c>
      <c r="I88">
        <v>30</v>
      </c>
      <c r="J88">
        <v>5.9</v>
      </c>
      <c r="K88">
        <v>4</v>
      </c>
      <c r="L88">
        <v>35</v>
      </c>
    </row>
    <row r="89" spans="4:12" x14ac:dyDescent="0.25">
      <c r="D89">
        <v>2005</v>
      </c>
      <c r="E89" t="s">
        <v>121</v>
      </c>
      <c r="F89">
        <v>26</v>
      </c>
      <c r="G89">
        <v>5.5</v>
      </c>
      <c r="H89">
        <v>4</v>
      </c>
      <c r="I89">
        <v>23</v>
      </c>
      <c r="J89">
        <v>5.7</v>
      </c>
      <c r="K89">
        <v>3.5</v>
      </c>
      <c r="L89">
        <v>30</v>
      </c>
    </row>
    <row r="90" spans="4:12" x14ac:dyDescent="0.25">
      <c r="D90">
        <v>2005</v>
      </c>
      <c r="E90" t="s">
        <v>108</v>
      </c>
      <c r="F90">
        <v>-122</v>
      </c>
      <c r="G90">
        <v>5.8</v>
      </c>
      <c r="H90">
        <v>3.8</v>
      </c>
      <c r="I90">
        <v>26</v>
      </c>
      <c r="J90">
        <v>6.3</v>
      </c>
      <c r="K90">
        <v>4.2</v>
      </c>
      <c r="L90">
        <v>20</v>
      </c>
    </row>
    <row r="91" spans="4:12" x14ac:dyDescent="0.25">
      <c r="D91">
        <v>2005</v>
      </c>
      <c r="E91" t="s">
        <v>107</v>
      </c>
      <c r="F91">
        <v>-46</v>
      </c>
      <c r="G91">
        <v>5.8</v>
      </c>
      <c r="H91">
        <v>3.4</v>
      </c>
      <c r="I91">
        <v>45</v>
      </c>
      <c r="J91">
        <v>5.8</v>
      </c>
      <c r="K91">
        <v>4</v>
      </c>
      <c r="L91">
        <v>21</v>
      </c>
    </row>
    <row r="92" spans="4:12" x14ac:dyDescent="0.25">
      <c r="D92">
        <v>2005</v>
      </c>
      <c r="E92" t="s">
        <v>130</v>
      </c>
      <c r="F92">
        <v>-93</v>
      </c>
      <c r="G92">
        <v>5.6</v>
      </c>
      <c r="H92">
        <v>3.8</v>
      </c>
      <c r="I92">
        <v>23</v>
      </c>
      <c r="J92">
        <v>6.2</v>
      </c>
      <c r="K92">
        <v>4</v>
      </c>
      <c r="L92">
        <v>19</v>
      </c>
    </row>
    <row r="93" spans="4:12" x14ac:dyDescent="0.25">
      <c r="D93">
        <v>2005</v>
      </c>
      <c r="E93" t="s">
        <v>133</v>
      </c>
      <c r="F93">
        <v>-96</v>
      </c>
      <c r="G93">
        <v>5</v>
      </c>
      <c r="H93">
        <v>3.8</v>
      </c>
      <c r="I93">
        <v>26</v>
      </c>
      <c r="J93">
        <v>6.1</v>
      </c>
      <c r="K93">
        <v>4.5</v>
      </c>
      <c r="L93">
        <v>30</v>
      </c>
    </row>
    <row r="94" spans="4:12" x14ac:dyDescent="0.25">
      <c r="D94">
        <v>2005</v>
      </c>
      <c r="E94" t="s">
        <v>111</v>
      </c>
      <c r="F94">
        <v>-34</v>
      </c>
      <c r="G94">
        <v>5.0999999999999996</v>
      </c>
      <c r="H94">
        <v>3.6</v>
      </c>
      <c r="I94">
        <v>36</v>
      </c>
      <c r="J94">
        <v>5.2</v>
      </c>
      <c r="K94">
        <v>3.7</v>
      </c>
      <c r="L94">
        <v>26</v>
      </c>
    </row>
    <row r="95" spans="4:12" x14ac:dyDescent="0.25">
      <c r="D95">
        <v>2005</v>
      </c>
      <c r="E95" t="s">
        <v>131</v>
      </c>
      <c r="F95">
        <v>-171</v>
      </c>
      <c r="G95">
        <v>4.3</v>
      </c>
      <c r="H95">
        <v>4.2</v>
      </c>
      <c r="I95">
        <v>24</v>
      </c>
      <c r="J95">
        <v>7</v>
      </c>
      <c r="K95">
        <v>4.5999999999999996</v>
      </c>
      <c r="L95">
        <v>16</v>
      </c>
    </row>
    <row r="96" spans="4:12" x14ac:dyDescent="0.25">
      <c r="D96">
        <v>2005</v>
      </c>
      <c r="E96" t="s">
        <v>127</v>
      </c>
      <c r="F96">
        <v>58</v>
      </c>
      <c r="G96">
        <v>4.5</v>
      </c>
      <c r="H96">
        <v>4.3</v>
      </c>
      <c r="I96">
        <v>28</v>
      </c>
      <c r="J96">
        <v>4.9000000000000004</v>
      </c>
      <c r="K96">
        <v>3.7</v>
      </c>
      <c r="L96">
        <v>34</v>
      </c>
    </row>
    <row r="97" spans="4:12" x14ac:dyDescent="0.25">
      <c r="D97">
        <v>2005</v>
      </c>
      <c r="E97" t="s">
        <v>129</v>
      </c>
      <c r="F97">
        <v>-91</v>
      </c>
      <c r="G97">
        <v>5.2</v>
      </c>
      <c r="H97">
        <v>3.6</v>
      </c>
      <c r="I97">
        <v>30</v>
      </c>
      <c r="J97">
        <v>6</v>
      </c>
      <c r="K97">
        <v>4.2</v>
      </c>
      <c r="L97">
        <v>31</v>
      </c>
    </row>
    <row r="98" spans="4:12" x14ac:dyDescent="0.25">
      <c r="D98">
        <v>2005</v>
      </c>
      <c r="E98" t="s">
        <v>126</v>
      </c>
      <c r="F98">
        <v>-115</v>
      </c>
      <c r="G98">
        <v>5.0999999999999996</v>
      </c>
      <c r="H98">
        <v>3.5</v>
      </c>
      <c r="I98">
        <v>34</v>
      </c>
      <c r="J98">
        <v>5.6</v>
      </c>
      <c r="K98">
        <v>3.9</v>
      </c>
      <c r="L98">
        <v>28</v>
      </c>
    </row>
    <row r="99" spans="4:12" x14ac:dyDescent="0.25">
      <c r="D99">
        <v>2005</v>
      </c>
      <c r="E99" t="s">
        <v>112</v>
      </c>
      <c r="F99">
        <v>-189</v>
      </c>
      <c r="G99">
        <v>4.3</v>
      </c>
      <c r="H99">
        <v>3.9</v>
      </c>
      <c r="I99">
        <v>35</v>
      </c>
      <c r="J99">
        <v>7.3</v>
      </c>
      <c r="K99">
        <v>3.8</v>
      </c>
      <c r="L99">
        <v>26</v>
      </c>
    </row>
    <row r="100" spans="4:12" x14ac:dyDescent="0.25">
      <c r="D100">
        <v>2005</v>
      </c>
      <c r="E100" t="s">
        <v>117</v>
      </c>
      <c r="F100">
        <v>-163</v>
      </c>
      <c r="G100">
        <v>5.6</v>
      </c>
      <c r="H100">
        <v>4</v>
      </c>
      <c r="I100">
        <v>43</v>
      </c>
      <c r="J100">
        <v>6.4</v>
      </c>
      <c r="K100">
        <v>4.3</v>
      </c>
      <c r="L100">
        <v>19</v>
      </c>
    </row>
    <row r="101" spans="4:12" x14ac:dyDescent="0.25">
      <c r="D101">
        <v>2005</v>
      </c>
      <c r="E101" t="s">
        <v>132</v>
      </c>
      <c r="F101">
        <v>-69</v>
      </c>
      <c r="G101">
        <v>5.6</v>
      </c>
      <c r="H101">
        <v>3.8</v>
      </c>
      <c r="I101">
        <v>30</v>
      </c>
      <c r="J101">
        <v>5.8</v>
      </c>
      <c r="K101">
        <v>4.2</v>
      </c>
      <c r="L101">
        <v>23</v>
      </c>
    </row>
    <row r="102" spans="4:12" x14ac:dyDescent="0.25">
      <c r="D102">
        <v>2006</v>
      </c>
      <c r="E102" t="s">
        <v>111</v>
      </c>
      <c r="F102">
        <v>152</v>
      </c>
      <c r="G102">
        <v>6.3</v>
      </c>
      <c r="H102">
        <v>3.4</v>
      </c>
      <c r="I102">
        <v>23</v>
      </c>
      <c r="J102">
        <v>5.3</v>
      </c>
      <c r="K102">
        <v>3.3</v>
      </c>
      <c r="L102">
        <v>40</v>
      </c>
    </row>
    <row r="103" spans="4:12" x14ac:dyDescent="0.25">
      <c r="D103">
        <v>2006</v>
      </c>
      <c r="E103" t="s">
        <v>115</v>
      </c>
      <c r="F103">
        <v>148</v>
      </c>
      <c r="G103">
        <v>6.1</v>
      </c>
      <c r="H103">
        <v>3.9</v>
      </c>
      <c r="I103">
        <v>27</v>
      </c>
      <c r="J103">
        <v>5.7</v>
      </c>
      <c r="K103">
        <v>3.9</v>
      </c>
      <c r="L103">
        <v>35</v>
      </c>
    </row>
    <row r="104" spans="4:12" x14ac:dyDescent="0.25">
      <c r="D104">
        <v>2006</v>
      </c>
      <c r="E104" t="s">
        <v>127</v>
      </c>
      <c r="F104">
        <v>172</v>
      </c>
      <c r="G104">
        <v>6.1</v>
      </c>
      <c r="H104">
        <v>3.8</v>
      </c>
      <c r="I104">
        <v>36</v>
      </c>
      <c r="J104">
        <v>5</v>
      </c>
      <c r="K104">
        <v>4</v>
      </c>
      <c r="L104">
        <v>44</v>
      </c>
    </row>
    <row r="105" spans="4:12" x14ac:dyDescent="0.25">
      <c r="D105">
        <v>2006</v>
      </c>
      <c r="E105" t="s">
        <v>128</v>
      </c>
      <c r="F105">
        <v>97</v>
      </c>
      <c r="G105">
        <v>6.1</v>
      </c>
      <c r="H105">
        <v>5</v>
      </c>
      <c r="I105">
        <v>23</v>
      </c>
      <c r="J105">
        <v>5.5</v>
      </c>
      <c r="K105">
        <v>3.5</v>
      </c>
      <c r="L105">
        <v>24</v>
      </c>
    </row>
    <row r="106" spans="4:12" x14ac:dyDescent="0.25">
      <c r="D106">
        <v>2006</v>
      </c>
      <c r="E106" t="s">
        <v>120</v>
      </c>
      <c r="F106">
        <v>-23</v>
      </c>
      <c r="G106">
        <v>5.2</v>
      </c>
      <c r="H106">
        <v>4.2</v>
      </c>
      <c r="I106">
        <v>25</v>
      </c>
      <c r="J106">
        <v>5.5</v>
      </c>
      <c r="K106">
        <v>3.5</v>
      </c>
      <c r="L106">
        <v>27</v>
      </c>
    </row>
    <row r="107" spans="4:12" x14ac:dyDescent="0.25">
      <c r="D107">
        <v>2006</v>
      </c>
      <c r="E107" t="s">
        <v>126</v>
      </c>
      <c r="F107">
        <v>21</v>
      </c>
      <c r="G107">
        <v>6</v>
      </c>
      <c r="H107">
        <v>3.5</v>
      </c>
      <c r="I107">
        <v>25</v>
      </c>
      <c r="J107">
        <v>5.7</v>
      </c>
      <c r="K107">
        <v>4.5999999999999996</v>
      </c>
      <c r="L107">
        <v>25</v>
      </c>
    </row>
    <row r="108" spans="4:12" x14ac:dyDescent="0.25">
      <c r="D108">
        <v>2006</v>
      </c>
      <c r="E108" t="s">
        <v>119</v>
      </c>
      <c r="F108">
        <v>189</v>
      </c>
      <c r="G108">
        <v>6.6</v>
      </c>
      <c r="H108">
        <v>4.9000000000000004</v>
      </c>
      <c r="I108">
        <v>15</v>
      </c>
      <c r="J108">
        <v>5.4</v>
      </c>
      <c r="K108">
        <v>4.2</v>
      </c>
      <c r="L108">
        <v>28</v>
      </c>
    </row>
    <row r="109" spans="4:12" x14ac:dyDescent="0.25">
      <c r="D109">
        <v>2006</v>
      </c>
      <c r="E109" t="s">
        <v>113</v>
      </c>
      <c r="F109">
        <v>14</v>
      </c>
      <c r="G109">
        <v>5.8</v>
      </c>
      <c r="H109">
        <v>4.4000000000000004</v>
      </c>
      <c r="I109">
        <v>30</v>
      </c>
      <c r="J109">
        <v>5.9</v>
      </c>
      <c r="K109">
        <v>4.0999999999999996</v>
      </c>
      <c r="L109">
        <v>30</v>
      </c>
    </row>
    <row r="110" spans="4:12" x14ac:dyDescent="0.25">
      <c r="D110">
        <v>2006</v>
      </c>
      <c r="E110" t="s">
        <v>118</v>
      </c>
      <c r="F110">
        <v>-35</v>
      </c>
      <c r="G110">
        <v>5.7</v>
      </c>
      <c r="H110">
        <v>3.9</v>
      </c>
      <c r="I110">
        <v>27</v>
      </c>
      <c r="J110">
        <v>5.5</v>
      </c>
      <c r="K110">
        <v>3.9</v>
      </c>
      <c r="L110">
        <v>22</v>
      </c>
    </row>
    <row r="111" spans="4:12" x14ac:dyDescent="0.25">
      <c r="D111">
        <v>2006</v>
      </c>
      <c r="E111" t="s">
        <v>133</v>
      </c>
      <c r="F111">
        <v>-11</v>
      </c>
      <c r="G111">
        <v>5.7</v>
      </c>
      <c r="H111">
        <v>3.7</v>
      </c>
      <c r="I111">
        <v>29</v>
      </c>
      <c r="J111">
        <v>5.5</v>
      </c>
      <c r="K111">
        <v>4.7</v>
      </c>
      <c r="L111">
        <v>24</v>
      </c>
    </row>
    <row r="112" spans="4:12" x14ac:dyDescent="0.25">
      <c r="D112">
        <v>2006</v>
      </c>
      <c r="E112" t="s">
        <v>122</v>
      </c>
      <c r="F112">
        <v>38</v>
      </c>
      <c r="G112">
        <v>6.5</v>
      </c>
      <c r="H112">
        <v>4.2</v>
      </c>
      <c r="I112">
        <v>37</v>
      </c>
      <c r="J112">
        <v>6</v>
      </c>
      <c r="K112">
        <v>3.5</v>
      </c>
      <c r="L112">
        <v>29</v>
      </c>
    </row>
    <row r="113" spans="4:12" x14ac:dyDescent="0.25">
      <c r="D113">
        <v>2006</v>
      </c>
      <c r="E113" t="s">
        <v>104</v>
      </c>
      <c r="F113">
        <v>16</v>
      </c>
      <c r="G113">
        <v>6.1</v>
      </c>
      <c r="H113">
        <v>4.2</v>
      </c>
      <c r="I113">
        <v>26</v>
      </c>
      <c r="J113">
        <v>6.2</v>
      </c>
      <c r="K113">
        <v>4.2</v>
      </c>
      <c r="L113">
        <v>30</v>
      </c>
    </row>
    <row r="114" spans="4:12" x14ac:dyDescent="0.25">
      <c r="D114">
        <v>2006</v>
      </c>
      <c r="E114" t="s">
        <v>117</v>
      </c>
      <c r="F114">
        <v>91</v>
      </c>
      <c r="G114">
        <v>7.5</v>
      </c>
      <c r="H114">
        <v>3.7</v>
      </c>
      <c r="I114">
        <v>23</v>
      </c>
      <c r="J114">
        <v>5.6</v>
      </c>
      <c r="K114">
        <v>4.9000000000000004</v>
      </c>
      <c r="L114">
        <v>19</v>
      </c>
    </row>
    <row r="115" spans="4:12" x14ac:dyDescent="0.25">
      <c r="D115">
        <v>2006</v>
      </c>
      <c r="E115" t="s">
        <v>109</v>
      </c>
      <c r="F115">
        <v>-45</v>
      </c>
      <c r="G115">
        <v>5.4</v>
      </c>
      <c r="H115">
        <v>4.0999999999999996</v>
      </c>
      <c r="I115">
        <v>32</v>
      </c>
      <c r="J115">
        <v>6.1</v>
      </c>
      <c r="K115">
        <v>2.8</v>
      </c>
      <c r="L115">
        <v>36</v>
      </c>
    </row>
    <row r="116" spans="4:12" x14ac:dyDescent="0.25">
      <c r="D116">
        <v>2006</v>
      </c>
      <c r="E116" t="s">
        <v>123</v>
      </c>
      <c r="F116">
        <v>-36</v>
      </c>
      <c r="G116">
        <v>5.0999999999999996</v>
      </c>
      <c r="H116">
        <v>5.5</v>
      </c>
      <c r="I116">
        <v>20</v>
      </c>
      <c r="J116">
        <v>6.6</v>
      </c>
      <c r="K116">
        <v>3.7</v>
      </c>
      <c r="L116">
        <v>26</v>
      </c>
    </row>
    <row r="117" spans="4:12" x14ac:dyDescent="0.25">
      <c r="D117">
        <v>2006</v>
      </c>
      <c r="E117" t="s">
        <v>114</v>
      </c>
      <c r="F117">
        <v>70</v>
      </c>
      <c r="G117">
        <v>7.2</v>
      </c>
      <c r="H117">
        <v>4.8</v>
      </c>
      <c r="I117">
        <v>24</v>
      </c>
      <c r="J117">
        <v>5.4</v>
      </c>
      <c r="K117">
        <v>4.5</v>
      </c>
      <c r="L117">
        <v>29</v>
      </c>
    </row>
    <row r="118" spans="4:12" x14ac:dyDescent="0.25">
      <c r="D118">
        <v>2006</v>
      </c>
      <c r="E118" t="s">
        <v>116</v>
      </c>
      <c r="F118">
        <v>42</v>
      </c>
      <c r="G118">
        <v>6.9</v>
      </c>
      <c r="H118">
        <v>3.7</v>
      </c>
      <c r="I118">
        <v>24</v>
      </c>
      <c r="J118">
        <v>6.5</v>
      </c>
      <c r="K118">
        <v>4.2</v>
      </c>
      <c r="L118">
        <v>31</v>
      </c>
    </row>
    <row r="119" spans="4:12" x14ac:dyDescent="0.25">
      <c r="D119">
        <v>2006</v>
      </c>
      <c r="E119" t="s">
        <v>130</v>
      </c>
      <c r="F119">
        <v>-164</v>
      </c>
      <c r="G119">
        <v>4.4000000000000004</v>
      </c>
      <c r="H119">
        <v>3.9</v>
      </c>
      <c r="I119">
        <v>46</v>
      </c>
      <c r="J119">
        <v>5.4</v>
      </c>
      <c r="K119">
        <v>4</v>
      </c>
      <c r="L119">
        <v>23</v>
      </c>
    </row>
    <row r="120" spans="4:12" x14ac:dyDescent="0.25">
      <c r="D120">
        <v>2006</v>
      </c>
      <c r="E120" t="s">
        <v>110</v>
      </c>
      <c r="F120">
        <v>-6</v>
      </c>
      <c r="G120">
        <v>5.4</v>
      </c>
      <c r="H120">
        <v>4</v>
      </c>
      <c r="I120">
        <v>34</v>
      </c>
      <c r="J120">
        <v>6</v>
      </c>
      <c r="K120">
        <v>4.5999999999999996</v>
      </c>
      <c r="L120">
        <v>26</v>
      </c>
    </row>
    <row r="121" spans="4:12" x14ac:dyDescent="0.25">
      <c r="D121">
        <v>2006</v>
      </c>
      <c r="E121" t="s">
        <v>124</v>
      </c>
      <c r="F121">
        <v>75</v>
      </c>
      <c r="G121">
        <v>7.1</v>
      </c>
      <c r="H121">
        <v>4.0999999999999996</v>
      </c>
      <c r="I121">
        <v>30</v>
      </c>
      <c r="J121">
        <v>6.4</v>
      </c>
      <c r="K121">
        <v>3.9</v>
      </c>
      <c r="L121">
        <v>31</v>
      </c>
    </row>
    <row r="122" spans="4:12" x14ac:dyDescent="0.25">
      <c r="D122">
        <v>2006</v>
      </c>
      <c r="E122" t="s">
        <v>121</v>
      </c>
      <c r="F122">
        <v>-142</v>
      </c>
      <c r="G122">
        <v>4.9000000000000004</v>
      </c>
      <c r="H122">
        <v>3.8</v>
      </c>
      <c r="I122">
        <v>32</v>
      </c>
      <c r="J122">
        <v>6.5</v>
      </c>
      <c r="K122">
        <v>3.9</v>
      </c>
      <c r="L122">
        <v>20</v>
      </c>
    </row>
    <row r="123" spans="4:12" x14ac:dyDescent="0.25">
      <c r="D123">
        <v>2006</v>
      </c>
      <c r="E123" t="s">
        <v>132</v>
      </c>
      <c r="F123">
        <v>-118</v>
      </c>
      <c r="G123">
        <v>5.0999999999999996</v>
      </c>
      <c r="H123">
        <v>3.6</v>
      </c>
      <c r="I123">
        <v>42</v>
      </c>
      <c r="J123">
        <v>6.2</v>
      </c>
      <c r="K123">
        <v>4.4000000000000004</v>
      </c>
      <c r="L123">
        <v>27</v>
      </c>
    </row>
    <row r="124" spans="4:12" x14ac:dyDescent="0.25">
      <c r="D124">
        <v>2006</v>
      </c>
      <c r="E124" t="s">
        <v>105</v>
      </c>
      <c r="F124">
        <v>67</v>
      </c>
      <c r="G124">
        <v>7.5</v>
      </c>
      <c r="H124">
        <v>4</v>
      </c>
      <c r="I124">
        <v>19</v>
      </c>
      <c r="J124">
        <v>5.8</v>
      </c>
      <c r="K124">
        <v>5.3</v>
      </c>
      <c r="L124">
        <v>26</v>
      </c>
    </row>
    <row r="125" spans="4:12" x14ac:dyDescent="0.25">
      <c r="D125">
        <v>2006</v>
      </c>
      <c r="E125" t="s">
        <v>134</v>
      </c>
      <c r="F125">
        <v>-7</v>
      </c>
      <c r="G125">
        <v>5.6</v>
      </c>
      <c r="H125">
        <v>4.7</v>
      </c>
      <c r="I125">
        <v>28</v>
      </c>
      <c r="J125">
        <v>6.1</v>
      </c>
      <c r="K125">
        <v>4</v>
      </c>
      <c r="L125">
        <v>28</v>
      </c>
    </row>
    <row r="126" spans="4:12" x14ac:dyDescent="0.25">
      <c r="D126">
        <v>2006</v>
      </c>
      <c r="E126" t="s">
        <v>131</v>
      </c>
      <c r="F126">
        <v>-99</v>
      </c>
      <c r="G126">
        <v>5.3</v>
      </c>
      <c r="H126">
        <v>3.9</v>
      </c>
      <c r="I126">
        <v>25</v>
      </c>
      <c r="J126">
        <v>6.5</v>
      </c>
      <c r="K126">
        <v>4.4000000000000004</v>
      </c>
      <c r="L126">
        <v>22</v>
      </c>
    </row>
    <row r="127" spans="4:12" x14ac:dyDescent="0.25">
      <c r="D127">
        <v>2006</v>
      </c>
      <c r="E127" t="s">
        <v>107</v>
      </c>
      <c r="F127">
        <v>-65</v>
      </c>
      <c r="G127">
        <v>5.8</v>
      </c>
      <c r="H127">
        <v>3.9</v>
      </c>
      <c r="I127">
        <v>33</v>
      </c>
      <c r="J127">
        <v>5.9</v>
      </c>
      <c r="K127">
        <v>4.0999999999999996</v>
      </c>
      <c r="L127">
        <v>33</v>
      </c>
    </row>
    <row r="128" spans="4:12" x14ac:dyDescent="0.25">
      <c r="D128">
        <v>2006</v>
      </c>
      <c r="E128" t="s">
        <v>125</v>
      </c>
      <c r="F128">
        <v>-69</v>
      </c>
      <c r="G128">
        <v>6.2</v>
      </c>
      <c r="H128">
        <v>4.5</v>
      </c>
      <c r="I128">
        <v>17</v>
      </c>
      <c r="J128">
        <v>6.9</v>
      </c>
      <c r="K128">
        <v>4.5</v>
      </c>
      <c r="L128">
        <v>12</v>
      </c>
    </row>
    <row r="129" spans="4:12" x14ac:dyDescent="0.25">
      <c r="D129">
        <v>2006</v>
      </c>
      <c r="E129" t="s">
        <v>106</v>
      </c>
      <c r="F129">
        <v>-14</v>
      </c>
      <c r="G129">
        <v>6.2</v>
      </c>
      <c r="H129">
        <v>4.3</v>
      </c>
      <c r="I129">
        <v>18</v>
      </c>
      <c r="J129">
        <v>6.3</v>
      </c>
      <c r="K129">
        <v>4.9000000000000004</v>
      </c>
      <c r="L129">
        <v>32</v>
      </c>
    </row>
    <row r="130" spans="4:12" x14ac:dyDescent="0.25">
      <c r="D130">
        <v>2006</v>
      </c>
      <c r="E130" t="s">
        <v>135</v>
      </c>
      <c r="F130">
        <v>-75</v>
      </c>
      <c r="G130">
        <v>6.3</v>
      </c>
      <c r="H130">
        <v>3.2</v>
      </c>
      <c r="I130">
        <v>30</v>
      </c>
      <c r="J130">
        <v>6.6</v>
      </c>
      <c r="K130">
        <v>4.0999999999999996</v>
      </c>
      <c r="L130">
        <v>33</v>
      </c>
    </row>
    <row r="131" spans="4:12" x14ac:dyDescent="0.25">
      <c r="D131">
        <v>2006</v>
      </c>
      <c r="E131" t="s">
        <v>129</v>
      </c>
      <c r="F131">
        <v>-93</v>
      </c>
      <c r="G131">
        <v>5.8</v>
      </c>
      <c r="H131">
        <v>3.7</v>
      </c>
      <c r="I131">
        <v>39</v>
      </c>
      <c r="J131">
        <v>6.5</v>
      </c>
      <c r="K131">
        <v>4.0999999999999996</v>
      </c>
      <c r="L131">
        <v>30</v>
      </c>
    </row>
    <row r="132" spans="4:12" x14ac:dyDescent="0.25">
      <c r="D132">
        <v>2006</v>
      </c>
      <c r="E132" t="s">
        <v>108</v>
      </c>
      <c r="F132">
        <v>-76</v>
      </c>
      <c r="G132">
        <v>5.5</v>
      </c>
      <c r="H132">
        <v>4.7</v>
      </c>
      <c r="I132">
        <v>26</v>
      </c>
      <c r="J132">
        <v>6.5</v>
      </c>
      <c r="K132">
        <v>4.5999999999999996</v>
      </c>
      <c r="L132">
        <v>28</v>
      </c>
    </row>
    <row r="133" spans="4:12" x14ac:dyDescent="0.25">
      <c r="D133">
        <v>2006</v>
      </c>
      <c r="E133" t="s">
        <v>112</v>
      </c>
      <c r="F133">
        <v>-114</v>
      </c>
      <c r="G133">
        <v>5.6</v>
      </c>
      <c r="H133">
        <v>5</v>
      </c>
      <c r="I133">
        <v>32</v>
      </c>
      <c r="J133">
        <v>6.5</v>
      </c>
      <c r="K133">
        <v>4.0999999999999996</v>
      </c>
      <c r="L133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B367-0E1C-4E42-B35A-7747868D10D5}">
  <sheetPr codeName="Sheet7"/>
  <dimension ref="A1:I19"/>
  <sheetViews>
    <sheetView workbookViewId="0">
      <selection sqref="A1:I22"/>
    </sheetView>
  </sheetViews>
  <sheetFormatPr defaultRowHeight="15" x14ac:dyDescent="0.25"/>
  <sheetData>
    <row r="1" spans="1:9" x14ac:dyDescent="0.25">
      <c r="A1" t="s">
        <v>51</v>
      </c>
    </row>
    <row r="2" spans="1:9" ht="15.75" thickBot="1" x14ac:dyDescent="0.3"/>
    <row r="3" spans="1:9" x14ac:dyDescent="0.25">
      <c r="A3" s="6" t="s">
        <v>52</v>
      </c>
      <c r="B3" s="6"/>
    </row>
    <row r="4" spans="1:9" x14ac:dyDescent="0.25">
      <c r="A4" t="s">
        <v>53</v>
      </c>
      <c r="B4">
        <v>0.83794789222166011</v>
      </c>
    </row>
    <row r="5" spans="1:9" x14ac:dyDescent="0.25">
      <c r="A5" t="s">
        <v>54</v>
      </c>
      <c r="B5">
        <v>0.70215667007872284</v>
      </c>
    </row>
    <row r="6" spans="1:9" x14ac:dyDescent="0.25">
      <c r="A6" t="s">
        <v>55</v>
      </c>
      <c r="B6">
        <v>0.69739117679998242</v>
      </c>
    </row>
    <row r="7" spans="1:9" x14ac:dyDescent="0.25">
      <c r="A7" t="s">
        <v>56</v>
      </c>
      <c r="B7">
        <v>52.872941696623521</v>
      </c>
    </row>
    <row r="8" spans="1:9" ht="15.75" thickBot="1" x14ac:dyDescent="0.3">
      <c r="A8" s="7" t="s">
        <v>57</v>
      </c>
      <c r="B8" s="7">
        <v>128</v>
      </c>
    </row>
    <row r="10" spans="1:9" ht="15.75" thickBot="1" x14ac:dyDescent="0.3">
      <c r="A10" t="s">
        <v>58</v>
      </c>
    </row>
    <row r="11" spans="1:9" x14ac:dyDescent="0.25">
      <c r="A11" s="9"/>
      <c r="B11" s="9" t="s">
        <v>63</v>
      </c>
      <c r="C11" s="9" t="s">
        <v>64</v>
      </c>
      <c r="D11" s="9" t="s">
        <v>65</v>
      </c>
      <c r="E11" s="9" t="s">
        <v>66</v>
      </c>
      <c r="F11" s="9" t="s">
        <v>67</v>
      </c>
    </row>
    <row r="12" spans="1:9" x14ac:dyDescent="0.25">
      <c r="A12" t="s">
        <v>59</v>
      </c>
      <c r="B12">
        <v>2</v>
      </c>
      <c r="C12">
        <v>823802.50454318128</v>
      </c>
      <c r="D12">
        <v>411901.25227159064</v>
      </c>
      <c r="E12">
        <v>147.34186557583595</v>
      </c>
      <c r="F12">
        <v>1.3311972709844546E-33</v>
      </c>
    </row>
    <row r="13" spans="1:9" x14ac:dyDescent="0.25">
      <c r="A13" t="s">
        <v>60</v>
      </c>
      <c r="B13">
        <v>125</v>
      </c>
      <c r="C13">
        <v>349443.49545681878</v>
      </c>
      <c r="D13">
        <v>2795.5479636545501</v>
      </c>
    </row>
    <row r="14" spans="1:9" ht="15.75" thickBot="1" x14ac:dyDescent="0.3">
      <c r="A14" s="7" t="s">
        <v>61</v>
      </c>
      <c r="B14" s="7">
        <v>127</v>
      </c>
      <c r="C14" s="7">
        <v>1173246</v>
      </c>
      <c r="D14" s="7"/>
      <c r="E14" s="7"/>
      <c r="F14" s="7"/>
    </row>
    <row r="15" spans="1:9" ht="15.75" thickBot="1" x14ac:dyDescent="0.3"/>
    <row r="16" spans="1:9" x14ac:dyDescent="0.25">
      <c r="A16" s="9"/>
      <c r="B16" s="9" t="s">
        <v>68</v>
      </c>
      <c r="C16" s="9" t="s">
        <v>56</v>
      </c>
      <c r="D16" s="9" t="s">
        <v>69</v>
      </c>
      <c r="E16" s="9" t="s">
        <v>70</v>
      </c>
      <c r="F16" s="9" t="s">
        <v>71</v>
      </c>
      <c r="G16" s="9" t="s">
        <v>72</v>
      </c>
      <c r="H16" s="9" t="s">
        <v>73</v>
      </c>
      <c r="I16" s="9" t="s">
        <v>74</v>
      </c>
    </row>
    <row r="17" spans="1:9" x14ac:dyDescent="0.25">
      <c r="A17" t="s">
        <v>62</v>
      </c>
      <c r="B17">
        <v>79.309564348148285</v>
      </c>
      <c r="C17">
        <v>60.848251046101041</v>
      </c>
      <c r="D17">
        <v>1.3033992429471839</v>
      </c>
      <c r="E17">
        <v>0.19483408370820887</v>
      </c>
      <c r="F17">
        <v>-41.116674751401661</v>
      </c>
      <c r="G17">
        <v>199.73580344769823</v>
      </c>
      <c r="H17">
        <v>-41.116674751401661</v>
      </c>
      <c r="I17">
        <v>199.73580344769823</v>
      </c>
    </row>
    <row r="18" spans="1:9" x14ac:dyDescent="0.25">
      <c r="A18" t="s">
        <v>92</v>
      </c>
      <c r="B18">
        <v>76.930085127454433</v>
      </c>
      <c r="C18">
        <v>5.6458577573216413</v>
      </c>
      <c r="D18">
        <v>13.625933991640196</v>
      </c>
      <c r="E18">
        <v>1.7808824902126424E-26</v>
      </c>
      <c r="F18">
        <v>65.756232066498939</v>
      </c>
      <c r="G18">
        <v>88.103938188409927</v>
      </c>
      <c r="H18">
        <v>65.756232066498939</v>
      </c>
      <c r="I18">
        <v>88.103938188409927</v>
      </c>
    </row>
    <row r="19" spans="1:9" ht="15.75" thickBot="1" x14ac:dyDescent="0.3">
      <c r="A19" s="7" t="s">
        <v>95</v>
      </c>
      <c r="B19" s="7">
        <v>-90.131812418388662</v>
      </c>
      <c r="C19" s="7">
        <v>8.5125696046526205</v>
      </c>
      <c r="D19" s="7">
        <v>-10.588085220369454</v>
      </c>
      <c r="E19" s="7">
        <v>4.3085114274860629E-19</v>
      </c>
      <c r="F19" s="7">
        <v>-106.97924393757521</v>
      </c>
      <c r="G19" s="7">
        <v>-73.28438089920212</v>
      </c>
      <c r="H19" s="7">
        <v>-106.97924393757521</v>
      </c>
      <c r="I19" s="7">
        <v>-73.28438089920212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7F67-4A64-49A0-810C-F5B5322231ED}">
  <sheetPr codeName="Sheet8"/>
  <dimension ref="D5:J133"/>
  <sheetViews>
    <sheetView topLeftCell="A109" workbookViewId="0">
      <selection activeCell="H5" sqref="H5:I5"/>
    </sheetView>
  </sheetViews>
  <sheetFormatPr defaultRowHeight="15" x14ac:dyDescent="0.25"/>
  <cols>
    <col min="5" max="5" width="21.140625" bestFit="1" customWidth="1"/>
  </cols>
  <sheetData>
    <row r="5" spans="4:10" x14ac:dyDescent="0.25">
      <c r="D5" t="s">
        <v>101</v>
      </c>
      <c r="E5" t="s">
        <v>102</v>
      </c>
      <c r="F5" t="s">
        <v>103</v>
      </c>
      <c r="G5" t="s">
        <v>92</v>
      </c>
      <c r="H5" t="s">
        <v>95</v>
      </c>
      <c r="I5" t="s">
        <v>96</v>
      </c>
      <c r="J5" t="s">
        <v>97</v>
      </c>
    </row>
    <row r="6" spans="4:10" x14ac:dyDescent="0.25">
      <c r="D6">
        <v>2003</v>
      </c>
      <c r="E6" t="s">
        <v>104</v>
      </c>
      <c r="F6">
        <v>152</v>
      </c>
      <c r="G6">
        <v>7.1</v>
      </c>
      <c r="H6">
        <v>5.6</v>
      </c>
      <c r="I6">
        <v>5.2</v>
      </c>
      <c r="J6">
        <v>37</v>
      </c>
    </row>
    <row r="7" spans="4:10" x14ac:dyDescent="0.25">
      <c r="D7">
        <v>2003</v>
      </c>
      <c r="E7" t="s">
        <v>105</v>
      </c>
      <c r="F7">
        <v>111</v>
      </c>
      <c r="G7">
        <v>7.1</v>
      </c>
      <c r="H7">
        <v>5.9</v>
      </c>
      <c r="I7">
        <v>4.5</v>
      </c>
      <c r="J7">
        <v>30</v>
      </c>
    </row>
    <row r="8" spans="4:10" x14ac:dyDescent="0.25">
      <c r="D8">
        <v>2003</v>
      </c>
      <c r="E8" t="s">
        <v>106</v>
      </c>
      <c r="F8">
        <v>119</v>
      </c>
      <c r="G8">
        <v>6.2</v>
      </c>
      <c r="H8">
        <v>5.6</v>
      </c>
      <c r="I8">
        <v>4.8</v>
      </c>
      <c r="J8">
        <v>46</v>
      </c>
    </row>
    <row r="9" spans="4:10" x14ac:dyDescent="0.25">
      <c r="D9">
        <v>2003</v>
      </c>
      <c r="E9" t="s">
        <v>107</v>
      </c>
      <c r="F9">
        <v>135</v>
      </c>
      <c r="G9">
        <v>6.6</v>
      </c>
      <c r="H9">
        <v>5.5</v>
      </c>
      <c r="I9">
        <v>4.0999999999999996</v>
      </c>
      <c r="J9">
        <v>32</v>
      </c>
    </row>
    <row r="10" spans="4:10" x14ac:dyDescent="0.25">
      <c r="D10">
        <v>2003</v>
      </c>
      <c r="E10" t="s">
        <v>108</v>
      </c>
      <c r="F10">
        <v>111</v>
      </c>
      <c r="G10">
        <v>7.4</v>
      </c>
      <c r="H10">
        <v>6.2</v>
      </c>
      <c r="I10">
        <v>3.8</v>
      </c>
      <c r="J10">
        <v>34</v>
      </c>
    </row>
    <row r="11" spans="4:10" x14ac:dyDescent="0.25">
      <c r="D11">
        <v>2003</v>
      </c>
      <c r="E11" t="s">
        <v>109</v>
      </c>
      <c r="F11">
        <v>63</v>
      </c>
      <c r="G11">
        <v>7</v>
      </c>
      <c r="H11">
        <v>6.1</v>
      </c>
      <c r="I11">
        <v>4.9000000000000004</v>
      </c>
      <c r="J11">
        <v>35</v>
      </c>
    </row>
    <row r="12" spans="4:10" x14ac:dyDescent="0.25">
      <c r="D12">
        <v>2003</v>
      </c>
      <c r="E12" t="s">
        <v>110</v>
      </c>
      <c r="F12">
        <v>77</v>
      </c>
      <c r="G12">
        <v>6.4</v>
      </c>
      <c r="H12">
        <v>5.7</v>
      </c>
      <c r="I12">
        <v>3.9</v>
      </c>
      <c r="J12">
        <v>28</v>
      </c>
    </row>
    <row r="13" spans="4:10" x14ac:dyDescent="0.25">
      <c r="D13">
        <v>2003</v>
      </c>
      <c r="E13" t="s">
        <v>111</v>
      </c>
      <c r="F13">
        <v>110</v>
      </c>
      <c r="G13">
        <v>4.9000000000000004</v>
      </c>
      <c r="H13">
        <v>4.9000000000000004</v>
      </c>
      <c r="I13">
        <v>3.4</v>
      </c>
      <c r="J13">
        <v>41</v>
      </c>
    </row>
    <row r="14" spans="4:10" x14ac:dyDescent="0.25">
      <c r="D14">
        <v>2003</v>
      </c>
      <c r="E14" t="s">
        <v>112</v>
      </c>
      <c r="F14">
        <v>47</v>
      </c>
      <c r="G14">
        <v>6.3</v>
      </c>
      <c r="H14">
        <v>5.8</v>
      </c>
      <c r="I14">
        <v>4</v>
      </c>
      <c r="J14">
        <v>37</v>
      </c>
    </row>
    <row r="15" spans="4:10" x14ac:dyDescent="0.25">
      <c r="D15">
        <v>2003</v>
      </c>
      <c r="E15" t="s">
        <v>113</v>
      </c>
      <c r="F15">
        <v>80</v>
      </c>
      <c r="G15">
        <v>5.9</v>
      </c>
      <c r="H15">
        <v>5.3</v>
      </c>
      <c r="I15">
        <v>4.2</v>
      </c>
      <c r="J15">
        <v>20</v>
      </c>
    </row>
    <row r="16" spans="4:10" x14ac:dyDescent="0.25">
      <c r="D16">
        <v>2003</v>
      </c>
      <c r="E16" t="s">
        <v>114</v>
      </c>
      <c r="F16">
        <v>87</v>
      </c>
      <c r="G16">
        <v>5.7</v>
      </c>
      <c r="H16">
        <v>5.4</v>
      </c>
      <c r="I16">
        <v>4.5</v>
      </c>
      <c r="J16">
        <v>26</v>
      </c>
    </row>
    <row r="17" spans="4:10" x14ac:dyDescent="0.25">
      <c r="D17">
        <v>2003</v>
      </c>
      <c r="E17" t="s">
        <v>115</v>
      </c>
      <c r="F17">
        <v>110</v>
      </c>
      <c r="G17">
        <v>6</v>
      </c>
      <c r="H17">
        <v>4.9000000000000004</v>
      </c>
      <c r="I17">
        <v>3.6</v>
      </c>
      <c r="J17">
        <v>41</v>
      </c>
    </row>
    <row r="18" spans="4:10" x14ac:dyDescent="0.25">
      <c r="D18">
        <v>2003</v>
      </c>
      <c r="E18" t="s">
        <v>116</v>
      </c>
      <c r="F18">
        <v>-38</v>
      </c>
      <c r="G18">
        <v>6</v>
      </c>
      <c r="H18">
        <v>6.3</v>
      </c>
      <c r="I18">
        <v>4.8</v>
      </c>
      <c r="J18">
        <v>24</v>
      </c>
    </row>
    <row r="19" spans="4:10" x14ac:dyDescent="0.25">
      <c r="D19">
        <v>2003</v>
      </c>
      <c r="E19" t="s">
        <v>117</v>
      </c>
      <c r="F19">
        <v>14</v>
      </c>
      <c r="G19">
        <v>6</v>
      </c>
      <c r="H19">
        <v>5.8</v>
      </c>
      <c r="I19">
        <v>4.7</v>
      </c>
      <c r="J19">
        <v>27</v>
      </c>
    </row>
    <row r="20" spans="4:10" x14ac:dyDescent="0.25">
      <c r="D20">
        <v>2003</v>
      </c>
      <c r="E20" t="s">
        <v>118</v>
      </c>
      <c r="F20">
        <v>21</v>
      </c>
      <c r="G20">
        <v>6.3</v>
      </c>
      <c r="H20">
        <v>5.3</v>
      </c>
      <c r="I20">
        <v>4</v>
      </c>
      <c r="J20">
        <v>26</v>
      </c>
    </row>
    <row r="21" spans="4:10" x14ac:dyDescent="0.25">
      <c r="D21">
        <v>2003</v>
      </c>
      <c r="E21" t="s">
        <v>119</v>
      </c>
      <c r="F21">
        <v>-128</v>
      </c>
      <c r="G21">
        <v>5.5</v>
      </c>
      <c r="H21">
        <v>6.1</v>
      </c>
      <c r="I21">
        <v>4.3</v>
      </c>
      <c r="J21">
        <v>20</v>
      </c>
    </row>
    <row r="22" spans="4:10" x14ac:dyDescent="0.25">
      <c r="D22">
        <v>2003</v>
      </c>
      <c r="E22" t="s">
        <v>120</v>
      </c>
      <c r="F22">
        <v>50</v>
      </c>
      <c r="G22">
        <v>5.8</v>
      </c>
      <c r="H22">
        <v>5.8</v>
      </c>
      <c r="I22">
        <v>3.3</v>
      </c>
      <c r="J22">
        <v>36</v>
      </c>
    </row>
    <row r="23" spans="4:10" x14ac:dyDescent="0.25">
      <c r="D23">
        <v>2003</v>
      </c>
      <c r="E23" t="s">
        <v>121</v>
      </c>
      <c r="F23">
        <v>37</v>
      </c>
      <c r="G23">
        <v>6.2</v>
      </c>
      <c r="H23">
        <v>5.3</v>
      </c>
      <c r="I23">
        <v>3.9</v>
      </c>
      <c r="J23">
        <v>33</v>
      </c>
    </row>
    <row r="24" spans="4:10" x14ac:dyDescent="0.25">
      <c r="D24">
        <v>2003</v>
      </c>
      <c r="E24" t="s">
        <v>122</v>
      </c>
      <c r="F24">
        <v>-27</v>
      </c>
      <c r="G24">
        <v>5.8</v>
      </c>
      <c r="H24">
        <v>5.9</v>
      </c>
      <c r="I24">
        <v>3.9</v>
      </c>
      <c r="J24">
        <v>25</v>
      </c>
    </row>
    <row r="25" spans="4:10" x14ac:dyDescent="0.25">
      <c r="D25">
        <v>2003</v>
      </c>
      <c r="E25" t="s">
        <v>123</v>
      </c>
      <c r="F25">
        <v>-123</v>
      </c>
      <c r="G25">
        <v>4.9000000000000004</v>
      </c>
      <c r="H25">
        <v>7</v>
      </c>
      <c r="I25">
        <v>4.5999999999999996</v>
      </c>
      <c r="J25">
        <v>31</v>
      </c>
    </row>
    <row r="26" spans="4:10" x14ac:dyDescent="0.25">
      <c r="D26">
        <v>2003</v>
      </c>
      <c r="E26" t="s">
        <v>124</v>
      </c>
      <c r="F26">
        <v>29</v>
      </c>
      <c r="G26">
        <v>5.8</v>
      </c>
      <c r="H26">
        <v>5</v>
      </c>
      <c r="I26">
        <v>3.5</v>
      </c>
      <c r="J26">
        <v>25</v>
      </c>
    </row>
    <row r="27" spans="4:10" x14ac:dyDescent="0.25">
      <c r="D27">
        <v>2003</v>
      </c>
      <c r="E27" t="s">
        <v>125</v>
      </c>
      <c r="F27">
        <v>-85</v>
      </c>
      <c r="G27">
        <v>5.3</v>
      </c>
      <c r="H27">
        <v>6.3</v>
      </c>
      <c r="I27">
        <v>4.4000000000000004</v>
      </c>
      <c r="J27">
        <v>30</v>
      </c>
    </row>
    <row r="28" spans="4:10" x14ac:dyDescent="0.25">
      <c r="D28">
        <v>2003</v>
      </c>
      <c r="E28" t="s">
        <v>126</v>
      </c>
      <c r="F28">
        <v>-16</v>
      </c>
      <c r="G28">
        <v>6.3</v>
      </c>
      <c r="H28">
        <v>6.2</v>
      </c>
      <c r="I28">
        <v>4.2</v>
      </c>
      <c r="J28">
        <v>20</v>
      </c>
    </row>
    <row r="29" spans="4:10" x14ac:dyDescent="0.25">
      <c r="D29">
        <v>2003</v>
      </c>
      <c r="E29" t="s">
        <v>127</v>
      </c>
      <c r="F29">
        <v>-63</v>
      </c>
      <c r="G29">
        <v>4.7</v>
      </c>
      <c r="H29">
        <v>5.7</v>
      </c>
      <c r="I29">
        <v>4.2</v>
      </c>
      <c r="J29">
        <v>20</v>
      </c>
    </row>
    <row r="30" spans="4:10" x14ac:dyDescent="0.25">
      <c r="D30">
        <v>2003</v>
      </c>
      <c r="E30" t="s">
        <v>128</v>
      </c>
      <c r="F30">
        <v>-55</v>
      </c>
      <c r="G30">
        <v>6</v>
      </c>
      <c r="H30">
        <v>6.1</v>
      </c>
      <c r="I30">
        <v>3.2</v>
      </c>
      <c r="J30">
        <v>27</v>
      </c>
    </row>
    <row r="31" spans="4:10" x14ac:dyDescent="0.25">
      <c r="D31">
        <v>2003</v>
      </c>
      <c r="E31" t="s">
        <v>129</v>
      </c>
      <c r="F31">
        <v>-109</v>
      </c>
      <c r="G31">
        <v>4.9000000000000004</v>
      </c>
      <c r="H31">
        <v>6.5</v>
      </c>
      <c r="I31">
        <v>4</v>
      </c>
      <c r="J31">
        <v>28</v>
      </c>
    </row>
    <row r="32" spans="4:10" x14ac:dyDescent="0.25">
      <c r="D32">
        <v>2003</v>
      </c>
      <c r="E32" t="s">
        <v>130</v>
      </c>
      <c r="F32">
        <v>-109</v>
      </c>
      <c r="G32">
        <v>4.9000000000000004</v>
      </c>
      <c r="H32">
        <v>6.9</v>
      </c>
      <c r="I32">
        <v>4.5999999999999996</v>
      </c>
      <c r="J32">
        <v>25</v>
      </c>
    </row>
    <row r="33" spans="4:10" x14ac:dyDescent="0.25">
      <c r="D33">
        <v>2003</v>
      </c>
      <c r="E33" t="s">
        <v>131</v>
      </c>
      <c r="F33">
        <v>-125</v>
      </c>
      <c r="G33">
        <v>5.6</v>
      </c>
      <c r="H33">
        <v>7.1</v>
      </c>
      <c r="I33">
        <v>4.4000000000000004</v>
      </c>
      <c r="J33">
        <v>22</v>
      </c>
    </row>
    <row r="34" spans="4:10" x14ac:dyDescent="0.25">
      <c r="D34">
        <v>2003</v>
      </c>
      <c r="E34" t="s">
        <v>132</v>
      </c>
      <c r="F34">
        <v>-68</v>
      </c>
      <c r="G34">
        <v>5.2</v>
      </c>
      <c r="H34">
        <v>5.3</v>
      </c>
      <c r="I34">
        <v>4.5999999999999996</v>
      </c>
      <c r="J34">
        <v>22</v>
      </c>
    </row>
    <row r="35" spans="4:10" x14ac:dyDescent="0.25">
      <c r="D35">
        <v>2003</v>
      </c>
      <c r="E35" t="s">
        <v>133</v>
      </c>
      <c r="F35">
        <v>-36</v>
      </c>
      <c r="G35">
        <v>4.9000000000000004</v>
      </c>
      <c r="H35">
        <v>5</v>
      </c>
      <c r="I35">
        <v>3.5</v>
      </c>
      <c r="J35">
        <v>18</v>
      </c>
    </row>
    <row r="36" spans="4:10" x14ac:dyDescent="0.25">
      <c r="D36">
        <v>2003</v>
      </c>
      <c r="E36" t="s">
        <v>134</v>
      </c>
      <c r="F36">
        <v>-144</v>
      </c>
      <c r="G36">
        <v>5.0999999999999996</v>
      </c>
      <c r="H36">
        <v>6</v>
      </c>
      <c r="I36">
        <v>3.8</v>
      </c>
      <c r="J36">
        <v>22</v>
      </c>
    </row>
    <row r="37" spans="4:10" x14ac:dyDescent="0.25">
      <c r="D37">
        <v>2003</v>
      </c>
      <c r="E37" t="s">
        <v>135</v>
      </c>
      <c r="F37">
        <v>-227</v>
      </c>
      <c r="G37">
        <v>5.0999999999999996</v>
      </c>
      <c r="H37">
        <v>6.9</v>
      </c>
      <c r="I37">
        <v>4</v>
      </c>
      <c r="J37">
        <v>23</v>
      </c>
    </row>
    <row r="38" spans="4:10" x14ac:dyDescent="0.25">
      <c r="D38">
        <v>2004</v>
      </c>
      <c r="E38" t="s">
        <v>105</v>
      </c>
      <c r="F38">
        <v>171</v>
      </c>
      <c r="G38">
        <v>8.5</v>
      </c>
      <c r="H38">
        <v>6.5</v>
      </c>
      <c r="I38">
        <v>4.5999999999999996</v>
      </c>
      <c r="J38">
        <v>36</v>
      </c>
    </row>
    <row r="39" spans="4:10" x14ac:dyDescent="0.25">
      <c r="D39">
        <v>2004</v>
      </c>
      <c r="E39" t="s">
        <v>104</v>
      </c>
      <c r="F39">
        <v>48</v>
      </c>
      <c r="G39">
        <v>7.4</v>
      </c>
      <c r="H39">
        <v>7.5</v>
      </c>
      <c r="I39">
        <v>4.5999999999999996</v>
      </c>
      <c r="J39">
        <v>21</v>
      </c>
    </row>
    <row r="40" spans="4:10" x14ac:dyDescent="0.25">
      <c r="D40">
        <v>2004</v>
      </c>
      <c r="E40" t="s">
        <v>119</v>
      </c>
      <c r="F40">
        <v>133</v>
      </c>
      <c r="G40">
        <v>7.1</v>
      </c>
      <c r="H40">
        <v>6.4</v>
      </c>
      <c r="I40">
        <v>3.7</v>
      </c>
      <c r="J40">
        <v>33</v>
      </c>
    </row>
    <row r="41" spans="4:10" x14ac:dyDescent="0.25">
      <c r="D41">
        <v>2004</v>
      </c>
      <c r="E41" t="s">
        <v>115</v>
      </c>
      <c r="F41">
        <v>177</v>
      </c>
      <c r="G41">
        <v>7</v>
      </c>
      <c r="H41">
        <v>5.8</v>
      </c>
      <c r="I41">
        <v>3.9</v>
      </c>
      <c r="J41">
        <v>36</v>
      </c>
    </row>
    <row r="42" spans="4:10" x14ac:dyDescent="0.25">
      <c r="D42">
        <v>2004</v>
      </c>
      <c r="E42" t="s">
        <v>107</v>
      </c>
      <c r="F42">
        <v>44</v>
      </c>
      <c r="G42">
        <v>7.3</v>
      </c>
      <c r="H42">
        <v>6.6</v>
      </c>
      <c r="I42">
        <v>4.5999999999999996</v>
      </c>
      <c r="J42">
        <v>15</v>
      </c>
    </row>
    <row r="43" spans="4:10" x14ac:dyDescent="0.25">
      <c r="D43">
        <v>2004</v>
      </c>
      <c r="E43" t="s">
        <v>109</v>
      </c>
      <c r="F43">
        <v>10</v>
      </c>
      <c r="G43">
        <v>7.6</v>
      </c>
      <c r="H43">
        <v>6.7</v>
      </c>
      <c r="I43">
        <v>4.5999999999999996</v>
      </c>
      <c r="J43">
        <v>22</v>
      </c>
    </row>
    <row r="44" spans="4:10" x14ac:dyDescent="0.25">
      <c r="D44">
        <v>2004</v>
      </c>
      <c r="E44" t="s">
        <v>133</v>
      </c>
      <c r="F44">
        <v>111</v>
      </c>
      <c r="G44">
        <v>5.6</v>
      </c>
      <c r="H44">
        <v>4.9000000000000004</v>
      </c>
      <c r="I44">
        <v>3.6</v>
      </c>
      <c r="J44">
        <v>39</v>
      </c>
    </row>
    <row r="45" spans="4:10" x14ac:dyDescent="0.25">
      <c r="D45">
        <v>2004</v>
      </c>
      <c r="E45" t="s">
        <v>114</v>
      </c>
      <c r="F45">
        <v>126</v>
      </c>
      <c r="G45">
        <v>6.8</v>
      </c>
      <c r="H45">
        <v>5.4</v>
      </c>
      <c r="I45">
        <v>4.3</v>
      </c>
      <c r="J45">
        <v>28</v>
      </c>
    </row>
    <row r="46" spans="4:10" x14ac:dyDescent="0.25">
      <c r="D46">
        <v>2004</v>
      </c>
      <c r="E46" t="s">
        <v>113</v>
      </c>
      <c r="F46">
        <v>77</v>
      </c>
      <c r="G46">
        <v>7.5</v>
      </c>
      <c r="H46">
        <v>5.6</v>
      </c>
      <c r="I46">
        <v>3.8</v>
      </c>
      <c r="J46">
        <v>20</v>
      </c>
    </row>
    <row r="47" spans="4:10" x14ac:dyDescent="0.25">
      <c r="D47">
        <v>2004</v>
      </c>
      <c r="E47" t="s">
        <v>116</v>
      </c>
      <c r="F47">
        <v>2</v>
      </c>
      <c r="G47">
        <v>5.8</v>
      </c>
      <c r="H47">
        <v>5.9</v>
      </c>
      <c r="I47">
        <v>4.4000000000000004</v>
      </c>
      <c r="J47">
        <v>36</v>
      </c>
    </row>
    <row r="48" spans="4:10" x14ac:dyDescent="0.25">
      <c r="D48">
        <v>2004</v>
      </c>
      <c r="E48" t="s">
        <v>122</v>
      </c>
      <c r="F48">
        <v>121</v>
      </c>
      <c r="G48">
        <v>6.9</v>
      </c>
      <c r="H48">
        <v>5.4</v>
      </c>
      <c r="I48">
        <v>3.6</v>
      </c>
      <c r="J48">
        <v>32</v>
      </c>
    </row>
    <row r="49" spans="4:10" x14ac:dyDescent="0.25">
      <c r="D49">
        <v>2004</v>
      </c>
      <c r="E49" t="s">
        <v>110</v>
      </c>
      <c r="F49">
        <v>-2</v>
      </c>
      <c r="G49">
        <v>6.3</v>
      </c>
      <c r="H49">
        <v>6</v>
      </c>
      <c r="I49">
        <v>4.5</v>
      </c>
      <c r="J49">
        <v>35</v>
      </c>
    </row>
    <row r="50" spans="4:10" x14ac:dyDescent="0.25">
      <c r="D50">
        <v>2004</v>
      </c>
      <c r="E50" t="s">
        <v>118</v>
      </c>
      <c r="F50">
        <v>16</v>
      </c>
      <c r="G50">
        <v>6.4</v>
      </c>
      <c r="H50">
        <v>6.4</v>
      </c>
      <c r="I50">
        <v>4</v>
      </c>
      <c r="J50">
        <v>38</v>
      </c>
    </row>
    <row r="51" spans="4:10" x14ac:dyDescent="0.25">
      <c r="D51">
        <v>2004</v>
      </c>
      <c r="E51" t="s">
        <v>117</v>
      </c>
      <c r="F51">
        <v>-57</v>
      </c>
      <c r="G51">
        <v>6.2</v>
      </c>
      <c r="H51">
        <v>6.7</v>
      </c>
      <c r="I51">
        <v>4.5999999999999996</v>
      </c>
      <c r="J51">
        <v>33</v>
      </c>
    </row>
    <row r="52" spans="4:10" x14ac:dyDescent="0.25">
      <c r="D52">
        <v>2004</v>
      </c>
      <c r="E52" t="s">
        <v>108</v>
      </c>
      <c r="F52">
        <v>-95</v>
      </c>
      <c r="G52">
        <v>5.7</v>
      </c>
      <c r="H52">
        <v>6.8</v>
      </c>
      <c r="I52">
        <v>4.5999999999999996</v>
      </c>
      <c r="J52">
        <v>30</v>
      </c>
    </row>
    <row r="53" spans="4:10" x14ac:dyDescent="0.25">
      <c r="D53">
        <v>2004</v>
      </c>
      <c r="E53" t="s">
        <v>123</v>
      </c>
      <c r="F53">
        <v>3</v>
      </c>
      <c r="G53">
        <v>5.4</v>
      </c>
      <c r="H53">
        <v>6.2</v>
      </c>
      <c r="I53">
        <v>3.9</v>
      </c>
      <c r="J53">
        <v>32</v>
      </c>
    </row>
    <row r="54" spans="4:10" x14ac:dyDescent="0.25">
      <c r="D54">
        <v>2004</v>
      </c>
      <c r="E54" t="s">
        <v>126</v>
      </c>
      <c r="F54">
        <v>72</v>
      </c>
      <c r="G54">
        <v>6.5</v>
      </c>
      <c r="H54">
        <v>6.2</v>
      </c>
      <c r="I54">
        <v>3.6</v>
      </c>
      <c r="J54">
        <v>33</v>
      </c>
    </row>
    <row r="55" spans="4:10" x14ac:dyDescent="0.25">
      <c r="D55">
        <v>2004</v>
      </c>
      <c r="E55" t="s">
        <v>130</v>
      </c>
      <c r="F55">
        <v>-122</v>
      </c>
      <c r="G55">
        <v>6.3</v>
      </c>
      <c r="H55">
        <v>7.3</v>
      </c>
      <c r="I55">
        <v>3.7</v>
      </c>
      <c r="J55">
        <v>18</v>
      </c>
    </row>
    <row r="56" spans="4:10" x14ac:dyDescent="0.25">
      <c r="D56">
        <v>2004</v>
      </c>
      <c r="E56" t="s">
        <v>106</v>
      </c>
      <c r="F56">
        <v>-73</v>
      </c>
      <c r="G56">
        <v>6.8</v>
      </c>
      <c r="H56">
        <v>6</v>
      </c>
      <c r="I56">
        <v>4.5</v>
      </c>
      <c r="J56">
        <v>15</v>
      </c>
    </row>
    <row r="57" spans="4:10" x14ac:dyDescent="0.25">
      <c r="D57">
        <v>2004</v>
      </c>
      <c r="E57" t="s">
        <v>111</v>
      </c>
      <c r="F57">
        <v>49</v>
      </c>
      <c r="G57">
        <v>4.5999999999999996</v>
      </c>
      <c r="H57">
        <v>5.8</v>
      </c>
      <c r="I57">
        <v>3.6</v>
      </c>
      <c r="J57">
        <v>34</v>
      </c>
    </row>
    <row r="58" spans="4:10" x14ac:dyDescent="0.25">
      <c r="D58">
        <v>2004</v>
      </c>
      <c r="E58" t="s">
        <v>131</v>
      </c>
      <c r="F58">
        <v>-30</v>
      </c>
      <c r="G58">
        <v>6.2</v>
      </c>
      <c r="H58">
        <v>6.5</v>
      </c>
      <c r="I58">
        <v>4.4000000000000004</v>
      </c>
      <c r="J58">
        <v>30</v>
      </c>
    </row>
    <row r="59" spans="4:10" x14ac:dyDescent="0.25">
      <c r="D59">
        <v>2004</v>
      </c>
      <c r="E59" t="s">
        <v>134</v>
      </c>
      <c r="F59">
        <v>-44</v>
      </c>
      <c r="G59">
        <v>5.3</v>
      </c>
      <c r="H59">
        <v>6</v>
      </c>
      <c r="I59">
        <v>4.3</v>
      </c>
      <c r="J59">
        <v>28</v>
      </c>
    </row>
    <row r="60" spans="4:10" x14ac:dyDescent="0.25">
      <c r="D60">
        <v>2004</v>
      </c>
      <c r="E60" t="s">
        <v>121</v>
      </c>
      <c r="F60">
        <v>-3</v>
      </c>
      <c r="G60">
        <v>6.2</v>
      </c>
      <c r="H60">
        <v>5.4</v>
      </c>
      <c r="I60">
        <v>4.0999999999999996</v>
      </c>
      <c r="J60">
        <v>27</v>
      </c>
    </row>
    <row r="61" spans="4:10" x14ac:dyDescent="0.25">
      <c r="D61">
        <v>2004</v>
      </c>
      <c r="E61" t="s">
        <v>129</v>
      </c>
      <c r="F61">
        <v>-54</v>
      </c>
      <c r="G61">
        <v>5.4</v>
      </c>
      <c r="H61">
        <v>6.1</v>
      </c>
      <c r="I61">
        <v>3.8</v>
      </c>
      <c r="J61">
        <v>24</v>
      </c>
    </row>
    <row r="62" spans="4:10" x14ac:dyDescent="0.25">
      <c r="D62">
        <v>2004</v>
      </c>
      <c r="E62" t="s">
        <v>124</v>
      </c>
      <c r="F62">
        <v>-112</v>
      </c>
      <c r="G62">
        <v>6.2</v>
      </c>
      <c r="H62">
        <v>6.6</v>
      </c>
      <c r="I62">
        <v>4.2</v>
      </c>
      <c r="J62">
        <v>22</v>
      </c>
    </row>
    <row r="63" spans="4:10" x14ac:dyDescent="0.25">
      <c r="D63">
        <v>2004</v>
      </c>
      <c r="E63" t="s">
        <v>135</v>
      </c>
      <c r="F63">
        <v>-38</v>
      </c>
      <c r="G63">
        <v>5</v>
      </c>
      <c r="H63">
        <v>5.6</v>
      </c>
      <c r="I63">
        <v>4.7</v>
      </c>
      <c r="J63">
        <v>30</v>
      </c>
    </row>
    <row r="64" spans="4:10" x14ac:dyDescent="0.25">
      <c r="D64">
        <v>2004</v>
      </c>
      <c r="E64" t="s">
        <v>132</v>
      </c>
      <c r="F64">
        <v>-114</v>
      </c>
      <c r="G64">
        <v>5.9</v>
      </c>
      <c r="H64">
        <v>5.9</v>
      </c>
      <c r="I64">
        <v>4.3</v>
      </c>
      <c r="J64">
        <v>28</v>
      </c>
    </row>
    <row r="65" spans="4:10" x14ac:dyDescent="0.25">
      <c r="D65">
        <v>2004</v>
      </c>
      <c r="E65" t="s">
        <v>120</v>
      </c>
      <c r="F65">
        <v>-79</v>
      </c>
      <c r="G65">
        <v>4.8</v>
      </c>
      <c r="H65">
        <v>5.5</v>
      </c>
      <c r="I65">
        <v>4.3</v>
      </c>
      <c r="J65">
        <v>25</v>
      </c>
    </row>
    <row r="66" spans="4:10" x14ac:dyDescent="0.25">
      <c r="D66">
        <v>2004</v>
      </c>
      <c r="E66" t="s">
        <v>128</v>
      </c>
      <c r="F66">
        <v>-19</v>
      </c>
      <c r="G66">
        <v>5.8</v>
      </c>
      <c r="H66">
        <v>6.3</v>
      </c>
      <c r="I66">
        <v>4.0999999999999996</v>
      </c>
      <c r="J66">
        <v>28</v>
      </c>
    </row>
    <row r="67" spans="4:10" x14ac:dyDescent="0.25">
      <c r="D67">
        <v>2004</v>
      </c>
      <c r="E67" t="s">
        <v>112</v>
      </c>
      <c r="F67">
        <v>-193</v>
      </c>
      <c r="G67">
        <v>5.0999999999999996</v>
      </c>
      <c r="H67">
        <v>6.7</v>
      </c>
      <c r="I67">
        <v>4</v>
      </c>
      <c r="J67">
        <v>21</v>
      </c>
    </row>
    <row r="68" spans="4:10" x14ac:dyDescent="0.25">
      <c r="D68">
        <v>2004</v>
      </c>
      <c r="E68" t="s">
        <v>125</v>
      </c>
      <c r="F68">
        <v>-25</v>
      </c>
      <c r="G68">
        <v>4.8</v>
      </c>
      <c r="H68">
        <v>5.4</v>
      </c>
      <c r="I68">
        <v>3.1</v>
      </c>
      <c r="J68">
        <v>26</v>
      </c>
    </row>
    <row r="69" spans="4:10" x14ac:dyDescent="0.25">
      <c r="D69">
        <v>2004</v>
      </c>
      <c r="E69" t="s">
        <v>127</v>
      </c>
      <c r="F69">
        <v>-100</v>
      </c>
      <c r="G69">
        <v>4.0999999999999996</v>
      </c>
      <c r="H69">
        <v>6.1</v>
      </c>
      <c r="I69">
        <v>4.0999999999999996</v>
      </c>
      <c r="J69">
        <v>29</v>
      </c>
    </row>
    <row r="70" spans="4:10" x14ac:dyDescent="0.25">
      <c r="D70">
        <v>2005</v>
      </c>
      <c r="E70" t="s">
        <v>110</v>
      </c>
      <c r="F70">
        <v>181</v>
      </c>
      <c r="G70">
        <v>6.9</v>
      </c>
      <c r="H70">
        <v>5.7</v>
      </c>
      <c r="I70">
        <v>3.6</v>
      </c>
      <c r="J70">
        <v>27</v>
      </c>
    </row>
    <row r="71" spans="4:10" x14ac:dyDescent="0.25">
      <c r="D71">
        <v>2005</v>
      </c>
      <c r="E71" t="s">
        <v>105</v>
      </c>
      <c r="F71">
        <v>192</v>
      </c>
      <c r="G71">
        <v>7.7</v>
      </c>
      <c r="H71">
        <v>5.7</v>
      </c>
      <c r="I71">
        <v>4.4000000000000004</v>
      </c>
      <c r="J71">
        <v>31</v>
      </c>
    </row>
    <row r="72" spans="4:10" x14ac:dyDescent="0.25">
      <c r="D72">
        <v>2005</v>
      </c>
      <c r="E72" t="s">
        <v>134</v>
      </c>
      <c r="F72">
        <v>108</v>
      </c>
      <c r="G72">
        <v>6.1</v>
      </c>
      <c r="H72">
        <v>5.8</v>
      </c>
      <c r="I72">
        <v>3.9</v>
      </c>
      <c r="J72">
        <v>37</v>
      </c>
    </row>
    <row r="73" spans="4:10" x14ac:dyDescent="0.25">
      <c r="D73">
        <v>2005</v>
      </c>
      <c r="E73" t="s">
        <v>116</v>
      </c>
      <c r="F73">
        <v>71</v>
      </c>
      <c r="G73">
        <v>6.8</v>
      </c>
      <c r="H73">
        <v>6.5</v>
      </c>
      <c r="I73">
        <v>4.3</v>
      </c>
      <c r="J73">
        <v>44</v>
      </c>
    </row>
    <row r="74" spans="4:10" x14ac:dyDescent="0.25">
      <c r="D74">
        <v>2005</v>
      </c>
      <c r="E74" t="s">
        <v>119</v>
      </c>
      <c r="F74">
        <v>106</v>
      </c>
      <c r="G74">
        <v>6.3</v>
      </c>
      <c r="H74">
        <v>5.9</v>
      </c>
      <c r="I74">
        <v>3.5</v>
      </c>
      <c r="J74">
        <v>20</v>
      </c>
    </row>
    <row r="75" spans="4:10" x14ac:dyDescent="0.25">
      <c r="D75">
        <v>2005</v>
      </c>
      <c r="E75" t="s">
        <v>104</v>
      </c>
      <c r="F75">
        <v>78</v>
      </c>
      <c r="G75">
        <v>7.1</v>
      </c>
      <c r="H75">
        <v>6.3</v>
      </c>
      <c r="I75">
        <v>4.0999999999999996</v>
      </c>
      <c r="J75">
        <v>31</v>
      </c>
    </row>
    <row r="76" spans="4:10" x14ac:dyDescent="0.25">
      <c r="D76">
        <v>2005</v>
      </c>
      <c r="E76" t="s">
        <v>113</v>
      </c>
      <c r="F76">
        <v>137</v>
      </c>
      <c r="G76">
        <v>6.6</v>
      </c>
      <c r="H76">
        <v>5.7</v>
      </c>
      <c r="I76">
        <v>4</v>
      </c>
      <c r="J76">
        <v>36</v>
      </c>
    </row>
    <row r="77" spans="4:10" x14ac:dyDescent="0.25">
      <c r="D77">
        <v>2005</v>
      </c>
      <c r="E77" t="s">
        <v>118</v>
      </c>
      <c r="F77">
        <v>132</v>
      </c>
      <c r="G77">
        <v>6.9</v>
      </c>
      <c r="H77">
        <v>5.3</v>
      </c>
      <c r="I77">
        <v>3.6</v>
      </c>
      <c r="J77">
        <v>42</v>
      </c>
    </row>
    <row r="78" spans="4:10" x14ac:dyDescent="0.25">
      <c r="D78">
        <v>2005</v>
      </c>
      <c r="E78" t="s">
        <v>122</v>
      </c>
      <c r="F78">
        <v>131</v>
      </c>
      <c r="G78">
        <v>7.1</v>
      </c>
      <c r="H78">
        <v>5.3</v>
      </c>
      <c r="I78">
        <v>3.4</v>
      </c>
      <c r="J78">
        <v>30</v>
      </c>
    </row>
    <row r="79" spans="4:10" x14ac:dyDescent="0.25">
      <c r="D79">
        <v>2005</v>
      </c>
      <c r="E79" t="s">
        <v>115</v>
      </c>
      <c r="F79">
        <v>41</v>
      </c>
      <c r="G79">
        <v>7</v>
      </c>
      <c r="H79">
        <v>6.6</v>
      </c>
      <c r="I79">
        <v>3.6</v>
      </c>
      <c r="J79">
        <v>18</v>
      </c>
    </row>
    <row r="80" spans="4:10" x14ac:dyDescent="0.25">
      <c r="D80">
        <v>2005</v>
      </c>
      <c r="E80" t="s">
        <v>106</v>
      </c>
      <c r="F80">
        <v>-66</v>
      </c>
      <c r="G80">
        <v>6.3</v>
      </c>
      <c r="H80">
        <v>6.2</v>
      </c>
      <c r="I80">
        <v>4.7</v>
      </c>
      <c r="J80">
        <v>27</v>
      </c>
    </row>
    <row r="81" spans="4:10" x14ac:dyDescent="0.25">
      <c r="D81">
        <v>2005</v>
      </c>
      <c r="E81" t="s">
        <v>128</v>
      </c>
      <c r="F81">
        <v>92</v>
      </c>
      <c r="G81">
        <v>6.1</v>
      </c>
      <c r="H81">
        <v>5.6</v>
      </c>
      <c r="I81">
        <v>3.9</v>
      </c>
      <c r="J81">
        <v>28</v>
      </c>
    </row>
    <row r="82" spans="4:10" x14ac:dyDescent="0.25">
      <c r="D82">
        <v>2005</v>
      </c>
      <c r="E82" t="s">
        <v>125</v>
      </c>
      <c r="F82">
        <v>66</v>
      </c>
      <c r="G82">
        <v>6.1</v>
      </c>
      <c r="H82">
        <v>5.4</v>
      </c>
      <c r="I82">
        <v>4.0999999999999996</v>
      </c>
      <c r="J82">
        <v>28</v>
      </c>
    </row>
    <row r="83" spans="4:10" x14ac:dyDescent="0.25">
      <c r="D83">
        <v>2005</v>
      </c>
      <c r="E83" t="s">
        <v>123</v>
      </c>
      <c r="F83">
        <v>10</v>
      </c>
      <c r="G83">
        <v>5.5</v>
      </c>
      <c r="H83">
        <v>5.6</v>
      </c>
      <c r="I83">
        <v>4.7</v>
      </c>
      <c r="J83">
        <v>29</v>
      </c>
    </row>
    <row r="84" spans="4:10" x14ac:dyDescent="0.25">
      <c r="D84">
        <v>2005</v>
      </c>
      <c r="E84" t="s">
        <v>124</v>
      </c>
      <c r="F84">
        <v>17</v>
      </c>
      <c r="G84">
        <v>6.1</v>
      </c>
      <c r="H84">
        <v>5.8</v>
      </c>
      <c r="I84">
        <v>4.2</v>
      </c>
      <c r="J84">
        <v>26</v>
      </c>
    </row>
    <row r="85" spans="4:10" x14ac:dyDescent="0.25">
      <c r="D85">
        <v>2005</v>
      </c>
      <c r="E85" t="s">
        <v>120</v>
      </c>
      <c r="F85">
        <v>1</v>
      </c>
      <c r="G85">
        <v>5.7</v>
      </c>
      <c r="H85">
        <v>5.5</v>
      </c>
      <c r="I85">
        <v>3.7</v>
      </c>
      <c r="J85">
        <v>31</v>
      </c>
    </row>
    <row r="86" spans="4:10" x14ac:dyDescent="0.25">
      <c r="D86">
        <v>2005</v>
      </c>
      <c r="E86" t="s">
        <v>135</v>
      </c>
      <c r="F86">
        <v>-76</v>
      </c>
      <c r="G86">
        <v>6.2</v>
      </c>
      <c r="H86">
        <v>5.9</v>
      </c>
      <c r="I86">
        <v>4</v>
      </c>
      <c r="J86">
        <v>26</v>
      </c>
    </row>
    <row r="87" spans="4:10" x14ac:dyDescent="0.25">
      <c r="D87">
        <v>2005</v>
      </c>
      <c r="E87" t="s">
        <v>114</v>
      </c>
      <c r="F87">
        <v>-78</v>
      </c>
      <c r="G87">
        <v>5.6</v>
      </c>
      <c r="H87">
        <v>6.2</v>
      </c>
      <c r="I87">
        <v>3.7</v>
      </c>
      <c r="J87">
        <v>27</v>
      </c>
    </row>
    <row r="88" spans="4:10" x14ac:dyDescent="0.25">
      <c r="D88">
        <v>2005</v>
      </c>
      <c r="E88" t="s">
        <v>109</v>
      </c>
      <c r="F88">
        <v>-38</v>
      </c>
      <c r="G88">
        <v>5.6</v>
      </c>
      <c r="H88">
        <v>5.9</v>
      </c>
      <c r="I88">
        <v>4</v>
      </c>
      <c r="J88">
        <v>35</v>
      </c>
    </row>
    <row r="89" spans="4:10" x14ac:dyDescent="0.25">
      <c r="D89">
        <v>2005</v>
      </c>
      <c r="E89" t="s">
        <v>121</v>
      </c>
      <c r="F89">
        <v>26</v>
      </c>
      <c r="G89">
        <v>5.5</v>
      </c>
      <c r="H89">
        <v>5.7</v>
      </c>
      <c r="I89">
        <v>3.5</v>
      </c>
      <c r="J89">
        <v>30</v>
      </c>
    </row>
    <row r="90" spans="4:10" x14ac:dyDescent="0.25">
      <c r="D90">
        <v>2005</v>
      </c>
      <c r="E90" t="s">
        <v>108</v>
      </c>
      <c r="F90">
        <v>-122</v>
      </c>
      <c r="G90">
        <v>5.8</v>
      </c>
      <c r="H90">
        <v>6.3</v>
      </c>
      <c r="I90">
        <v>4.2</v>
      </c>
      <c r="J90">
        <v>20</v>
      </c>
    </row>
    <row r="91" spans="4:10" x14ac:dyDescent="0.25">
      <c r="D91">
        <v>2005</v>
      </c>
      <c r="E91" t="s">
        <v>107</v>
      </c>
      <c r="F91">
        <v>-46</v>
      </c>
      <c r="G91">
        <v>5.8</v>
      </c>
      <c r="H91">
        <v>5.8</v>
      </c>
      <c r="I91">
        <v>4</v>
      </c>
      <c r="J91">
        <v>21</v>
      </c>
    </row>
    <row r="92" spans="4:10" x14ac:dyDescent="0.25">
      <c r="D92">
        <v>2005</v>
      </c>
      <c r="E92" t="s">
        <v>130</v>
      </c>
      <c r="F92">
        <v>-93</v>
      </c>
      <c r="G92">
        <v>5.6</v>
      </c>
      <c r="H92">
        <v>6.2</v>
      </c>
      <c r="I92">
        <v>4</v>
      </c>
      <c r="J92">
        <v>19</v>
      </c>
    </row>
    <row r="93" spans="4:10" x14ac:dyDescent="0.25">
      <c r="D93">
        <v>2005</v>
      </c>
      <c r="E93" t="s">
        <v>133</v>
      </c>
      <c r="F93">
        <v>-96</v>
      </c>
      <c r="G93">
        <v>5</v>
      </c>
      <c r="H93">
        <v>6.1</v>
      </c>
      <c r="I93">
        <v>4.5</v>
      </c>
      <c r="J93">
        <v>30</v>
      </c>
    </row>
    <row r="94" spans="4:10" x14ac:dyDescent="0.25">
      <c r="D94">
        <v>2005</v>
      </c>
      <c r="E94" t="s">
        <v>111</v>
      </c>
      <c r="F94">
        <v>-34</v>
      </c>
      <c r="G94">
        <v>5.0999999999999996</v>
      </c>
      <c r="H94">
        <v>5.2</v>
      </c>
      <c r="I94">
        <v>3.7</v>
      </c>
      <c r="J94">
        <v>26</v>
      </c>
    </row>
    <row r="95" spans="4:10" x14ac:dyDescent="0.25">
      <c r="D95">
        <v>2005</v>
      </c>
      <c r="E95" t="s">
        <v>131</v>
      </c>
      <c r="F95">
        <v>-171</v>
      </c>
      <c r="G95">
        <v>4.3</v>
      </c>
      <c r="H95">
        <v>7</v>
      </c>
      <c r="I95">
        <v>4.5999999999999996</v>
      </c>
      <c r="J95">
        <v>16</v>
      </c>
    </row>
    <row r="96" spans="4:10" x14ac:dyDescent="0.25">
      <c r="D96">
        <v>2005</v>
      </c>
      <c r="E96" t="s">
        <v>127</v>
      </c>
      <c r="F96">
        <v>58</v>
      </c>
      <c r="G96">
        <v>4.5</v>
      </c>
      <c r="H96">
        <v>4.9000000000000004</v>
      </c>
      <c r="I96">
        <v>3.7</v>
      </c>
      <c r="J96">
        <v>34</v>
      </c>
    </row>
    <row r="97" spans="4:10" x14ac:dyDescent="0.25">
      <c r="D97">
        <v>2005</v>
      </c>
      <c r="E97" t="s">
        <v>129</v>
      </c>
      <c r="F97">
        <v>-91</v>
      </c>
      <c r="G97">
        <v>5.2</v>
      </c>
      <c r="H97">
        <v>6</v>
      </c>
      <c r="I97">
        <v>4.2</v>
      </c>
      <c r="J97">
        <v>31</v>
      </c>
    </row>
    <row r="98" spans="4:10" x14ac:dyDescent="0.25">
      <c r="D98">
        <v>2005</v>
      </c>
      <c r="E98" t="s">
        <v>126</v>
      </c>
      <c r="F98">
        <v>-115</v>
      </c>
      <c r="G98">
        <v>5.0999999999999996</v>
      </c>
      <c r="H98">
        <v>5.6</v>
      </c>
      <c r="I98">
        <v>3.9</v>
      </c>
      <c r="J98">
        <v>28</v>
      </c>
    </row>
    <row r="99" spans="4:10" x14ac:dyDescent="0.25">
      <c r="D99">
        <v>2005</v>
      </c>
      <c r="E99" t="s">
        <v>112</v>
      </c>
      <c r="F99">
        <v>-189</v>
      </c>
      <c r="G99">
        <v>4.3</v>
      </c>
      <c r="H99">
        <v>7.3</v>
      </c>
      <c r="I99">
        <v>3.8</v>
      </c>
      <c r="J99">
        <v>26</v>
      </c>
    </row>
    <row r="100" spans="4:10" x14ac:dyDescent="0.25">
      <c r="D100">
        <v>2005</v>
      </c>
      <c r="E100" t="s">
        <v>117</v>
      </c>
      <c r="F100">
        <v>-163</v>
      </c>
      <c r="G100">
        <v>5.6</v>
      </c>
      <c r="H100">
        <v>6.4</v>
      </c>
      <c r="I100">
        <v>4.3</v>
      </c>
      <c r="J100">
        <v>19</v>
      </c>
    </row>
    <row r="101" spans="4:10" x14ac:dyDescent="0.25">
      <c r="D101">
        <v>2005</v>
      </c>
      <c r="E101" t="s">
        <v>132</v>
      </c>
      <c r="F101">
        <v>-69</v>
      </c>
      <c r="G101">
        <v>5.6</v>
      </c>
      <c r="H101">
        <v>5.8</v>
      </c>
      <c r="I101">
        <v>4.2</v>
      </c>
      <c r="J101">
        <v>23</v>
      </c>
    </row>
    <row r="102" spans="4:10" x14ac:dyDescent="0.25">
      <c r="D102">
        <v>2006</v>
      </c>
      <c r="E102" t="s">
        <v>111</v>
      </c>
      <c r="F102">
        <v>152</v>
      </c>
      <c r="G102">
        <v>6.3</v>
      </c>
      <c r="H102">
        <v>5.3</v>
      </c>
      <c r="I102">
        <v>3.3</v>
      </c>
      <c r="J102">
        <v>40</v>
      </c>
    </row>
    <row r="103" spans="4:10" x14ac:dyDescent="0.25">
      <c r="D103">
        <v>2006</v>
      </c>
      <c r="E103" t="s">
        <v>115</v>
      </c>
      <c r="F103">
        <v>148</v>
      </c>
      <c r="G103">
        <v>6.1</v>
      </c>
      <c r="H103">
        <v>5.7</v>
      </c>
      <c r="I103">
        <v>3.9</v>
      </c>
      <c r="J103">
        <v>35</v>
      </c>
    </row>
    <row r="104" spans="4:10" x14ac:dyDescent="0.25">
      <c r="D104">
        <v>2006</v>
      </c>
      <c r="E104" t="s">
        <v>127</v>
      </c>
      <c r="F104">
        <v>172</v>
      </c>
      <c r="G104">
        <v>6.1</v>
      </c>
      <c r="H104">
        <v>5</v>
      </c>
      <c r="I104">
        <v>4</v>
      </c>
      <c r="J104">
        <v>44</v>
      </c>
    </row>
    <row r="105" spans="4:10" x14ac:dyDescent="0.25">
      <c r="D105">
        <v>2006</v>
      </c>
      <c r="E105" t="s">
        <v>128</v>
      </c>
      <c r="F105">
        <v>97</v>
      </c>
      <c r="G105">
        <v>6.1</v>
      </c>
      <c r="H105">
        <v>5.5</v>
      </c>
      <c r="I105">
        <v>3.5</v>
      </c>
      <c r="J105">
        <v>24</v>
      </c>
    </row>
    <row r="106" spans="4:10" x14ac:dyDescent="0.25">
      <c r="D106">
        <v>2006</v>
      </c>
      <c r="E106" t="s">
        <v>120</v>
      </c>
      <c r="F106">
        <v>-23</v>
      </c>
      <c r="G106">
        <v>5.2</v>
      </c>
      <c r="H106">
        <v>5.5</v>
      </c>
      <c r="I106">
        <v>3.5</v>
      </c>
      <c r="J106">
        <v>27</v>
      </c>
    </row>
    <row r="107" spans="4:10" x14ac:dyDescent="0.25">
      <c r="D107">
        <v>2006</v>
      </c>
      <c r="E107" t="s">
        <v>126</v>
      </c>
      <c r="F107">
        <v>21</v>
      </c>
      <c r="G107">
        <v>6</v>
      </c>
      <c r="H107">
        <v>5.7</v>
      </c>
      <c r="I107">
        <v>4.5999999999999996</v>
      </c>
      <c r="J107">
        <v>25</v>
      </c>
    </row>
    <row r="108" spans="4:10" x14ac:dyDescent="0.25">
      <c r="D108">
        <v>2006</v>
      </c>
      <c r="E108" t="s">
        <v>119</v>
      </c>
      <c r="F108">
        <v>189</v>
      </c>
      <c r="G108">
        <v>6.6</v>
      </c>
      <c r="H108">
        <v>5.4</v>
      </c>
      <c r="I108">
        <v>4.2</v>
      </c>
      <c r="J108">
        <v>28</v>
      </c>
    </row>
    <row r="109" spans="4:10" x14ac:dyDescent="0.25">
      <c r="D109">
        <v>2006</v>
      </c>
      <c r="E109" t="s">
        <v>113</v>
      </c>
      <c r="F109">
        <v>14</v>
      </c>
      <c r="G109">
        <v>5.8</v>
      </c>
      <c r="H109">
        <v>5.9</v>
      </c>
      <c r="I109">
        <v>4.0999999999999996</v>
      </c>
      <c r="J109">
        <v>30</v>
      </c>
    </row>
    <row r="110" spans="4:10" x14ac:dyDescent="0.25">
      <c r="D110">
        <v>2006</v>
      </c>
      <c r="E110" t="s">
        <v>118</v>
      </c>
      <c r="F110">
        <v>-35</v>
      </c>
      <c r="G110">
        <v>5.7</v>
      </c>
      <c r="H110">
        <v>5.5</v>
      </c>
      <c r="I110">
        <v>3.9</v>
      </c>
      <c r="J110">
        <v>22</v>
      </c>
    </row>
    <row r="111" spans="4:10" x14ac:dyDescent="0.25">
      <c r="D111">
        <v>2006</v>
      </c>
      <c r="E111" t="s">
        <v>133</v>
      </c>
      <c r="F111">
        <v>-11</v>
      </c>
      <c r="G111">
        <v>5.7</v>
      </c>
      <c r="H111">
        <v>5.5</v>
      </c>
      <c r="I111">
        <v>4.7</v>
      </c>
      <c r="J111">
        <v>24</v>
      </c>
    </row>
    <row r="112" spans="4:10" x14ac:dyDescent="0.25">
      <c r="D112">
        <v>2006</v>
      </c>
      <c r="E112" t="s">
        <v>122</v>
      </c>
      <c r="F112">
        <v>38</v>
      </c>
      <c r="G112">
        <v>6.5</v>
      </c>
      <c r="H112">
        <v>6</v>
      </c>
      <c r="I112">
        <v>3.5</v>
      </c>
      <c r="J112">
        <v>29</v>
      </c>
    </row>
    <row r="113" spans="4:10" x14ac:dyDescent="0.25">
      <c r="D113">
        <v>2006</v>
      </c>
      <c r="E113" t="s">
        <v>104</v>
      </c>
      <c r="F113">
        <v>16</v>
      </c>
      <c r="G113">
        <v>6.1</v>
      </c>
      <c r="H113">
        <v>6.2</v>
      </c>
      <c r="I113">
        <v>4.2</v>
      </c>
      <c r="J113">
        <v>30</v>
      </c>
    </row>
    <row r="114" spans="4:10" x14ac:dyDescent="0.25">
      <c r="D114">
        <v>2006</v>
      </c>
      <c r="E114" t="s">
        <v>117</v>
      </c>
      <c r="F114">
        <v>91</v>
      </c>
      <c r="G114">
        <v>7.5</v>
      </c>
      <c r="H114">
        <v>5.6</v>
      </c>
      <c r="I114">
        <v>4.9000000000000004</v>
      </c>
      <c r="J114">
        <v>19</v>
      </c>
    </row>
    <row r="115" spans="4:10" x14ac:dyDescent="0.25">
      <c r="D115">
        <v>2006</v>
      </c>
      <c r="E115" t="s">
        <v>109</v>
      </c>
      <c r="F115">
        <v>-45</v>
      </c>
      <c r="G115">
        <v>5.4</v>
      </c>
      <c r="H115">
        <v>6.1</v>
      </c>
      <c r="I115">
        <v>2.8</v>
      </c>
      <c r="J115">
        <v>36</v>
      </c>
    </row>
    <row r="116" spans="4:10" x14ac:dyDescent="0.25">
      <c r="D116">
        <v>2006</v>
      </c>
      <c r="E116" t="s">
        <v>123</v>
      </c>
      <c r="F116">
        <v>-36</v>
      </c>
      <c r="G116">
        <v>5.0999999999999996</v>
      </c>
      <c r="H116">
        <v>6.6</v>
      </c>
      <c r="I116">
        <v>3.7</v>
      </c>
      <c r="J116">
        <v>26</v>
      </c>
    </row>
    <row r="117" spans="4:10" x14ac:dyDescent="0.25">
      <c r="D117">
        <v>2006</v>
      </c>
      <c r="E117" t="s">
        <v>114</v>
      </c>
      <c r="F117">
        <v>70</v>
      </c>
      <c r="G117">
        <v>7.2</v>
      </c>
      <c r="H117">
        <v>5.4</v>
      </c>
      <c r="I117">
        <v>4.5</v>
      </c>
      <c r="J117">
        <v>29</v>
      </c>
    </row>
    <row r="118" spans="4:10" x14ac:dyDescent="0.25">
      <c r="D118">
        <v>2006</v>
      </c>
      <c r="E118" t="s">
        <v>116</v>
      </c>
      <c r="F118">
        <v>42</v>
      </c>
      <c r="G118">
        <v>6.9</v>
      </c>
      <c r="H118">
        <v>6.5</v>
      </c>
      <c r="I118">
        <v>4.2</v>
      </c>
      <c r="J118">
        <v>31</v>
      </c>
    </row>
    <row r="119" spans="4:10" x14ac:dyDescent="0.25">
      <c r="D119">
        <v>2006</v>
      </c>
      <c r="E119" t="s">
        <v>130</v>
      </c>
      <c r="F119">
        <v>-164</v>
      </c>
      <c r="G119">
        <v>4.4000000000000004</v>
      </c>
      <c r="H119">
        <v>5.4</v>
      </c>
      <c r="I119">
        <v>4</v>
      </c>
      <c r="J119">
        <v>23</v>
      </c>
    </row>
    <row r="120" spans="4:10" x14ac:dyDescent="0.25">
      <c r="D120">
        <v>2006</v>
      </c>
      <c r="E120" t="s">
        <v>110</v>
      </c>
      <c r="F120">
        <v>-6</v>
      </c>
      <c r="G120">
        <v>5.4</v>
      </c>
      <c r="H120">
        <v>6</v>
      </c>
      <c r="I120">
        <v>4.5999999999999996</v>
      </c>
      <c r="J120">
        <v>26</v>
      </c>
    </row>
    <row r="121" spans="4:10" x14ac:dyDescent="0.25">
      <c r="D121">
        <v>2006</v>
      </c>
      <c r="E121" t="s">
        <v>124</v>
      </c>
      <c r="F121">
        <v>75</v>
      </c>
      <c r="G121">
        <v>7.1</v>
      </c>
      <c r="H121">
        <v>6.4</v>
      </c>
      <c r="I121">
        <v>3.9</v>
      </c>
      <c r="J121">
        <v>31</v>
      </c>
    </row>
    <row r="122" spans="4:10" x14ac:dyDescent="0.25">
      <c r="D122">
        <v>2006</v>
      </c>
      <c r="E122" t="s">
        <v>121</v>
      </c>
      <c r="F122">
        <v>-142</v>
      </c>
      <c r="G122">
        <v>4.9000000000000004</v>
      </c>
      <c r="H122">
        <v>6.5</v>
      </c>
      <c r="I122">
        <v>3.9</v>
      </c>
      <c r="J122">
        <v>20</v>
      </c>
    </row>
    <row r="123" spans="4:10" x14ac:dyDescent="0.25">
      <c r="D123">
        <v>2006</v>
      </c>
      <c r="E123" t="s">
        <v>132</v>
      </c>
      <c r="F123">
        <v>-118</v>
      </c>
      <c r="G123">
        <v>5.0999999999999996</v>
      </c>
      <c r="H123">
        <v>6.2</v>
      </c>
      <c r="I123">
        <v>4.4000000000000004</v>
      </c>
      <c r="J123">
        <v>27</v>
      </c>
    </row>
    <row r="124" spans="4:10" x14ac:dyDescent="0.25">
      <c r="D124">
        <v>2006</v>
      </c>
      <c r="E124" t="s">
        <v>105</v>
      </c>
      <c r="F124">
        <v>67</v>
      </c>
      <c r="G124">
        <v>7.5</v>
      </c>
      <c r="H124">
        <v>5.8</v>
      </c>
      <c r="I124">
        <v>5.3</v>
      </c>
      <c r="J124">
        <v>26</v>
      </c>
    </row>
    <row r="125" spans="4:10" x14ac:dyDescent="0.25">
      <c r="D125">
        <v>2006</v>
      </c>
      <c r="E125" t="s">
        <v>134</v>
      </c>
      <c r="F125">
        <v>-7</v>
      </c>
      <c r="G125">
        <v>5.6</v>
      </c>
      <c r="H125">
        <v>6.1</v>
      </c>
      <c r="I125">
        <v>4</v>
      </c>
      <c r="J125">
        <v>28</v>
      </c>
    </row>
    <row r="126" spans="4:10" x14ac:dyDescent="0.25">
      <c r="D126">
        <v>2006</v>
      </c>
      <c r="E126" t="s">
        <v>131</v>
      </c>
      <c r="F126">
        <v>-99</v>
      </c>
      <c r="G126">
        <v>5.3</v>
      </c>
      <c r="H126">
        <v>6.5</v>
      </c>
      <c r="I126">
        <v>4.4000000000000004</v>
      </c>
      <c r="J126">
        <v>22</v>
      </c>
    </row>
    <row r="127" spans="4:10" x14ac:dyDescent="0.25">
      <c r="D127">
        <v>2006</v>
      </c>
      <c r="E127" t="s">
        <v>107</v>
      </c>
      <c r="F127">
        <v>-65</v>
      </c>
      <c r="G127">
        <v>5.8</v>
      </c>
      <c r="H127">
        <v>5.9</v>
      </c>
      <c r="I127">
        <v>4.0999999999999996</v>
      </c>
      <c r="J127">
        <v>33</v>
      </c>
    </row>
    <row r="128" spans="4:10" x14ac:dyDescent="0.25">
      <c r="D128">
        <v>2006</v>
      </c>
      <c r="E128" t="s">
        <v>125</v>
      </c>
      <c r="F128">
        <v>-69</v>
      </c>
      <c r="G128">
        <v>6.2</v>
      </c>
      <c r="H128">
        <v>6.9</v>
      </c>
      <c r="I128">
        <v>4.5</v>
      </c>
      <c r="J128">
        <v>12</v>
      </c>
    </row>
    <row r="129" spans="4:10" x14ac:dyDescent="0.25">
      <c r="D129">
        <v>2006</v>
      </c>
      <c r="E129" t="s">
        <v>106</v>
      </c>
      <c r="F129">
        <v>-14</v>
      </c>
      <c r="G129">
        <v>6.2</v>
      </c>
      <c r="H129">
        <v>6.3</v>
      </c>
      <c r="I129">
        <v>4.9000000000000004</v>
      </c>
      <c r="J129">
        <v>32</v>
      </c>
    </row>
    <row r="130" spans="4:10" x14ac:dyDescent="0.25">
      <c r="D130">
        <v>2006</v>
      </c>
      <c r="E130" t="s">
        <v>135</v>
      </c>
      <c r="F130">
        <v>-75</v>
      </c>
      <c r="G130">
        <v>6.3</v>
      </c>
      <c r="H130">
        <v>6.6</v>
      </c>
      <c r="I130">
        <v>4.0999999999999996</v>
      </c>
      <c r="J130">
        <v>33</v>
      </c>
    </row>
    <row r="131" spans="4:10" x14ac:dyDescent="0.25">
      <c r="D131">
        <v>2006</v>
      </c>
      <c r="E131" t="s">
        <v>129</v>
      </c>
      <c r="F131">
        <v>-93</v>
      </c>
      <c r="G131">
        <v>5.8</v>
      </c>
      <c r="H131">
        <v>6.5</v>
      </c>
      <c r="I131">
        <v>4.0999999999999996</v>
      </c>
      <c r="J131">
        <v>30</v>
      </c>
    </row>
    <row r="132" spans="4:10" x14ac:dyDescent="0.25">
      <c r="D132">
        <v>2006</v>
      </c>
      <c r="E132" t="s">
        <v>108</v>
      </c>
      <c r="F132">
        <v>-76</v>
      </c>
      <c r="G132">
        <v>5.5</v>
      </c>
      <c r="H132">
        <v>6.5</v>
      </c>
      <c r="I132">
        <v>4.5999999999999996</v>
      </c>
      <c r="J132">
        <v>28</v>
      </c>
    </row>
    <row r="133" spans="4:10" x14ac:dyDescent="0.25">
      <c r="D133">
        <v>2006</v>
      </c>
      <c r="E133" t="s">
        <v>112</v>
      </c>
      <c r="F133">
        <v>-114</v>
      </c>
      <c r="G133">
        <v>5.6</v>
      </c>
      <c r="H133">
        <v>6.5</v>
      </c>
      <c r="I133">
        <v>4.0999999999999996</v>
      </c>
      <c r="J133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DF2E-6905-4FB9-98D8-7A9A40A07F55}">
  <sheetPr codeName="Sheet9"/>
  <dimension ref="A1:I19"/>
  <sheetViews>
    <sheetView workbookViewId="0">
      <selection activeCell="F9" sqref="F9"/>
    </sheetView>
  </sheetViews>
  <sheetFormatPr defaultRowHeight="15" x14ac:dyDescent="0.25"/>
  <sheetData>
    <row r="1" spans="1:9" x14ac:dyDescent="0.25">
      <c r="A1" t="s">
        <v>51</v>
      </c>
    </row>
    <row r="2" spans="1:9" ht="15.75" thickBot="1" x14ac:dyDescent="0.3"/>
    <row r="3" spans="1:9" x14ac:dyDescent="0.25">
      <c r="A3" s="6" t="s">
        <v>52</v>
      </c>
      <c r="B3" s="6"/>
    </row>
    <row r="4" spans="1:9" x14ac:dyDescent="0.25">
      <c r="A4" t="s">
        <v>53</v>
      </c>
      <c r="B4">
        <v>0.24762434448349058</v>
      </c>
    </row>
    <row r="5" spans="1:9" x14ac:dyDescent="0.25">
      <c r="A5" t="s">
        <v>54</v>
      </c>
      <c r="B5">
        <v>6.1317815980878411E-2</v>
      </c>
    </row>
    <row r="6" spans="1:9" x14ac:dyDescent="0.25">
      <c r="A6" t="s">
        <v>55</v>
      </c>
      <c r="B6">
        <v>4.6298901036572464E-2</v>
      </c>
    </row>
    <row r="7" spans="1:9" x14ac:dyDescent="0.25">
      <c r="A7" t="s">
        <v>56</v>
      </c>
      <c r="B7">
        <v>93.863949103868336</v>
      </c>
    </row>
    <row r="8" spans="1:9" ht="15.75" thickBot="1" x14ac:dyDescent="0.3">
      <c r="A8" s="7" t="s">
        <v>57</v>
      </c>
      <c r="B8" s="7">
        <v>128</v>
      </c>
    </row>
    <row r="10" spans="1:9" ht="15.75" thickBot="1" x14ac:dyDescent="0.3">
      <c r="A10" t="s">
        <v>58</v>
      </c>
    </row>
    <row r="11" spans="1:9" x14ac:dyDescent="0.25">
      <c r="A11" s="9"/>
      <c r="B11" s="9" t="s">
        <v>63</v>
      </c>
      <c r="C11" s="9" t="s">
        <v>64</v>
      </c>
      <c r="D11" s="9" t="s">
        <v>65</v>
      </c>
      <c r="E11" s="9" t="s">
        <v>66</v>
      </c>
      <c r="F11" s="9" t="s">
        <v>67</v>
      </c>
    </row>
    <row r="12" spans="1:9" x14ac:dyDescent="0.25">
      <c r="A12" t="s">
        <v>59</v>
      </c>
      <c r="B12">
        <v>2</v>
      </c>
      <c r="C12">
        <v>71940.882328301668</v>
      </c>
      <c r="D12">
        <v>35970.441164150834</v>
      </c>
      <c r="E12">
        <v>4.0827061214648905</v>
      </c>
      <c r="F12">
        <v>1.9160681228111459E-2</v>
      </c>
    </row>
    <row r="13" spans="1:9" x14ac:dyDescent="0.25">
      <c r="A13" t="s">
        <v>60</v>
      </c>
      <c r="B13">
        <v>125</v>
      </c>
      <c r="C13">
        <v>1101305.1176716983</v>
      </c>
      <c r="D13">
        <v>8810.4409413735866</v>
      </c>
    </row>
    <row r="14" spans="1:9" ht="15.75" thickBot="1" x14ac:dyDescent="0.3">
      <c r="A14" s="7" t="s">
        <v>61</v>
      </c>
      <c r="B14" s="7">
        <v>127</v>
      </c>
      <c r="C14" s="7">
        <v>1173246</v>
      </c>
      <c r="D14" s="7"/>
      <c r="E14" s="7"/>
      <c r="F14" s="7"/>
    </row>
    <row r="15" spans="1:9" ht="15.75" thickBot="1" x14ac:dyDescent="0.3"/>
    <row r="16" spans="1:9" x14ac:dyDescent="0.25">
      <c r="A16" s="9"/>
      <c r="B16" s="9" t="s">
        <v>68</v>
      </c>
      <c r="C16" s="9" t="s">
        <v>56</v>
      </c>
      <c r="D16" s="9" t="s">
        <v>69</v>
      </c>
      <c r="E16" s="9" t="s">
        <v>70</v>
      </c>
      <c r="F16" s="9" t="s">
        <v>71</v>
      </c>
      <c r="G16" s="9" t="s">
        <v>72</v>
      </c>
      <c r="H16" s="9" t="s">
        <v>73</v>
      </c>
      <c r="I16" s="9" t="s">
        <v>74</v>
      </c>
    </row>
    <row r="17" spans="1:9" x14ac:dyDescent="0.25">
      <c r="A17" t="s">
        <v>62</v>
      </c>
      <c r="B17">
        <v>-57.148439344542538</v>
      </c>
      <c r="C17">
        <v>102.32095342174388</v>
      </c>
      <c r="D17">
        <v>-0.55852137253832623</v>
      </c>
      <c r="E17">
        <v>0.57748752982899931</v>
      </c>
      <c r="F17">
        <v>-259.65430253402207</v>
      </c>
      <c r="G17">
        <v>145.35742384493699</v>
      </c>
      <c r="H17">
        <v>-259.65430253402207</v>
      </c>
      <c r="I17">
        <v>145.35742384493699</v>
      </c>
    </row>
    <row r="18" spans="1:9" x14ac:dyDescent="0.25">
      <c r="A18" t="s">
        <v>93</v>
      </c>
      <c r="B18">
        <v>45.070550997662266</v>
      </c>
      <c r="C18">
        <v>18.194410340540141</v>
      </c>
      <c r="D18">
        <v>2.47716469806321</v>
      </c>
      <c r="E18">
        <v>1.4578846612907332E-2</v>
      </c>
      <c r="F18">
        <v>9.0615553030258056</v>
      </c>
      <c r="G18">
        <v>81.07954669229872</v>
      </c>
      <c r="H18">
        <v>9.0615553030258056</v>
      </c>
      <c r="I18">
        <v>81.07954669229872</v>
      </c>
    </row>
    <row r="19" spans="1:9" ht="15.75" thickBot="1" x14ac:dyDescent="0.3">
      <c r="A19" s="7" t="s">
        <v>96</v>
      </c>
      <c r="B19" s="7">
        <v>-31.050794968347816</v>
      </c>
      <c r="C19" s="7">
        <v>18.780132493308638</v>
      </c>
      <c r="D19" s="7">
        <v>-1.6533852985015529</v>
      </c>
      <c r="E19" s="7">
        <v>0.10076181409768747</v>
      </c>
      <c r="F19" s="7">
        <v>-68.219007481915696</v>
      </c>
      <c r="G19" s="7">
        <v>6.1174175452200714</v>
      </c>
      <c r="H19" s="7">
        <v>-68.219007481915696</v>
      </c>
      <c r="I19" s="7">
        <v>6.1174175452200714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S59_10-1</vt:lpstr>
      <vt:lpstr>S59_10-2</vt:lpstr>
      <vt:lpstr>S59_10-3</vt:lpstr>
      <vt:lpstr>S59_11-1</vt:lpstr>
      <vt:lpstr>S59_11-2</vt:lpstr>
      <vt:lpstr>S59_11-3</vt:lpstr>
      <vt:lpstr>S59_11-4</vt:lpstr>
      <vt:lpstr>S59_11-5</vt:lpstr>
      <vt:lpstr>S59_11-6</vt:lpstr>
      <vt:lpstr>S59_11-7</vt:lpstr>
      <vt:lpstr>S59_12-1</vt:lpstr>
      <vt:lpstr>S59_12-2</vt:lpstr>
      <vt:lpstr>S59_13</vt:lpstr>
      <vt:lpstr>S59_1-3-1</vt:lpstr>
      <vt:lpstr>S59_1-3-2</vt:lpstr>
      <vt:lpstr>S59_14</vt:lpstr>
      <vt:lpstr>S59_15</vt:lpstr>
      <vt:lpstr>S59_16</vt:lpstr>
      <vt:lpstr>S59_4-1</vt:lpstr>
      <vt:lpstr>S59_4-2</vt:lpstr>
      <vt:lpstr>S59_4-3</vt:lpstr>
      <vt:lpstr>S59_5</vt:lpstr>
      <vt:lpstr>S59_6</vt:lpstr>
      <vt:lpstr>S59_7-1</vt:lpstr>
      <vt:lpstr>S59_7-2</vt:lpstr>
      <vt:lpstr>S59_8-1</vt:lpstr>
      <vt:lpstr>S59_8-2</vt:lpstr>
      <vt:lpstr>S59_8-3</vt:lpstr>
      <vt:lpstr>S59_8-4</vt:lpstr>
      <vt:lpstr>S59_9-1</vt:lpstr>
      <vt:lpstr>S59_9-2</vt:lpstr>
      <vt:lpstr>'S59_12-2'!passer_ratings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2007-12-10T01:12:43Z</dcterms:created>
  <dcterms:modified xsi:type="dcterms:W3CDTF">2019-09-26T07:33:57Z</dcterms:modified>
</cp:coreProperties>
</file>