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DA6FDF14-972D-41C9-B2C9-09FAB7E6748E}" xr6:coauthVersionLast="44" xr6:coauthVersionMax="44" xr10:uidLastSave="{00000000-0000-0000-0000-000000000000}"/>
  <bookViews>
    <workbookView xWindow="-25335" yWindow="3570" windowWidth="21600" windowHeight="11385" activeTab="7" xr2:uid="{00000000-000D-0000-FFFF-FFFF00000000}"/>
  </bookViews>
  <sheets>
    <sheet name="S19_1-1" sheetId="15" r:id="rId1"/>
    <sheet name="S19_1-2" sheetId="1" r:id="rId2"/>
    <sheet name="S19_2-1" sheetId="16" r:id="rId3"/>
    <sheet name="S19_2-2" sheetId="17" r:id="rId4"/>
    <sheet name="S19_3-1" sheetId="18" r:id="rId5"/>
    <sheet name="S19_3-2" sheetId="19" r:id="rId6"/>
    <sheet name="S19_4-1" sheetId="20" r:id="rId7"/>
    <sheet name="S19_4-2" sheetId="21" r:id="rId8"/>
  </sheets>
  <externalReferences>
    <externalReference r:id="rId9"/>
    <externalReference r:id="rId10"/>
    <externalReference r:id="rId11"/>
  </externalReferences>
  <definedNames>
    <definedName name="Amt_Borrowed">'[1]S19_4-2'!$D$2</definedName>
    <definedName name="Annual_int_rate">'[1]S19_4-2'!$D$4</definedName>
    <definedName name="costgrowth" localSheetId="2">'[2]S19_2-2'!$C$7</definedName>
    <definedName name="costgrowth" localSheetId="3">'S19_2-2'!$C$7</definedName>
    <definedName name="costgrowth">'S19_1-2'!$C$7</definedName>
    <definedName name="demand">'[3]S19_3-2'!$D$2</definedName>
    <definedName name="fixed_cost">'[3]S19_3-2'!$D$4</definedName>
    <definedName name="intrate" localSheetId="2">'[2]S19_2-2'!$C$6</definedName>
    <definedName name="intrate" localSheetId="3">'S19_2-2'!$C$6</definedName>
    <definedName name="intrate">'S19_1-2'!$C$6</definedName>
    <definedName name="Number_of_Months">'[1]S19_4-2'!$D$3</definedName>
    <definedName name="price">'[3]S19_3-2'!$D$1</definedName>
    <definedName name="pricegrowth" localSheetId="2">'[2]S19_2-2'!$C$8</definedName>
    <definedName name="pricegrowth" localSheetId="3">'S19_2-2'!$C$8</definedName>
    <definedName name="pricegrowth">'S19_1-2'!$C$8</definedName>
    <definedName name="profit">'S19_3-2'!$D$7</definedName>
    <definedName name="revenue">'[3]S19_3-2'!$D$5</definedName>
    <definedName name="Sales_growth" localSheetId="2">'[2]S19_2-2'!$C$3</definedName>
    <definedName name="Sales_growth" localSheetId="3">'S19_2-2'!$C$3</definedName>
    <definedName name="Sales_growth">'S19_1-2'!$C$3</definedName>
    <definedName name="taxrate" localSheetId="2">'[2]S19_2-2'!$C$1</definedName>
    <definedName name="taxrate" localSheetId="3">'S19_2-2'!$C$1</definedName>
    <definedName name="taxrate">'S19_1-2'!$C$1</definedName>
    <definedName name="unit_cost">'[3]S19_3-2'!$D$3</definedName>
    <definedName name="variable_cost">'[3]S19_3-2'!$D$6</definedName>
    <definedName name="Year1cost" localSheetId="2">'[2]S19_2-2'!$C$5</definedName>
    <definedName name="Year1cost" localSheetId="3">'S19_2-2'!$C$5</definedName>
    <definedName name="Year1cost">'S19_1-2'!$C$5</definedName>
    <definedName name="Year1price" localSheetId="2">'[2]S19_2-2'!$C$4</definedName>
    <definedName name="Year1price" localSheetId="3">'S19_2-2'!$C$4</definedName>
    <definedName name="Year1price">'S19_1-2'!$C$4</definedName>
    <definedName name="Year1sales" localSheetId="2">'[2]S19_2-2'!$C$2</definedName>
    <definedName name="Year1sales" localSheetId="3">'S19_2-2'!$C$2</definedName>
    <definedName name="Year1sales">'S19_1-2'!$C$2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1" l="1"/>
  <c r="D7" i="19" l="1"/>
  <c r="D6" i="19"/>
  <c r="D5" i="19"/>
  <c r="D2" i="19"/>
  <c r="B12" i="17" l="1"/>
  <c r="C12" i="17" s="1"/>
  <c r="D12" i="17" s="1"/>
  <c r="E12" i="17" s="1"/>
  <c r="F12" i="17" s="1"/>
  <c r="B11" i="17"/>
  <c r="C11" i="17" s="1"/>
  <c r="B10" i="17"/>
  <c r="C10" i="17" s="1"/>
  <c r="C14" i="17" s="1"/>
  <c r="B14" i="17" l="1"/>
  <c r="C13" i="17"/>
  <c r="C15" i="17" s="1"/>
  <c r="D11" i="17"/>
  <c r="D10" i="17"/>
  <c r="B13" i="17"/>
  <c r="B15" i="17" s="1"/>
  <c r="B16" i="17" l="1"/>
  <c r="B17" i="17" s="1"/>
  <c r="E11" i="17"/>
  <c r="D13" i="17"/>
  <c r="E10" i="17"/>
  <c r="D14" i="17"/>
  <c r="C16" i="17"/>
  <c r="C17" i="17" s="1"/>
  <c r="D15" i="17" l="1"/>
  <c r="E13" i="17"/>
  <c r="F11" i="17"/>
  <c r="D16" i="17"/>
  <c r="D17" i="17" s="1"/>
  <c r="F10" i="17"/>
  <c r="F14" i="17" s="1"/>
  <c r="E14" i="17"/>
  <c r="F13" i="17" l="1"/>
  <c r="F15" i="17" s="1"/>
  <c r="F16" i="17"/>
  <c r="F17" i="17" s="1"/>
  <c r="E15" i="17"/>
  <c r="E16" i="17" l="1"/>
  <c r="E17" i="17" s="1"/>
  <c r="B19" i="17" s="1"/>
  <c r="B11" i="1" l="1"/>
  <c r="B10" i="1"/>
  <c r="C10" i="1" s="1"/>
  <c r="B12" i="1"/>
  <c r="C11" i="1"/>
  <c r="C13" i="1" l="1"/>
  <c r="B14" i="1"/>
  <c r="D11" i="1"/>
  <c r="E11" i="1" s="1"/>
  <c r="F11" i="1" s="1"/>
  <c r="B13" i="1"/>
  <c r="B15" i="1" s="1"/>
  <c r="C12" i="1"/>
  <c r="D12" i="1" s="1"/>
  <c r="E12" i="1" s="1"/>
  <c r="F12" i="1" s="1"/>
  <c r="D10" i="1"/>
  <c r="C14" i="1" l="1"/>
  <c r="C15" i="1" s="1"/>
  <c r="D14" i="1"/>
  <c r="E10" i="1"/>
  <c r="D13" i="1"/>
  <c r="D15" i="1" s="1"/>
  <c r="B16" i="1"/>
  <c r="B17" i="1" s="1"/>
  <c r="D16" i="1" l="1"/>
  <c r="D17" i="1" s="1"/>
  <c r="E14" i="1"/>
  <c r="F10" i="1"/>
  <c r="E13" i="1"/>
  <c r="C16" i="1"/>
  <c r="C17" i="1" s="1"/>
  <c r="F14" i="1" l="1"/>
  <c r="F13" i="1"/>
  <c r="F15" i="1" s="1"/>
  <c r="E15" i="1"/>
  <c r="E16" i="1" l="1"/>
  <c r="E17" i="1" s="1"/>
  <c r="F16" i="1"/>
  <c r="F17" i="1" s="1"/>
  <c r="B19" i="1" l="1"/>
</calcChain>
</file>

<file path=xl/sharedStrings.xml><?xml version="1.0" encoding="utf-8"?>
<sst xmlns="http://schemas.openxmlformats.org/spreadsheetml/2006/main" count="125" uniqueCount="61">
  <si>
    <t>Year</t>
  </si>
  <si>
    <t>Year1sales</t>
  </si>
  <si>
    <t>Sales growth</t>
  </si>
  <si>
    <t>Year1price</t>
  </si>
  <si>
    <t>Year1cost</t>
  </si>
  <si>
    <t>intrate</t>
  </si>
  <si>
    <t>NPV</t>
  </si>
  <si>
    <t>Unit Sales</t>
  </si>
  <si>
    <t>Revenues</t>
  </si>
  <si>
    <t>Costs</t>
  </si>
  <si>
    <t>Tax</t>
  </si>
  <si>
    <t>Aftertax Profits</t>
  </si>
  <si>
    <t>costgrowth</t>
  </si>
  <si>
    <t>pricegrowth</t>
  </si>
  <si>
    <t>taxrate</t>
  </si>
  <si>
    <t>unit price</t>
  </si>
  <si>
    <t>unit cost</t>
  </si>
  <si>
    <t>Before Tax Profits</t>
  </si>
  <si>
    <t>Sales_growth</t>
  </si>
  <si>
    <t>$B$19</t>
  </si>
  <si>
    <t>$B$17</t>
  </si>
  <si>
    <t>$C$17</t>
  </si>
  <si>
    <t>$D$17</t>
  </si>
  <si>
    <t>$E$17</t>
  </si>
  <si>
    <t>$F$17</t>
  </si>
  <si>
    <t>Worst</t>
  </si>
  <si>
    <t>Most Likely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</si>
  <si>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</si>
  <si>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</si>
  <si>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</si>
  <si>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</si>
  <si>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</si>
  <si>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</si>
  <si>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</si>
  <si>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Created by Tech. Services on 1/23/2003</t>
  </si>
  <si>
    <t>Best</t>
  </si>
  <si>
    <t>High Price</t>
  </si>
  <si>
    <t>Created by Tech Services on 8/17/2003
Modified by Tech Services on 8/17/2003</t>
  </si>
  <si>
    <t>High Price and High cost</t>
  </si>
  <si>
    <t>Medium cost and medium price</t>
  </si>
  <si>
    <t>Low cost and low price</t>
  </si>
  <si>
    <t>Created by Tech Services on 8/17/2003</t>
  </si>
  <si>
    <t>price</t>
  </si>
  <si>
    <t>unit_cost</t>
  </si>
  <si>
    <t>fixed_cost</t>
  </si>
  <si>
    <t>profit</t>
  </si>
  <si>
    <t>demand</t>
  </si>
  <si>
    <t>fixed cost</t>
  </si>
  <si>
    <t>revenue</t>
  </si>
  <si>
    <t>variable cost</t>
  </si>
  <si>
    <t>Lowest payment</t>
  </si>
  <si>
    <t>Most likely payment</t>
  </si>
  <si>
    <t>Highest payment</t>
  </si>
  <si>
    <t>Amt_Borrowed</t>
  </si>
  <si>
    <t>Number_of_Months</t>
  </si>
  <si>
    <t>Annual_int_rate</t>
  </si>
  <si>
    <t>$D$5</t>
  </si>
  <si>
    <t>Amt Borrowed</t>
  </si>
  <si>
    <t>Number of Months</t>
  </si>
  <si>
    <t>Annual int rate</t>
  </si>
  <si>
    <t>Monthly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</si>
</sst>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9"/>
      <color indexed="9"/>
      <name val="Arial"/>
      <family val="2"/>
    </font>
    <font>
      <sz val="8"/>
      <name val="Arial"/>
      <family val="2"/>
    </font>
    <font>
      <b/>
      <sz val="11"/>
      <color indexed="9"/>
      <name val="Arial"/>
      <family val="2"/>
    </font>
    <font>
      <b/>
      <sz val="10"/>
      <color indexed="8"/>
      <name val="Arial"/>
      <family val="2"/>
    </font>
    <font>
      <b/>
      <sz val="10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0" fontId="0" fillId="0" borderId="0" xfId="0" applyFill="1" applyBorder="1" applyAlignment="1"/>
    <xf numFmtId="44" fontId="0" fillId="0" borderId="0" xfId="0" applyNumberFormat="1" applyFill="1" applyBorder="1" applyAlignment="1"/>
    <xf numFmtId="0" fontId="0" fillId="0" borderId="1" xfId="0" applyFill="1" applyBorder="1" applyAlignment="1"/>
    <xf numFmtId="0" fontId="3" fillId="2" borderId="2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right"/>
    </xf>
    <xf numFmtId="0" fontId="0" fillId="3" borderId="0" xfId="0" applyFill="1" applyBorder="1" applyAlignment="1"/>
    <xf numFmtId="44" fontId="0" fillId="3" borderId="0" xfId="0" applyNumberFormat="1" applyFill="1" applyBorder="1" applyAlignment="1"/>
    <xf numFmtId="0" fontId="4" fillId="0" borderId="0" xfId="0" applyFont="1" applyFill="1" applyBorder="1" applyAlignment="1">
      <alignment vertical="top" wrapText="1"/>
    </xf>
    <xf numFmtId="8" fontId="0" fillId="0" borderId="4" xfId="0" applyNumberFormat="1" applyFill="1" applyBorder="1" applyAlignment="1"/>
    <xf numFmtId="0" fontId="5" fillId="2" borderId="3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6" fillId="4" borderId="4" xfId="0" applyFont="1" applyFill="1" applyBorder="1" applyAlignment="1">
      <alignment horizontal="left"/>
    </xf>
    <xf numFmtId="0" fontId="1" fillId="0" borderId="0" xfId="2"/>
    <xf numFmtId="0" fontId="5" fillId="2" borderId="2" xfId="2" applyFont="1" applyFill="1" applyBorder="1" applyAlignment="1">
      <alignment horizontal="left"/>
    </xf>
    <xf numFmtId="0" fontId="3" fillId="2" borderId="2" xfId="2" applyFont="1" applyFill="1" applyBorder="1" applyAlignment="1">
      <alignment horizontal="right"/>
    </xf>
    <xf numFmtId="0" fontId="5" fillId="2" borderId="3" xfId="2" applyFont="1" applyFill="1" applyBorder="1" applyAlignment="1">
      <alignment horizontal="left"/>
    </xf>
    <xf numFmtId="0" fontId="3" fillId="2" borderId="3" xfId="2" applyFont="1" applyFill="1" applyBorder="1" applyAlignment="1">
      <alignment horizontal="right"/>
    </xf>
    <xf numFmtId="0" fontId="6" fillId="4" borderId="0" xfId="2" applyFont="1" applyFill="1" applyAlignment="1">
      <alignment horizontal="left"/>
    </xf>
    <xf numFmtId="0" fontId="2" fillId="0" borderId="0" xfId="2" applyFont="1" applyAlignment="1">
      <alignment vertical="top" wrapText="1"/>
    </xf>
    <xf numFmtId="0" fontId="7" fillId="4" borderId="1" xfId="2" applyFont="1" applyFill="1" applyBorder="1" applyAlignment="1">
      <alignment horizontal="left"/>
    </xf>
    <xf numFmtId="0" fontId="1" fillId="0" borderId="1" xfId="2" applyBorder="1"/>
    <xf numFmtId="0" fontId="1" fillId="3" borderId="0" xfId="2" applyFill="1"/>
    <xf numFmtId="44" fontId="1" fillId="0" borderId="0" xfId="2" applyNumberFormat="1"/>
    <xf numFmtId="44" fontId="1" fillId="3" borderId="0" xfId="2" applyNumberFormat="1" applyFill="1"/>
    <xf numFmtId="0" fontId="6" fillId="4" borderId="4" xfId="2" applyFont="1" applyFill="1" applyBorder="1" applyAlignment="1">
      <alignment horizontal="left"/>
    </xf>
    <xf numFmtId="8" fontId="1" fillId="0" borderId="4" xfId="2" applyNumberFormat="1" applyBorder="1"/>
    <xf numFmtId="8" fontId="1" fillId="0" borderId="0" xfId="2" applyNumberFormat="1"/>
    <xf numFmtId="44" fontId="1" fillId="0" borderId="4" xfId="2" applyNumberFormat="1" applyBorder="1"/>
    <xf numFmtId="9" fontId="1" fillId="0" borderId="0" xfId="2" applyNumberFormat="1"/>
    <xf numFmtId="9" fontId="1" fillId="3" borderId="0" xfId="2" applyNumberFormat="1" applyFill="1"/>
    <xf numFmtId="9" fontId="0" fillId="0" borderId="0" xfId="3" applyFont="1"/>
  </cellXfs>
  <cellStyles count="4">
    <cellStyle name="Currency" xfId="1" builtinId="4"/>
    <cellStyle name="Normal" xfId="0" builtinId="0"/>
    <cellStyle name="Normal 2" xfId="2" xr:uid="{CF9D468F-C5FA-4612-9144-CFD0F2443522}"/>
    <cellStyle name="Percent 2" xfId="3" xr:uid="{AF8AA8BF-9440-4BB2-8648-D0AF9D56F97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lskills/Folder%2019/S19_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xlskills/Folder%2019/S19_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xlskills/Folder%2019/S19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9_4-1"/>
      <sheetName val="S19_4-2"/>
    </sheetNames>
    <sheetDataSet>
      <sheetData sheetId="0" refreshError="1"/>
      <sheetData sheetId="1">
        <row r="2">
          <cell r="D2">
            <v>400000</v>
          </cell>
        </row>
        <row r="3">
          <cell r="D3">
            <v>180</v>
          </cell>
        </row>
        <row r="4">
          <cell r="D4">
            <v>0.06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9_2-1"/>
      <sheetName val="S19_2-2"/>
    </sheetNames>
    <sheetDataSet>
      <sheetData sheetId="0" refreshError="1"/>
      <sheetData sheetId="1">
        <row r="1">
          <cell r="C1">
            <v>0.4</v>
          </cell>
        </row>
        <row r="2">
          <cell r="C2">
            <v>12000</v>
          </cell>
        </row>
        <row r="3">
          <cell r="C3">
            <v>0.05</v>
          </cell>
        </row>
        <row r="4">
          <cell r="C4">
            <v>7.5</v>
          </cell>
        </row>
        <row r="5">
          <cell r="C5">
            <v>6</v>
          </cell>
        </row>
        <row r="6">
          <cell r="C6">
            <v>0.15</v>
          </cell>
        </row>
        <row r="7">
          <cell r="C7">
            <v>0.05</v>
          </cell>
        </row>
        <row r="8">
          <cell r="C8">
            <v>0.03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9_3-1"/>
      <sheetName val="S19_3-2"/>
    </sheetNames>
    <sheetDataSet>
      <sheetData sheetId="0" refreshError="1"/>
      <sheetData sheetId="1">
        <row r="1">
          <cell r="D1">
            <v>4</v>
          </cell>
        </row>
        <row r="2">
          <cell r="D2">
            <v>29000</v>
          </cell>
        </row>
        <row r="3">
          <cell r="D3">
            <v>0.45</v>
          </cell>
        </row>
        <row r="4">
          <cell r="D4">
            <v>45000</v>
          </cell>
        </row>
        <row r="5">
          <cell r="D5">
            <v>116000</v>
          </cell>
        </row>
        <row r="6">
          <cell r="D6">
            <v>13050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/>
  </sheetPr>
  <dimension ref="B1:F18"/>
  <sheetViews>
    <sheetView showGridLines="0" workbookViewId="0"/>
  </sheetViews>
  <sheetFormatPr defaultRowHeight="12.75" outlineLevelRow="1" outlineLevelCol="1" x14ac:dyDescent="0.2"/>
  <cols>
    <col min="3" max="3" width="13.42578125" bestFit="1" customWidth="1"/>
    <col min="4" max="6" width="13.28515625" bestFit="1" customWidth="1" outlineLevel="1"/>
  </cols>
  <sheetData>
    <row r="1" spans="2:6" ht="13.5" thickBot="1" x14ac:dyDescent="0.25"/>
    <row r="2" spans="2:6" ht="15" x14ac:dyDescent="0.25">
      <c r="B2" s="14" t="s">
        <v>27</v>
      </c>
      <c r="C2" s="14"/>
      <c r="D2" s="7"/>
      <c r="E2" s="7"/>
      <c r="F2" s="7"/>
    </row>
    <row r="3" spans="2:6" ht="15" collapsed="1" x14ac:dyDescent="0.25">
      <c r="B3" s="13"/>
      <c r="C3" s="13"/>
      <c r="D3" s="8" t="s">
        <v>29</v>
      </c>
      <c r="E3" s="8" t="s">
        <v>26</v>
      </c>
      <c r="F3" s="8" t="s">
        <v>25</v>
      </c>
    </row>
    <row r="4" spans="2:6" ht="33.75" hidden="1" outlineLevel="1" x14ac:dyDescent="0.2">
      <c r="B4" s="15"/>
      <c r="C4" s="15"/>
      <c r="D4" s="4"/>
      <c r="E4" s="11" t="s">
        <v>34</v>
      </c>
      <c r="F4" s="11" t="s">
        <v>34</v>
      </c>
    </row>
    <row r="5" spans="2:6" x14ac:dyDescent="0.2">
      <c r="B5" s="16" t="s">
        <v>28</v>
      </c>
      <c r="C5" s="16"/>
      <c r="D5" s="6"/>
      <c r="E5" s="6"/>
      <c r="F5" s="6"/>
    </row>
    <row r="6" spans="2:6" outlineLevel="1" x14ac:dyDescent="0.2">
      <c r="B6" s="15"/>
      <c r="C6" s="15" t="s">
        <v>1</v>
      </c>
      <c r="D6" s="4">
        <v>12000</v>
      </c>
      <c r="E6" s="9">
        <v>10000</v>
      </c>
      <c r="F6" s="9">
        <v>5000</v>
      </c>
    </row>
    <row r="7" spans="2:6" outlineLevel="1" x14ac:dyDescent="0.2">
      <c r="B7" s="15"/>
      <c r="C7" s="15" t="s">
        <v>18</v>
      </c>
      <c r="D7" s="4">
        <v>0.05</v>
      </c>
      <c r="E7" s="9">
        <v>0.1</v>
      </c>
      <c r="F7" s="9">
        <v>0.02</v>
      </c>
    </row>
    <row r="8" spans="2:6" outlineLevel="1" x14ac:dyDescent="0.2">
      <c r="B8" s="15"/>
      <c r="C8" s="15" t="s">
        <v>3</v>
      </c>
      <c r="D8" s="5">
        <v>7.5</v>
      </c>
      <c r="E8" s="10">
        <v>7.5</v>
      </c>
      <c r="F8" s="10">
        <v>5</v>
      </c>
    </row>
    <row r="9" spans="2:6" x14ac:dyDescent="0.2">
      <c r="B9" s="16" t="s">
        <v>30</v>
      </c>
      <c r="C9" s="16"/>
      <c r="D9" s="6"/>
      <c r="E9" s="6"/>
      <c r="F9" s="6"/>
    </row>
    <row r="10" spans="2:6" outlineLevel="1" x14ac:dyDescent="0.2">
      <c r="B10" s="15"/>
      <c r="C10" s="15" t="s">
        <v>20</v>
      </c>
      <c r="D10" s="5">
        <v>10800</v>
      </c>
      <c r="E10" s="5">
        <v>9000</v>
      </c>
      <c r="F10" s="5">
        <v>-3000</v>
      </c>
    </row>
    <row r="11" spans="2:6" outlineLevel="1" x14ac:dyDescent="0.2">
      <c r="B11" s="15"/>
      <c r="C11" s="15" t="s">
        <v>21</v>
      </c>
      <c r="D11" s="5">
        <v>10773</v>
      </c>
      <c r="E11" s="5">
        <v>9404.9999999999909</v>
      </c>
      <c r="F11" s="5">
        <v>-3519</v>
      </c>
    </row>
    <row r="12" spans="2:6" outlineLevel="1" x14ac:dyDescent="0.2">
      <c r="B12" s="15"/>
      <c r="C12" s="15" t="s">
        <v>22</v>
      </c>
      <c r="D12" s="5">
        <v>10650.8115</v>
      </c>
      <c r="E12" s="5">
        <v>9741.1049999999905</v>
      </c>
      <c r="F12" s="5">
        <v>-4090.3326000000002</v>
      </c>
    </row>
    <row r="13" spans="2:6" outlineLevel="1" x14ac:dyDescent="0.2">
      <c r="B13" s="15"/>
      <c r="C13" s="15" t="s">
        <v>23</v>
      </c>
      <c r="D13" s="5">
        <v>10416.145367249999</v>
      </c>
      <c r="E13" s="5">
        <v>9980.1241649999902</v>
      </c>
      <c r="F13" s="5">
        <v>-4718.4968847600003</v>
      </c>
    </row>
    <row r="14" spans="2:6" outlineLevel="1" x14ac:dyDescent="0.2">
      <c r="B14" s="15"/>
      <c r="C14" s="15" t="s">
        <v>24</v>
      </c>
      <c r="D14" s="5">
        <v>10049.326449505899</v>
      </c>
      <c r="E14" s="5">
        <v>10087.167969945</v>
      </c>
      <c r="F14" s="5">
        <v>-5408.3510176480604</v>
      </c>
    </row>
    <row r="15" spans="2:6" ht="13.5" outlineLevel="1" thickBot="1" x14ac:dyDescent="0.25">
      <c r="B15" s="17"/>
      <c r="C15" s="17" t="s">
        <v>19</v>
      </c>
      <c r="D15" s="12">
        <v>35492.077761843699</v>
      </c>
      <c r="E15" s="12">
        <v>32063.826429235301</v>
      </c>
      <c r="F15" s="12">
        <v>-13345.7475084206</v>
      </c>
    </row>
    <row r="16" spans="2:6" x14ac:dyDescent="0.2">
      <c r="B16" t="s">
        <v>31</v>
      </c>
    </row>
    <row r="17" spans="2:2" x14ac:dyDescent="0.2">
      <c r="B17" t="s">
        <v>32</v>
      </c>
    </row>
    <row r="18" spans="2:2" x14ac:dyDescent="0.2">
      <c r="B18" t="s">
        <v>33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9"/>
  <sheetViews>
    <sheetView workbookViewId="0">
      <selection activeCell="D12" sqref="D12"/>
    </sheetView>
  </sheetViews>
  <sheetFormatPr defaultRowHeight="12.75" x14ac:dyDescent="0.2"/>
  <cols>
    <col min="1" max="1" width="16" customWidth="1"/>
    <col min="2" max="2" width="12.42578125" customWidth="1"/>
    <col min="3" max="3" width="14" customWidth="1"/>
    <col min="4" max="4" width="12.28515625" customWidth="1"/>
    <col min="5" max="6" width="13.140625" customWidth="1"/>
  </cols>
  <sheetData>
    <row r="1" spans="1:6" x14ac:dyDescent="0.2">
      <c r="B1" t="s">
        <v>14</v>
      </c>
      <c r="C1">
        <v>0.4</v>
      </c>
    </row>
    <row r="2" spans="1:6" x14ac:dyDescent="0.2">
      <c r="B2" t="s">
        <v>1</v>
      </c>
      <c r="C2">
        <v>12000</v>
      </c>
    </row>
    <row r="3" spans="1:6" x14ac:dyDescent="0.2">
      <c r="B3" t="s">
        <v>2</v>
      </c>
      <c r="C3">
        <v>0.05</v>
      </c>
    </row>
    <row r="4" spans="1:6" x14ac:dyDescent="0.2">
      <c r="B4" t="s">
        <v>3</v>
      </c>
      <c r="C4" s="1">
        <v>7.5</v>
      </c>
    </row>
    <row r="5" spans="1:6" x14ac:dyDescent="0.2">
      <c r="B5" t="s">
        <v>4</v>
      </c>
      <c r="C5" s="1">
        <v>6</v>
      </c>
    </row>
    <row r="6" spans="1:6" x14ac:dyDescent="0.2">
      <c r="B6" t="s">
        <v>5</v>
      </c>
      <c r="C6">
        <v>0.15</v>
      </c>
    </row>
    <row r="7" spans="1:6" x14ac:dyDescent="0.2">
      <c r="B7" t="s">
        <v>12</v>
      </c>
      <c r="C7">
        <v>0.05</v>
      </c>
    </row>
    <row r="8" spans="1:6" x14ac:dyDescent="0.2">
      <c r="B8" t="s">
        <v>13</v>
      </c>
      <c r="C8">
        <v>0.03</v>
      </c>
    </row>
    <row r="9" spans="1:6" x14ac:dyDescent="0.2">
      <c r="A9" t="s">
        <v>0</v>
      </c>
      <c r="B9">
        <v>1</v>
      </c>
      <c r="C9">
        <v>2</v>
      </c>
      <c r="D9">
        <v>3</v>
      </c>
      <c r="E9">
        <v>4</v>
      </c>
      <c r="F9">
        <v>5</v>
      </c>
    </row>
    <row r="10" spans="1:6" x14ac:dyDescent="0.2">
      <c r="A10" t="s">
        <v>7</v>
      </c>
      <c r="B10">
        <f>Year1sales</f>
        <v>12000</v>
      </c>
      <c r="C10">
        <f>B10*(1+Sales_growth)</f>
        <v>12600</v>
      </c>
      <c r="D10">
        <f>C10*(1+Sales_growth)</f>
        <v>13230</v>
      </c>
      <c r="E10">
        <f>D10*(1+Sales_growth)</f>
        <v>13891.5</v>
      </c>
      <c r="F10">
        <f>E10*(1+Sales_growth)</f>
        <v>14586.075000000001</v>
      </c>
    </row>
    <row r="11" spans="1:6" x14ac:dyDescent="0.2">
      <c r="A11" t="s">
        <v>15</v>
      </c>
      <c r="B11" s="1">
        <f>Year1price</f>
        <v>7.5</v>
      </c>
      <c r="C11" s="1">
        <f>B11*(1+pricegrowth)</f>
        <v>7.7250000000000005</v>
      </c>
      <c r="D11" s="1">
        <f>C11*(1+pricegrowth)</f>
        <v>7.9567500000000004</v>
      </c>
      <c r="E11" s="1">
        <f>D11*(1+pricegrowth)</f>
        <v>8.1954525</v>
      </c>
      <c r="F11" s="1">
        <f>E11*(1+pricegrowth)</f>
        <v>8.4413160749999996</v>
      </c>
    </row>
    <row r="12" spans="1:6" x14ac:dyDescent="0.2">
      <c r="A12" t="s">
        <v>16</v>
      </c>
      <c r="B12" s="1">
        <f>Year1cost</f>
        <v>6</v>
      </c>
      <c r="C12" s="1">
        <f>B12*(1+costgrowth)</f>
        <v>6.3000000000000007</v>
      </c>
      <c r="D12" s="1">
        <f>C12*(1+costgrowth)</f>
        <v>6.6150000000000011</v>
      </c>
      <c r="E12" s="1">
        <f>D12*(1+costgrowth)</f>
        <v>6.9457500000000012</v>
      </c>
      <c r="F12" s="1">
        <f>E12*(1+costgrowth)</f>
        <v>7.2930375000000014</v>
      </c>
    </row>
    <row r="13" spans="1:6" x14ac:dyDescent="0.2">
      <c r="A13" t="s">
        <v>8</v>
      </c>
      <c r="B13" s="2">
        <f>B11*B10</f>
        <v>90000</v>
      </c>
      <c r="C13" s="2">
        <f>C11*C10</f>
        <v>97335</v>
      </c>
      <c r="D13" s="2">
        <f>D11*D10</f>
        <v>105267.80250000001</v>
      </c>
      <c r="E13" s="2">
        <f>E11*E10</f>
        <v>113847.12840375</v>
      </c>
      <c r="F13" s="2">
        <f>F11*F10</f>
        <v>123125.66936865562</v>
      </c>
    </row>
    <row r="14" spans="1:6" x14ac:dyDescent="0.2">
      <c r="A14" t="s">
        <v>9</v>
      </c>
      <c r="B14" s="2">
        <f>B10*B12</f>
        <v>72000</v>
      </c>
      <c r="C14" s="2">
        <f>C10*C12</f>
        <v>79380.000000000015</v>
      </c>
      <c r="D14" s="2">
        <f>D10*D12</f>
        <v>87516.450000000012</v>
      </c>
      <c r="E14" s="2">
        <f>E10*E12</f>
        <v>96486.886125000019</v>
      </c>
      <c r="F14" s="2">
        <f>F10*F12</f>
        <v>106376.79195281252</v>
      </c>
    </row>
    <row r="15" spans="1:6" x14ac:dyDescent="0.2">
      <c r="A15" t="s">
        <v>17</v>
      </c>
      <c r="B15" s="2">
        <f>B13-B14</f>
        <v>18000</v>
      </c>
      <c r="C15" s="2">
        <f>C13-C14</f>
        <v>17954.999999999985</v>
      </c>
      <c r="D15" s="2">
        <f>D13-D14</f>
        <v>17751.352499999994</v>
      </c>
      <c r="E15" s="2">
        <f>E13-E14</f>
        <v>17360.242278749982</v>
      </c>
      <c r="F15" s="2">
        <f>F13-F14</f>
        <v>16748.877415843104</v>
      </c>
    </row>
    <row r="16" spans="1:6" x14ac:dyDescent="0.2">
      <c r="A16" t="s">
        <v>10</v>
      </c>
      <c r="B16" s="2">
        <f>taxrate*B15</f>
        <v>7200</v>
      </c>
      <c r="C16" s="2">
        <f>taxrate*C15</f>
        <v>7181.9999999999945</v>
      </c>
      <c r="D16" s="2">
        <f>taxrate*D15</f>
        <v>7100.5409999999974</v>
      </c>
      <c r="E16" s="2">
        <f>taxrate*E15</f>
        <v>6944.0969114999934</v>
      </c>
      <c r="F16" s="2">
        <f>taxrate*F15</f>
        <v>6699.5509663372422</v>
      </c>
    </row>
    <row r="17" spans="1:6" x14ac:dyDescent="0.2">
      <c r="A17" t="s">
        <v>11</v>
      </c>
      <c r="B17" s="2">
        <f>B15-B16</f>
        <v>10800</v>
      </c>
      <c r="C17" s="2">
        <f>C15-C16</f>
        <v>10772.999999999991</v>
      </c>
      <c r="D17" s="2">
        <f>D15-D16</f>
        <v>10650.811499999996</v>
      </c>
      <c r="E17" s="2">
        <f>E15-E16</f>
        <v>10416.145367249988</v>
      </c>
      <c r="F17" s="2">
        <f>F15-F16</f>
        <v>10049.326449505861</v>
      </c>
    </row>
    <row r="19" spans="1:6" x14ac:dyDescent="0.2">
      <c r="A19" t="s">
        <v>6</v>
      </c>
      <c r="B19" s="3">
        <f>NPV(intrate,B17:F17)</f>
        <v>35492.07776184375</v>
      </c>
    </row>
  </sheetData>
  <scenarios current="0" show="0" sqref="B17:F17 B19">
    <scenario name="Most Likely" locked="1" count="3" user="Tech. Services" comment="Created by Tech. Services on 1/23/2003">
      <inputCells r="C2" val="10000"/>
      <inputCells r="C3" val="0.1"/>
      <inputCells r="C4" val="7.5" numFmtId="44"/>
    </scenario>
    <scenario name="Worst" locked="1" count="3" user="Tech. Services" comment="Created by Tech. Services on 1/23/2003">
      <inputCells r="C2" val="5000"/>
      <inputCells r="C3" val="0.02"/>
      <inputCells r="C4" val="5" numFmtId="44"/>
    </scenario>
  </scenario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FA449-0450-42F0-86CF-A5550605C3E0}">
  <sheetPr codeName="Sheet3">
    <outlinePr summaryBelow="0"/>
  </sheetPr>
  <dimension ref="B1:H18"/>
  <sheetViews>
    <sheetView showGridLines="0" workbookViewId="0">
      <selection activeCell="A6" sqref="A6"/>
    </sheetView>
  </sheetViews>
  <sheetFormatPr defaultRowHeight="12.75" outlineLevelRow="1" outlineLevelCol="1" x14ac:dyDescent="0.2"/>
  <cols>
    <col min="1" max="2" width="9.140625" style="18"/>
    <col min="3" max="3" width="13.42578125" style="18" bestFit="1" customWidth="1"/>
    <col min="4" max="8" width="13.28515625" style="18" bestFit="1" customWidth="1" outlineLevel="1"/>
    <col min="9" max="16384" width="9.140625" style="18"/>
  </cols>
  <sheetData>
    <row r="1" spans="2:8" ht="13.5" thickBot="1" x14ac:dyDescent="0.25"/>
    <row r="2" spans="2:8" ht="15" x14ac:dyDescent="0.25">
      <c r="B2" s="19" t="s">
        <v>27</v>
      </c>
      <c r="C2" s="19"/>
      <c r="D2" s="20"/>
      <c r="E2" s="20"/>
      <c r="F2" s="20"/>
      <c r="G2" s="20"/>
      <c r="H2" s="20"/>
    </row>
    <row r="3" spans="2:8" ht="15" collapsed="1" x14ac:dyDescent="0.25">
      <c r="B3" s="21"/>
      <c r="C3" s="21"/>
      <c r="D3" s="22" t="s">
        <v>29</v>
      </c>
      <c r="E3" s="22" t="s">
        <v>35</v>
      </c>
      <c r="F3" s="22" t="s">
        <v>26</v>
      </c>
      <c r="G3" s="22" t="s">
        <v>25</v>
      </c>
      <c r="H3" s="22" t="s">
        <v>36</v>
      </c>
    </row>
    <row r="4" spans="2:8" ht="67.5" hidden="1" outlineLevel="1" x14ac:dyDescent="0.2">
      <c r="B4" s="23"/>
      <c r="C4" s="23"/>
      <c r="E4" s="24" t="s">
        <v>34</v>
      </c>
      <c r="F4" s="24" t="s">
        <v>34</v>
      </c>
      <c r="G4" s="24" t="s">
        <v>34</v>
      </c>
      <c r="H4" s="24" t="s">
        <v>37</v>
      </c>
    </row>
    <row r="5" spans="2:8" x14ac:dyDescent="0.2">
      <c r="B5" s="25" t="s">
        <v>28</v>
      </c>
      <c r="C5" s="25"/>
      <c r="D5" s="26"/>
      <c r="E5" s="26"/>
      <c r="F5" s="26"/>
      <c r="G5" s="26"/>
      <c r="H5" s="26"/>
    </row>
    <row r="6" spans="2:8" outlineLevel="1" x14ac:dyDescent="0.2">
      <c r="B6" s="23"/>
      <c r="C6" s="23" t="s">
        <v>1</v>
      </c>
      <c r="D6" s="18">
        <v>12000</v>
      </c>
      <c r="E6" s="27">
        <v>20000</v>
      </c>
      <c r="F6" s="27">
        <v>10000</v>
      </c>
      <c r="G6" s="27">
        <v>5000</v>
      </c>
      <c r="H6" s="27">
        <v>10000</v>
      </c>
    </row>
    <row r="7" spans="2:8" outlineLevel="1" x14ac:dyDescent="0.2">
      <c r="B7" s="23"/>
      <c r="C7" s="23" t="s">
        <v>18</v>
      </c>
      <c r="D7" s="18">
        <v>0.05</v>
      </c>
      <c r="E7" s="27">
        <v>0.2</v>
      </c>
      <c r="F7" s="27">
        <v>0.1</v>
      </c>
      <c r="G7" s="27">
        <v>0.02</v>
      </c>
      <c r="H7" s="27">
        <v>0.1</v>
      </c>
    </row>
    <row r="8" spans="2:8" outlineLevel="1" x14ac:dyDescent="0.2">
      <c r="B8" s="23"/>
      <c r="C8" s="23" t="s">
        <v>3</v>
      </c>
      <c r="D8" s="28">
        <v>7.5</v>
      </c>
      <c r="E8" s="29">
        <v>10</v>
      </c>
      <c r="F8" s="29">
        <v>7.5</v>
      </c>
      <c r="G8" s="29">
        <v>5</v>
      </c>
      <c r="H8" s="29">
        <v>15</v>
      </c>
    </row>
    <row r="9" spans="2:8" x14ac:dyDescent="0.2">
      <c r="B9" s="25" t="s">
        <v>30</v>
      </c>
      <c r="C9" s="25"/>
      <c r="D9" s="26"/>
      <c r="E9" s="26"/>
      <c r="F9" s="26"/>
      <c r="G9" s="26"/>
      <c r="H9" s="26"/>
    </row>
    <row r="10" spans="2:8" outlineLevel="1" x14ac:dyDescent="0.2">
      <c r="B10" s="23"/>
      <c r="C10" s="23" t="s">
        <v>20</v>
      </c>
      <c r="D10" s="28">
        <v>10800</v>
      </c>
      <c r="E10" s="28">
        <v>48000</v>
      </c>
      <c r="F10" s="28">
        <v>9000</v>
      </c>
      <c r="G10" s="28">
        <v>-3000</v>
      </c>
      <c r="H10" s="28">
        <v>54000</v>
      </c>
    </row>
    <row r="11" spans="2:8" outlineLevel="1" x14ac:dyDescent="0.2">
      <c r="B11" s="23"/>
      <c r="C11" s="23" t="s">
        <v>21</v>
      </c>
      <c r="D11" s="28">
        <v>10773</v>
      </c>
      <c r="E11" s="28">
        <v>57600</v>
      </c>
      <c r="F11" s="28">
        <v>9404.9999999999909</v>
      </c>
      <c r="G11" s="28">
        <v>-3519</v>
      </c>
      <c r="H11" s="28">
        <v>60390</v>
      </c>
    </row>
    <row r="12" spans="2:8" outlineLevel="1" x14ac:dyDescent="0.2">
      <c r="B12" s="23"/>
      <c r="C12" s="23" t="s">
        <v>22</v>
      </c>
      <c r="D12" s="28">
        <v>10650.8115</v>
      </c>
      <c r="E12" s="28">
        <v>69016.320000000007</v>
      </c>
      <c r="F12" s="28">
        <v>9741.1049999999905</v>
      </c>
      <c r="G12" s="28">
        <v>-4090.3326000000002</v>
      </c>
      <c r="H12" s="28">
        <v>67507.11</v>
      </c>
    </row>
    <row r="13" spans="2:8" outlineLevel="1" x14ac:dyDescent="0.2">
      <c r="B13" s="23"/>
      <c r="C13" s="23" t="s">
        <v>23</v>
      </c>
      <c r="D13" s="28">
        <v>10416.145367249999</v>
      </c>
      <c r="E13" s="28">
        <v>82560.798720000006</v>
      </c>
      <c r="F13" s="28">
        <v>9980.1241649999902</v>
      </c>
      <c r="G13" s="28">
        <v>-4718.4968847600003</v>
      </c>
      <c r="H13" s="28">
        <v>75429.007830000002</v>
      </c>
    </row>
    <row r="14" spans="2:8" outlineLevel="1" x14ac:dyDescent="0.2">
      <c r="B14" s="23"/>
      <c r="C14" s="23" t="s">
        <v>24</v>
      </c>
      <c r="D14" s="28">
        <v>10049.326449505899</v>
      </c>
      <c r="E14" s="28">
        <v>98588.497489920002</v>
      </c>
      <c r="F14" s="28">
        <v>10087.167969945</v>
      </c>
      <c r="G14" s="28">
        <v>-5408.3510176480604</v>
      </c>
      <c r="H14" s="28">
        <v>84240.753162389999</v>
      </c>
    </row>
    <row r="15" spans="2:8" ht="13.5" outlineLevel="1" thickBot="1" x14ac:dyDescent="0.25">
      <c r="B15" s="30"/>
      <c r="C15" s="30" t="s">
        <v>19</v>
      </c>
      <c r="D15" s="31">
        <v>35492.077761843699</v>
      </c>
      <c r="E15" s="31">
        <v>226892.66832071301</v>
      </c>
      <c r="F15" s="31">
        <v>32063.826429235301</v>
      </c>
      <c r="G15" s="31">
        <v>-13345.7475084206</v>
      </c>
      <c r="H15" s="31">
        <v>222016.38111176601</v>
      </c>
    </row>
    <row r="16" spans="2:8" x14ac:dyDescent="0.2">
      <c r="B16" s="18" t="s">
        <v>31</v>
      </c>
    </row>
    <row r="17" spans="2:2" x14ac:dyDescent="0.2">
      <c r="B17" s="18" t="s">
        <v>32</v>
      </c>
    </row>
    <row r="18" spans="2:2" x14ac:dyDescent="0.2">
      <c r="B18" s="18" t="s">
        <v>33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502EC-830E-40EB-98D5-CF87829129E1}">
  <sheetPr codeName="Sheet4"/>
  <dimension ref="A1:F19"/>
  <sheetViews>
    <sheetView workbookViewId="0">
      <selection activeCell="D12" sqref="D12"/>
    </sheetView>
  </sheetViews>
  <sheetFormatPr defaultRowHeight="12.75" x14ac:dyDescent="0.2"/>
  <cols>
    <col min="1" max="1" width="16" style="18" customWidth="1"/>
    <col min="2" max="2" width="12.42578125" style="18" customWidth="1"/>
    <col min="3" max="3" width="14" style="18" customWidth="1"/>
    <col min="4" max="4" width="12.28515625" style="18" customWidth="1"/>
    <col min="5" max="6" width="13.140625" style="18" customWidth="1"/>
    <col min="7" max="16384" width="9.140625" style="18"/>
  </cols>
  <sheetData>
    <row r="1" spans="1:6" x14ac:dyDescent="0.2">
      <c r="B1" s="18" t="s">
        <v>14</v>
      </c>
      <c r="C1" s="18">
        <v>0.4</v>
      </c>
    </row>
    <row r="2" spans="1:6" x14ac:dyDescent="0.2">
      <c r="B2" s="18" t="s">
        <v>1</v>
      </c>
      <c r="C2" s="18">
        <v>12000</v>
      </c>
    </row>
    <row r="3" spans="1:6" x14ac:dyDescent="0.2">
      <c r="B3" s="18" t="s">
        <v>2</v>
      </c>
      <c r="C3" s="18">
        <v>0.05</v>
      </c>
    </row>
    <row r="4" spans="1:6" x14ac:dyDescent="0.2">
      <c r="B4" s="18" t="s">
        <v>3</v>
      </c>
      <c r="C4" s="1">
        <v>7.5</v>
      </c>
    </row>
    <row r="5" spans="1:6" x14ac:dyDescent="0.2">
      <c r="B5" s="18" t="s">
        <v>4</v>
      </c>
      <c r="C5" s="1">
        <v>6</v>
      </c>
    </row>
    <row r="6" spans="1:6" x14ac:dyDescent="0.2">
      <c r="B6" s="18" t="s">
        <v>5</v>
      </c>
      <c r="C6" s="18">
        <v>0.15</v>
      </c>
    </row>
    <row r="7" spans="1:6" x14ac:dyDescent="0.2">
      <c r="B7" s="18" t="s">
        <v>12</v>
      </c>
      <c r="C7" s="18">
        <v>0.05</v>
      </c>
    </row>
    <row r="8" spans="1:6" x14ac:dyDescent="0.2">
      <c r="B8" s="18" t="s">
        <v>13</v>
      </c>
      <c r="C8" s="18">
        <v>0.03</v>
      </c>
    </row>
    <row r="9" spans="1:6" x14ac:dyDescent="0.2">
      <c r="A9" s="18" t="s">
        <v>0</v>
      </c>
      <c r="B9" s="18">
        <v>1</v>
      </c>
      <c r="C9" s="18">
        <v>2</v>
      </c>
      <c r="D9" s="18">
        <v>3</v>
      </c>
      <c r="E9" s="18">
        <v>4</v>
      </c>
      <c r="F9" s="18">
        <v>5</v>
      </c>
    </row>
    <row r="10" spans="1:6" x14ac:dyDescent="0.2">
      <c r="A10" s="18" t="s">
        <v>7</v>
      </c>
      <c r="B10" s="18">
        <f>Year1sales</f>
        <v>12000</v>
      </c>
      <c r="C10" s="18">
        <f>B10*(1+Sales_growth)</f>
        <v>12600</v>
      </c>
      <c r="D10" s="18">
        <f>C10*(1+Sales_growth)</f>
        <v>13230</v>
      </c>
      <c r="E10" s="18">
        <f>D10*(1+Sales_growth)</f>
        <v>13891.5</v>
      </c>
      <c r="F10" s="18">
        <f>E10*(1+Sales_growth)</f>
        <v>14586.075000000001</v>
      </c>
    </row>
    <row r="11" spans="1:6" x14ac:dyDescent="0.2">
      <c r="A11" s="18" t="s">
        <v>15</v>
      </c>
      <c r="B11" s="1">
        <f>Year1price</f>
        <v>7.5</v>
      </c>
      <c r="C11" s="1">
        <f>B11*(1+pricegrowth)</f>
        <v>7.7250000000000005</v>
      </c>
      <c r="D11" s="1">
        <f>C11*(1+pricegrowth)</f>
        <v>7.9567500000000004</v>
      </c>
      <c r="E11" s="1">
        <f>D11*(1+pricegrowth)</f>
        <v>8.1954525</v>
      </c>
      <c r="F11" s="1">
        <f>E11*(1+pricegrowth)</f>
        <v>8.4413160749999996</v>
      </c>
    </row>
    <row r="12" spans="1:6" x14ac:dyDescent="0.2">
      <c r="A12" s="18" t="s">
        <v>16</v>
      </c>
      <c r="B12" s="1">
        <f>Year1cost</f>
        <v>6</v>
      </c>
      <c r="C12" s="1">
        <f>B12*(1+costgrowth)</f>
        <v>6.3000000000000007</v>
      </c>
      <c r="D12" s="1">
        <f>C12*(1+costgrowth)</f>
        <v>6.6150000000000011</v>
      </c>
      <c r="E12" s="1">
        <f>D12*(1+costgrowth)</f>
        <v>6.9457500000000012</v>
      </c>
      <c r="F12" s="1">
        <f>E12*(1+costgrowth)</f>
        <v>7.2930375000000014</v>
      </c>
    </row>
    <row r="13" spans="1:6" x14ac:dyDescent="0.2">
      <c r="A13" s="18" t="s">
        <v>8</v>
      </c>
      <c r="B13" s="28">
        <f>B11*B10</f>
        <v>90000</v>
      </c>
      <c r="C13" s="28">
        <f>C11*C10</f>
        <v>97335</v>
      </c>
      <c r="D13" s="28">
        <f>D11*D10</f>
        <v>105267.80250000001</v>
      </c>
      <c r="E13" s="28">
        <f>E11*E10</f>
        <v>113847.12840375</v>
      </c>
      <c r="F13" s="28">
        <f>F11*F10</f>
        <v>123125.66936865562</v>
      </c>
    </row>
    <row r="14" spans="1:6" x14ac:dyDescent="0.2">
      <c r="A14" s="18" t="s">
        <v>9</v>
      </c>
      <c r="B14" s="28">
        <f>B10*B12</f>
        <v>72000</v>
      </c>
      <c r="C14" s="28">
        <f>C10*C12</f>
        <v>79380.000000000015</v>
      </c>
      <c r="D14" s="28">
        <f>D10*D12</f>
        <v>87516.450000000012</v>
      </c>
      <c r="E14" s="28">
        <f>E10*E12</f>
        <v>96486.886125000019</v>
      </c>
      <c r="F14" s="28">
        <f>F10*F12</f>
        <v>106376.79195281252</v>
      </c>
    </row>
    <row r="15" spans="1:6" x14ac:dyDescent="0.2">
      <c r="A15" s="18" t="s">
        <v>17</v>
      </c>
      <c r="B15" s="28">
        <f>B13-B14</f>
        <v>18000</v>
      </c>
      <c r="C15" s="28">
        <f>C13-C14</f>
        <v>17954.999999999985</v>
      </c>
      <c r="D15" s="28">
        <f>D13-D14</f>
        <v>17751.352499999994</v>
      </c>
      <c r="E15" s="28">
        <f>E13-E14</f>
        <v>17360.242278749982</v>
      </c>
      <c r="F15" s="28">
        <f>F13-F14</f>
        <v>16748.877415843104</v>
      </c>
    </row>
    <row r="16" spans="1:6" x14ac:dyDescent="0.2">
      <c r="A16" s="18" t="s">
        <v>10</v>
      </c>
      <c r="B16" s="28">
        <f>taxrate*B15</f>
        <v>7200</v>
      </c>
      <c r="C16" s="28">
        <f>taxrate*C15</f>
        <v>7181.9999999999945</v>
      </c>
      <c r="D16" s="28">
        <f>taxrate*D15</f>
        <v>7100.5409999999974</v>
      </c>
      <c r="E16" s="28">
        <f>taxrate*E15</f>
        <v>6944.0969114999934</v>
      </c>
      <c r="F16" s="28">
        <f>taxrate*F15</f>
        <v>6699.5509663372422</v>
      </c>
    </row>
    <row r="17" spans="1:6" x14ac:dyDescent="0.2">
      <c r="A17" s="18" t="s">
        <v>11</v>
      </c>
      <c r="B17" s="28">
        <f>B15-B16</f>
        <v>10800</v>
      </c>
      <c r="C17" s="28">
        <f>C15-C16</f>
        <v>10772.999999999991</v>
      </c>
      <c r="D17" s="28">
        <f>D15-D16</f>
        <v>10650.811499999996</v>
      </c>
      <c r="E17" s="28">
        <f>E15-E16</f>
        <v>10416.145367249988</v>
      </c>
      <c r="F17" s="28">
        <f>F15-F16</f>
        <v>10049.326449505861</v>
      </c>
    </row>
    <row r="19" spans="1:6" x14ac:dyDescent="0.2">
      <c r="A19" s="18" t="s">
        <v>6</v>
      </c>
      <c r="B19" s="32">
        <f>NPV(intrate,B17:F17)</f>
        <v>35492.07776184375</v>
      </c>
    </row>
  </sheetData>
  <scenarios current="3" show="1" sqref="B17:F17 B19">
    <scenario name="Best" locked="1" count="3" user="Tech. Services" comment="Created by Tech. Services on 1/23/2003">
      <inputCells r="C2" val="20000"/>
      <inputCells r="C3" val="0.2"/>
      <inputCells r="C4" val="10" numFmtId="44"/>
    </scenario>
    <scenario name="Most Likely" locked="1" count="3" user="Tech. Services" comment="Created by Tech. Services on 1/23/2003">
      <inputCells r="C2" val="10000"/>
      <inputCells r="C3" val="0.1"/>
      <inputCells r="C4" val="7.5" numFmtId="44"/>
    </scenario>
    <scenario name="Worst" locked="1" count="3" user="Tech. Services" comment="Created by Tech. Services on 1/23/2003">
      <inputCells r="C2" val="5000"/>
      <inputCells r="C3" val="0.02"/>
      <inputCells r="C4" val="5" numFmtId="44"/>
    </scenario>
    <scenario name="High Price" locked="1" count="3" user="Tech Services" comment="Created by Tech Services on 8/17/2003_x000a_Modified by Tech Services on 8/17/2003">
      <inputCells r="C2" val="10000"/>
      <inputCells r="C3" val="0.1"/>
      <inputCells r="C4" val="15" numFmtId="44"/>
    </scenario>
  </scenario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1AE04-4D61-48B7-BA58-A7EA6ABA4C0F}">
  <sheetPr codeName="Sheet5">
    <outlinePr summaryBelow="0"/>
  </sheetPr>
  <dimension ref="B1:G13"/>
  <sheetViews>
    <sheetView showGridLines="0" workbookViewId="0">
      <selection activeCell="D16" sqref="D16"/>
    </sheetView>
  </sheetViews>
  <sheetFormatPr defaultRowHeight="12.75" outlineLevelRow="1" outlineLevelCol="1" x14ac:dyDescent="0.2"/>
  <cols>
    <col min="1" max="2" width="9.140625" style="18"/>
    <col min="3" max="3" width="10.140625" style="18" bestFit="1" customWidth="1"/>
    <col min="4" max="7" width="26.28515625" style="18" bestFit="1" customWidth="1" outlineLevel="1"/>
    <col min="8" max="16384" width="9.140625" style="18"/>
  </cols>
  <sheetData>
    <row r="1" spans="2:7" ht="13.5" thickBot="1" x14ac:dyDescent="0.25"/>
    <row r="2" spans="2:7" ht="15" x14ac:dyDescent="0.25">
      <c r="B2" s="19" t="s">
        <v>27</v>
      </c>
      <c r="C2" s="19"/>
      <c r="D2" s="20"/>
      <c r="E2" s="20"/>
      <c r="F2" s="20"/>
      <c r="G2" s="20"/>
    </row>
    <row r="3" spans="2:7" ht="15" collapsed="1" x14ac:dyDescent="0.25">
      <c r="B3" s="21"/>
      <c r="C3" s="21"/>
      <c r="D3" s="22" t="s">
        <v>29</v>
      </c>
      <c r="E3" s="22" t="s">
        <v>38</v>
      </c>
      <c r="F3" s="22" t="s">
        <v>39</v>
      </c>
      <c r="G3" s="22" t="s">
        <v>40</v>
      </c>
    </row>
    <row r="4" spans="2:7" ht="22.5" hidden="1" outlineLevel="1" x14ac:dyDescent="0.2">
      <c r="B4" s="23"/>
      <c r="C4" s="23"/>
      <c r="E4" s="24" t="s">
        <v>41</v>
      </c>
      <c r="F4" s="24" t="s">
        <v>41</v>
      </c>
      <c r="G4" s="24" t="s">
        <v>41</v>
      </c>
    </row>
    <row r="5" spans="2:7" x14ac:dyDescent="0.2">
      <c r="B5" s="25" t="s">
        <v>28</v>
      </c>
      <c r="C5" s="25"/>
      <c r="D5" s="26"/>
      <c r="E5" s="26"/>
      <c r="F5" s="26"/>
      <c r="G5" s="26"/>
    </row>
    <row r="6" spans="2:7" outlineLevel="1" x14ac:dyDescent="0.2">
      <c r="B6" s="23"/>
      <c r="C6" s="23" t="s">
        <v>42</v>
      </c>
      <c r="D6" s="28">
        <v>4</v>
      </c>
      <c r="E6" s="29">
        <v>5</v>
      </c>
      <c r="F6" s="29">
        <v>4</v>
      </c>
      <c r="G6" s="29">
        <v>2.5</v>
      </c>
    </row>
    <row r="7" spans="2:7" outlineLevel="1" x14ac:dyDescent="0.2">
      <c r="B7" s="23"/>
      <c r="C7" s="23" t="s">
        <v>43</v>
      </c>
      <c r="D7" s="28">
        <v>0.45</v>
      </c>
      <c r="E7" s="29">
        <v>1</v>
      </c>
      <c r="F7" s="29">
        <v>0.75</v>
      </c>
      <c r="G7" s="29">
        <v>0.4</v>
      </c>
    </row>
    <row r="8" spans="2:7" outlineLevel="1" x14ac:dyDescent="0.2">
      <c r="B8" s="23"/>
      <c r="C8" s="23" t="s">
        <v>44</v>
      </c>
      <c r="D8" s="28">
        <v>45000</v>
      </c>
      <c r="E8" s="29">
        <v>65000</v>
      </c>
      <c r="F8" s="29">
        <v>45000</v>
      </c>
      <c r="G8" s="29">
        <v>25000</v>
      </c>
    </row>
    <row r="9" spans="2:7" x14ac:dyDescent="0.2">
      <c r="B9" s="25" t="s">
        <v>30</v>
      </c>
      <c r="C9" s="25"/>
      <c r="D9" s="26"/>
      <c r="E9" s="26"/>
      <c r="F9" s="26"/>
      <c r="G9" s="26"/>
    </row>
    <row r="10" spans="2:7" ht="13.5" outlineLevel="1" thickBot="1" x14ac:dyDescent="0.25">
      <c r="B10" s="30"/>
      <c r="C10" s="30" t="s">
        <v>45</v>
      </c>
      <c r="D10" s="33">
        <v>57950</v>
      </c>
      <c r="E10" s="33">
        <v>15000</v>
      </c>
      <c r="F10" s="33">
        <v>49250</v>
      </c>
      <c r="G10" s="33">
        <v>64250</v>
      </c>
    </row>
    <row r="11" spans="2:7" x14ac:dyDescent="0.2">
      <c r="B11" s="18" t="s">
        <v>31</v>
      </c>
    </row>
    <row r="12" spans="2:7" x14ac:dyDescent="0.2">
      <c r="B12" s="18" t="s">
        <v>32</v>
      </c>
    </row>
    <row r="13" spans="2:7" x14ac:dyDescent="0.2">
      <c r="B13" s="18" t="s">
        <v>33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6D363-5D67-4FA9-8941-1630AF0F64AC}">
  <sheetPr codeName="Sheet6"/>
  <dimension ref="C1:D7"/>
  <sheetViews>
    <sheetView workbookViewId="0">
      <selection activeCell="D7" sqref="D7"/>
    </sheetView>
  </sheetViews>
  <sheetFormatPr defaultRowHeight="12.75" x14ac:dyDescent="0.2"/>
  <cols>
    <col min="1" max="2" width="9.140625" style="18"/>
    <col min="3" max="3" width="13.5703125" style="18" customWidth="1"/>
    <col min="4" max="4" width="12.42578125" style="18" bestFit="1" customWidth="1"/>
    <col min="5" max="5" width="12.28515625" style="18" bestFit="1" customWidth="1"/>
    <col min="6" max="6" width="11.7109375" style="18" customWidth="1"/>
    <col min="7" max="8" width="9.140625" style="18"/>
    <col min="9" max="15" width="11.28515625" style="18" bestFit="1" customWidth="1"/>
    <col min="16" max="16384" width="9.140625" style="18"/>
  </cols>
  <sheetData>
    <row r="1" spans="3:4" x14ac:dyDescent="0.2">
      <c r="C1" s="18" t="s">
        <v>42</v>
      </c>
      <c r="D1" s="1">
        <v>4</v>
      </c>
    </row>
    <row r="2" spans="3:4" x14ac:dyDescent="0.2">
      <c r="C2" s="18" t="s">
        <v>46</v>
      </c>
      <c r="D2" s="18">
        <f>65000-9000*price</f>
        <v>29000</v>
      </c>
    </row>
    <row r="3" spans="3:4" x14ac:dyDescent="0.2">
      <c r="C3" s="18" t="s">
        <v>16</v>
      </c>
      <c r="D3" s="1">
        <v>0.45</v>
      </c>
    </row>
    <row r="4" spans="3:4" x14ac:dyDescent="0.2">
      <c r="C4" s="18" t="s">
        <v>47</v>
      </c>
      <c r="D4" s="1">
        <v>45000</v>
      </c>
    </row>
    <row r="5" spans="3:4" x14ac:dyDescent="0.2">
      <c r="C5" s="18" t="s">
        <v>48</v>
      </c>
      <c r="D5" s="1">
        <f>demand*price</f>
        <v>116000</v>
      </c>
    </row>
    <row r="6" spans="3:4" x14ac:dyDescent="0.2">
      <c r="C6" s="18" t="s">
        <v>49</v>
      </c>
      <c r="D6" s="1">
        <f>unit_cost*demand</f>
        <v>13050</v>
      </c>
    </row>
    <row r="7" spans="3:4" x14ac:dyDescent="0.2">
      <c r="C7" s="18" t="s">
        <v>45</v>
      </c>
      <c r="D7" s="1">
        <f>revenue-fixed_cost-variable_cost</f>
        <v>57950</v>
      </c>
    </row>
  </sheetData>
  <scenarios current="2" sqref="D7">
    <scenario name="High Price and High cost" locked="1" count="3" user="Tech Services" comment="Created by Tech Services on 8/17/2003">
      <inputCells r="D1" val="5" numFmtId="44"/>
      <inputCells r="D3" val="1" numFmtId="44"/>
      <inputCells r="D4" val="65000" numFmtId="44"/>
    </scenario>
    <scenario name="Medium cost and medium price" locked="1" count="3" user="Tech Services" comment="Created by Tech Services on 8/17/2003">
      <inputCells r="D1" val="4" numFmtId="44"/>
      <inputCells r="D3" val="0.75" numFmtId="44"/>
      <inputCells r="D4" val="45000" numFmtId="44"/>
    </scenario>
    <scenario name="Low cost and low price" locked="1" count="3" user="Tech Services" comment="Created by Tech Services on 8/17/2003">
      <inputCells r="D1" val="2.5" numFmtId="44"/>
      <inputCells r="D3" val="0.4" numFmtId="44"/>
      <inputCells r="D4" val="25000" numFmtId="44"/>
    </scenario>
  </scenario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E6D4-9AED-46D1-B291-F0D014D3535F}">
  <sheetPr codeName="Sheet7">
    <outlinePr summaryBelow="0"/>
  </sheetPr>
  <dimension ref="B1:G13"/>
  <sheetViews>
    <sheetView showGridLines="0" workbookViewId="0">
      <selection activeCell="C15" sqref="C15"/>
    </sheetView>
  </sheetViews>
  <sheetFormatPr defaultRowHeight="12.75" outlineLevelRow="1" outlineLevelCol="1" x14ac:dyDescent="0.2"/>
  <cols>
    <col min="1" max="2" width="9.140625" style="18"/>
    <col min="3" max="3" width="18.5703125" style="18" bestFit="1" customWidth="1"/>
    <col min="4" max="7" width="16.28515625" style="18" bestFit="1" customWidth="1" outlineLevel="1"/>
    <col min="8" max="16384" width="9.140625" style="18"/>
  </cols>
  <sheetData>
    <row r="1" spans="2:7" ht="13.5" thickBot="1" x14ac:dyDescent="0.25"/>
    <row r="2" spans="2:7" ht="15" x14ac:dyDescent="0.25">
      <c r="B2" s="19" t="s">
        <v>27</v>
      </c>
      <c r="C2" s="19"/>
      <c r="D2" s="20"/>
      <c r="E2" s="20"/>
      <c r="F2" s="20"/>
      <c r="G2" s="20"/>
    </row>
    <row r="3" spans="2:7" ht="15" collapsed="1" x14ac:dyDescent="0.25">
      <c r="B3" s="21"/>
      <c r="C3" s="21"/>
      <c r="D3" s="22" t="s">
        <v>29</v>
      </c>
      <c r="E3" s="22" t="s">
        <v>50</v>
      </c>
      <c r="F3" s="22" t="s">
        <v>51</v>
      </c>
      <c r="G3" s="22" t="s">
        <v>52</v>
      </c>
    </row>
    <row r="4" spans="2:7" ht="33.75" hidden="1" outlineLevel="1" x14ac:dyDescent="0.2">
      <c r="B4" s="23"/>
      <c r="C4" s="23"/>
      <c r="E4" s="24" t="s">
        <v>41</v>
      </c>
      <c r="F4" s="24" t="s">
        <v>41</v>
      </c>
      <c r="G4" s="24" t="s">
        <v>41</v>
      </c>
    </row>
    <row r="5" spans="2:7" x14ac:dyDescent="0.2">
      <c r="B5" s="25" t="s">
        <v>28</v>
      </c>
      <c r="C5" s="25"/>
      <c r="D5" s="26"/>
      <c r="E5" s="26"/>
      <c r="F5" s="26"/>
      <c r="G5" s="26"/>
    </row>
    <row r="6" spans="2:7" outlineLevel="1" x14ac:dyDescent="0.2">
      <c r="B6" s="23"/>
      <c r="C6" s="23" t="s">
        <v>53</v>
      </c>
      <c r="D6" s="28">
        <v>400000</v>
      </c>
      <c r="E6" s="29">
        <v>300000</v>
      </c>
      <c r="F6" s="29">
        <v>400000</v>
      </c>
      <c r="G6" s="29">
        <v>550000</v>
      </c>
    </row>
    <row r="7" spans="2:7" outlineLevel="1" x14ac:dyDescent="0.2">
      <c r="B7" s="23"/>
      <c r="C7" s="23" t="s">
        <v>54</v>
      </c>
      <c r="D7" s="18">
        <v>180</v>
      </c>
      <c r="E7" s="27">
        <v>360</v>
      </c>
      <c r="F7" s="27">
        <v>240</v>
      </c>
      <c r="G7" s="27">
        <v>180</v>
      </c>
    </row>
    <row r="8" spans="2:7" outlineLevel="1" x14ac:dyDescent="0.2">
      <c r="B8" s="23"/>
      <c r="C8" s="23" t="s">
        <v>55</v>
      </c>
      <c r="D8" s="34">
        <v>0.06</v>
      </c>
      <c r="E8" s="35">
        <v>0.04</v>
      </c>
      <c r="F8" s="35">
        <v>0.06</v>
      </c>
      <c r="G8" s="35">
        <v>0.08</v>
      </c>
    </row>
    <row r="9" spans="2:7" x14ac:dyDescent="0.2">
      <c r="B9" s="25" t="s">
        <v>30</v>
      </c>
      <c r="C9" s="25"/>
      <c r="D9" s="26"/>
      <c r="E9" s="26"/>
      <c r="F9" s="26"/>
      <c r="G9" s="26"/>
    </row>
    <row r="10" spans="2:7" ht="13.5" outlineLevel="1" thickBot="1" x14ac:dyDescent="0.25">
      <c r="B10" s="30"/>
      <c r="C10" s="30" t="s">
        <v>56</v>
      </c>
      <c r="D10" s="31">
        <v>3375.42731219387</v>
      </c>
      <c r="E10" s="31">
        <v>1432.24588639636</v>
      </c>
      <c r="F10" s="31">
        <v>2865.7242339127001</v>
      </c>
      <c r="G10" s="31">
        <v>5256.0864638169596</v>
      </c>
    </row>
    <row r="11" spans="2:7" x14ac:dyDescent="0.2">
      <c r="B11" s="18" t="s">
        <v>31</v>
      </c>
    </row>
    <row r="12" spans="2:7" x14ac:dyDescent="0.2">
      <c r="B12" s="18" t="s">
        <v>32</v>
      </c>
    </row>
    <row r="13" spans="2:7" x14ac:dyDescent="0.2">
      <c r="B13" s="18" t="s">
        <v>33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6787-2765-446A-9A08-3B889CEFF85A}">
  <sheetPr codeName="Sheet8"/>
  <dimension ref="C2:D5"/>
  <sheetViews>
    <sheetView tabSelected="1" zoomScale="75" workbookViewId="0">
      <selection activeCell="D5" sqref="D5"/>
    </sheetView>
  </sheetViews>
  <sheetFormatPr defaultRowHeight="12.75" x14ac:dyDescent="0.2"/>
  <cols>
    <col min="1" max="1" width="9.140625" style="18"/>
    <col min="2" max="2" width="11" style="18" bestFit="1" customWidth="1"/>
    <col min="3" max="3" width="17.85546875" style="18" customWidth="1"/>
    <col min="4" max="4" width="12.28515625" style="18" bestFit="1" customWidth="1"/>
    <col min="5" max="16384" width="9.140625" style="18"/>
  </cols>
  <sheetData>
    <row r="2" spans="3:4" x14ac:dyDescent="0.2">
      <c r="C2" s="18" t="s">
        <v>57</v>
      </c>
      <c r="D2" s="1">
        <v>400000</v>
      </c>
    </row>
    <row r="3" spans="3:4" x14ac:dyDescent="0.2">
      <c r="C3" s="18" t="s">
        <v>58</v>
      </c>
      <c r="D3" s="18">
        <v>180</v>
      </c>
    </row>
    <row r="4" spans="3:4" x14ac:dyDescent="0.2">
      <c r="C4" s="18" t="s">
        <v>59</v>
      </c>
      <c r="D4" s="36">
        <v>0.06</v>
      </c>
    </row>
    <row r="5" spans="3:4" x14ac:dyDescent="0.2">
      <c r="C5" s="18" t="s">
        <v>60</v>
      </c>
      <c r="D5" s="32">
        <f>-PMT(Annual_int_rate/12,Number_of_Months,Amt_Borrowed)</f>
        <v>3375.4273121938054</v>
      </c>
    </row>
  </sheetData>
  <scenarios current="2" sqref="D5">
    <scenario name="Lowest payment" locked="1" count="3" user="Tech Services" comment="Created by Tech Services on 8/17/2003">
      <inputCells r="D2" val="300000" numFmtId="44"/>
      <inputCells r="D3" val="360"/>
      <inputCells r="D4" val="0.04" numFmtId="9"/>
    </scenario>
    <scenario name="Most likely payment" locked="1" count="3" user="Tech Services" comment="Created by Tech Services on 8/17/2003">
      <inputCells r="D2" val="400000" numFmtId="44"/>
      <inputCells r="D3" val="240"/>
      <inputCells r="D4" val="0.06" numFmtId="9"/>
    </scenario>
    <scenario name="Highest payment" locked="1" count="3" user="Tech Services" comment="Created by Tech Services on 8/17/2003">
      <inputCells r="D2" val="550000" numFmtId="44"/>
      <inputCells r="D3" val="180"/>
      <inputCells r="D4" val="0.08" numFmtId="9"/>
    </scenario>
  </scenario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88AA9E22-1AD8-405B-B7C5-4B668BF2396F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0DF0F9C5-B522-4578-99A4-A31834E35E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D1BC17-677A-48EB-9990-71E8AC717E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17</vt:i4>
      </vt:variant>
    </vt:vector>
  </HeadingPairs>
  <TitlesOfParts>
    <vt:vector size="25" baseType="lpstr">
      <vt:lpstr>S19_1-1</vt:lpstr>
      <vt:lpstr>S19_1-2</vt:lpstr>
      <vt:lpstr>S19_2-1</vt:lpstr>
      <vt:lpstr>S19_2-2</vt:lpstr>
      <vt:lpstr>S19_3-1</vt:lpstr>
      <vt:lpstr>S19_3-2</vt:lpstr>
      <vt:lpstr>S19_4-1</vt:lpstr>
      <vt:lpstr>S19_4-2</vt:lpstr>
      <vt:lpstr>'S19_2-2'!costgrowth</vt:lpstr>
      <vt:lpstr>costgrowth</vt:lpstr>
      <vt:lpstr>'S19_2-2'!intrate</vt:lpstr>
      <vt:lpstr>intrate</vt:lpstr>
      <vt:lpstr>'S19_2-2'!pricegrowth</vt:lpstr>
      <vt:lpstr>pricegrowth</vt:lpstr>
      <vt:lpstr>profit</vt:lpstr>
      <vt:lpstr>'S19_2-2'!Sales_growth</vt:lpstr>
      <vt:lpstr>Sales_growth</vt:lpstr>
      <vt:lpstr>'S19_2-2'!taxrate</vt:lpstr>
      <vt:lpstr>taxrate</vt:lpstr>
      <vt:lpstr>'S19_2-2'!Year1cost</vt:lpstr>
      <vt:lpstr>Year1cost</vt:lpstr>
      <vt:lpstr>'S19_2-2'!Year1price</vt:lpstr>
      <vt:lpstr>Year1price</vt:lpstr>
      <vt:lpstr>'S19_2-2'!Year1sales</vt:lpstr>
      <vt:lpstr>Year1sales</vt:lpstr>
    </vt:vector>
  </TitlesOfParts>
  <Manager/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 Chang</dc:creator>
  <cp:keywords/>
  <dc:description/>
  <cp:lastModifiedBy>Administrator</cp:lastModifiedBy>
  <cp:revision/>
  <dcterms:created xsi:type="dcterms:W3CDTF">2007-03-10T15:27:48Z</dcterms:created>
  <dcterms:modified xsi:type="dcterms:W3CDTF">2019-09-26T07:31:05Z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