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043BED68-2D58-4B45-912D-2CD805C41B30}" xr6:coauthVersionLast="44" xr6:coauthVersionMax="44" xr10:uidLastSave="{00000000-0000-0000-0000-000000000000}"/>
  <bookViews>
    <workbookView xWindow="-25335" yWindow="3570" windowWidth="21600" windowHeight="11385" activeTab="8" xr2:uid="{00000000-000D-0000-FFFF-FFFF00000000}"/>
  </bookViews>
  <sheets>
    <sheet name="S31_1" sheetId="1" r:id="rId1"/>
    <sheet name="S31_2" sheetId="2" r:id="rId2"/>
    <sheet name="S31_3" sheetId="3" r:id="rId3"/>
    <sheet name="S31_4" sheetId="4" r:id="rId4"/>
    <sheet name="S31_5" sheetId="5" r:id="rId5"/>
    <sheet name="S31_6-1" sheetId="6" r:id="rId6"/>
    <sheet name="S31_6-2" sheetId="7" r:id="rId7"/>
    <sheet name="S31_6-3" sheetId="8" r:id="rId8"/>
    <sheet name="S31_6-4" sheetId="9" r:id="rId9"/>
  </sheets>
  <definedNames>
    <definedName name="solver_adj" localSheetId="0" hidden="1">S31_1!$B$5:$B$11</definedName>
    <definedName name="solver_adj" localSheetId="1" hidden="1">S31_2!$B$13:$B$19,S31_2!$B$5:$B$11</definedName>
    <definedName name="solver_adj" localSheetId="2" hidden="1">S31_3!$E$11:$H$11</definedName>
    <definedName name="solver_adj" localSheetId="3" hidden="1">S31_4!$B$6:$B$13</definedName>
    <definedName name="solver_adj" localSheetId="4" hidden="1">S31_5!$G$5:$G$7</definedName>
    <definedName name="solver_adj" localSheetId="6" hidden="1">'S31_6-2'!$E$10:$F$10</definedName>
    <definedName name="solver_adj" localSheetId="7" hidden="1">'S31_6-3'!$E$10:$J$10</definedName>
    <definedName name="solver_adj" localSheetId="8" hidden="1">'S31_6-4'!$E$18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6" hidden="1">1</definedName>
    <definedName name="solver_drv" localSheetId="7" hidden="1">1</definedName>
    <definedName name="solver_drv" localSheetId="8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bd" localSheetId="0" hidden="1">2</definedName>
    <definedName name="solver_ibd" localSheetId="1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S31_1!$B$3</definedName>
    <definedName name="solver_lhs1" localSheetId="1" hidden="1">S31_2!$B$13:$B$19</definedName>
    <definedName name="solver_lhs1" localSheetId="2" hidden="1">S31_3!$E$11:$H$11</definedName>
    <definedName name="solver_lhs1" localSheetId="3" hidden="1">S31_4!$B$6:$B$13</definedName>
    <definedName name="solver_lhs1" localSheetId="4" hidden="1">S31_5!$A$10:$A$19</definedName>
    <definedName name="solver_lhs1" localSheetId="6" hidden="1">'S31_6-2'!$B$12:$B$19</definedName>
    <definedName name="solver_lhs1" localSheetId="7" hidden="1">'S31_6-3'!$A$13:$A$15</definedName>
    <definedName name="solver_lhs1" localSheetId="8" hidden="1">'S31_6-4'!$C$9</definedName>
    <definedName name="solver_lhs2" localSheetId="0" hidden="1">S31_1!$B$5:$B$11</definedName>
    <definedName name="solver_lhs2" localSheetId="1" hidden="1">S31_2!$B$5:$B$11</definedName>
    <definedName name="solver_lhs2" localSheetId="2" hidden="1">S31_3!$I$13:$I$36</definedName>
    <definedName name="solver_lhs2" localSheetId="3" hidden="1">S31_4!$E$2:$J$2</definedName>
    <definedName name="solver_lhs2" localSheetId="4" hidden="1">S31_5!$G$5:$G$7</definedName>
    <definedName name="solver_lhs2" localSheetId="6" hidden="1">'S31_6-2'!$E$10:$F$10</definedName>
    <definedName name="solver_lhs2" localSheetId="7" hidden="1">'S31_6-3'!$E$10:$J$10</definedName>
    <definedName name="solver_lhs2" localSheetId="8" hidden="1">'S31_6-4'!$E$18</definedName>
    <definedName name="solver_lhs3" localSheetId="0" hidden="1">S31_1!$D$12:$J$12</definedName>
    <definedName name="solver_lhs3" localSheetId="1" hidden="1">S31_2!$D$20:$J$20</definedName>
    <definedName name="solver_lhs3" localSheetId="4" hidden="1">S31_5!$G$7</definedName>
    <definedName name="solver_lhs3" localSheetId="7" hidden="1">'S31_6-3'!$K$10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oc" localSheetId="0" hidden="1">1</definedName>
    <definedName name="solver_loc" localSheetId="1" hidden="1">1</definedName>
    <definedName name="solver_lva" localSheetId="0" hidden="1">2</definedName>
    <definedName name="solver_lva" localSheetId="1" hidden="1">2</definedName>
    <definedName name="solver_mip" localSheetId="0" hidden="1">5000</definedName>
    <definedName name="solver_mip" localSheetId="1" hidden="1">5000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5000</definedName>
    <definedName name="solver_nod" localSheetId="1" hidden="1">5000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num" localSheetId="3" hidden="1">2</definedName>
    <definedName name="solver_num" localSheetId="4" hidden="1">3</definedName>
    <definedName name="solver_num" localSheetId="6" hidden="1">2</definedName>
    <definedName name="solver_num" localSheetId="7" hidden="1">3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fx" localSheetId="0" hidden="1">2</definedName>
    <definedName name="solver_ofx" localSheetId="1" hidden="1">2</definedName>
    <definedName name="solver_opt" localSheetId="0" hidden="1">S31_1!$D$1</definedName>
    <definedName name="solver_opt" localSheetId="1" hidden="1">S31_2!$B$3</definedName>
    <definedName name="solver_opt" localSheetId="2" hidden="1">S31_3!$F$8</definedName>
    <definedName name="solver_opt" localSheetId="3" hidden="1">S31_4!$B$2</definedName>
    <definedName name="solver_opt" localSheetId="4" hidden="1">S31_5!$C$5</definedName>
    <definedName name="solver_opt" localSheetId="6" hidden="1">'S31_6-2'!$G$10</definedName>
    <definedName name="solver_opt" localSheetId="7" hidden="1">'S31_6-3'!$G$20</definedName>
    <definedName name="solver_opt" localSheetId="8" hidden="1">'S31_6-4'!$E$22</definedName>
    <definedName name="solver_piv" localSheetId="0" hidden="1">0.000001</definedName>
    <definedName name="solver_piv" localSheetId="1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o" localSheetId="0" hidden="1">2</definedName>
    <definedName name="solver_pro" localSheetId="1" hidden="1">2</definedName>
    <definedName name="solver_rbv" localSheetId="0" hidden="1">1</definedName>
    <definedName name="solver_rbv" localSheetId="1" hidden="1">1</definedName>
    <definedName name="solver_rbv" localSheetId="4" hidden="1">2</definedName>
    <definedName name="solver_rbv" localSheetId="6" hidden="1">1</definedName>
    <definedName name="solver_rbv" localSheetId="7" hidden="1">1</definedName>
    <definedName name="solver_rbv" localSheetId="8" hidden="1">2</definedName>
    <definedName name="solver_red" localSheetId="0" hidden="1">0.000001</definedName>
    <definedName name="solver_red" localSheetId="1" hidden="1">0.000001</definedName>
    <definedName name="solver_rel1" localSheetId="0" hidden="1">2</definedName>
    <definedName name="solver_rel1" localSheetId="1" hidden="1">4</definedName>
    <definedName name="solver_rel1" localSheetId="2" hidden="1">4</definedName>
    <definedName name="solver_rel1" localSheetId="3" hidden="1">4</definedName>
    <definedName name="solver_rel1" localSheetId="4" hidden="1">3</definedName>
    <definedName name="solver_rel1" localSheetId="6" hidden="1">3</definedName>
    <definedName name="solver_rel1" localSheetId="7" hidden="1">1</definedName>
    <definedName name="solver_rel1" localSheetId="8" hidden="1">3</definedName>
    <definedName name="solver_rel2" localSheetId="0" hidden="1">4</definedName>
    <definedName name="solver_rel2" localSheetId="1" hidden="1">4</definedName>
    <definedName name="solver_rel2" localSheetId="2" hidden="1">3</definedName>
    <definedName name="solver_rel2" localSheetId="3" hidden="1">3</definedName>
    <definedName name="solver_rel2" localSheetId="4" hidden="1">4</definedName>
    <definedName name="solver_rel2" localSheetId="6" hidden="1">4</definedName>
    <definedName name="solver_rel2" localSheetId="7" hidden="1">5</definedName>
    <definedName name="solver_rel2" localSheetId="8" hidden="1">1</definedName>
    <definedName name="solver_rel3" localSheetId="0" hidden="1">3</definedName>
    <definedName name="solver_rel3" localSheetId="1" hidden="1">3</definedName>
    <definedName name="solver_rel3" localSheetId="4" hidden="1">1</definedName>
    <definedName name="solver_rel3" localSheetId="7" hidden="1">2</definedName>
    <definedName name="solver_reo" localSheetId="0" hidden="1">2</definedName>
    <definedName name="solver_reo" localSheetId="1" hidden="1">2</definedName>
    <definedName name="solver_rep" localSheetId="0" hidden="1">2</definedName>
    <definedName name="solver_rep" localSheetId="1" hidden="1">2</definedName>
    <definedName name="solver_rhs1" localSheetId="0" hidden="1">22</definedName>
    <definedName name="solver_rhs1" localSheetId="1" hidden="1">integer</definedName>
    <definedName name="solver_rhs1" localSheetId="2" hidden="1">integer</definedName>
    <definedName name="solver_rhs1" localSheetId="3" hidden="1">integer</definedName>
    <definedName name="solver_rhs1" localSheetId="4" hidden="1">S31_5!$C$10:$C$19</definedName>
    <definedName name="solver_rhs1" localSheetId="6" hidden="1">'S31_6-2'!$D$12:$D$19</definedName>
    <definedName name="solver_rhs1" localSheetId="7" hidden="1">'S31_6-3'!$C$13:$C$15</definedName>
    <definedName name="solver_rhs1" localSheetId="8" hidden="1">10</definedName>
    <definedName name="solver_rhs2" localSheetId="0" hidden="1">integer</definedName>
    <definedName name="solver_rhs2" localSheetId="1" hidden="1">integer</definedName>
    <definedName name="solver_rhs2" localSheetId="2" hidden="1">S31_3!$K$13:$K$36</definedName>
    <definedName name="solver_rhs2" localSheetId="3" hidden="1">S31_4!$E$4:$J$4</definedName>
    <definedName name="solver_rhs2" localSheetId="4" hidden="1">integer</definedName>
    <definedName name="solver_rhs2" localSheetId="6" hidden="1">integer</definedName>
    <definedName name="solver_rhs2" localSheetId="7" hidden="1">binary</definedName>
    <definedName name="solver_rhs2" localSheetId="8" hidden="1">30</definedName>
    <definedName name="solver_rhs3" localSheetId="0" hidden="1">S31_1!$D$14:$J$14</definedName>
    <definedName name="solver_rhs3" localSheetId="1" hidden="1">S31_2!$D$22:$J$22</definedName>
    <definedName name="solver_rhs3" localSheetId="4" hidden="1">4</definedName>
    <definedName name="solver_rhs3" localSheetId="7" hidden="1">3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6" hidden="1">1</definedName>
    <definedName name="solver_scl" localSheetId="7" hidden="1">1</definedName>
    <definedName name="solver_scl" localSheetId="8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td" localSheetId="0" hidden="1">1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9" l="1"/>
  <c r="E20" i="9" s="1"/>
  <c r="G20" i="8"/>
  <c r="A15" i="8"/>
  <c r="A14" i="8"/>
  <c r="A13" i="8"/>
  <c r="K10" i="8"/>
  <c r="B19" i="7"/>
  <c r="B18" i="7"/>
  <c r="B17" i="7"/>
  <c r="B16" i="7"/>
  <c r="B15" i="7"/>
  <c r="B14" i="7"/>
  <c r="B13" i="7"/>
  <c r="B12" i="7"/>
  <c r="G10" i="7"/>
  <c r="F20" i="9"/>
  <c r="F22" i="9"/>
  <c r="F21" i="9"/>
  <c r="F19" i="9"/>
  <c r="E21" i="9" l="1"/>
  <c r="E22" i="9" s="1"/>
  <c r="G8" i="5" l="1"/>
  <c r="F8" i="5"/>
  <c r="A18" i="5" s="1"/>
  <c r="E8" i="5"/>
  <c r="A19" i="5" s="1"/>
  <c r="C5" i="5"/>
  <c r="A12" i="5" l="1"/>
  <c r="A16" i="5"/>
  <c r="A13" i="5"/>
  <c r="A17" i="5"/>
  <c r="A10" i="5"/>
  <c r="A14" i="5"/>
  <c r="A11" i="5"/>
  <c r="A15" i="5"/>
  <c r="J2" i="4" l="1"/>
  <c r="I2" i="4"/>
  <c r="H2" i="4"/>
  <c r="G2" i="4"/>
  <c r="F2" i="4"/>
  <c r="E2" i="4"/>
  <c r="B2" i="4"/>
  <c r="I36" i="3" l="1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F8" i="3"/>
  <c r="J20" i="2" l="1"/>
  <c r="I20" i="2"/>
  <c r="H20" i="2"/>
  <c r="G20" i="2"/>
  <c r="F20" i="2"/>
  <c r="E20" i="2"/>
  <c r="D20" i="2"/>
  <c r="B3" i="2"/>
  <c r="D1" i="1" l="1"/>
  <c r="B3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<sst xmlns="http://schemas.openxmlformats.org/spreadsheetml/2006/main" count="239" uniqueCount="144">
  <si>
    <t>Monday</t>
  </si>
  <si>
    <t>Tuesday</t>
  </si>
  <si>
    <t>Wednesday</t>
  </si>
  <si>
    <t>Thursday</t>
  </si>
  <si>
    <t>Friday</t>
  </si>
  <si>
    <t>Saturday</t>
  </si>
  <si>
    <t>Sunday</t>
  </si>
  <si>
    <t>Day worker starts</t>
  </si>
  <si>
    <t>Number Starting</t>
  </si>
  <si>
    <t>Number Working</t>
  </si>
  <si>
    <t>Number needed</t>
  </si>
  <si>
    <t>&gt;=</t>
  </si>
  <si>
    <t>Total</t>
  </si>
  <si>
    <t>weekend days off</t>
  </si>
  <si>
    <t>=</t>
  </si>
  <si>
    <t>Total cost</t>
  </si>
  <si>
    <t>Number working</t>
  </si>
  <si>
    <t>Day worker off OT</t>
  </si>
  <si>
    <t>RT</t>
  </si>
  <si>
    <t>Total operators</t>
  </si>
  <si>
    <t>Midnight-6 Am</t>
  </si>
  <si>
    <t>6 AM-Noon</t>
  </si>
  <si>
    <t>Noon- 6PM</t>
  </si>
  <si>
    <t>6 PM Midnight</t>
  </si>
  <si>
    <t>Number on shift</t>
  </si>
  <si>
    <t>Hour</t>
  </si>
  <si>
    <t>Number Needed</t>
  </si>
  <si>
    <t>total cost</t>
  </si>
  <si>
    <t>watching</t>
  </si>
  <si>
    <t>000s</t>
  </si>
  <si>
    <t>needed</t>
  </si>
  <si>
    <t>Ads</t>
  </si>
  <si>
    <t>Cost</t>
  </si>
  <si>
    <t>Show</t>
  </si>
  <si>
    <t>M 18-35</t>
  </si>
  <si>
    <t>M 36-55</t>
  </si>
  <si>
    <t>M &gt;55</t>
  </si>
  <si>
    <t>W 18-35</t>
  </si>
  <si>
    <t>W 36-55</t>
  </si>
  <si>
    <t>W &gt;55</t>
  </si>
  <si>
    <t>Friends</t>
  </si>
  <si>
    <t>MNF</t>
  </si>
  <si>
    <t>Malcolm</t>
  </si>
  <si>
    <t>Sports Center</t>
  </si>
  <si>
    <t>MTV</t>
  </si>
  <si>
    <t>Lifetime</t>
  </si>
  <si>
    <t>CNN</t>
  </si>
  <si>
    <t>Jag</t>
  </si>
  <si>
    <t>Solution uses</t>
  </si>
  <si>
    <t>Mostly cable ads</t>
  </si>
  <si>
    <t>This is why the networks are having a hard time.</t>
  </si>
  <si>
    <t>Cable enables you to better target (per dollar spent)</t>
  </si>
  <si>
    <t>the demographic groups you are trying to watch.</t>
  </si>
  <si>
    <t>fulltimewage</t>
  </si>
  <si>
    <t>cost</t>
  </si>
  <si>
    <t>parttimewage</t>
  </si>
  <si>
    <t>12-1 lunch</t>
  </si>
  <si>
    <t>8to5</t>
  </si>
  <si>
    <t>1-2 lunch</t>
  </si>
  <si>
    <t>9to6</t>
  </si>
  <si>
    <t>parttime</t>
  </si>
  <si>
    <t>Working</t>
  </si>
  <si>
    <t>Needed</t>
  </si>
  <si>
    <t>Time</t>
  </si>
  <si>
    <t>Parttime</t>
  </si>
  <si>
    <t>8-9</t>
  </si>
  <si>
    <t>9-10</t>
  </si>
  <si>
    <t>10-11</t>
  </si>
  <si>
    <t>11-12</t>
  </si>
  <si>
    <t>12-1</t>
  </si>
  <si>
    <t>1-2</t>
  </si>
  <si>
    <t>2-3</t>
  </si>
  <si>
    <t>3-4</t>
  </si>
  <si>
    <t>4-5</t>
  </si>
  <si>
    <t>5-6</t>
  </si>
  <si>
    <t>I  ___________________</t>
  </si>
  <si>
    <t>did not cheat on this exam.</t>
  </si>
  <si>
    <t>Email:</t>
  </si>
  <si>
    <t>Email the exam to wlwinsto@bauer.uh.edu</t>
  </si>
  <si>
    <t>The Houston Credit Union is open 9  am to 5 PM Monday thru Friday</t>
  </si>
  <si>
    <t xml:space="preserve">changing cell </t>
  </si>
  <si>
    <t>Full time tellers who work the full day (no lunch break) are paid</t>
  </si>
  <si>
    <t>how many FT and PT people</t>
  </si>
  <si>
    <t>$200 per day. Part-time people who work 11 am- 1PM may be hired</t>
  </si>
  <si>
    <t>Target</t>
  </si>
  <si>
    <t>for $80 per day. The number of tellers needed each hour is given below</t>
  </si>
  <si>
    <t>Min labor cost</t>
  </si>
  <si>
    <t>Develop a linear Solver model to help the Credit Union minimize their daily labor costs</t>
  </si>
  <si>
    <t>Constraint</t>
  </si>
  <si>
    <t>people working each hour&gt;=needed for hour</t>
  </si>
  <si>
    <t>FT</t>
  </si>
  <si>
    <t>PT</t>
  </si>
  <si>
    <t>Available</t>
  </si>
  <si>
    <t>9-10 AM</t>
  </si>
  <si>
    <t>10-11 Am</t>
  </si>
  <si>
    <t>Changing cells are full time and part time people</t>
  </si>
  <si>
    <t>11 AM- Noon</t>
  </si>
  <si>
    <t>Noon-1 PM</t>
  </si>
  <si>
    <t>1 PM-2 PM</t>
  </si>
  <si>
    <t>2 PM- 3 PM</t>
  </si>
  <si>
    <t>3 PM-4 PM</t>
  </si>
  <si>
    <t>4 PM-5PM</t>
  </si>
  <si>
    <t>You are in the business of making  necklaces</t>
  </si>
  <si>
    <t>Target cell</t>
  </si>
  <si>
    <t>for the Sheik of Saudi Arabia. He has asked you to</t>
  </si>
  <si>
    <t>Max revenue</t>
  </si>
  <si>
    <t>make 3 different necklaces and he will buy each of those</t>
  </si>
  <si>
    <t>Changing cell</t>
  </si>
  <si>
    <t>three necklaces for the price(in millions of dollars) listed below.</t>
  </si>
  <si>
    <t>make necklace or not</t>
  </si>
  <si>
    <t>The number of jewels available and needed for each type of necklace are given below:</t>
  </si>
  <si>
    <t>Constraints</t>
  </si>
  <si>
    <t>Which necklaces will maximize your revenue?</t>
  </si>
  <si>
    <t>make 3 necklaces</t>
  </si>
  <si>
    <t>jewels used&lt;=jewels available</t>
  </si>
  <si>
    <t>total</t>
  </si>
  <si>
    <t>revenue</t>
  </si>
  <si>
    <t>makeit</t>
  </si>
  <si>
    <t>Used</t>
  </si>
  <si>
    <t>Necklace</t>
  </si>
  <si>
    <t>Price</t>
  </si>
  <si>
    <t>&lt;=</t>
  </si>
  <si>
    <t>Sapphires needed</t>
  </si>
  <si>
    <t>Diamonds needed</t>
  </si>
  <si>
    <t>Rubies needed</t>
  </si>
  <si>
    <t>Make Necklaces 2-4 and earn $20 million</t>
  </si>
  <si>
    <t>Subscriber's to Angie's list get access to recommendations about local workers</t>
  </si>
  <si>
    <t>such as doctors, plumbers, garden services, etc.</t>
  </si>
  <si>
    <t>Angie believes the number of new subscribers she will obtain this month</t>
  </si>
  <si>
    <t>depends on price as follows:</t>
  </si>
  <si>
    <t>Monthly Subscription Fee</t>
  </si>
  <si>
    <t>New subscribers</t>
  </si>
  <si>
    <t>Assume each subscriber will remain a subscriber for</t>
  </si>
  <si>
    <t>exactly a year.</t>
  </si>
  <si>
    <t>Angie also makes money from ads when a subscriber clicks on</t>
  </si>
  <si>
    <t>an ad. Assume that Angie makes $0.50 for each click on an ad and the average subscriber clicks</t>
  </si>
  <si>
    <t>on 10 ads per year. Assuming a quadratic demand curve, what subscription price</t>
  </si>
  <si>
    <t>will maximize Angie's total revenue.</t>
  </si>
  <si>
    <t>price</t>
  </si>
  <si>
    <t>demand</t>
  </si>
  <si>
    <t>subscriberrevennue</t>
  </si>
  <si>
    <t>demand=-20*price^2+100*price+21000</t>
  </si>
  <si>
    <t>adrevenue</t>
  </si>
  <si>
    <t>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</si>
</sst>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4" fillId="0" borderId="0" xfId="2"/>
    <xf numFmtId="0" fontId="2" fillId="0" borderId="0" xfId="2" applyFont="1"/>
    <xf numFmtId="44" fontId="2" fillId="0" borderId="0" xfId="1" applyFont="1"/>
    <xf numFmtId="0" fontId="4" fillId="0" borderId="0" xfId="2" quotePrefix="1"/>
    <xf numFmtId="0" fontId="4" fillId="0" borderId="0" xfId="2" applyAlignment="1">
      <alignment wrapText="1"/>
    </xf>
    <xf numFmtId="0" fontId="2" fillId="0" borderId="0" xfId="2" applyFont="1" applyAlignment="1">
      <alignment wrapText="1"/>
    </xf>
    <xf numFmtId="0" fontId="4" fillId="2" borderId="0" xfId="2" applyFill="1"/>
    <xf numFmtId="18" fontId="4" fillId="0" borderId="0" xfId="2" applyNumberFormat="1"/>
    <xf numFmtId="0" fontId="1" fillId="0" borderId="0" xfId="3"/>
    <xf numFmtId="0" fontId="1" fillId="3" borderId="0" xfId="3" applyFill="1"/>
    <xf numFmtId="0" fontId="1" fillId="0" borderId="0" xfId="3" quotePrefix="1"/>
    <xf numFmtId="0" fontId="1" fillId="4" borderId="0" xfId="3" applyFill="1"/>
    <xf numFmtId="16" fontId="1" fillId="0" borderId="0" xfId="3" quotePrefix="1" applyNumberFormat="1"/>
    <xf numFmtId="0" fontId="1" fillId="4" borderId="0" xfId="3" quotePrefix="1" applyFill="1"/>
    <xf numFmtId="2" fontId="1" fillId="0" borderId="0" xfId="3" quotePrefix="1" applyNumberFormat="1"/>
    <xf numFmtId="0" fontId="5" fillId="0" borderId="0" xfId="3" applyFont="1"/>
    <xf numFmtId="0" fontId="6" fillId="0" borderId="0" xfId="3" applyFont="1"/>
    <xf numFmtId="0" fontId="7" fillId="0" borderId="0" xfId="3" applyFont="1"/>
    <xf numFmtId="0" fontId="7" fillId="5" borderId="0" xfId="3" applyFont="1" applyFill="1"/>
    <xf numFmtId="0" fontId="7" fillId="4" borderId="0" xfId="3" applyFont="1" applyFill="1"/>
    <xf numFmtId="164" fontId="7" fillId="0" borderId="0" xfId="3" applyNumberFormat="1" applyFont="1"/>
    <xf numFmtId="164" fontId="6" fillId="0" borderId="0" xfId="3" applyNumberFormat="1" applyFont="1"/>
    <xf numFmtId="164" fontId="6" fillId="4" borderId="0" xfId="3" applyNumberFormat="1" applyFont="1" applyFill="1"/>
    <xf numFmtId="4" fontId="6" fillId="0" borderId="0" xfId="3" applyNumberFormat="1" applyFont="1"/>
  </cellXfs>
  <cellStyles count="4">
    <cellStyle name="Currency" xfId="1" builtinId="4"/>
    <cellStyle name="Normal" xfId="0" builtinId="0"/>
    <cellStyle name="Normal 2" xfId="2" xr:uid="{83F17473-9737-4EC2-B6EA-13FAFC8128AA}"/>
    <cellStyle name="Normal 3" xfId="3" xr:uid="{044EB14C-32F3-4E0E-8C09-E0B14A5E2CE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'S31_6-4'!$D$8</c:f>
              <c:strCache>
                <c:ptCount val="1"/>
                <c:pt idx="0">
                  <c:v>New subscribers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-20x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+ 100x + 21000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'S31_6-4'!$C$9:$C$11</c:f>
              <c:numCache>
                <c:formatCode>"$"#,##0.00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'S31_6-4'!$D$9:$D$11</c:f>
              <c:numCache>
                <c:formatCode>General</c:formatCode>
                <c:ptCount val="3"/>
                <c:pt idx="0">
                  <c:v>20000</c:v>
                </c:pt>
                <c:pt idx="1">
                  <c:v>15000</c:v>
                </c:pt>
                <c:pt idx="2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4-4F59-B75B-C5E3608D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5896"/>
        <c:axId val="168273152"/>
      </c:scatterChart>
      <c:valAx>
        <c:axId val="1682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3152"/>
        <c:crosses val="autoZero"/>
        <c:crossBetween val="midCat"/>
      </c:valAx>
      <c:valAx>
        <c:axId val="1682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71437</xdr:rowOff>
    </xdr:from>
    <xdr:to>
      <xdr:col>14</xdr:col>
      <xdr:colOff>504825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10372-EA52-4ED6-932E-BB24F7EE9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4"/>
  <sheetViews>
    <sheetView workbookViewId="0">
      <selection activeCell="C20" sqref="C20"/>
    </sheetView>
  </sheetViews>
  <sheetFormatPr defaultRowHeight="12.75" x14ac:dyDescent="0.2"/>
  <cols>
    <col min="3" max="3" width="17" customWidth="1"/>
    <col min="4" max="4" width="11.42578125" customWidth="1"/>
    <col min="6" max="6" width="10.5703125" customWidth="1"/>
    <col min="8" max="8" width="7" customWidth="1"/>
    <col min="10" max="10" width="7.85546875" customWidth="1"/>
  </cols>
  <sheetData>
    <row r="1" spans="1:10" x14ac:dyDescent="0.2">
      <c r="C1" t="s">
        <v>13</v>
      </c>
      <c r="D1">
        <f>SUMPRODUCT(A5:A11,B5:B11)</f>
        <v>23</v>
      </c>
    </row>
    <row r="2" spans="1:10" x14ac:dyDescent="0.2">
      <c r="B2" s="1" t="s">
        <v>12</v>
      </c>
      <c r="D2" s="1"/>
    </row>
    <row r="3" spans="1:10" x14ac:dyDescent="0.2">
      <c r="B3" s="1">
        <f>SUM(B5:B11)</f>
        <v>22</v>
      </c>
      <c r="C3" s="4" t="s">
        <v>14</v>
      </c>
      <c r="D3" s="1">
        <v>22</v>
      </c>
    </row>
    <row r="4" spans="1:10" ht="25.5" x14ac:dyDescent="0.2">
      <c r="A4" s="3" t="s">
        <v>13</v>
      </c>
      <c r="B4" s="2" t="s">
        <v>8</v>
      </c>
      <c r="C4" s="2" t="s">
        <v>7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1:10" x14ac:dyDescent="0.2">
      <c r="A5">
        <v>2</v>
      </c>
      <c r="B5">
        <v>10</v>
      </c>
      <c r="C5" t="s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</row>
    <row r="6" spans="1:10" x14ac:dyDescent="0.2">
      <c r="A6">
        <v>1</v>
      </c>
      <c r="B6">
        <v>0</v>
      </c>
      <c r="C6" t="s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</row>
    <row r="7" spans="1:10" x14ac:dyDescent="0.2">
      <c r="A7">
        <v>0</v>
      </c>
      <c r="B7">
        <v>0</v>
      </c>
      <c r="C7" t="s">
        <v>2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>
        <v>0</v>
      </c>
      <c r="B8">
        <v>4</v>
      </c>
      <c r="C8" t="s">
        <v>3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</row>
    <row r="9" spans="1:10" x14ac:dyDescent="0.2">
      <c r="A9">
        <v>0</v>
      </c>
      <c r="B9">
        <v>0</v>
      </c>
      <c r="C9" t="s">
        <v>4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</row>
    <row r="10" spans="1:10" x14ac:dyDescent="0.2">
      <c r="A10">
        <v>0</v>
      </c>
      <c r="B10">
        <v>5</v>
      </c>
      <c r="C10" t="s">
        <v>5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1</v>
      </c>
    </row>
    <row r="11" spans="1:10" x14ac:dyDescent="0.2">
      <c r="A11">
        <v>1</v>
      </c>
      <c r="B11">
        <v>3</v>
      </c>
      <c r="C11" t="s">
        <v>6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 x14ac:dyDescent="0.2">
      <c r="C12" t="s">
        <v>9</v>
      </c>
      <c r="D12">
        <f>SUMPRODUCT($B$5:$B$11,D5:D11)</f>
        <v>22</v>
      </c>
      <c r="E12">
        <f t="shared" ref="E12:J12" si="0">SUMPRODUCT($B$5:$B$11,E5:E11)</f>
        <v>18</v>
      </c>
      <c r="F12">
        <f t="shared" si="0"/>
        <v>18</v>
      </c>
      <c r="G12">
        <f t="shared" si="0"/>
        <v>17</v>
      </c>
      <c r="H12">
        <f t="shared" si="0"/>
        <v>14</v>
      </c>
      <c r="I12">
        <f t="shared" si="0"/>
        <v>9</v>
      </c>
      <c r="J12">
        <f t="shared" si="0"/>
        <v>12</v>
      </c>
    </row>
    <row r="13" spans="1:10" x14ac:dyDescent="0.2"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</row>
    <row r="14" spans="1:10" x14ac:dyDescent="0.2">
      <c r="C14" t="s">
        <v>10</v>
      </c>
      <c r="D14">
        <v>17</v>
      </c>
      <c r="E14">
        <v>13</v>
      </c>
      <c r="F14">
        <v>15</v>
      </c>
      <c r="G14">
        <v>17</v>
      </c>
      <c r="H14">
        <v>9</v>
      </c>
      <c r="I14">
        <v>9</v>
      </c>
      <c r="J14">
        <v>12</v>
      </c>
    </row>
  </sheetData>
  <phoneticPr fontId="3" type="noConversion"/>
  <printOptions headings="1" gridLines="1"/>
  <pageMargins left="0.75" right="0.75" top="1" bottom="1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12F6-4EF3-481F-81EC-0708AC4FD01B}">
  <sheetPr codeName="Sheet2">
    <pageSetUpPr fitToPage="1"/>
  </sheetPr>
  <dimension ref="A2:J22"/>
  <sheetViews>
    <sheetView workbookViewId="0">
      <selection activeCell="B3" sqref="B3"/>
    </sheetView>
  </sheetViews>
  <sheetFormatPr defaultRowHeight="12.75" x14ac:dyDescent="0.2"/>
  <cols>
    <col min="1" max="1" width="9.140625" style="5"/>
    <col min="2" max="2" width="12.85546875" style="5" customWidth="1"/>
    <col min="3" max="3" width="17" style="5" customWidth="1"/>
    <col min="4" max="4" width="11.42578125" style="5" customWidth="1"/>
    <col min="5" max="5" width="9.140625" style="5"/>
    <col min="6" max="6" width="10.5703125" style="5" customWidth="1"/>
    <col min="7" max="7" width="9.140625" style="5"/>
    <col min="8" max="8" width="7" style="5" customWidth="1"/>
    <col min="9" max="9" width="9.140625" style="5"/>
    <col min="10" max="10" width="7.85546875" style="5" customWidth="1"/>
    <col min="11" max="16384" width="9.140625" style="5"/>
  </cols>
  <sheetData>
    <row r="2" spans="1:10" x14ac:dyDescent="0.2">
      <c r="B2" s="6" t="s">
        <v>15</v>
      </c>
      <c r="D2" s="6"/>
    </row>
    <row r="3" spans="1:10" x14ac:dyDescent="0.2">
      <c r="B3" s="7">
        <f>SUM(B5:B11)*1100+SUM(B13:B19)*750</f>
        <v>14600</v>
      </c>
      <c r="C3" s="8"/>
      <c r="D3" s="6"/>
    </row>
    <row r="4" spans="1:10" ht="25.5" x14ac:dyDescent="0.2">
      <c r="A4" s="9"/>
      <c r="B4" s="10" t="s">
        <v>16</v>
      </c>
      <c r="C4" s="10" t="s">
        <v>17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</row>
    <row r="5" spans="1:10" x14ac:dyDescent="0.2">
      <c r="A5" s="9"/>
      <c r="B5" s="10">
        <v>0</v>
      </c>
      <c r="C5" s="10" t="s">
        <v>6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0</v>
      </c>
    </row>
    <row r="6" spans="1:10" x14ac:dyDescent="0.2">
      <c r="A6" s="9"/>
      <c r="B6" s="10">
        <v>0</v>
      </c>
      <c r="C6" s="10" t="s">
        <v>0</v>
      </c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 x14ac:dyDescent="0.2">
      <c r="A7" s="9"/>
      <c r="B7" s="10">
        <v>0</v>
      </c>
      <c r="C7" s="10" t="s">
        <v>1</v>
      </c>
      <c r="D7" s="5">
        <v>1</v>
      </c>
      <c r="E7" s="5">
        <v>0</v>
      </c>
      <c r="F7" s="5">
        <v>1</v>
      </c>
      <c r="G7" s="5">
        <v>1</v>
      </c>
      <c r="H7" s="5">
        <v>1</v>
      </c>
      <c r="I7" s="5">
        <v>1</v>
      </c>
      <c r="J7" s="5">
        <v>1</v>
      </c>
    </row>
    <row r="8" spans="1:10" x14ac:dyDescent="0.2">
      <c r="A8" s="9"/>
      <c r="B8" s="10">
        <v>0</v>
      </c>
      <c r="C8" s="10" t="s">
        <v>2</v>
      </c>
      <c r="D8" s="5">
        <v>1</v>
      </c>
      <c r="E8" s="5">
        <v>1</v>
      </c>
      <c r="F8" s="5">
        <v>0</v>
      </c>
      <c r="G8" s="5">
        <v>1</v>
      </c>
      <c r="H8" s="5">
        <v>1</v>
      </c>
      <c r="I8" s="5">
        <v>1</v>
      </c>
      <c r="J8" s="5">
        <v>1</v>
      </c>
    </row>
    <row r="9" spans="1:10" x14ac:dyDescent="0.2">
      <c r="A9" s="9"/>
      <c r="B9" s="10">
        <v>0</v>
      </c>
      <c r="C9" s="10" t="s">
        <v>3</v>
      </c>
      <c r="D9" s="5">
        <v>1</v>
      </c>
      <c r="E9" s="5">
        <v>1</v>
      </c>
      <c r="F9" s="5">
        <v>1</v>
      </c>
      <c r="G9" s="5">
        <v>0</v>
      </c>
      <c r="H9" s="5">
        <v>1</v>
      </c>
      <c r="I9" s="5">
        <v>1</v>
      </c>
      <c r="J9" s="5">
        <v>1</v>
      </c>
    </row>
    <row r="10" spans="1:10" x14ac:dyDescent="0.2">
      <c r="A10" s="9"/>
      <c r="B10" s="10">
        <v>0</v>
      </c>
      <c r="C10" s="10" t="s">
        <v>4</v>
      </c>
      <c r="D10" s="5">
        <v>1</v>
      </c>
      <c r="E10" s="5">
        <v>1</v>
      </c>
      <c r="F10" s="5">
        <v>1</v>
      </c>
      <c r="G10" s="5">
        <v>1</v>
      </c>
      <c r="H10" s="5">
        <v>0</v>
      </c>
      <c r="I10" s="5">
        <v>0</v>
      </c>
      <c r="J10" s="5">
        <v>1</v>
      </c>
    </row>
    <row r="11" spans="1:10" x14ac:dyDescent="0.2">
      <c r="A11" s="9"/>
      <c r="B11" s="10">
        <v>1</v>
      </c>
      <c r="C11" s="10" t="s">
        <v>5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</row>
    <row r="12" spans="1:10" x14ac:dyDescent="0.2">
      <c r="A12" s="10" t="s">
        <v>18</v>
      </c>
      <c r="B12" s="10"/>
      <c r="C12" s="10"/>
    </row>
    <row r="13" spans="1:10" x14ac:dyDescent="0.2">
      <c r="B13" s="5">
        <v>7</v>
      </c>
      <c r="C13" s="5" t="s">
        <v>0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0</v>
      </c>
      <c r="J13" s="5">
        <v>0</v>
      </c>
    </row>
    <row r="14" spans="1:10" x14ac:dyDescent="0.2">
      <c r="B14" s="5">
        <v>0</v>
      </c>
      <c r="C14" s="5" t="s">
        <v>1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</row>
    <row r="15" spans="1:10" x14ac:dyDescent="0.2">
      <c r="B15" s="5">
        <v>2</v>
      </c>
      <c r="C15" s="5" t="s">
        <v>2</v>
      </c>
      <c r="D15" s="5">
        <v>0</v>
      </c>
      <c r="E15" s="5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</row>
    <row r="16" spans="1:10" x14ac:dyDescent="0.2">
      <c r="B16" s="5">
        <v>4</v>
      </c>
      <c r="C16" s="5" t="s">
        <v>3</v>
      </c>
      <c r="D16" s="5">
        <v>1</v>
      </c>
      <c r="E16" s="5">
        <v>0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</row>
    <row r="17" spans="2:10" x14ac:dyDescent="0.2">
      <c r="B17" s="5">
        <v>0</v>
      </c>
      <c r="C17" s="5" t="s">
        <v>4</v>
      </c>
      <c r="D17" s="5">
        <v>1</v>
      </c>
      <c r="E17" s="5">
        <v>1</v>
      </c>
      <c r="F17" s="5">
        <v>0</v>
      </c>
      <c r="G17" s="5">
        <v>0</v>
      </c>
      <c r="H17" s="5">
        <v>1</v>
      </c>
      <c r="I17" s="5">
        <v>1</v>
      </c>
      <c r="J17" s="5">
        <v>1</v>
      </c>
    </row>
    <row r="18" spans="2:10" x14ac:dyDescent="0.2">
      <c r="B18" s="5">
        <v>2</v>
      </c>
      <c r="C18" s="5" t="s">
        <v>5</v>
      </c>
      <c r="D18" s="5">
        <v>1</v>
      </c>
      <c r="E18" s="5">
        <v>1</v>
      </c>
      <c r="F18" s="5">
        <v>1</v>
      </c>
      <c r="G18" s="5">
        <v>0</v>
      </c>
      <c r="H18" s="5">
        <v>0</v>
      </c>
      <c r="I18" s="5">
        <v>1</v>
      </c>
      <c r="J18" s="5">
        <v>1</v>
      </c>
    </row>
    <row r="19" spans="2:10" x14ac:dyDescent="0.2">
      <c r="B19" s="5">
        <v>3</v>
      </c>
      <c r="C19" s="5" t="s">
        <v>6</v>
      </c>
      <c r="D19" s="5">
        <v>1</v>
      </c>
      <c r="E19" s="5">
        <v>1</v>
      </c>
      <c r="F19" s="5">
        <v>1</v>
      </c>
      <c r="G19" s="5">
        <v>1</v>
      </c>
      <c r="H19" s="5">
        <v>0</v>
      </c>
      <c r="I19" s="5">
        <v>0</v>
      </c>
      <c r="J19" s="5">
        <v>1</v>
      </c>
    </row>
    <row r="20" spans="2:10" x14ac:dyDescent="0.2">
      <c r="C20" s="5" t="s">
        <v>9</v>
      </c>
      <c r="D20" s="5">
        <f>SUMPRODUCT($B$13:$B$19,D13:D19)+SUMPRODUCT($B$5:$B$11,D5:D11)</f>
        <v>17</v>
      </c>
      <c r="E20" s="5">
        <f t="shared" ref="E20:J20" si="0">SUMPRODUCT($B$13:$B$19,E13:E19)+SUMPRODUCT($B$5:$B$11,E5:E11)</f>
        <v>13</v>
      </c>
      <c r="F20" s="5">
        <f t="shared" si="0"/>
        <v>15</v>
      </c>
      <c r="G20" s="5">
        <f t="shared" si="0"/>
        <v>17</v>
      </c>
      <c r="H20" s="5">
        <f t="shared" si="0"/>
        <v>14</v>
      </c>
      <c r="I20" s="5">
        <f t="shared" si="0"/>
        <v>9</v>
      </c>
      <c r="J20" s="5">
        <f t="shared" si="0"/>
        <v>12</v>
      </c>
    </row>
    <row r="21" spans="2:10" x14ac:dyDescent="0.2">
      <c r="D21" s="5" t="s">
        <v>11</v>
      </c>
      <c r="E21" s="5" t="s">
        <v>11</v>
      </c>
      <c r="F21" s="5" t="s">
        <v>11</v>
      </c>
      <c r="G21" s="5" t="s">
        <v>11</v>
      </c>
      <c r="H21" s="5" t="s">
        <v>11</v>
      </c>
      <c r="I21" s="5" t="s">
        <v>11</v>
      </c>
      <c r="J21" s="5" t="s">
        <v>11</v>
      </c>
    </row>
    <row r="22" spans="2:10" x14ac:dyDescent="0.2">
      <c r="C22" s="5" t="s">
        <v>10</v>
      </c>
      <c r="D22" s="5">
        <v>17</v>
      </c>
      <c r="E22" s="5">
        <v>13</v>
      </c>
      <c r="F22" s="5">
        <v>15</v>
      </c>
      <c r="G22" s="5">
        <v>17</v>
      </c>
      <c r="H22" s="5">
        <v>9</v>
      </c>
      <c r="I22" s="5">
        <v>9</v>
      </c>
      <c r="J22" s="5">
        <v>12</v>
      </c>
    </row>
  </sheetData>
  <printOptions headings="1" gridLines="1"/>
  <pageMargins left="0.75" right="0.75" top="1" bottom="1" header="0.5" footer="0.5"/>
  <pageSetup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A873A-3F95-42FF-8963-9FE50992E07B}">
  <sheetPr codeName="Sheet3"/>
  <dimension ref="D8:K36"/>
  <sheetViews>
    <sheetView topLeftCell="D8" workbookViewId="0">
      <selection activeCell="F13" sqref="F13"/>
    </sheetView>
  </sheetViews>
  <sheetFormatPr defaultRowHeight="12.75" x14ac:dyDescent="0.2"/>
  <cols>
    <col min="1" max="2" width="9.140625" style="5"/>
    <col min="3" max="3" width="13" style="5" customWidth="1"/>
    <col min="4" max="4" width="18.7109375" style="5" customWidth="1"/>
    <col min="5" max="5" width="13.140625" style="5" bestFit="1" customWidth="1"/>
    <col min="6" max="7" width="10.28515625" style="5" bestFit="1" customWidth="1"/>
    <col min="8" max="8" width="13.140625" style="5" bestFit="1" customWidth="1"/>
    <col min="9" max="16384" width="9.140625" style="5"/>
  </cols>
  <sheetData>
    <row r="8" spans="4:11" x14ac:dyDescent="0.2">
      <c r="E8" s="5" t="s">
        <v>19</v>
      </c>
      <c r="F8" s="5">
        <f>SUM(E11:H11)</f>
        <v>100</v>
      </c>
    </row>
    <row r="10" spans="4:11" x14ac:dyDescent="0.2">
      <c r="E10" s="5" t="s">
        <v>20</v>
      </c>
      <c r="F10" s="5" t="s">
        <v>21</v>
      </c>
      <c r="G10" s="5" t="s">
        <v>22</v>
      </c>
      <c r="H10" s="5" t="s">
        <v>23</v>
      </c>
    </row>
    <row r="11" spans="4:11" x14ac:dyDescent="0.2">
      <c r="D11" s="5" t="s">
        <v>24</v>
      </c>
      <c r="E11" s="11">
        <v>16</v>
      </c>
      <c r="F11" s="11">
        <v>22</v>
      </c>
      <c r="G11" s="11">
        <v>31</v>
      </c>
      <c r="H11" s="11">
        <v>31</v>
      </c>
    </row>
    <row r="12" spans="4:11" ht="25.5" x14ac:dyDescent="0.2">
      <c r="D12" s="5" t="s">
        <v>25</v>
      </c>
      <c r="I12" s="9" t="s">
        <v>16</v>
      </c>
      <c r="J12" s="9"/>
      <c r="K12" s="9" t="s">
        <v>26</v>
      </c>
    </row>
    <row r="13" spans="4:11" x14ac:dyDescent="0.2">
      <c r="D13" s="12">
        <v>0</v>
      </c>
      <c r="E13" s="5">
        <v>1</v>
      </c>
      <c r="F13" s="5">
        <v>0</v>
      </c>
      <c r="G13" s="5">
        <v>0</v>
      </c>
      <c r="H13" s="5">
        <v>0</v>
      </c>
      <c r="I13" s="5">
        <f>SUMPRODUCT($E$11:$H$11,E13:H13)</f>
        <v>16</v>
      </c>
      <c r="J13" s="5" t="s">
        <v>11</v>
      </c>
      <c r="K13" s="5">
        <v>12</v>
      </c>
    </row>
    <row r="14" spans="4:11" x14ac:dyDescent="0.2">
      <c r="D14" s="12">
        <v>4.1666666666666664E-2</v>
      </c>
      <c r="E14" s="5">
        <v>1</v>
      </c>
      <c r="F14" s="5">
        <v>0</v>
      </c>
      <c r="G14" s="5">
        <v>0</v>
      </c>
      <c r="H14" s="5">
        <v>0</v>
      </c>
      <c r="I14" s="5">
        <f t="shared" ref="I14:I36" si="0">SUMPRODUCT($E$11:$H$11,E14:H14)</f>
        <v>16</v>
      </c>
      <c r="J14" s="5" t="s">
        <v>11</v>
      </c>
      <c r="K14" s="5">
        <v>12</v>
      </c>
    </row>
    <row r="15" spans="4:11" x14ac:dyDescent="0.2">
      <c r="D15" s="12">
        <v>8.3333333333333329E-2</v>
      </c>
      <c r="E15" s="5">
        <v>1</v>
      </c>
      <c r="F15" s="5">
        <v>0</v>
      </c>
      <c r="G15" s="5">
        <v>0</v>
      </c>
      <c r="H15" s="5">
        <v>0</v>
      </c>
      <c r="I15" s="5">
        <f t="shared" si="0"/>
        <v>16</v>
      </c>
      <c r="J15" s="5" t="s">
        <v>11</v>
      </c>
      <c r="K15" s="5">
        <v>12</v>
      </c>
    </row>
    <row r="16" spans="4:11" x14ac:dyDescent="0.2">
      <c r="D16" s="12">
        <v>0.125</v>
      </c>
      <c r="E16" s="5">
        <v>1</v>
      </c>
      <c r="F16" s="5">
        <v>0</v>
      </c>
      <c r="G16" s="5">
        <v>0</v>
      </c>
      <c r="H16" s="5">
        <v>0</v>
      </c>
      <c r="I16" s="5">
        <f t="shared" si="0"/>
        <v>16</v>
      </c>
      <c r="J16" s="5" t="s">
        <v>11</v>
      </c>
      <c r="K16" s="5">
        <v>12</v>
      </c>
    </row>
    <row r="17" spans="4:11" x14ac:dyDescent="0.2">
      <c r="D17" s="12">
        <v>0.16666666666666699</v>
      </c>
      <c r="E17" s="5">
        <v>1</v>
      </c>
      <c r="F17" s="5">
        <v>0</v>
      </c>
      <c r="G17" s="5">
        <v>0</v>
      </c>
      <c r="H17" s="5">
        <v>0</v>
      </c>
      <c r="I17" s="5">
        <f t="shared" si="0"/>
        <v>16</v>
      </c>
      <c r="J17" s="5" t="s">
        <v>11</v>
      </c>
      <c r="K17" s="5">
        <v>16</v>
      </c>
    </row>
    <row r="18" spans="4:11" x14ac:dyDescent="0.2">
      <c r="D18" s="12">
        <v>0.20833333333333301</v>
      </c>
      <c r="E18" s="5">
        <v>1</v>
      </c>
      <c r="F18" s="5">
        <v>0</v>
      </c>
      <c r="G18" s="5">
        <v>0</v>
      </c>
      <c r="H18" s="5">
        <v>0</v>
      </c>
      <c r="I18" s="5">
        <f t="shared" si="0"/>
        <v>16</v>
      </c>
      <c r="J18" s="5" t="s">
        <v>11</v>
      </c>
      <c r="K18" s="5">
        <v>16</v>
      </c>
    </row>
    <row r="19" spans="4:11" x14ac:dyDescent="0.2">
      <c r="D19" s="12">
        <v>0.25</v>
      </c>
      <c r="E19" s="5">
        <v>0</v>
      </c>
      <c r="F19" s="5">
        <v>1</v>
      </c>
      <c r="G19" s="5">
        <v>0</v>
      </c>
      <c r="H19" s="5">
        <v>0</v>
      </c>
      <c r="I19" s="5">
        <f t="shared" si="0"/>
        <v>22</v>
      </c>
      <c r="J19" s="5" t="s">
        <v>11</v>
      </c>
      <c r="K19" s="5">
        <v>16</v>
      </c>
    </row>
    <row r="20" spans="4:11" x14ac:dyDescent="0.2">
      <c r="D20" s="12">
        <v>0.29166666666666702</v>
      </c>
      <c r="E20" s="5">
        <v>0</v>
      </c>
      <c r="F20" s="5">
        <v>1</v>
      </c>
      <c r="G20" s="5">
        <v>0</v>
      </c>
      <c r="H20" s="5">
        <v>0</v>
      </c>
      <c r="I20" s="5">
        <f t="shared" si="0"/>
        <v>22</v>
      </c>
      <c r="J20" s="5" t="s">
        <v>11</v>
      </c>
      <c r="K20" s="5">
        <v>16</v>
      </c>
    </row>
    <row r="21" spans="4:11" x14ac:dyDescent="0.2">
      <c r="D21" s="12">
        <v>0.33333333333333298</v>
      </c>
      <c r="E21" s="5">
        <v>0</v>
      </c>
      <c r="F21" s="5">
        <v>1</v>
      </c>
      <c r="G21" s="5">
        <v>0</v>
      </c>
      <c r="H21" s="5">
        <v>0</v>
      </c>
      <c r="I21" s="5">
        <f t="shared" si="0"/>
        <v>22</v>
      </c>
      <c r="J21" s="5" t="s">
        <v>11</v>
      </c>
      <c r="K21" s="5">
        <v>22</v>
      </c>
    </row>
    <row r="22" spans="4:11" x14ac:dyDescent="0.2">
      <c r="D22" s="12">
        <v>0.375</v>
      </c>
      <c r="E22" s="5">
        <v>0</v>
      </c>
      <c r="F22" s="5">
        <v>1</v>
      </c>
      <c r="G22" s="5">
        <v>0</v>
      </c>
      <c r="H22" s="5">
        <v>0</v>
      </c>
      <c r="I22" s="5">
        <f t="shared" si="0"/>
        <v>22</v>
      </c>
      <c r="J22" s="5" t="s">
        <v>11</v>
      </c>
      <c r="K22" s="5">
        <v>22</v>
      </c>
    </row>
    <row r="23" spans="4:11" x14ac:dyDescent="0.2">
      <c r="D23" s="12">
        <v>0.41666666666666702</v>
      </c>
      <c r="E23" s="5">
        <v>0</v>
      </c>
      <c r="F23" s="5">
        <v>1</v>
      </c>
      <c r="G23" s="5">
        <v>0</v>
      </c>
      <c r="H23" s="5">
        <v>0</v>
      </c>
      <c r="I23" s="5">
        <f t="shared" si="0"/>
        <v>22</v>
      </c>
      <c r="J23" s="5" t="s">
        <v>11</v>
      </c>
      <c r="K23" s="5">
        <v>22</v>
      </c>
    </row>
    <row r="24" spans="4:11" x14ac:dyDescent="0.2">
      <c r="D24" s="12">
        <v>0.45833333333333298</v>
      </c>
      <c r="E24" s="5">
        <v>0</v>
      </c>
      <c r="F24" s="5">
        <v>1</v>
      </c>
      <c r="G24" s="5">
        <v>0</v>
      </c>
      <c r="H24" s="5">
        <v>0</v>
      </c>
      <c r="I24" s="5">
        <f t="shared" si="0"/>
        <v>22</v>
      </c>
      <c r="J24" s="5" t="s">
        <v>11</v>
      </c>
      <c r="K24" s="5">
        <v>22</v>
      </c>
    </row>
    <row r="25" spans="4:11" x14ac:dyDescent="0.2">
      <c r="D25" s="12">
        <v>0.5</v>
      </c>
      <c r="E25" s="5">
        <v>0</v>
      </c>
      <c r="F25" s="5">
        <v>0</v>
      </c>
      <c r="G25" s="5">
        <v>1</v>
      </c>
      <c r="H25" s="5">
        <v>0</v>
      </c>
      <c r="I25" s="5">
        <f t="shared" si="0"/>
        <v>31</v>
      </c>
      <c r="J25" s="5" t="s">
        <v>11</v>
      </c>
      <c r="K25" s="5">
        <v>27</v>
      </c>
    </row>
    <row r="26" spans="4:11" x14ac:dyDescent="0.2">
      <c r="D26" s="12">
        <v>0.54166666666666696</v>
      </c>
      <c r="E26" s="5">
        <v>0</v>
      </c>
      <c r="F26" s="5">
        <v>0</v>
      </c>
      <c r="G26" s="5">
        <v>1</v>
      </c>
      <c r="H26" s="5">
        <v>0</v>
      </c>
      <c r="I26" s="5">
        <f t="shared" si="0"/>
        <v>31</v>
      </c>
      <c r="J26" s="5" t="s">
        <v>11</v>
      </c>
      <c r="K26" s="5">
        <v>27</v>
      </c>
    </row>
    <row r="27" spans="4:11" x14ac:dyDescent="0.2">
      <c r="D27" s="12">
        <v>0.58333333333333304</v>
      </c>
      <c r="E27" s="5">
        <v>0</v>
      </c>
      <c r="F27" s="5">
        <v>0</v>
      </c>
      <c r="G27" s="5">
        <v>1</v>
      </c>
      <c r="H27" s="5">
        <v>0</v>
      </c>
      <c r="I27" s="5">
        <f t="shared" si="0"/>
        <v>31</v>
      </c>
      <c r="J27" s="5" t="s">
        <v>11</v>
      </c>
      <c r="K27" s="5">
        <v>27</v>
      </c>
    </row>
    <row r="28" spans="4:11" x14ac:dyDescent="0.2">
      <c r="D28" s="12">
        <v>0.625</v>
      </c>
      <c r="E28" s="5">
        <v>0</v>
      </c>
      <c r="F28" s="5">
        <v>0</v>
      </c>
      <c r="G28" s="5">
        <v>1</v>
      </c>
      <c r="H28" s="5">
        <v>0</v>
      </c>
      <c r="I28" s="5">
        <f t="shared" si="0"/>
        <v>31</v>
      </c>
      <c r="J28" s="5" t="s">
        <v>11</v>
      </c>
      <c r="K28" s="5">
        <v>27</v>
      </c>
    </row>
    <row r="29" spans="4:11" x14ac:dyDescent="0.2">
      <c r="D29" s="12">
        <v>0.66666666666666696</v>
      </c>
      <c r="E29" s="5">
        <v>0</v>
      </c>
      <c r="F29" s="5">
        <v>0</v>
      </c>
      <c r="G29" s="5">
        <v>1</v>
      </c>
      <c r="H29" s="5">
        <v>0</v>
      </c>
      <c r="I29" s="5">
        <f t="shared" si="0"/>
        <v>31</v>
      </c>
      <c r="J29" s="5" t="s">
        <v>11</v>
      </c>
      <c r="K29" s="5">
        <v>31</v>
      </c>
    </row>
    <row r="30" spans="4:11" x14ac:dyDescent="0.2">
      <c r="D30" s="12">
        <v>0.70833333333333304</v>
      </c>
      <c r="E30" s="5">
        <v>0</v>
      </c>
      <c r="F30" s="5">
        <v>0</v>
      </c>
      <c r="G30" s="5">
        <v>1</v>
      </c>
      <c r="H30" s="5">
        <v>0</v>
      </c>
      <c r="I30" s="5">
        <f t="shared" si="0"/>
        <v>31</v>
      </c>
      <c r="J30" s="5" t="s">
        <v>11</v>
      </c>
      <c r="K30" s="5">
        <v>31</v>
      </c>
    </row>
    <row r="31" spans="4:11" x14ac:dyDescent="0.2">
      <c r="D31" s="12">
        <v>0.75</v>
      </c>
      <c r="E31" s="5">
        <v>0</v>
      </c>
      <c r="F31" s="5">
        <v>0</v>
      </c>
      <c r="G31" s="5">
        <v>0</v>
      </c>
      <c r="H31" s="5">
        <v>1</v>
      </c>
      <c r="I31" s="5">
        <f t="shared" si="0"/>
        <v>31</v>
      </c>
      <c r="J31" s="5" t="s">
        <v>11</v>
      </c>
      <c r="K31" s="5">
        <v>31</v>
      </c>
    </row>
    <row r="32" spans="4:11" x14ac:dyDescent="0.2">
      <c r="D32" s="12">
        <v>0.79166666666666696</v>
      </c>
      <c r="E32" s="5">
        <v>0</v>
      </c>
      <c r="F32" s="5">
        <v>0</v>
      </c>
      <c r="G32" s="5">
        <v>0</v>
      </c>
      <c r="H32" s="5">
        <v>1</v>
      </c>
      <c r="I32" s="5">
        <f t="shared" si="0"/>
        <v>31</v>
      </c>
      <c r="J32" s="5" t="s">
        <v>11</v>
      </c>
      <c r="K32" s="5">
        <v>31</v>
      </c>
    </row>
    <row r="33" spans="4:11" x14ac:dyDescent="0.2">
      <c r="D33" s="12">
        <v>0.83333333333333304</v>
      </c>
      <c r="E33" s="5">
        <v>0</v>
      </c>
      <c r="F33" s="5">
        <v>0</v>
      </c>
      <c r="G33" s="5">
        <v>0</v>
      </c>
      <c r="H33" s="5">
        <v>1</v>
      </c>
      <c r="I33" s="5">
        <f t="shared" si="0"/>
        <v>31</v>
      </c>
      <c r="J33" s="5" t="s">
        <v>11</v>
      </c>
      <c r="K33" s="5">
        <v>22</v>
      </c>
    </row>
    <row r="34" spans="4:11" x14ac:dyDescent="0.2">
      <c r="D34" s="12">
        <v>0.875</v>
      </c>
      <c r="E34" s="5">
        <v>0</v>
      </c>
      <c r="F34" s="5">
        <v>0</v>
      </c>
      <c r="G34" s="5">
        <v>0</v>
      </c>
      <c r="H34" s="5">
        <v>1</v>
      </c>
      <c r="I34" s="5">
        <f t="shared" si="0"/>
        <v>31</v>
      </c>
      <c r="J34" s="5" t="s">
        <v>11</v>
      </c>
      <c r="K34" s="5">
        <v>22</v>
      </c>
    </row>
    <row r="35" spans="4:11" x14ac:dyDescent="0.2">
      <c r="D35" s="12">
        <v>0.91666666666666696</v>
      </c>
      <c r="E35" s="5">
        <v>0</v>
      </c>
      <c r="F35" s="5">
        <v>0</v>
      </c>
      <c r="G35" s="5">
        <v>0</v>
      </c>
      <c r="H35" s="5">
        <v>1</v>
      </c>
      <c r="I35" s="5">
        <f t="shared" si="0"/>
        <v>31</v>
      </c>
      <c r="J35" s="5" t="s">
        <v>11</v>
      </c>
      <c r="K35" s="5">
        <v>22</v>
      </c>
    </row>
    <row r="36" spans="4:11" x14ac:dyDescent="0.2">
      <c r="D36" s="12">
        <v>0.95833333333333304</v>
      </c>
      <c r="E36" s="5">
        <v>0</v>
      </c>
      <c r="F36" s="5">
        <v>0</v>
      </c>
      <c r="G36" s="5">
        <v>0</v>
      </c>
      <c r="H36" s="5">
        <v>1</v>
      </c>
      <c r="I36" s="5">
        <f t="shared" si="0"/>
        <v>31</v>
      </c>
      <c r="J36" s="5" t="s">
        <v>11</v>
      </c>
      <c r="K36" s="5">
        <v>22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00F6-88DA-462A-AF72-8EAD992D16F6}">
  <sheetPr codeName="Sheet4"/>
  <dimension ref="B1:J18"/>
  <sheetViews>
    <sheetView workbookViewId="0">
      <selection activeCell="C26" sqref="C26"/>
    </sheetView>
  </sheetViews>
  <sheetFormatPr defaultRowHeight="12.75" x14ac:dyDescent="0.2"/>
  <cols>
    <col min="1" max="3" width="9.140625" style="5"/>
    <col min="4" max="4" width="14.7109375" style="5" customWidth="1"/>
    <col min="5" max="16384" width="9.140625" style="5"/>
  </cols>
  <sheetData>
    <row r="1" spans="2:10" x14ac:dyDescent="0.2">
      <c r="B1" s="5" t="s">
        <v>27</v>
      </c>
    </row>
    <row r="2" spans="2:10" x14ac:dyDescent="0.2">
      <c r="B2" s="5">
        <f>SUMPRODUCT(B6:B13,C6:C13)</f>
        <v>2006</v>
      </c>
      <c r="D2" s="5" t="s">
        <v>28</v>
      </c>
      <c r="E2" s="5">
        <f t="shared" ref="E2:J2" si="0">SUMPRODUCT($B$6:$B$13,E6:E13)</f>
        <v>83.5</v>
      </c>
      <c r="F2" s="5">
        <f t="shared" si="0"/>
        <v>60.199999999999996</v>
      </c>
      <c r="G2" s="5">
        <f t="shared" si="0"/>
        <v>39.200000000000003</v>
      </c>
      <c r="H2" s="5">
        <f t="shared" si="0"/>
        <v>60.000000000000007</v>
      </c>
      <c r="I2" s="5">
        <f t="shared" si="0"/>
        <v>59.999999999999993</v>
      </c>
      <c r="J2" s="5">
        <f t="shared" si="0"/>
        <v>28.1</v>
      </c>
    </row>
    <row r="3" spans="2:10" x14ac:dyDescent="0.2"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</row>
    <row r="4" spans="2:10" x14ac:dyDescent="0.2">
      <c r="C4" s="8" t="s">
        <v>29</v>
      </c>
      <c r="D4" s="5" t="s">
        <v>30</v>
      </c>
      <c r="E4" s="5">
        <v>60</v>
      </c>
      <c r="F4" s="5">
        <v>60</v>
      </c>
      <c r="G4" s="5">
        <v>28</v>
      </c>
      <c r="H4" s="5">
        <v>60</v>
      </c>
      <c r="I4" s="5">
        <v>60</v>
      </c>
      <c r="J4" s="5">
        <v>28</v>
      </c>
    </row>
    <row r="5" spans="2:10" x14ac:dyDescent="0.2">
      <c r="B5" s="5" t="s">
        <v>31</v>
      </c>
      <c r="C5" s="5" t="s">
        <v>32</v>
      </c>
      <c r="D5" s="5" t="s">
        <v>33</v>
      </c>
      <c r="E5" s="5" t="s">
        <v>34</v>
      </c>
      <c r="F5" s="5" t="s">
        <v>35</v>
      </c>
      <c r="G5" s="5" t="s">
        <v>36</v>
      </c>
      <c r="H5" s="5" t="s">
        <v>37</v>
      </c>
      <c r="I5" s="5" t="s">
        <v>38</v>
      </c>
      <c r="J5" s="5" t="s">
        <v>39</v>
      </c>
    </row>
    <row r="6" spans="2:10" x14ac:dyDescent="0.2">
      <c r="B6" s="11">
        <v>0</v>
      </c>
      <c r="C6" s="5">
        <v>180</v>
      </c>
      <c r="D6" s="5" t="s">
        <v>40</v>
      </c>
      <c r="E6" s="5">
        <v>6</v>
      </c>
      <c r="F6" s="5">
        <v>3</v>
      </c>
      <c r="G6" s="5">
        <v>1</v>
      </c>
      <c r="H6" s="5">
        <v>9</v>
      </c>
      <c r="I6" s="5">
        <v>4</v>
      </c>
      <c r="J6" s="5">
        <v>2</v>
      </c>
    </row>
    <row r="7" spans="2:10" x14ac:dyDescent="0.2">
      <c r="B7" s="11">
        <v>0</v>
      </c>
      <c r="C7" s="5">
        <v>100</v>
      </c>
      <c r="D7" s="5" t="s">
        <v>41</v>
      </c>
      <c r="E7" s="5">
        <v>6</v>
      </c>
      <c r="F7" s="5">
        <v>5</v>
      </c>
      <c r="G7" s="5">
        <v>3</v>
      </c>
      <c r="H7" s="5">
        <v>1</v>
      </c>
      <c r="I7" s="5">
        <v>1</v>
      </c>
      <c r="J7" s="5">
        <v>1</v>
      </c>
    </row>
    <row r="8" spans="2:10" x14ac:dyDescent="0.2">
      <c r="B8" s="11">
        <v>9</v>
      </c>
      <c r="C8" s="5">
        <v>80</v>
      </c>
      <c r="D8" s="5" t="s">
        <v>42</v>
      </c>
      <c r="E8" s="5">
        <v>5</v>
      </c>
      <c r="F8" s="5">
        <v>2</v>
      </c>
      <c r="G8" s="5">
        <v>0</v>
      </c>
      <c r="H8" s="5">
        <v>4</v>
      </c>
      <c r="I8" s="5">
        <v>2</v>
      </c>
      <c r="J8" s="5">
        <v>0</v>
      </c>
    </row>
    <row r="9" spans="2:10" x14ac:dyDescent="0.2">
      <c r="B9" s="11">
        <v>57</v>
      </c>
      <c r="C9" s="5">
        <v>9</v>
      </c>
      <c r="D9" s="5" t="s">
        <v>43</v>
      </c>
      <c r="E9" s="5">
        <v>0.5</v>
      </c>
      <c r="F9" s="5">
        <v>0.5</v>
      </c>
      <c r="G9" s="5">
        <v>0.3</v>
      </c>
      <c r="H9" s="5">
        <v>0.1</v>
      </c>
      <c r="I9" s="5">
        <v>0.1</v>
      </c>
      <c r="J9" s="5">
        <v>0</v>
      </c>
    </row>
    <row r="10" spans="2:10" x14ac:dyDescent="0.2">
      <c r="B10" s="11">
        <v>4</v>
      </c>
      <c r="C10" s="5">
        <v>13</v>
      </c>
      <c r="D10" s="5" t="s">
        <v>44</v>
      </c>
      <c r="E10" s="5">
        <v>0.7</v>
      </c>
      <c r="F10" s="5">
        <v>0.2</v>
      </c>
      <c r="G10" s="5">
        <v>0</v>
      </c>
      <c r="H10" s="5">
        <v>0.9</v>
      </c>
      <c r="I10" s="5">
        <v>0.1</v>
      </c>
      <c r="J10" s="5">
        <v>0</v>
      </c>
    </row>
    <row r="11" spans="2:10" x14ac:dyDescent="0.2">
      <c r="B11" s="11">
        <v>15</v>
      </c>
      <c r="C11" s="5">
        <v>16</v>
      </c>
      <c r="D11" s="5" t="s">
        <v>45</v>
      </c>
      <c r="E11" s="5">
        <v>0.1</v>
      </c>
      <c r="F11" s="5">
        <v>0.1</v>
      </c>
      <c r="G11" s="5">
        <v>0</v>
      </c>
      <c r="H11" s="5">
        <v>0.6</v>
      </c>
      <c r="I11" s="5">
        <v>1.3</v>
      </c>
      <c r="J11" s="5">
        <v>0.4</v>
      </c>
    </row>
    <row r="12" spans="2:10" x14ac:dyDescent="0.2">
      <c r="B12" s="11">
        <v>7</v>
      </c>
      <c r="C12" s="5">
        <v>8</v>
      </c>
      <c r="D12" s="5" t="s">
        <v>46</v>
      </c>
      <c r="E12" s="5">
        <v>0.1</v>
      </c>
      <c r="F12" s="5">
        <v>0.2</v>
      </c>
      <c r="G12" s="5">
        <v>0.3</v>
      </c>
      <c r="H12" s="5">
        <v>0.1</v>
      </c>
      <c r="I12" s="5">
        <v>0.2</v>
      </c>
      <c r="J12" s="5">
        <v>0.3</v>
      </c>
    </row>
    <row r="13" spans="2:10" x14ac:dyDescent="0.2">
      <c r="B13" s="11">
        <v>5</v>
      </c>
      <c r="C13" s="5">
        <v>85</v>
      </c>
      <c r="D13" s="5" t="s">
        <v>47</v>
      </c>
      <c r="E13" s="5">
        <v>1</v>
      </c>
      <c r="F13" s="5">
        <v>2</v>
      </c>
      <c r="G13" s="5">
        <v>4</v>
      </c>
      <c r="H13" s="5">
        <v>1</v>
      </c>
      <c r="I13" s="5">
        <v>3</v>
      </c>
      <c r="J13" s="5">
        <v>4</v>
      </c>
    </row>
    <row r="14" spans="2:10" x14ac:dyDescent="0.2">
      <c r="C14" s="5" t="s">
        <v>48</v>
      </c>
    </row>
    <row r="15" spans="2:10" x14ac:dyDescent="0.2">
      <c r="C15" s="5" t="s">
        <v>49</v>
      </c>
    </row>
    <row r="16" spans="2:10" x14ac:dyDescent="0.2">
      <c r="C16" s="5" t="s">
        <v>50</v>
      </c>
    </row>
    <row r="17" spans="3:3" x14ac:dyDescent="0.2">
      <c r="C17" s="5" t="s">
        <v>51</v>
      </c>
    </row>
    <row r="18" spans="3:3" x14ac:dyDescent="0.2">
      <c r="C18" s="5" t="s">
        <v>52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7839-2643-44A9-B6DE-18D7267EAEDE}">
  <sheetPr codeName="Sheet5"/>
  <dimension ref="A3:O19"/>
  <sheetViews>
    <sheetView workbookViewId="0">
      <selection activeCell="C9" sqref="C9:D19"/>
    </sheetView>
  </sheetViews>
  <sheetFormatPr defaultRowHeight="15" x14ac:dyDescent="0.25"/>
  <cols>
    <col min="1" max="4" width="9.140625" style="13"/>
    <col min="5" max="5" width="10" style="13" customWidth="1"/>
    <col min="6" max="6" width="13.5703125" style="13" customWidth="1"/>
    <col min="7" max="16384" width="9.140625" style="13"/>
  </cols>
  <sheetData>
    <row r="3" spans="1:15" x14ac:dyDescent="0.25">
      <c r="F3" s="13" t="s">
        <v>53</v>
      </c>
      <c r="G3" s="13">
        <v>300</v>
      </c>
    </row>
    <row r="4" spans="1:15" x14ac:dyDescent="0.25">
      <c r="C4" s="13" t="s">
        <v>54</v>
      </c>
      <c r="F4" s="13" t="s">
        <v>55</v>
      </c>
      <c r="G4" s="13">
        <v>60</v>
      </c>
    </row>
    <row r="5" spans="1:15" x14ac:dyDescent="0.25">
      <c r="C5" s="14">
        <f>G3*(G5+G6)+G4*G7</f>
        <v>2940</v>
      </c>
      <c r="E5" s="15" t="s">
        <v>56</v>
      </c>
      <c r="F5" s="13" t="s">
        <v>57</v>
      </c>
      <c r="G5" s="16">
        <v>4</v>
      </c>
    </row>
    <row r="6" spans="1:15" x14ac:dyDescent="0.25">
      <c r="E6" s="15" t="s">
        <v>58</v>
      </c>
      <c r="F6" s="13" t="s">
        <v>59</v>
      </c>
      <c r="G6" s="16">
        <v>5</v>
      </c>
    </row>
    <row r="7" spans="1:15" x14ac:dyDescent="0.25">
      <c r="F7" s="17" t="s">
        <v>60</v>
      </c>
      <c r="G7" s="18">
        <v>4</v>
      </c>
      <c r="H7" s="15"/>
      <c r="I7" s="15"/>
      <c r="J7" s="15"/>
      <c r="K7" s="15"/>
      <c r="L7" s="15"/>
      <c r="M7" s="15"/>
      <c r="N7" s="17"/>
      <c r="O7" s="15"/>
    </row>
    <row r="8" spans="1:15" x14ac:dyDescent="0.25">
      <c r="E8" s="13">
        <f>G5</f>
        <v>4</v>
      </c>
      <c r="F8" s="19">
        <f>G6</f>
        <v>5</v>
      </c>
      <c r="G8" s="15">
        <f>G7</f>
        <v>4</v>
      </c>
      <c r="H8" s="15"/>
      <c r="I8" s="15"/>
      <c r="J8" s="15"/>
      <c r="K8" s="15"/>
      <c r="L8" s="15"/>
      <c r="M8" s="15"/>
      <c r="N8" s="17"/>
      <c r="O8" s="15"/>
    </row>
    <row r="9" spans="1:15" x14ac:dyDescent="0.25">
      <c r="A9" s="13" t="s">
        <v>61</v>
      </c>
      <c r="C9" s="13" t="s">
        <v>62</v>
      </c>
      <c r="D9" s="13" t="s">
        <v>63</v>
      </c>
      <c r="E9" s="13" t="s">
        <v>57</v>
      </c>
      <c r="F9" s="13" t="s">
        <v>59</v>
      </c>
      <c r="G9" s="13" t="s">
        <v>64</v>
      </c>
    </row>
    <row r="10" spans="1:15" x14ac:dyDescent="0.25">
      <c r="A10" s="13">
        <f t="shared" ref="A10:A19" si="0">SUMPRODUCT($E$8:$G$8,E10:G10)</f>
        <v>4</v>
      </c>
      <c r="B10" s="13" t="s">
        <v>11</v>
      </c>
      <c r="C10" s="13">
        <v>4</v>
      </c>
      <c r="D10" s="17" t="s">
        <v>65</v>
      </c>
      <c r="E10" s="13">
        <v>1</v>
      </c>
      <c r="F10" s="13">
        <v>0</v>
      </c>
      <c r="G10" s="13">
        <v>0</v>
      </c>
    </row>
    <row r="11" spans="1:15" x14ac:dyDescent="0.25">
      <c r="A11" s="13">
        <f t="shared" si="0"/>
        <v>9</v>
      </c>
      <c r="B11" s="13" t="s">
        <v>11</v>
      </c>
      <c r="C11" s="13">
        <v>8</v>
      </c>
      <c r="D11" s="15" t="s">
        <v>66</v>
      </c>
      <c r="E11" s="13">
        <v>1</v>
      </c>
      <c r="F11" s="13">
        <v>1</v>
      </c>
      <c r="G11" s="13">
        <v>0</v>
      </c>
    </row>
    <row r="12" spans="1:15" x14ac:dyDescent="0.25">
      <c r="A12" s="13">
        <f t="shared" si="0"/>
        <v>13</v>
      </c>
      <c r="B12" s="13" t="s">
        <v>11</v>
      </c>
      <c r="C12" s="13">
        <v>6</v>
      </c>
      <c r="D12" s="15" t="s">
        <v>67</v>
      </c>
      <c r="E12" s="13">
        <v>1</v>
      </c>
      <c r="F12" s="13">
        <v>1</v>
      </c>
      <c r="G12" s="13">
        <v>1</v>
      </c>
    </row>
    <row r="13" spans="1:15" x14ac:dyDescent="0.25">
      <c r="A13" s="13">
        <f t="shared" si="0"/>
        <v>13</v>
      </c>
      <c r="B13" s="13" t="s">
        <v>11</v>
      </c>
      <c r="C13" s="13">
        <v>4</v>
      </c>
      <c r="D13" s="15" t="s">
        <v>68</v>
      </c>
      <c r="E13" s="13">
        <v>1</v>
      </c>
      <c r="F13" s="13">
        <v>1</v>
      </c>
      <c r="G13" s="13">
        <v>1</v>
      </c>
    </row>
    <row r="14" spans="1:15" x14ac:dyDescent="0.25">
      <c r="A14" s="13">
        <f t="shared" si="0"/>
        <v>9</v>
      </c>
      <c r="B14" s="13" t="s">
        <v>11</v>
      </c>
      <c r="C14" s="13">
        <v>9</v>
      </c>
      <c r="D14" s="15" t="s">
        <v>69</v>
      </c>
      <c r="E14" s="13">
        <v>0</v>
      </c>
      <c r="F14" s="13">
        <v>1</v>
      </c>
      <c r="G14" s="13">
        <v>1</v>
      </c>
    </row>
    <row r="15" spans="1:15" x14ac:dyDescent="0.25">
      <c r="A15" s="13">
        <f t="shared" si="0"/>
        <v>8</v>
      </c>
      <c r="B15" s="13" t="s">
        <v>11</v>
      </c>
      <c r="C15" s="13">
        <v>8</v>
      </c>
      <c r="D15" s="15" t="s">
        <v>70</v>
      </c>
      <c r="E15" s="13">
        <v>1</v>
      </c>
      <c r="F15" s="13">
        <v>0</v>
      </c>
      <c r="G15" s="13">
        <v>1</v>
      </c>
    </row>
    <row r="16" spans="1:15" x14ac:dyDescent="0.25">
      <c r="A16" s="13">
        <f t="shared" si="0"/>
        <v>9</v>
      </c>
      <c r="B16" s="13" t="s">
        <v>11</v>
      </c>
      <c r="C16" s="13">
        <v>5</v>
      </c>
      <c r="D16" s="15" t="s">
        <v>71</v>
      </c>
      <c r="E16" s="13">
        <v>1</v>
      </c>
      <c r="F16" s="13">
        <v>1</v>
      </c>
      <c r="G16" s="13">
        <v>0</v>
      </c>
    </row>
    <row r="17" spans="1:7" x14ac:dyDescent="0.25">
      <c r="A17" s="13">
        <f t="shared" si="0"/>
        <v>9</v>
      </c>
      <c r="B17" s="13" t="s">
        <v>11</v>
      </c>
      <c r="C17" s="13">
        <v>4</v>
      </c>
      <c r="D17" s="15" t="s">
        <v>72</v>
      </c>
      <c r="E17" s="13">
        <v>1</v>
      </c>
      <c r="F17" s="13">
        <v>1</v>
      </c>
      <c r="G17" s="13">
        <v>0</v>
      </c>
    </row>
    <row r="18" spans="1:7" x14ac:dyDescent="0.25">
      <c r="A18" s="13">
        <f t="shared" si="0"/>
        <v>9</v>
      </c>
      <c r="B18" s="13" t="s">
        <v>11</v>
      </c>
      <c r="C18" s="13">
        <v>4</v>
      </c>
      <c r="D18" s="17" t="s">
        <v>73</v>
      </c>
      <c r="E18" s="13">
        <v>1</v>
      </c>
      <c r="F18" s="13">
        <v>1</v>
      </c>
      <c r="G18" s="13">
        <v>0</v>
      </c>
    </row>
    <row r="19" spans="1:7" x14ac:dyDescent="0.25">
      <c r="A19" s="13">
        <f t="shared" si="0"/>
        <v>5</v>
      </c>
      <c r="B19" s="13" t="s">
        <v>11</v>
      </c>
      <c r="C19" s="13">
        <v>5</v>
      </c>
      <c r="D19" s="15" t="s">
        <v>74</v>
      </c>
      <c r="E19" s="13">
        <v>0</v>
      </c>
      <c r="F19" s="13">
        <v>1</v>
      </c>
      <c r="G19" s="13"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87E6-4FF2-4E06-AA07-7B37407AC6DE}">
  <sheetPr codeName="Sheet6"/>
  <dimension ref="B2:C7"/>
  <sheetViews>
    <sheetView workbookViewId="0">
      <selection activeCell="B8" sqref="B8"/>
    </sheetView>
  </sheetViews>
  <sheetFormatPr defaultRowHeight="15" x14ac:dyDescent="0.25"/>
  <cols>
    <col min="1" max="16384" width="9.140625" style="13"/>
  </cols>
  <sheetData>
    <row r="2" spans="2:3" x14ac:dyDescent="0.25">
      <c r="B2" s="13" t="s">
        <v>75</v>
      </c>
      <c r="C2" s="20"/>
    </row>
    <row r="3" spans="2:3" x14ac:dyDescent="0.25">
      <c r="B3" s="13" t="s">
        <v>76</v>
      </c>
    </row>
    <row r="5" spans="2:3" x14ac:dyDescent="0.25">
      <c r="B5" s="13" t="s">
        <v>77</v>
      </c>
    </row>
    <row r="7" spans="2:3" x14ac:dyDescent="0.25">
      <c r="B7" s="13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A2B3-4DD7-49EE-9C0B-24B083098EBB}">
  <sheetPr codeName="Sheet7"/>
  <dimension ref="B3:N19"/>
  <sheetViews>
    <sheetView topLeftCell="C11" workbookViewId="0">
      <selection activeCell="G24" sqref="G24"/>
    </sheetView>
  </sheetViews>
  <sheetFormatPr defaultRowHeight="15" x14ac:dyDescent="0.25"/>
  <cols>
    <col min="1" max="2" width="9.140625" style="21"/>
    <col min="3" max="3" width="10.5703125" style="21" customWidth="1"/>
    <col min="4" max="16384" width="9.140625" style="21"/>
  </cols>
  <sheetData>
    <row r="3" spans="2:14" x14ac:dyDescent="0.25">
      <c r="C3" s="22" t="s">
        <v>79</v>
      </c>
      <c r="D3" s="22"/>
      <c r="E3" s="22"/>
      <c r="F3" s="22"/>
      <c r="G3" s="22"/>
      <c r="H3" s="22"/>
      <c r="I3" s="22"/>
      <c r="N3" s="21" t="s">
        <v>80</v>
      </c>
    </row>
    <row r="4" spans="2:14" x14ac:dyDescent="0.25">
      <c r="C4" s="22" t="s">
        <v>81</v>
      </c>
      <c r="D4" s="22"/>
      <c r="E4" s="22"/>
      <c r="F4" s="22"/>
      <c r="G4" s="22"/>
      <c r="H4" s="22"/>
      <c r="I4" s="22"/>
      <c r="N4" s="21" t="s">
        <v>82</v>
      </c>
    </row>
    <row r="5" spans="2:14" x14ac:dyDescent="0.25">
      <c r="C5" s="22" t="s">
        <v>83</v>
      </c>
      <c r="D5" s="22"/>
      <c r="E5" s="22"/>
      <c r="F5" s="22"/>
      <c r="G5" s="22"/>
      <c r="H5" s="22"/>
      <c r="I5" s="22"/>
      <c r="N5" s="21" t="s">
        <v>84</v>
      </c>
    </row>
    <row r="6" spans="2:14" x14ac:dyDescent="0.25">
      <c r="C6" s="22" t="s">
        <v>85</v>
      </c>
      <c r="D6" s="22"/>
      <c r="E6" s="22"/>
      <c r="F6" s="22"/>
      <c r="G6" s="22"/>
      <c r="H6" s="22"/>
      <c r="I6" s="22"/>
      <c r="N6" s="21" t="s">
        <v>86</v>
      </c>
    </row>
    <row r="7" spans="2:14" x14ac:dyDescent="0.25">
      <c r="C7" s="22" t="s">
        <v>87</v>
      </c>
      <c r="D7" s="22"/>
      <c r="E7" s="22"/>
      <c r="F7" s="22"/>
      <c r="G7" s="22"/>
      <c r="H7" s="22"/>
      <c r="I7" s="22"/>
      <c r="N7" s="21" t="s">
        <v>88</v>
      </c>
    </row>
    <row r="8" spans="2:14" x14ac:dyDescent="0.25">
      <c r="C8" s="22"/>
      <c r="D8" s="22" t="s">
        <v>32</v>
      </c>
      <c r="E8" s="22">
        <v>200</v>
      </c>
      <c r="F8" s="22">
        <v>80</v>
      </c>
      <c r="G8" s="22"/>
      <c r="H8" s="22"/>
      <c r="I8" s="22"/>
      <c r="M8" s="21" t="s">
        <v>89</v>
      </c>
    </row>
    <row r="9" spans="2:14" x14ac:dyDescent="0.25">
      <c r="C9" s="22"/>
      <c r="D9" s="22"/>
      <c r="E9" s="22" t="s">
        <v>90</v>
      </c>
      <c r="F9" s="22" t="s">
        <v>91</v>
      </c>
      <c r="G9" s="22" t="s">
        <v>15</v>
      </c>
      <c r="H9" s="22"/>
      <c r="I9" s="22"/>
    </row>
    <row r="10" spans="2:14" x14ac:dyDescent="0.25">
      <c r="C10" s="22"/>
      <c r="D10" s="22"/>
      <c r="E10" s="23">
        <v>12</v>
      </c>
      <c r="F10" s="23">
        <v>3</v>
      </c>
      <c r="G10" s="22">
        <f>SUMPRODUCT(E8:F8,E10:F10)</f>
        <v>2640</v>
      </c>
      <c r="H10" s="22"/>
      <c r="I10" s="22"/>
    </row>
    <row r="11" spans="2:14" x14ac:dyDescent="0.25">
      <c r="B11" s="21" t="s">
        <v>92</v>
      </c>
      <c r="C11" s="21" t="s">
        <v>63</v>
      </c>
      <c r="D11" s="21" t="s">
        <v>62</v>
      </c>
      <c r="E11" s="22"/>
      <c r="F11" s="22"/>
      <c r="G11" s="22"/>
      <c r="H11" s="22"/>
      <c r="I11" s="22"/>
    </row>
    <row r="12" spans="2:14" x14ac:dyDescent="0.25">
      <c r="B12" s="21">
        <f>$E$10</f>
        <v>12</v>
      </c>
      <c r="C12" s="21" t="s">
        <v>93</v>
      </c>
      <c r="D12" s="21">
        <v>12</v>
      </c>
      <c r="E12" s="22"/>
      <c r="F12" s="22"/>
      <c r="G12" s="22"/>
      <c r="H12" s="22"/>
      <c r="I12" s="22"/>
    </row>
    <row r="13" spans="2:14" x14ac:dyDescent="0.25">
      <c r="B13" s="21">
        <f t="shared" ref="B13:B19" si="0">$E$10</f>
        <v>12</v>
      </c>
      <c r="C13" s="21" t="s">
        <v>94</v>
      </c>
      <c r="D13" s="21">
        <v>7</v>
      </c>
      <c r="E13" s="22"/>
      <c r="F13" s="22"/>
      <c r="G13" s="22"/>
      <c r="H13" s="22"/>
      <c r="I13" s="22" t="s">
        <v>95</v>
      </c>
    </row>
    <row r="14" spans="2:14" x14ac:dyDescent="0.25">
      <c r="B14" s="21">
        <f>$E$10+$F$10</f>
        <v>15</v>
      </c>
      <c r="C14" s="21" t="s">
        <v>96</v>
      </c>
      <c r="D14" s="21">
        <v>13</v>
      </c>
      <c r="E14" s="22"/>
      <c r="F14" s="22"/>
      <c r="G14" s="22"/>
      <c r="H14" s="22"/>
      <c r="I14" s="22"/>
    </row>
    <row r="15" spans="2:14" x14ac:dyDescent="0.25">
      <c r="B15" s="21">
        <f>$E$10+F10</f>
        <v>15</v>
      </c>
      <c r="C15" s="21" t="s">
        <v>97</v>
      </c>
      <c r="D15" s="21">
        <v>15</v>
      </c>
      <c r="E15" s="22"/>
      <c r="F15" s="22"/>
      <c r="G15" s="22"/>
      <c r="H15" s="22"/>
      <c r="I15" s="22"/>
    </row>
    <row r="16" spans="2:14" x14ac:dyDescent="0.25">
      <c r="B16" s="21">
        <f t="shared" si="0"/>
        <v>12</v>
      </c>
      <c r="C16" s="21" t="s">
        <v>98</v>
      </c>
      <c r="D16" s="21">
        <v>11</v>
      </c>
      <c r="E16" s="22"/>
      <c r="F16" s="22"/>
      <c r="G16" s="22"/>
      <c r="H16" s="22"/>
      <c r="I16" s="22"/>
    </row>
    <row r="17" spans="2:9" x14ac:dyDescent="0.25">
      <c r="B17" s="21">
        <f t="shared" si="0"/>
        <v>12</v>
      </c>
      <c r="C17" s="21" t="s">
        <v>99</v>
      </c>
      <c r="D17" s="21">
        <v>10</v>
      </c>
      <c r="E17" s="22"/>
      <c r="F17" s="22"/>
      <c r="G17" s="22"/>
      <c r="H17" s="22"/>
      <c r="I17" s="22"/>
    </row>
    <row r="18" spans="2:9" x14ac:dyDescent="0.25">
      <c r="B18" s="21">
        <f t="shared" si="0"/>
        <v>12</v>
      </c>
      <c r="C18" s="21" t="s">
        <v>100</v>
      </c>
      <c r="D18" s="21">
        <v>6</v>
      </c>
      <c r="E18" s="22"/>
      <c r="F18" s="22"/>
      <c r="G18" s="22"/>
      <c r="H18" s="22"/>
      <c r="I18" s="22"/>
    </row>
    <row r="19" spans="2:9" x14ac:dyDescent="0.25">
      <c r="B19" s="21">
        <f t="shared" si="0"/>
        <v>12</v>
      </c>
      <c r="C19" s="21" t="s">
        <v>101</v>
      </c>
      <c r="D19" s="21">
        <v>7</v>
      </c>
      <c r="E19" s="22"/>
      <c r="F19" s="22"/>
      <c r="G19" s="22"/>
      <c r="H19" s="22"/>
      <c r="I19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E55D-9385-4DB7-B8E1-EDA3758C5A2A}">
  <sheetPr codeName="Sheet8"/>
  <dimension ref="A2:M20"/>
  <sheetViews>
    <sheetView zoomScale="110" zoomScaleNormal="110" workbookViewId="0">
      <selection activeCell="D15" sqref="D15"/>
    </sheetView>
  </sheetViews>
  <sheetFormatPr defaultRowHeight="15" x14ac:dyDescent="0.25"/>
  <cols>
    <col min="1" max="3" width="9.140625" style="21"/>
    <col min="4" max="4" width="22.7109375" style="21" customWidth="1"/>
    <col min="5" max="16384" width="9.140625" style="21"/>
  </cols>
  <sheetData>
    <row r="2" spans="1:13" x14ac:dyDescent="0.25">
      <c r="C2" s="22"/>
      <c r="D2" s="22" t="s">
        <v>102</v>
      </c>
      <c r="E2" s="22"/>
      <c r="F2" s="22"/>
      <c r="G2" s="22"/>
      <c r="H2" s="22"/>
      <c r="I2" s="22"/>
      <c r="J2" s="22"/>
      <c r="K2" s="22"/>
      <c r="L2" s="22"/>
      <c r="M2" s="21" t="s">
        <v>103</v>
      </c>
    </row>
    <row r="3" spans="1:13" x14ac:dyDescent="0.25">
      <c r="C3" s="22"/>
      <c r="D3" s="22" t="s">
        <v>104</v>
      </c>
      <c r="E3" s="22"/>
      <c r="F3" s="22"/>
      <c r="G3" s="22"/>
      <c r="H3" s="22"/>
      <c r="I3" s="22"/>
      <c r="J3" s="22"/>
      <c r="K3" s="22"/>
      <c r="L3" s="22"/>
      <c r="M3" s="21" t="s">
        <v>105</v>
      </c>
    </row>
    <row r="4" spans="1:13" x14ac:dyDescent="0.25">
      <c r="C4" s="22"/>
      <c r="D4" s="22" t="s">
        <v>106</v>
      </c>
      <c r="E4" s="22"/>
      <c r="F4" s="22"/>
      <c r="G4" s="22"/>
      <c r="H4" s="22"/>
      <c r="I4" s="22"/>
      <c r="J4" s="22"/>
      <c r="K4" s="22"/>
      <c r="L4" s="22" t="s">
        <v>107</v>
      </c>
    </row>
    <row r="5" spans="1:13" x14ac:dyDescent="0.25">
      <c r="C5" s="22"/>
      <c r="D5" s="22" t="s">
        <v>108</v>
      </c>
      <c r="E5" s="22"/>
      <c r="F5" s="22"/>
      <c r="G5" s="22"/>
      <c r="H5" s="22"/>
      <c r="I5" s="22"/>
      <c r="J5" s="22"/>
      <c r="K5" s="22"/>
      <c r="L5" s="22" t="s">
        <v>109</v>
      </c>
    </row>
    <row r="6" spans="1:13" x14ac:dyDescent="0.25">
      <c r="C6" s="22"/>
      <c r="D6" s="22" t="s">
        <v>110</v>
      </c>
      <c r="E6" s="22"/>
      <c r="F6" s="22"/>
      <c r="G6" s="22"/>
      <c r="H6" s="22"/>
      <c r="I6" s="22"/>
      <c r="J6" s="22"/>
      <c r="K6" s="22"/>
      <c r="L6" s="22" t="s">
        <v>111</v>
      </c>
    </row>
    <row r="7" spans="1:13" x14ac:dyDescent="0.25">
      <c r="C7" s="22"/>
      <c r="D7" s="22" t="s">
        <v>112</v>
      </c>
      <c r="E7" s="22"/>
      <c r="F7" s="22"/>
      <c r="G7" s="22"/>
      <c r="H7" s="22"/>
      <c r="I7" s="22"/>
      <c r="J7" s="22"/>
      <c r="K7" s="22"/>
      <c r="L7" s="22" t="s">
        <v>113</v>
      </c>
    </row>
    <row r="8" spans="1:13" x14ac:dyDescent="0.25">
      <c r="C8" s="22"/>
      <c r="D8" s="22"/>
      <c r="E8" s="22"/>
      <c r="F8" s="22"/>
      <c r="G8" s="22"/>
      <c r="H8" s="22"/>
      <c r="I8" s="22"/>
      <c r="J8" s="22"/>
      <c r="K8" s="22"/>
      <c r="L8" s="22" t="s">
        <v>114</v>
      </c>
    </row>
    <row r="9" spans="1:13" x14ac:dyDescent="0.25">
      <c r="C9" s="22"/>
      <c r="D9" s="22"/>
      <c r="E9" s="22"/>
      <c r="F9" s="22"/>
      <c r="G9" s="22"/>
      <c r="H9" s="22"/>
      <c r="I9" s="22"/>
      <c r="J9" s="22"/>
      <c r="K9" s="22" t="s">
        <v>115</v>
      </c>
      <c r="L9" s="22" t="s">
        <v>116</v>
      </c>
    </row>
    <row r="10" spans="1:13" x14ac:dyDescent="0.25">
      <c r="C10" s="22"/>
      <c r="D10" s="22" t="s">
        <v>117</v>
      </c>
      <c r="E10" s="24">
        <v>0</v>
      </c>
      <c r="F10" s="24">
        <v>1</v>
      </c>
      <c r="G10" s="24">
        <v>1</v>
      </c>
      <c r="H10" s="24">
        <v>1</v>
      </c>
      <c r="I10" s="24">
        <v>0</v>
      </c>
      <c r="J10" s="24">
        <v>0</v>
      </c>
      <c r="K10" s="22">
        <f>SUM(E10:J10)</f>
        <v>3</v>
      </c>
      <c r="L10" s="22"/>
    </row>
    <row r="11" spans="1:13" x14ac:dyDescent="0.25">
      <c r="A11" s="21" t="s">
        <v>118</v>
      </c>
      <c r="C11" s="22" t="s">
        <v>92</v>
      </c>
      <c r="D11" s="22" t="s">
        <v>119</v>
      </c>
      <c r="E11" s="22">
        <v>1</v>
      </c>
      <c r="F11" s="22">
        <v>2</v>
      </c>
      <c r="G11" s="22">
        <v>3</v>
      </c>
      <c r="H11" s="22">
        <v>4</v>
      </c>
      <c r="I11" s="22">
        <v>5</v>
      </c>
      <c r="J11" s="22">
        <v>6</v>
      </c>
      <c r="K11" s="22"/>
      <c r="L11" s="22"/>
    </row>
    <row r="12" spans="1:13" x14ac:dyDescent="0.25">
      <c r="C12" s="22"/>
      <c r="D12" s="22" t="s">
        <v>120</v>
      </c>
      <c r="E12" s="25">
        <v>6</v>
      </c>
      <c r="F12" s="25">
        <v>8</v>
      </c>
      <c r="G12" s="25">
        <v>7</v>
      </c>
      <c r="H12" s="25">
        <v>5</v>
      </c>
      <c r="I12" s="25">
        <v>2</v>
      </c>
      <c r="J12" s="25">
        <v>4</v>
      </c>
      <c r="K12" s="22"/>
      <c r="L12" s="22"/>
    </row>
    <row r="13" spans="1:13" x14ac:dyDescent="0.25">
      <c r="A13" s="21">
        <f>SUMPRODUCT($E$10:$J$10,E13:J13)</f>
        <v>6</v>
      </c>
      <c r="B13" s="21" t="s">
        <v>121</v>
      </c>
      <c r="C13" s="22">
        <v>6</v>
      </c>
      <c r="D13" s="22" t="s">
        <v>122</v>
      </c>
      <c r="E13" s="22">
        <v>2</v>
      </c>
      <c r="F13" s="22">
        <v>2</v>
      </c>
      <c r="G13" s="22">
        <v>2</v>
      </c>
      <c r="H13" s="22">
        <v>2</v>
      </c>
      <c r="I13" s="22">
        <v>2</v>
      </c>
      <c r="J13" s="22">
        <v>1</v>
      </c>
      <c r="K13" s="22"/>
      <c r="L13" s="22"/>
    </row>
    <row r="14" spans="1:13" x14ac:dyDescent="0.25">
      <c r="A14" s="21">
        <f t="shared" ref="A14:A15" si="0">SUMPRODUCT($E$10:$J$10,E14:J14)</f>
        <v>4</v>
      </c>
      <c r="B14" s="21" t="s">
        <v>121</v>
      </c>
      <c r="C14" s="22">
        <v>4</v>
      </c>
      <c r="D14" s="22" t="s">
        <v>123</v>
      </c>
      <c r="E14" s="22">
        <v>1</v>
      </c>
      <c r="F14" s="22">
        <v>2</v>
      </c>
      <c r="G14" s="22">
        <v>2</v>
      </c>
      <c r="H14" s="22">
        <v>0</v>
      </c>
      <c r="I14" s="22">
        <v>0</v>
      </c>
      <c r="J14" s="22">
        <v>1</v>
      </c>
      <c r="K14" s="22"/>
      <c r="L14" s="22"/>
    </row>
    <row r="15" spans="1:13" x14ac:dyDescent="0.25">
      <c r="A15" s="21">
        <f t="shared" si="0"/>
        <v>8</v>
      </c>
      <c r="B15" s="21" t="s">
        <v>121</v>
      </c>
      <c r="C15" s="22">
        <v>8</v>
      </c>
      <c r="D15" s="22" t="s">
        <v>124</v>
      </c>
      <c r="E15" s="22">
        <v>3</v>
      </c>
      <c r="F15" s="22">
        <v>3</v>
      </c>
      <c r="G15" s="22">
        <v>3</v>
      </c>
      <c r="H15" s="22">
        <v>2</v>
      </c>
      <c r="I15" s="22">
        <v>0</v>
      </c>
      <c r="J15" s="22">
        <v>2</v>
      </c>
      <c r="K15" s="22"/>
      <c r="L15" s="22"/>
    </row>
    <row r="16" spans="1:13" x14ac:dyDescent="0.25"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6:7" x14ac:dyDescent="0.25">
      <c r="F17" s="21" t="s">
        <v>125</v>
      </c>
    </row>
    <row r="19" spans="6:7" x14ac:dyDescent="0.25">
      <c r="G19" s="21" t="s">
        <v>116</v>
      </c>
    </row>
    <row r="20" spans="6:7" x14ac:dyDescent="0.25">
      <c r="G20" s="26">
        <f>SUMPRODUCT(E12:J12,E10:J10)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2F53-47E2-4563-9B39-6BA150CC8F4A}">
  <sheetPr codeName="Sheet9"/>
  <dimension ref="C3:I22"/>
  <sheetViews>
    <sheetView tabSelected="1" zoomScale="120" zoomScaleNormal="120" workbookViewId="0">
      <selection activeCell="F20" sqref="F20"/>
    </sheetView>
  </sheetViews>
  <sheetFormatPr defaultRowHeight="15" x14ac:dyDescent="0.25"/>
  <cols>
    <col min="1" max="2" width="9.140625" style="21"/>
    <col min="3" max="3" width="25.7109375" style="21" customWidth="1"/>
    <col min="4" max="4" width="19.85546875" style="21" customWidth="1"/>
    <col min="5" max="5" width="17.7109375" style="21" customWidth="1"/>
    <col min="6" max="16384" width="9.140625" style="21"/>
  </cols>
  <sheetData>
    <row r="3" spans="3:9" x14ac:dyDescent="0.25">
      <c r="C3" s="22" t="s">
        <v>126</v>
      </c>
      <c r="D3" s="22"/>
      <c r="E3" s="22"/>
      <c r="F3" s="22"/>
      <c r="G3" s="22"/>
      <c r="H3" s="22"/>
      <c r="I3" s="22"/>
    </row>
    <row r="4" spans="3:9" x14ac:dyDescent="0.25">
      <c r="C4" s="22" t="s">
        <v>127</v>
      </c>
      <c r="D4" s="22"/>
      <c r="E4" s="22"/>
      <c r="F4" s="22"/>
      <c r="G4" s="22"/>
      <c r="H4" s="22"/>
      <c r="I4" s="22"/>
    </row>
    <row r="5" spans="3:9" x14ac:dyDescent="0.25">
      <c r="C5" s="22" t="s">
        <v>128</v>
      </c>
      <c r="D5" s="22"/>
      <c r="E5" s="22"/>
      <c r="F5" s="22"/>
      <c r="G5" s="22"/>
      <c r="H5" s="22"/>
      <c r="I5" s="22"/>
    </row>
    <row r="6" spans="3:9" x14ac:dyDescent="0.25">
      <c r="C6" s="22" t="s">
        <v>129</v>
      </c>
      <c r="D6" s="22"/>
      <c r="E6" s="22"/>
      <c r="F6" s="22"/>
      <c r="G6" s="22"/>
      <c r="H6" s="22"/>
      <c r="I6" s="22"/>
    </row>
    <row r="7" spans="3:9" x14ac:dyDescent="0.25">
      <c r="C7" s="22"/>
      <c r="D7" s="22"/>
      <c r="E7" s="22"/>
      <c r="F7" s="22"/>
      <c r="G7" s="22"/>
      <c r="H7" s="22"/>
      <c r="I7" s="22"/>
    </row>
    <row r="8" spans="3:9" x14ac:dyDescent="0.25">
      <c r="C8" s="22" t="s">
        <v>130</v>
      </c>
      <c r="D8" s="22" t="s">
        <v>131</v>
      </c>
      <c r="E8" s="22"/>
      <c r="F8" s="22"/>
      <c r="G8" s="22"/>
      <c r="H8" s="22"/>
      <c r="I8" s="22"/>
    </row>
    <row r="9" spans="3:9" x14ac:dyDescent="0.25">
      <c r="C9" s="25">
        <v>10</v>
      </c>
      <c r="D9" s="22">
        <v>20000</v>
      </c>
      <c r="E9" s="22"/>
      <c r="F9" s="22"/>
      <c r="G9" s="22"/>
      <c r="H9" s="22"/>
      <c r="I9" s="22"/>
    </row>
    <row r="10" spans="3:9" x14ac:dyDescent="0.25">
      <c r="C10" s="25">
        <v>20</v>
      </c>
      <c r="D10" s="22">
        <v>15000</v>
      </c>
      <c r="E10" s="22"/>
      <c r="F10" s="22"/>
      <c r="G10" s="22"/>
      <c r="H10" s="22"/>
      <c r="I10" s="22"/>
    </row>
    <row r="11" spans="3:9" x14ac:dyDescent="0.25">
      <c r="C11" s="25">
        <v>30</v>
      </c>
      <c r="D11" s="22">
        <v>6000</v>
      </c>
      <c r="E11" s="22"/>
      <c r="F11" s="22"/>
      <c r="G11" s="22"/>
      <c r="H11" s="22"/>
      <c r="I11" s="22"/>
    </row>
    <row r="12" spans="3:9" x14ac:dyDescent="0.25">
      <c r="C12" s="22" t="s">
        <v>132</v>
      </c>
      <c r="D12" s="22"/>
      <c r="E12" s="22"/>
      <c r="F12" s="22"/>
      <c r="G12" s="22"/>
      <c r="H12" s="22"/>
      <c r="I12" s="22"/>
    </row>
    <row r="13" spans="3:9" x14ac:dyDescent="0.25">
      <c r="C13" s="22" t="s">
        <v>133</v>
      </c>
      <c r="D13" s="22"/>
      <c r="E13" s="22"/>
      <c r="F13" s="22"/>
      <c r="G13" s="22"/>
      <c r="H13" s="22"/>
      <c r="I13" s="22"/>
    </row>
    <row r="14" spans="3:9" x14ac:dyDescent="0.25">
      <c r="C14" s="22" t="s">
        <v>134</v>
      </c>
      <c r="D14" s="22"/>
      <c r="E14" s="22"/>
      <c r="F14" s="22"/>
      <c r="G14" s="22"/>
      <c r="H14" s="22"/>
      <c r="I14" s="22"/>
    </row>
    <row r="15" spans="3:9" x14ac:dyDescent="0.25">
      <c r="C15" s="22" t="s">
        <v>135</v>
      </c>
      <c r="D15" s="22"/>
      <c r="E15" s="22"/>
      <c r="F15" s="22"/>
      <c r="G15" s="22"/>
      <c r="H15" s="22"/>
      <c r="I15" s="22"/>
    </row>
    <row r="16" spans="3:9" x14ac:dyDescent="0.25">
      <c r="C16" s="22" t="s">
        <v>136</v>
      </c>
      <c r="D16" s="22"/>
      <c r="E16" s="22"/>
      <c r="F16" s="22"/>
      <c r="G16" s="22"/>
      <c r="H16" s="22"/>
      <c r="I16" s="22"/>
    </row>
    <row r="17" spans="3:9" x14ac:dyDescent="0.25">
      <c r="C17" s="22" t="s">
        <v>137</v>
      </c>
      <c r="D17" s="22"/>
      <c r="E17" s="22"/>
      <c r="F17" s="22"/>
      <c r="G17" s="22"/>
      <c r="H17" s="22"/>
      <c r="I17" s="22"/>
    </row>
    <row r="18" spans="3:9" x14ac:dyDescent="0.25">
      <c r="D18" s="21" t="s">
        <v>138</v>
      </c>
      <c r="E18" s="27">
        <v>20.316831755589131</v>
      </c>
    </row>
    <row r="19" spans="3:9" x14ac:dyDescent="0.25">
      <c r="D19" s="21" t="s">
        <v>139</v>
      </c>
      <c r="E19" s="28">
        <f>-20*E18^2+100*E18+21000</f>
        <v>14776.210123860616</v>
      </c>
      <c r="F19" s="21" t="str">
        <f ca="1">_xlfn.FORMULATEXT(E19)</f>
        <v>=-20*E18^2+100*E18+21000</v>
      </c>
    </row>
    <row r="20" spans="3:9" x14ac:dyDescent="0.25">
      <c r="D20" s="21" t="s">
        <v>140</v>
      </c>
      <c r="E20" s="26">
        <f>12*E19*E18</f>
        <v>3602469.3008605079</v>
      </c>
      <c r="F20" s="21" t="str">
        <f t="shared" ref="F20:F22" ca="1" si="0">_xlfn.FORMULATEXT(E20)</f>
        <v>=12*E19*E18</v>
      </c>
      <c r="H20" s="21" t="s">
        <v>141</v>
      </c>
    </row>
    <row r="21" spans="3:9" x14ac:dyDescent="0.25">
      <c r="D21" s="21" t="s">
        <v>142</v>
      </c>
      <c r="E21" s="26">
        <f>5*E19</f>
        <v>73881.050619303074</v>
      </c>
      <c r="F21" s="21" t="str">
        <f t="shared" ca="1" si="0"/>
        <v>=5*E19</v>
      </c>
    </row>
    <row r="22" spans="3:9" x14ac:dyDescent="0.25">
      <c r="D22" s="21" t="s">
        <v>143</v>
      </c>
      <c r="E22" s="25">
        <f>SUM(E20:E21)</f>
        <v>3676350.3514798111</v>
      </c>
      <c r="F22" s="21" t="str">
        <f t="shared" ca="1" si="0"/>
        <v>=SUM(E20:E21)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AC2BD1-6802-48A7-8A9B-3F0E247839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6C5B106-224E-43BC-AB5F-A72738AE6FA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F08CA5E-1EE4-4437-9D55-D9A65022D3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S31_1</vt:lpstr>
      <vt:lpstr>S31_2</vt:lpstr>
      <vt:lpstr>S31_3</vt:lpstr>
      <vt:lpstr>S31_4</vt:lpstr>
      <vt:lpstr>S31_5</vt:lpstr>
      <vt:lpstr>S31_6-1</vt:lpstr>
      <vt:lpstr>S31_6-2</vt:lpstr>
      <vt:lpstr>S31_6-3</vt:lpstr>
      <vt:lpstr>S31_6-4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2007-01-17T13:15:37Z</dcterms:created>
  <dcterms:modified xsi:type="dcterms:W3CDTF">2019-09-26T07:31:54Z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