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9502FED0-65F8-4E21-85CF-72F3CB8347C2}" xr6:coauthVersionLast="44" xr6:coauthVersionMax="44" xr10:uidLastSave="{00000000-0000-0000-0000-000000000000}"/>
  <bookViews>
    <workbookView xWindow="-25335" yWindow="3570" windowWidth="21600" windowHeight="11385" firstSheet="3" activeTab="13" xr2:uid="{00000000-000D-0000-FFFF-FFFF00000000}"/>
  </bookViews>
  <sheets>
    <sheet name="S32_1-1" sheetId="1" r:id="rId1"/>
    <sheet name="S32_1-2" sheetId="17" r:id="rId2"/>
    <sheet name="S32_1-3" sheetId="18" r:id="rId3"/>
    <sheet name="S32_2" sheetId="19" r:id="rId4"/>
    <sheet name="S32_3" sheetId="20" r:id="rId5"/>
    <sheet name="S32_4" sheetId="21" r:id="rId6"/>
    <sheet name="S32_5-1" sheetId="22" r:id="rId7"/>
    <sheet name="S32_5-2" sheetId="23" r:id="rId8"/>
    <sheet name="S32_5-3" sheetId="24" r:id="rId9"/>
    <sheet name="S32_5-4" sheetId="25" r:id="rId10"/>
    <sheet name="S32_6" sheetId="26" r:id="rId11"/>
    <sheet name="S33_7" sheetId="27" r:id="rId12"/>
    <sheet name="S33_8" sheetId="28" r:id="rId13"/>
    <sheet name="S33_9" sheetId="29" r:id="rId14"/>
  </sheets>
  <externalReferences>
    <externalReference r:id="rId15"/>
    <externalReference r:id="rId16"/>
  </externalReferences>
  <definedNames>
    <definedName name="binaries">[1]evolutionary!$C$5:$C$28</definedName>
    <definedName name="Cost">S33_7!$E$14:$E$25</definedName>
    <definedName name="Course">[1]evolutionary!$D$5:$D$28</definedName>
    <definedName name="D">S32_3!$C$6</definedName>
    <definedName name="demand">[2]SOlver3!$I$16</definedName>
    <definedName name="doit" localSheetId="7">'S32_5-2'!$A$6:$A$25</definedName>
    <definedName name="doit" localSheetId="8">'S32_5-3'!$A$6:$A$25</definedName>
    <definedName name="doit" localSheetId="9">'S32_5-4'!$A$6:$A$25</definedName>
    <definedName name="doit">'S32_5-1'!$A$6:$A$25</definedName>
    <definedName name="E">S32_3!$C$4</definedName>
    <definedName name="extraprofitpersuit">[2]SOlver3!$I$17</definedName>
    <definedName name="lookup">'[1]job shop'!$D$5:$F$10</definedName>
    <definedName name="M">S32_3!$C$7</definedName>
    <definedName name="N">S32_3!$C$5</definedName>
    <definedName name="NPV" localSheetId="7">'S32_5-2'!$C$6:$C$25</definedName>
    <definedName name="NPV" localSheetId="8">'S32_5-3'!$C$6:$C$25</definedName>
    <definedName name="NPV" localSheetId="9">'S32_5-4'!$C$6:$C$25</definedName>
    <definedName name="NPV" localSheetId="11">S33_7!$D$14:$D$25</definedName>
    <definedName name="NPV">'S32_5-1'!$C$6:$C$25</definedName>
    <definedName name="O">S32_3!$C$8</definedName>
    <definedName name="Pick">S33_7!$F$14:$F$25</definedName>
    <definedName name="price">[2]SOlver3!$I$15</definedName>
    <definedName name="R_">S32_3!$C$9</definedName>
    <definedName name="S">S32_3!$C$3</definedName>
    <definedName name="selection">S32_4!$D$4:$D$27</definedName>
    <definedName name="Semester">[1]evolutionary!$F$5:$F$28</definedName>
    <definedName name="solver_adj" localSheetId="0" hidden="1">'S32_1-1'!$B$2:$J$2</definedName>
    <definedName name="solver_adj" localSheetId="1" hidden="1">'S32_1-2'!$B$2:$J$2</definedName>
    <definedName name="solver_adj" localSheetId="2" hidden="1">'S32_1-3'!$B$2:$J$2</definedName>
    <definedName name="solver_adj" localSheetId="3" hidden="1">S32_2!$A$3:$A$38</definedName>
    <definedName name="solver_adj" localSheetId="4" hidden="1">S32_3!$E$3:$N$10</definedName>
    <definedName name="solver_adj" localSheetId="5" hidden="1">S32_4!$D$4:$D$27</definedName>
    <definedName name="solver_adj" localSheetId="6" hidden="1">'S32_5-1'!$A$6:$A$25</definedName>
    <definedName name="solver_adj" localSheetId="7" hidden="1">'S32_5-2'!$A$6:$A$25</definedName>
    <definedName name="solver_adj" localSheetId="8" hidden="1">'S32_5-3'!$A$6:$A$25</definedName>
    <definedName name="solver_adj" localSheetId="9" hidden="1">'S32_5-4'!$A$6:$A$25</definedName>
    <definedName name="solver_adj" localSheetId="10" hidden="1">S32_6!$E$4:$I$4</definedName>
    <definedName name="solver_adj" localSheetId="11" hidden="1">S33_7!$F$14:$F$25</definedName>
    <definedName name="solver_adj" localSheetId="12" hidden="1">S33_8!$F$9:$F$18</definedName>
    <definedName name="solver_adj" localSheetId="13" hidden="1">S33_9!$E$10:$J$10</definedName>
    <definedName name="solver_cct" localSheetId="4" hidden="1">20</definedName>
    <definedName name="solver_cgt" localSheetId="4" hidden="1">1</definedName>
    <definedName name="solver_cir4" localSheetId="4" hidden="1">1</definedName>
    <definedName name="solver_con1" localSheetId="4" hidden="1">" "</definedName>
    <definedName name="solver_con2" localSheetId="4" hidden="1">" "</definedName>
    <definedName name="solver_con3" localSheetId="4" hidden="1">" "</definedName>
    <definedName name="solver_con4" localSheetId="4" hidden="1">" "</definedName>
    <definedName name="solver_cvg" localSheetId="0" hidden="1">0.001</definedName>
    <definedName name="solver_cvg" localSheetId="1" hidden="1">0.001</definedName>
    <definedName name="solver_cvg" localSheetId="2" hidden="1">0.001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cvg" localSheetId="13" hidden="1">0.0001</definedName>
    <definedName name="solver_dia" localSheetId="4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2</definedName>
    <definedName name="solver_drv" localSheetId="11" hidden="1">1</definedName>
    <definedName name="solver_drv" localSheetId="12" hidden="1">1</definedName>
    <definedName name="solver_drv" localSheetId="13" hidden="1">1</definedName>
    <definedName name="solver_dua" localSheetId="4" hidden="1">0</definedName>
    <definedName name="solver_eng" localSheetId="3" hidden="1">2</definedName>
    <definedName name="solver_eng" localSheetId="4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ng" localSheetId="11" hidden="1">2</definedName>
    <definedName name="solver_eng" localSheetId="12" hidden="1">2</definedName>
    <definedName name="solver_eng" localSheetId="1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13" hidden="1">1</definedName>
    <definedName name="solver_gct" localSheetId="4" hidden="1">20</definedName>
    <definedName name="solver_gop" localSheetId="4" hidden="1">1</definedName>
    <definedName name="solver_ibd" localSheetId="3" hidden="1">2</definedName>
    <definedName name="solver_ibd" localSheetId="4" hidden="1">0</definedName>
    <definedName name="solver_ibd" localSheetId="6" hidden="1">2</definedName>
    <definedName name="solver_ibd" localSheetId="7" hidden="1">2</definedName>
    <definedName name="solver_ibd" localSheetId="8" hidden="1">2</definedName>
    <definedName name="solver_ibd" localSheetId="9" hidden="1">2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itr" localSheetId="8" hidden="1">100</definedName>
    <definedName name="solver_itr" localSheetId="9" hidden="1">100</definedName>
    <definedName name="solver_itr" localSheetId="10" hidden="1">2147483647</definedName>
    <definedName name="solver_itr" localSheetId="11" hidden="1">2147483647</definedName>
    <definedName name="solver_itr" localSheetId="12" hidden="1">2147483647</definedName>
    <definedName name="solver_itr" localSheetId="13" hidden="1">2147483647</definedName>
    <definedName name="solver_lhs1" localSheetId="0" hidden="1">'S32_1-1'!$B$2:$J$2</definedName>
    <definedName name="solver_lhs1" localSheetId="1" hidden="1">'S32_1-2'!$B$2:$J$2</definedName>
    <definedName name="solver_lhs1" localSheetId="2" hidden="1">'S32_1-3'!$B$2:$J$2</definedName>
    <definedName name="solver_lhs1" localSheetId="3" hidden="1">S32_2!$A$3:$A$38</definedName>
    <definedName name="solver_lhs1" localSheetId="4" hidden="1">S32_3!$E$3:$N$10</definedName>
    <definedName name="solver_lhs1" localSheetId="5" hidden="1">S32_4!$D$4:$D$27</definedName>
    <definedName name="solver_lhs1" localSheetId="6" hidden="1">'S32_5-1'!$E$2:$J$2</definedName>
    <definedName name="solver_lhs1" localSheetId="7" hidden="1">'S32_5-2'!$E$2:$J$2</definedName>
    <definedName name="solver_lhs1" localSheetId="8" hidden="1">'S32_5-3'!$E$2:$J$2</definedName>
    <definedName name="solver_lhs1" localSheetId="9" hidden="1">'S32_5-4'!$E$2:$J$2</definedName>
    <definedName name="solver_lhs1" localSheetId="10" hidden="1">S32_6!$D$7</definedName>
    <definedName name="solver_lhs1" localSheetId="11" hidden="1">S33_7!$J$23</definedName>
    <definedName name="solver_lhs1" localSheetId="12" hidden="1">S33_8!$F$9:$F$18</definedName>
    <definedName name="solver_lhs1" localSheetId="13" hidden="1">S33_9!$A$13:$A$15</definedName>
    <definedName name="solver_lhs2" localSheetId="0" hidden="1">'S32_1-1'!$B$10:$B$11</definedName>
    <definedName name="solver_lhs2" localSheetId="1" hidden="1">'S32_1-2'!$B$10:$B$11</definedName>
    <definedName name="solver_lhs2" localSheetId="2" hidden="1">'S32_1-3'!$B$10:$B$11</definedName>
    <definedName name="solver_lhs2" localSheetId="3" hidden="1">S32_2!$I$2</definedName>
    <definedName name="solver_lhs2" localSheetId="4" hidden="1">S32_3!$D$17</definedName>
    <definedName name="solver_lhs2" localSheetId="5" hidden="1">S32_4!$G$37</definedName>
    <definedName name="solver_lhs2" localSheetId="6" hidden="1">'S32_5-1'!$A$6:$A$25</definedName>
    <definedName name="solver_lhs2" localSheetId="7" hidden="1">'S32_5-2'!$A$6:$A$25</definedName>
    <definedName name="solver_lhs2" localSheetId="8" hidden="1">'S32_5-3'!$L$9</definedName>
    <definedName name="solver_lhs2" localSheetId="9" hidden="1">'S32_5-4'!$L$8</definedName>
    <definedName name="solver_lhs2" localSheetId="10" hidden="1">S32_6!$E$4:$I$4</definedName>
    <definedName name="solver_lhs2" localSheetId="11" hidden="1">S33_7!$F$14:$F$25</definedName>
    <definedName name="solver_lhs2" localSheetId="12" hidden="1">S33_8!$I$17</definedName>
    <definedName name="solver_lhs2" localSheetId="13" hidden="1">S33_9!$E$10:$J$10</definedName>
    <definedName name="solver_lhs3" localSheetId="1" hidden="1">'S32_1-2'!$B$2:$J$2</definedName>
    <definedName name="solver_lhs3" localSheetId="2" hidden="1">'S32_1-3'!$B$2:$J$2</definedName>
    <definedName name="solver_lhs3" localSheetId="3" hidden="1">S32_2!$I$7</definedName>
    <definedName name="solver_lhs3" localSheetId="4" hidden="1">S32_3!$O$3:$O$10</definedName>
    <definedName name="solver_lhs3" localSheetId="5" hidden="1">S32_4!$G$38</definedName>
    <definedName name="solver_lhs3" localSheetId="8" hidden="1">'S32_5-3'!$A$6:$A$25</definedName>
    <definedName name="solver_lhs3" localSheetId="9" hidden="1">'S32_5-4'!$A$6:$A$25</definedName>
    <definedName name="solver_lhs3" localSheetId="12" hidden="1">S33_8!$I$20</definedName>
    <definedName name="solver_lhs3" localSheetId="13" hidden="1">S33_9!$K$10</definedName>
    <definedName name="solver_lhs4" localSheetId="2" hidden="1">'S32_1-3'!$B$14</definedName>
    <definedName name="solver_lhs4" localSheetId="4" hidden="1">S32_3!$E$11:$N$11</definedName>
    <definedName name="solver_lhs4" localSheetId="5" hidden="1">S32_4!$K$2:$V$2</definedName>
    <definedName name="solver_lhs4" localSheetId="12" hidden="1">S33_8!$I$23</definedName>
    <definedName name="solver_lhs5" localSheetId="5" hidden="1">S32_4!$L$29:$U$29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lin" localSheetId="7" hidden="1">1</definedName>
    <definedName name="solver_lin" localSheetId="8" hidden="1">1</definedName>
    <definedName name="solver_lin" localSheetId="9" hidden="1">1</definedName>
    <definedName name="solver_lva" localSheetId="3" hidden="1">2</definedName>
    <definedName name="solver_lva" localSheetId="6" hidden="1">2</definedName>
    <definedName name="solver_lva" localSheetId="7" hidden="1">2</definedName>
    <definedName name="solver_lva" localSheetId="8" hidden="1">2</definedName>
    <definedName name="solver_lva" localSheetId="9" hidden="1">2</definedName>
    <definedName name="solver_mip" localSheetId="3" hidden="1">5000</definedName>
    <definedName name="solver_mip" localSheetId="4" hidden="1">5000</definedName>
    <definedName name="solver_mip" localSheetId="6" hidden="1">5000</definedName>
    <definedName name="solver_mip" localSheetId="7" hidden="1">5000</definedName>
    <definedName name="solver_mip" localSheetId="8" hidden="1">5000</definedName>
    <definedName name="solver_mip" localSheetId="9" hidden="1">5000</definedName>
    <definedName name="solver_mip" localSheetId="10" hidden="1">2147483647</definedName>
    <definedName name="solver_mip" localSheetId="11" hidden="1">2147483647</definedName>
    <definedName name="solver_mip" localSheetId="12" hidden="1">2147483647</definedName>
    <definedName name="solver_mip" localSheetId="13" hidden="1">2147483647</definedName>
    <definedName name="solver_mni" localSheetId="3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ni" localSheetId="12" hidden="1">30</definedName>
    <definedName name="solver_mni" localSheetId="13" hidden="1">30</definedName>
    <definedName name="solver_mrt" localSheetId="3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rt" localSheetId="12" hidden="1">0.075</definedName>
    <definedName name="solver_mrt" localSheetId="13" hidden="1">0.075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msl" localSheetId="1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2</definedName>
    <definedName name="solver_neg" localSheetId="7" hidden="1">2</definedName>
    <definedName name="solver_neg" localSheetId="8" hidden="1">2</definedName>
    <definedName name="solver_neg" localSheetId="9" hidden="1">2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13" hidden="1">1</definedName>
    <definedName name="solver_nod" localSheetId="3" hidden="1">5000</definedName>
    <definedName name="solver_nod" localSheetId="4" hidden="1">5000</definedName>
    <definedName name="solver_nod" localSheetId="6" hidden="1">5000</definedName>
    <definedName name="solver_nod" localSheetId="7" hidden="1">5000</definedName>
    <definedName name="solver_nod" localSheetId="8" hidden="1">5000</definedName>
    <definedName name="solver_nod" localSheetId="9" hidden="1">5000</definedName>
    <definedName name="solver_nod" localSheetId="10" hidden="1">2147483647</definedName>
    <definedName name="solver_nod" localSheetId="11" hidden="1">2147483647</definedName>
    <definedName name="solver_nod" localSheetId="12" hidden="1">2147483647</definedName>
    <definedName name="solver_nod" localSheetId="13" hidden="1">2147483647</definedName>
    <definedName name="solver_num" localSheetId="0" hidden="1">2</definedName>
    <definedName name="solver_num" localSheetId="1" hidden="1">3</definedName>
    <definedName name="solver_num" localSheetId="2" hidden="1">4</definedName>
    <definedName name="solver_num" localSheetId="3" hidden="1">3</definedName>
    <definedName name="solver_num" localSheetId="4" hidden="1">4</definedName>
    <definedName name="solver_num" localSheetId="5" hidden="1">5</definedName>
    <definedName name="solver_num" localSheetId="6" hidden="1">2</definedName>
    <definedName name="solver_num" localSheetId="7" hidden="1">2</definedName>
    <definedName name="solver_num" localSheetId="8" hidden="1">3</definedName>
    <definedName name="solver_num" localSheetId="9" hidden="1">3</definedName>
    <definedName name="solver_num" localSheetId="10" hidden="1">2</definedName>
    <definedName name="solver_num" localSheetId="11" hidden="1">2</definedName>
    <definedName name="solver_num" localSheetId="12" hidden="1">4</definedName>
    <definedName name="solver_num" localSheetId="13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13" hidden="1">1</definedName>
    <definedName name="solver_ofx" localSheetId="3" hidden="1">2</definedName>
    <definedName name="solver_ofx" localSheetId="4" hidden="1">0</definedName>
    <definedName name="solver_ofx" localSheetId="6" hidden="1">2</definedName>
    <definedName name="solver_ofx" localSheetId="7" hidden="1">2</definedName>
    <definedName name="solver_ofx" localSheetId="8" hidden="1">2</definedName>
    <definedName name="solver_ofx" localSheetId="9" hidden="1">2</definedName>
    <definedName name="solver_opt" localSheetId="0" hidden="1">'S32_1-1'!$B$7</definedName>
    <definedName name="solver_opt" localSheetId="1" hidden="1">'S32_1-2'!$B$7</definedName>
    <definedName name="solver_opt" localSheetId="2" hidden="1">'S32_1-3'!$B$7</definedName>
    <definedName name="solver_opt" localSheetId="3" hidden="1">S32_2!$I$6</definedName>
    <definedName name="solver_opt" localSheetId="4" hidden="1">S32_3!$C$3</definedName>
    <definedName name="solver_opt" localSheetId="5" hidden="1">S32_4!$F$32</definedName>
    <definedName name="solver_opt" localSheetId="6" hidden="1">'S32_5-1'!$B$2</definedName>
    <definedName name="solver_opt" localSheetId="7" hidden="1">'S32_5-2'!$B$2</definedName>
    <definedName name="solver_opt" localSheetId="8" hidden="1">'S32_5-3'!$B$2</definedName>
    <definedName name="solver_opt" localSheetId="9" hidden="1">'S32_5-4'!$B$2</definedName>
    <definedName name="solver_opt" localSheetId="10" hidden="1">S32_6!$D$10</definedName>
    <definedName name="solver_opt" localSheetId="11" hidden="1">S33_7!$J$21</definedName>
    <definedName name="solver_opt" localSheetId="12" hidden="1">S33_8!$I$14</definedName>
    <definedName name="solver_opt" localSheetId="13" hidden="1">S33_9!$G$20</definedName>
    <definedName name="solver_phr" localSheetId="4" hidden="1">0</definedName>
    <definedName name="solver_piv" localSheetId="3" hidden="1">0.000001</definedName>
    <definedName name="solver_piv" localSheetId="4" hidden="1">0.000001</definedName>
    <definedName name="solver_piv" localSheetId="6" hidden="1">0.000001</definedName>
    <definedName name="solver_piv" localSheetId="7" hidden="1">0.000001</definedName>
    <definedName name="solver_piv" localSheetId="8" hidden="1">0.000001</definedName>
    <definedName name="solver_piv" localSheetId="9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e" localSheetId="13" hidden="1">0.000001</definedName>
    <definedName name="solver_pro" localSheetId="3" hidden="1">2</definedName>
    <definedName name="solver_pro" localSheetId="4" hidden="1">0</definedName>
    <definedName name="solver_pro" localSheetId="6" hidden="1">2</definedName>
    <definedName name="solver_pro" localSheetId="7" hidden="1">2</definedName>
    <definedName name="solver_pro" localSheetId="8" hidden="1">2</definedName>
    <definedName name="solver_pro" localSheetId="9" hidden="1">2</definedName>
    <definedName name="solver_psi" localSheetId="4" hidden="1">0</definedName>
    <definedName name="solver_rbv" localSheetId="3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2</definedName>
    <definedName name="solver_rbv" localSheetId="11" hidden="1">1</definedName>
    <definedName name="solver_rbv" localSheetId="12" hidden="1">1</definedName>
    <definedName name="solver_rbv" localSheetId="13" hidden="1">1</definedName>
    <definedName name="solver_red" localSheetId="3" hidden="1">0.000001</definedName>
    <definedName name="solver_red" localSheetId="4" hidden="1">0.000001</definedName>
    <definedName name="solver_red" localSheetId="6" hidden="1">0.000001</definedName>
    <definedName name="solver_red" localSheetId="7" hidden="1">0.000001</definedName>
    <definedName name="solver_red" localSheetId="8" hidden="1">0.000001</definedName>
    <definedName name="solver_red" localSheetId="9" hidden="1">0.000001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5</definedName>
    <definedName name="solver_rel1" localSheetId="4" hidden="1">5</definedName>
    <definedName name="solver_rel1" localSheetId="5" hidden="1">5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0" hidden="1">2</definedName>
    <definedName name="solver_rel1" localSheetId="11" hidden="1">1</definedName>
    <definedName name="solver_rel1" localSheetId="12" hidden="1">5</definedName>
    <definedName name="solver_rel1" localSheetId="13" hidden="1">1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2</definedName>
    <definedName name="solver_rel2" localSheetId="5" hidden="1">2</definedName>
    <definedName name="solver_rel2" localSheetId="6" hidden="1">5</definedName>
    <definedName name="solver_rel2" localSheetId="7" hidden="1">5</definedName>
    <definedName name="solver_rel2" localSheetId="8" hidden="1">1</definedName>
    <definedName name="solver_rel2" localSheetId="9" hidden="1">1</definedName>
    <definedName name="solver_rel2" localSheetId="10" hidden="1">4</definedName>
    <definedName name="solver_rel2" localSheetId="11" hidden="1">5</definedName>
    <definedName name="solver_rel2" localSheetId="12" hidden="1">1</definedName>
    <definedName name="solver_rel2" localSheetId="13" hidden="1">5</definedName>
    <definedName name="solver_rel3" localSheetId="1" hidden="1">4</definedName>
    <definedName name="solver_rel3" localSheetId="2" hidden="1">4</definedName>
    <definedName name="solver_rel3" localSheetId="3" hidden="1">3</definedName>
    <definedName name="solver_rel3" localSheetId="4" hidden="1">2</definedName>
    <definedName name="solver_rel3" localSheetId="5" hidden="1">2</definedName>
    <definedName name="solver_rel3" localSheetId="8" hidden="1">5</definedName>
    <definedName name="solver_rel3" localSheetId="9" hidden="1">5</definedName>
    <definedName name="solver_rel3" localSheetId="12" hidden="1">3</definedName>
    <definedName name="solver_rel3" localSheetId="13" hidden="1">2</definedName>
    <definedName name="solver_rel4" localSheetId="2" hidden="1">1</definedName>
    <definedName name="solver_rel4" localSheetId="4" hidden="1">1</definedName>
    <definedName name="solver_rel4" localSheetId="5" hidden="1">1</definedName>
    <definedName name="solver_rel4" localSheetId="12" hidden="1">3</definedName>
    <definedName name="solver_rel5" localSheetId="5" hidden="1">1</definedName>
    <definedName name="solver_reo" localSheetId="3" hidden="1">2</definedName>
    <definedName name="solver_reo" localSheetId="6" hidden="1">2</definedName>
    <definedName name="solver_reo" localSheetId="7" hidden="1">2</definedName>
    <definedName name="solver_reo" localSheetId="8" hidden="1">2</definedName>
    <definedName name="solver_reo" localSheetId="9" hidden="1">2</definedName>
    <definedName name="solver_rep" localSheetId="3" hidden="1">2</definedName>
    <definedName name="solver_rep" localSheetId="4" hidden="1">0</definedName>
    <definedName name="solver_rep" localSheetId="6" hidden="1">2</definedName>
    <definedName name="solver_rep" localSheetId="7" hidden="1">2</definedName>
    <definedName name="solver_rep" localSheetId="8" hidden="1">2</definedName>
    <definedName name="solver_rep" localSheetId="9" hidden="1">2</definedName>
    <definedName name="solver_rhs1" localSheetId="0" hidden="1">1</definedName>
    <definedName name="solver_rhs1" localSheetId="1" hidden="1">1</definedName>
    <definedName name="solver_rhs1" localSheetId="2" hidden="1">1</definedName>
    <definedName name="solver_rhs1" localSheetId="3" hidden="1">binary</definedName>
    <definedName name="solver_rhs1" localSheetId="4" hidden="1">"="</definedName>
    <definedName name="solver_rhs1" localSheetId="5" hidden="1">binary</definedName>
    <definedName name="solver_rhs1" localSheetId="6" hidden="1">'S32_5-1'!$E$4:$J$4</definedName>
    <definedName name="solver_rhs1" localSheetId="7" hidden="1">'S32_5-2'!$E$4:$J$4</definedName>
    <definedName name="solver_rhs1" localSheetId="8" hidden="1">'S32_5-3'!$E$4:$J$4</definedName>
    <definedName name="solver_rhs1" localSheetId="9" hidden="1">'S32_5-4'!$E$4:$J$4</definedName>
    <definedName name="solver_rhs1" localSheetId="10" hidden="1">S32_6!$F$7</definedName>
    <definedName name="solver_rhs1" localSheetId="11" hidden="1">S33_7!$L$23</definedName>
    <definedName name="solver_rhs1" localSheetId="12" hidden="1">binary</definedName>
    <definedName name="solver_rhs1" localSheetId="13" hidden="1">S33_9!$C$13:$C$15</definedName>
    <definedName name="solver_rhs2" localSheetId="0" hidden="1">'S32_1-1'!$D$10:$D$11</definedName>
    <definedName name="solver_rhs2" localSheetId="1" hidden="1">'S32_1-2'!$D$10:$D$11</definedName>
    <definedName name="solver_rhs2" localSheetId="2" hidden="1">'S32_1-3'!$D$10:$D$11</definedName>
    <definedName name="solver_rhs2" localSheetId="3" hidden="1">S32_2!$K$2</definedName>
    <definedName name="solver_rhs2" localSheetId="4" hidden="1">S32_3!$D$16</definedName>
    <definedName name="solver_rhs2" localSheetId="5" hidden="1">4</definedName>
    <definedName name="solver_rhs2" localSheetId="6" hidden="1">binary</definedName>
    <definedName name="solver_rhs2" localSheetId="7" hidden="1">binary</definedName>
    <definedName name="solver_rhs2" localSheetId="8" hidden="1">'S32_5-3'!$L$12</definedName>
    <definedName name="solver_rhs2" localSheetId="9" hidden="1">'S32_5-4'!$L$10</definedName>
    <definedName name="solver_rhs2" localSheetId="10" hidden="1">integer</definedName>
    <definedName name="solver_rhs2" localSheetId="11" hidden="1">binary</definedName>
    <definedName name="solver_rhs2" localSheetId="12" hidden="1">S33_8!$K$17</definedName>
    <definedName name="solver_rhs2" localSheetId="13" hidden="1">binary</definedName>
    <definedName name="solver_rhs3" localSheetId="1" hidden="1">integer</definedName>
    <definedName name="solver_rhs3" localSheetId="2" hidden="1">integer</definedName>
    <definedName name="solver_rhs3" localSheetId="3" hidden="1">S32_2!$K$7</definedName>
    <definedName name="solver_rhs3" localSheetId="4" hidden="1">1</definedName>
    <definedName name="solver_rhs3" localSheetId="5" hidden="1">4</definedName>
    <definedName name="solver_rhs3" localSheetId="8" hidden="1">binary</definedName>
    <definedName name="solver_rhs3" localSheetId="9" hidden="1">binary</definedName>
    <definedName name="solver_rhs3" localSheetId="12" hidden="1">1</definedName>
    <definedName name="solver_rhs3" localSheetId="13" hidden="1">3</definedName>
    <definedName name="solver_rhs4" localSheetId="2" hidden="1">'S32_1-3'!$D$14</definedName>
    <definedName name="solver_rhs4" localSheetId="4" hidden="1">1</definedName>
    <definedName name="solver_rhs4" localSheetId="5" hidden="1">1</definedName>
    <definedName name="solver_rhs4" localSheetId="12" hidden="1">1</definedName>
    <definedName name="solver_rhs5" localSheetId="5" hidden="1">1</definedName>
    <definedName name="solver_rlx" localSheetId="3" hidden="1">2</definedName>
    <definedName name="solver_rlx" localSheetId="4" hidden="1">0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lx" localSheetId="12" hidden="1">2</definedName>
    <definedName name="solver_rlx" localSheetId="13" hidden="1">2</definedName>
    <definedName name="solver_rsd" localSheetId="10" hidden="1">0</definedName>
    <definedName name="solver_rsd" localSheetId="11" hidden="1">0</definedName>
    <definedName name="solver_rsd" localSheetId="12" hidden="1">0</definedName>
    <definedName name="solver_rsd" localSheetId="13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0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cl" localSheetId="10" hidden="1">2</definedName>
    <definedName name="solver_scl" localSheetId="11" hidden="1">1</definedName>
    <definedName name="solver_scl" localSheetId="12" hidden="1">1</definedName>
    <definedName name="solver_scl" localSheetId="1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0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13" hidden="1">2</definedName>
    <definedName name="solver_ssz" localSheetId="3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ssz" localSheetId="12" hidden="1">100</definedName>
    <definedName name="solver_ssz" localSheetId="13" hidden="1">100</definedName>
    <definedName name="solver_std" localSheetId="3" hidden="1">1</definedName>
    <definedName name="solver_std" localSheetId="6" hidden="1">1</definedName>
    <definedName name="solver_std" localSheetId="7" hidden="1">1</definedName>
    <definedName name="solver_std" localSheetId="8" hidden="1">1</definedName>
    <definedName name="solver_std" localSheetId="9" hidden="1">1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im" localSheetId="10" hidden="1">2147483647</definedName>
    <definedName name="solver_tim" localSheetId="11" hidden="1">2147483647</definedName>
    <definedName name="solver_tim" localSheetId="12" hidden="1">2147483647</definedName>
    <definedName name="solver_tim" localSheetId="13" hidden="1">2147483647</definedName>
    <definedName name="solver_tol" localSheetId="0" hidden="1">0.05</definedName>
    <definedName name="solver_tol" localSheetId="1" hidden="1">0</definedName>
    <definedName name="solver_tol" localSheetId="2" hidden="1">0</definedName>
    <definedName name="solver_tol" localSheetId="3" hidden="1">0.0005</definedName>
    <definedName name="solver_tol" localSheetId="4" hidden="1">0.05</definedName>
    <definedName name="solver_tol" localSheetId="5" hidden="1">0.05</definedName>
    <definedName name="solver_tol" localSheetId="6" hidden="1">0.0005</definedName>
    <definedName name="solver_tol" localSheetId="7" hidden="1">0.005</definedName>
    <definedName name="solver_tol" localSheetId="8" hidden="1">0.005</definedName>
    <definedName name="solver_tol" localSheetId="9" hidden="1">0.0005</definedName>
    <definedName name="solver_tol" localSheetId="10" hidden="1">0.01</definedName>
    <definedName name="solver_tol" localSheetId="11" hidden="1">0.01</definedName>
    <definedName name="solver_tol" localSheetId="12" hidden="1">0.01</definedName>
    <definedName name="solver_tol" localSheetId="1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2</definedName>
    <definedName name="solver_typ" localSheetId="11" hidden="1">1</definedName>
    <definedName name="solver_typ" localSheetId="12" hidden="1">1</definedName>
    <definedName name="solver_typ" localSheetId="1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13" hidden="1">0</definedName>
    <definedName name="solver_var" localSheetId="4" hidden="1">" "</definedName>
    <definedName name="solver_ver" localSheetId="3" hidden="1">2</definedName>
    <definedName name="solver_ver" localSheetId="4" hidden="1">7</definedName>
    <definedName name="solver_ver" localSheetId="6" hidden="1">2</definedName>
    <definedName name="solver_ver" localSheetId="7" hidden="1">2</definedName>
    <definedName name="solver_ver" localSheetId="8" hidden="1">2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13" hidden="1">3</definedName>
    <definedName name="solver_vir" localSheetId="4" hidden="1">1</definedName>
    <definedName name="solver_vol" localSheetId="4" hidden="1">0</definedName>
    <definedName name="Time">[1]evolutionary!$E$5:$E$28</definedName>
    <definedName name="unitcost">[2]SOlver3!$I$14</definedName>
    <definedName name="Value">[1]evolutionary!$G$5:$G$28</definedName>
    <definedName name="Y">S32_3!$C$10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29" l="1"/>
  <c r="A15" i="29"/>
  <c r="A14" i="29"/>
  <c r="A13" i="29"/>
  <c r="K10" i="29"/>
  <c r="I23" i="28" l="1"/>
  <c r="I20" i="28"/>
  <c r="I17" i="28"/>
  <c r="I14" i="28"/>
  <c r="L23" i="28"/>
  <c r="L14" i="28"/>
  <c r="L17" i="28"/>
  <c r="L20" i="28"/>
  <c r="J23" i="27" l="1"/>
  <c r="J21" i="27"/>
  <c r="D10" i="26" l="1"/>
  <c r="D7" i="26"/>
  <c r="L8" i="25" l="1"/>
  <c r="J2" i="25"/>
  <c r="I2" i="25"/>
  <c r="H2" i="25"/>
  <c r="G2" i="25"/>
  <c r="F2" i="25"/>
  <c r="E2" i="25"/>
  <c r="B2" i="25"/>
  <c r="L12" i="24"/>
  <c r="L9" i="24"/>
  <c r="J2" i="24"/>
  <c r="I2" i="24"/>
  <c r="H2" i="24"/>
  <c r="G2" i="24"/>
  <c r="F2" i="24"/>
  <c r="E2" i="24"/>
  <c r="B2" i="24"/>
  <c r="J2" i="23"/>
  <c r="I2" i="23"/>
  <c r="H2" i="23"/>
  <c r="G2" i="23"/>
  <c r="F2" i="23"/>
  <c r="E2" i="23"/>
  <c r="B2" i="23"/>
  <c r="J2" i="22"/>
  <c r="I2" i="22"/>
  <c r="H2" i="22"/>
  <c r="G2" i="22"/>
  <c r="F2" i="22"/>
  <c r="E2" i="22"/>
  <c r="B2" i="22"/>
  <c r="U55" i="21" l="1"/>
  <c r="T55" i="21"/>
  <c r="S55" i="21"/>
  <c r="R55" i="21"/>
  <c r="Q55" i="21"/>
  <c r="P55" i="21"/>
  <c r="O55" i="21"/>
  <c r="N55" i="21"/>
  <c r="M55" i="21"/>
  <c r="L55" i="21"/>
  <c r="U54" i="21"/>
  <c r="T54" i="21"/>
  <c r="S54" i="21"/>
  <c r="R54" i="21"/>
  <c r="Q54" i="21"/>
  <c r="P54" i="21"/>
  <c r="O54" i="21"/>
  <c r="N54" i="21"/>
  <c r="M54" i="21"/>
  <c r="L54" i="21"/>
  <c r="U53" i="21"/>
  <c r="T53" i="21"/>
  <c r="S53" i="21"/>
  <c r="R53" i="21"/>
  <c r="Q53" i="21"/>
  <c r="P53" i="21"/>
  <c r="O53" i="21"/>
  <c r="N53" i="21"/>
  <c r="M53" i="21"/>
  <c r="L53" i="21"/>
  <c r="U52" i="21"/>
  <c r="T52" i="21"/>
  <c r="S52" i="21"/>
  <c r="R52" i="21"/>
  <c r="Q52" i="21"/>
  <c r="P52" i="21"/>
  <c r="O52" i="21"/>
  <c r="N52" i="21"/>
  <c r="M52" i="21"/>
  <c r="L52" i="21"/>
  <c r="U51" i="21"/>
  <c r="T51" i="21"/>
  <c r="S51" i="21"/>
  <c r="R51" i="21"/>
  <c r="Q51" i="21"/>
  <c r="P51" i="21"/>
  <c r="O51" i="21"/>
  <c r="N51" i="21"/>
  <c r="M51" i="21"/>
  <c r="L51" i="21"/>
  <c r="U50" i="21"/>
  <c r="T50" i="21"/>
  <c r="S50" i="21"/>
  <c r="R50" i="21"/>
  <c r="Q50" i="21"/>
  <c r="P50" i="21"/>
  <c r="O50" i="21"/>
  <c r="N50" i="21"/>
  <c r="M50" i="21"/>
  <c r="L50" i="21"/>
  <c r="U49" i="21"/>
  <c r="T49" i="21"/>
  <c r="S49" i="21"/>
  <c r="R49" i="21"/>
  <c r="Q49" i="21"/>
  <c r="P49" i="21"/>
  <c r="O49" i="21"/>
  <c r="N49" i="21"/>
  <c r="M49" i="21"/>
  <c r="L49" i="21"/>
  <c r="U48" i="21"/>
  <c r="T48" i="21"/>
  <c r="S48" i="21"/>
  <c r="R48" i="21"/>
  <c r="Q48" i="21"/>
  <c r="P48" i="21"/>
  <c r="O48" i="21"/>
  <c r="N48" i="21"/>
  <c r="M48" i="21"/>
  <c r="L48" i="21"/>
  <c r="U47" i="21"/>
  <c r="T47" i="21"/>
  <c r="S47" i="21"/>
  <c r="R47" i="21"/>
  <c r="Q47" i="21"/>
  <c r="P47" i="21"/>
  <c r="O47" i="21"/>
  <c r="N47" i="21"/>
  <c r="M47" i="21"/>
  <c r="L47" i="21"/>
  <c r="U46" i="21"/>
  <c r="T46" i="21"/>
  <c r="S46" i="21"/>
  <c r="R46" i="21"/>
  <c r="Q46" i="21"/>
  <c r="P46" i="21"/>
  <c r="O46" i="21"/>
  <c r="N46" i="21"/>
  <c r="M46" i="21"/>
  <c r="L46" i="21"/>
  <c r="U45" i="21"/>
  <c r="T45" i="21"/>
  <c r="S45" i="21"/>
  <c r="R45" i="21"/>
  <c r="Q45" i="21"/>
  <c r="P45" i="21"/>
  <c r="O45" i="21"/>
  <c r="N45" i="21"/>
  <c r="M45" i="21"/>
  <c r="L45" i="21"/>
  <c r="U44" i="21"/>
  <c r="T44" i="21"/>
  <c r="S44" i="21"/>
  <c r="R44" i="21"/>
  <c r="Q44" i="21"/>
  <c r="P44" i="21"/>
  <c r="O44" i="21"/>
  <c r="N44" i="21"/>
  <c r="M44" i="21"/>
  <c r="L44" i="21"/>
  <c r="U43" i="21"/>
  <c r="T43" i="21"/>
  <c r="S43" i="21"/>
  <c r="R43" i="21"/>
  <c r="Q43" i="21"/>
  <c r="P43" i="21"/>
  <c r="O43" i="21"/>
  <c r="N43" i="21"/>
  <c r="M43" i="21"/>
  <c r="L43" i="21"/>
  <c r="U42" i="21"/>
  <c r="T42" i="21"/>
  <c r="S42" i="21"/>
  <c r="R42" i="21"/>
  <c r="Q42" i="21"/>
  <c r="P42" i="21"/>
  <c r="O42" i="21"/>
  <c r="N42" i="21"/>
  <c r="M42" i="21"/>
  <c r="L42" i="21"/>
  <c r="U41" i="21"/>
  <c r="T41" i="21"/>
  <c r="S41" i="21"/>
  <c r="R41" i="21"/>
  <c r="Q41" i="21"/>
  <c r="P41" i="21"/>
  <c r="O41" i="21"/>
  <c r="N41" i="21"/>
  <c r="M41" i="21"/>
  <c r="L41" i="21"/>
  <c r="U40" i="21"/>
  <c r="T40" i="21"/>
  <c r="S40" i="21"/>
  <c r="R40" i="21"/>
  <c r="Q40" i="21"/>
  <c r="P40" i="21"/>
  <c r="O40" i="21"/>
  <c r="N40" i="21"/>
  <c r="M40" i="21"/>
  <c r="L40" i="21"/>
  <c r="U39" i="21"/>
  <c r="T39" i="21"/>
  <c r="S39" i="21"/>
  <c r="R39" i="21"/>
  <c r="Q39" i="21"/>
  <c r="P39" i="21"/>
  <c r="O39" i="21"/>
  <c r="N39" i="21"/>
  <c r="M39" i="21"/>
  <c r="L39" i="21"/>
  <c r="U38" i="21"/>
  <c r="T38" i="21"/>
  <c r="S38" i="21"/>
  <c r="R38" i="21"/>
  <c r="Q38" i="21"/>
  <c r="P38" i="21"/>
  <c r="O38" i="21"/>
  <c r="N38" i="21"/>
  <c r="M38" i="21"/>
  <c r="L38" i="21"/>
  <c r="U37" i="21"/>
  <c r="T37" i="21"/>
  <c r="S37" i="21"/>
  <c r="S29" i="21" s="1"/>
  <c r="R37" i="21"/>
  <c r="Q37" i="21"/>
  <c r="P37" i="21"/>
  <c r="O37" i="21"/>
  <c r="O29" i="21" s="1"/>
  <c r="N37" i="21"/>
  <c r="M37" i="21"/>
  <c r="L37" i="21"/>
  <c r="U36" i="21"/>
  <c r="T36" i="21"/>
  <c r="S36" i="21"/>
  <c r="R36" i="21"/>
  <c r="Q36" i="21"/>
  <c r="P36" i="21"/>
  <c r="O36" i="21"/>
  <c r="N36" i="21"/>
  <c r="M36" i="21"/>
  <c r="L36" i="21"/>
  <c r="U35" i="21"/>
  <c r="T35" i="21"/>
  <c r="S35" i="21"/>
  <c r="R35" i="21"/>
  <c r="Q35" i="21"/>
  <c r="P35" i="21"/>
  <c r="O35" i="21"/>
  <c r="N35" i="21"/>
  <c r="M35" i="21"/>
  <c r="L35" i="21"/>
  <c r="U34" i="21"/>
  <c r="T34" i="21"/>
  <c r="S34" i="21"/>
  <c r="R34" i="21"/>
  <c r="Q34" i="21"/>
  <c r="P34" i="21"/>
  <c r="O34" i="21"/>
  <c r="N34" i="21"/>
  <c r="M34" i="21"/>
  <c r="L34" i="21"/>
  <c r="U33" i="21"/>
  <c r="T33" i="21"/>
  <c r="T29" i="21" s="1"/>
  <c r="S33" i="21"/>
  <c r="R33" i="21"/>
  <c r="Q33" i="21"/>
  <c r="P33" i="21"/>
  <c r="P29" i="21" s="1"/>
  <c r="O33" i="21"/>
  <c r="N33" i="21"/>
  <c r="M33" i="21"/>
  <c r="L33" i="21"/>
  <c r="L29" i="21" s="1"/>
  <c r="U32" i="21"/>
  <c r="T32" i="21"/>
  <c r="S32" i="21"/>
  <c r="R32" i="21"/>
  <c r="R29" i="21" s="1"/>
  <c r="Q32" i="21"/>
  <c r="P32" i="21"/>
  <c r="O32" i="21"/>
  <c r="N32" i="21"/>
  <c r="N29" i="21" s="1"/>
  <c r="M32" i="21"/>
  <c r="L32" i="21"/>
  <c r="F32" i="21"/>
  <c r="U29" i="21"/>
  <c r="Q29" i="21"/>
  <c r="M29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V9" i="21"/>
  <c r="U9" i="21"/>
  <c r="T9" i="21"/>
  <c r="S9" i="21"/>
  <c r="R9" i="21"/>
  <c r="Q9" i="21"/>
  <c r="P9" i="21"/>
  <c r="O9" i="21"/>
  <c r="N9" i="21"/>
  <c r="M9" i="21"/>
  <c r="L9" i="21"/>
  <c r="K9" i="21"/>
  <c r="V8" i="21"/>
  <c r="U8" i="21"/>
  <c r="T8" i="21"/>
  <c r="S8" i="21"/>
  <c r="R8" i="21"/>
  <c r="Q8" i="21"/>
  <c r="P8" i="21"/>
  <c r="O8" i="21"/>
  <c r="N8" i="21"/>
  <c r="M8" i="21"/>
  <c r="L8" i="21"/>
  <c r="K8" i="21"/>
  <c r="V7" i="21"/>
  <c r="U7" i="21"/>
  <c r="T7" i="21"/>
  <c r="S7" i="21"/>
  <c r="R7" i="21"/>
  <c r="Q7" i="21"/>
  <c r="P7" i="21"/>
  <c r="O7" i="21"/>
  <c r="N7" i="21"/>
  <c r="M7" i="21"/>
  <c r="L7" i="21"/>
  <c r="K7" i="21"/>
  <c r="V6" i="21"/>
  <c r="U6" i="21"/>
  <c r="T6" i="21"/>
  <c r="S6" i="21"/>
  <c r="R6" i="21"/>
  <c r="Q6" i="21"/>
  <c r="P6" i="21"/>
  <c r="O6" i="21"/>
  <c r="N6" i="21"/>
  <c r="M6" i="21"/>
  <c r="L6" i="21"/>
  <c r="K6" i="21"/>
  <c r="V5" i="21"/>
  <c r="U5" i="21"/>
  <c r="T5" i="21"/>
  <c r="S5" i="21"/>
  <c r="R5" i="21"/>
  <c r="Q5" i="21"/>
  <c r="P5" i="21"/>
  <c r="O5" i="21"/>
  <c r="N5" i="21"/>
  <c r="M5" i="21"/>
  <c r="L5" i="21"/>
  <c r="K5" i="21"/>
  <c r="V4" i="21"/>
  <c r="U4" i="21"/>
  <c r="T4" i="21"/>
  <c r="S4" i="21"/>
  <c r="R4" i="21"/>
  <c r="Q4" i="21"/>
  <c r="P4" i="21"/>
  <c r="O4" i="21"/>
  <c r="N4" i="21"/>
  <c r="M4" i="21"/>
  <c r="L4" i="21"/>
  <c r="K4" i="21"/>
  <c r="V2" i="21"/>
  <c r="U2" i="21"/>
  <c r="T2" i="21"/>
  <c r="S2" i="21"/>
  <c r="R2" i="21"/>
  <c r="Q2" i="21"/>
  <c r="P2" i="21"/>
  <c r="O2" i="21"/>
  <c r="N2" i="21"/>
  <c r="M2" i="21"/>
  <c r="L2" i="21"/>
  <c r="K2" i="21"/>
  <c r="G38" i="21" l="1"/>
  <c r="G37" i="21"/>
  <c r="N11" i="20" l="1"/>
  <c r="M11" i="20"/>
  <c r="L11" i="20"/>
  <c r="K11" i="20"/>
  <c r="J11" i="20"/>
  <c r="I11" i="20"/>
  <c r="H11" i="20"/>
  <c r="G11" i="20"/>
  <c r="F11" i="20"/>
  <c r="E11" i="20"/>
  <c r="O10" i="20"/>
  <c r="C10" i="20"/>
  <c r="O9" i="20"/>
  <c r="C9" i="20"/>
  <c r="O8" i="20"/>
  <c r="C8" i="20"/>
  <c r="O7" i="20"/>
  <c r="C7" i="20"/>
  <c r="D16" i="20" s="1"/>
  <c r="O6" i="20"/>
  <c r="C6" i="20"/>
  <c r="O5" i="20"/>
  <c r="C5" i="20"/>
  <c r="O4" i="20"/>
  <c r="C4" i="20"/>
  <c r="O3" i="20"/>
  <c r="C3" i="20"/>
  <c r="D14" i="20" s="1"/>
  <c r="D15" i="20" l="1"/>
  <c r="D17" i="20" s="1"/>
  <c r="I7" i="19" l="1"/>
  <c r="I5" i="19"/>
  <c r="I4" i="19"/>
  <c r="I6" i="19" s="1"/>
  <c r="I2" i="19"/>
  <c r="B7" i="1" l="1"/>
  <c r="G10" i="1" s="1"/>
  <c r="J10" i="1"/>
  <c r="B11" i="1"/>
  <c r="B10" i="1"/>
  <c r="B10" i="18"/>
  <c r="B7" i="18"/>
  <c r="D14" i="18"/>
  <c r="B14" i="18"/>
  <c r="B11" i="18"/>
  <c r="B7" i="17"/>
  <c r="B11" i="17"/>
  <c r="B10" i="17"/>
</calcChain>
</file>

<file path=xl/sharedStrings.xml><?xml version="1.0" encoding="utf-8"?>
<sst xmlns="http://schemas.openxmlformats.org/spreadsheetml/2006/main" count="334" uniqueCount="158">
  <si>
    <t>Project</t>
  </si>
  <si>
    <t>Chosen</t>
  </si>
  <si>
    <t>Year 1 Outflow</t>
  </si>
  <si>
    <t>Year 2 Outflow</t>
  </si>
  <si>
    <t>NPV</t>
  </si>
  <si>
    <t>Total NPV</t>
  </si>
  <si>
    <t>Period</t>
  </si>
  <si>
    <t>Used</t>
  </si>
  <si>
    <t>&lt;=</t>
  </si>
  <si>
    <t>Available</t>
  </si>
  <si>
    <t>Year 1 Available</t>
  </si>
  <si>
    <t>Year 2 Available</t>
  </si>
  <si>
    <t>If Project 4 then Project 5</t>
  </si>
  <si>
    <t>Pr 4</t>
  </si>
  <si>
    <t>Pr 5</t>
  </si>
  <si>
    <t>thousands</t>
  </si>
  <si>
    <t>selected</t>
  </si>
  <si>
    <t>Book</t>
  </si>
  <si>
    <t>Pages</t>
  </si>
  <si>
    <t>Cost</t>
  </si>
  <si>
    <t>Revenue</t>
  </si>
  <si>
    <t>Developer book</t>
  </si>
  <si>
    <t>Pages used</t>
  </si>
  <si>
    <t>Profit</t>
  </si>
  <si>
    <t>Developers chosen</t>
  </si>
  <si>
    <t>&gt;=</t>
  </si>
  <si>
    <t>ROWSUM</t>
  </si>
  <si>
    <t>SEND</t>
  </si>
  <si>
    <t>S</t>
  </si>
  <si>
    <t>plus</t>
  </si>
  <si>
    <t>MORE</t>
  </si>
  <si>
    <t>E</t>
  </si>
  <si>
    <t>equals</t>
  </si>
  <si>
    <t>MONEY</t>
  </si>
  <si>
    <t>N</t>
  </si>
  <si>
    <t>D</t>
  </si>
  <si>
    <t>M</t>
  </si>
  <si>
    <t>O</t>
  </si>
  <si>
    <t>R</t>
  </si>
  <si>
    <t>Y</t>
  </si>
  <si>
    <t>COLSUM</t>
  </si>
  <si>
    <t>send+more</t>
  </si>
  <si>
    <t>course</t>
  </si>
  <si>
    <t>did we take it?</t>
  </si>
  <si>
    <t>binaries</t>
  </si>
  <si>
    <t>Course</t>
  </si>
  <si>
    <t>Time</t>
  </si>
  <si>
    <t>Semester</t>
  </si>
  <si>
    <t>Value</t>
  </si>
  <si>
    <t>how many in slot</t>
  </si>
  <si>
    <t>semester</t>
  </si>
  <si>
    <t>benefit</t>
  </si>
  <si>
    <t>time slot</t>
  </si>
  <si>
    <t>constraints</t>
  </si>
  <si>
    <t>take each course at most once</t>
  </si>
  <si>
    <t>&lt;=1 course in each slot</t>
  </si>
  <si>
    <t>semester 1</t>
  </si>
  <si>
    <t>semester 2</t>
  </si>
  <si>
    <t>Do IT?</t>
  </si>
  <si>
    <t>Cost Year 1</t>
  </si>
  <si>
    <t>Cost Year 2</t>
  </si>
  <si>
    <t>Cost Year 3</t>
  </si>
  <si>
    <t>Labor Year 1</t>
  </si>
  <si>
    <t>Labor Year 2</t>
  </si>
  <si>
    <t>Labor Year 3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</si>
  <si>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</si>
  <si>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</si>
  <si>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</si>
  <si>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</si>
  <si>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</si>
  <si>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</si>
  <si>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</si>
  <si>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</si>
  <si>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</si>
  <si>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</si>
  <si>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</si>
  <si>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</si>
  <si>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</si>
  <si>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</si>
  <si>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</si>
  <si>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</si>
  <si>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</si>
  <si>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</si>
  <si>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</si>
  <si>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</si>
  <si>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 3</t>
  </si>
  <si>
    <t>Proj 4</t>
  </si>
  <si>
    <t>At most 4 of Projects 1-10</t>
  </si>
  <si>
    <t>value</t>
  </si>
  <si>
    <t>number of coins</t>
  </si>
  <si>
    <t>value of coins</t>
  </si>
  <si>
    <t>=</t>
  </si>
  <si>
    <t>Halliburton is considering 12 fracking projects</t>
  </si>
  <si>
    <t>The NPV in millions of dollars) of each fracking project</t>
  </si>
  <si>
    <t>and the money(in millions of dollars)  needed to complete</t>
  </si>
  <si>
    <t>each project is given below</t>
  </si>
  <si>
    <t xml:space="preserve"> $50 million can be spent</t>
  </si>
  <si>
    <t>on completing the projects.</t>
  </si>
  <si>
    <t>Use Solver to determine which projects should be undertaken</t>
  </si>
  <si>
    <t>16 points</t>
  </si>
  <si>
    <t>Changing cells</t>
  </si>
  <si>
    <t>Pick</t>
  </si>
  <si>
    <t>binaries for each project</t>
  </si>
  <si>
    <t>target cell</t>
  </si>
  <si>
    <t>max NPV</t>
  </si>
  <si>
    <t>constraint</t>
  </si>
  <si>
    <t>Spend&lt;=50 million</t>
  </si>
  <si>
    <t>changing cells binary</t>
  </si>
  <si>
    <t>I am trying to fill a backpackwith items</t>
  </si>
  <si>
    <t>that will give me maximum benefit on a hiking trip.</t>
  </si>
  <si>
    <t>The weight in pounds, and benefit for each item</t>
  </si>
  <si>
    <t xml:space="preserve">are given below. The backpack can hold at most 26  pounds. </t>
  </si>
  <si>
    <t>At least one drink (water or Gatorade) and at least one protein (cheese or beef jerky) must be packed.</t>
  </si>
  <si>
    <t>How can I obtain the maximum benefit from my backpack?</t>
  </si>
  <si>
    <t>Item Number</t>
  </si>
  <si>
    <t>Item</t>
  </si>
  <si>
    <t>Benefit</t>
  </si>
  <si>
    <t>Weight</t>
  </si>
  <si>
    <t>Binary</t>
  </si>
  <si>
    <t>Flashlight</t>
  </si>
  <si>
    <t>Cereal</t>
  </si>
  <si>
    <t>Cake</t>
  </si>
  <si>
    <t>Water</t>
  </si>
  <si>
    <t>Gatorade</t>
  </si>
  <si>
    <t>Bug Spray</t>
  </si>
  <si>
    <t>Umbrella</t>
  </si>
  <si>
    <t>Knife</t>
  </si>
  <si>
    <t>Cheese</t>
  </si>
  <si>
    <t>Beef Jerky</t>
  </si>
  <si>
    <t>Drink</t>
  </si>
  <si>
    <t>Target cell</t>
  </si>
  <si>
    <t>Max benefit</t>
  </si>
  <si>
    <t>Protein</t>
  </si>
  <si>
    <t>binaries for each item</t>
  </si>
  <si>
    <t>Constraints</t>
  </si>
  <si>
    <t>Weight&lt;=26</t>
  </si>
  <si>
    <t>&gt;=1 drink</t>
  </si>
  <si>
    <t>&gt;=1 protein</t>
  </si>
  <si>
    <t>You are in the business of making  necklaces</t>
  </si>
  <si>
    <t>for the Sheik of Saudi Arabia. He has asked you to</t>
  </si>
  <si>
    <t>Max revenue</t>
  </si>
  <si>
    <t>make 3 different necklaces and he will buy each of those</t>
  </si>
  <si>
    <t>Changing cell</t>
  </si>
  <si>
    <t>three necklaces for the price(in millions of dollars) listed below.</t>
  </si>
  <si>
    <t>make necklace or not</t>
  </si>
  <si>
    <t>The number of jewels available and needed for each type of necklace are given below:</t>
  </si>
  <si>
    <t>Which necklaces will maximize your revenue?</t>
  </si>
  <si>
    <t>make 3 necklaces</t>
  </si>
  <si>
    <t>jewels used&lt;=jewels available</t>
  </si>
  <si>
    <t>total</t>
  </si>
  <si>
    <t>revenue</t>
  </si>
  <si>
    <t>makeit</t>
  </si>
  <si>
    <t>Necklace</t>
  </si>
  <si>
    <t>Price</t>
  </si>
  <si>
    <t>Sapphires needed</t>
  </si>
  <si>
    <t>Diamonds needed</t>
  </si>
  <si>
    <t>Rubies needed</t>
  </si>
  <si>
    <t>Make Necklaces 2-4 and earn $20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</si>
</sst>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wrapText="1"/>
    </xf>
    <xf numFmtId="0" fontId="2" fillId="0" borderId="0" xfId="1"/>
    <xf numFmtId="2" fontId="2" fillId="0" borderId="0" xfId="1" applyNumberFormat="1"/>
    <xf numFmtId="0" fontId="1" fillId="0" borderId="0" xfId="2"/>
    <xf numFmtId="0" fontId="3" fillId="0" borderId="0" xfId="2" applyFont="1"/>
    <xf numFmtId="0" fontId="1" fillId="2" borderId="0" xfId="2" applyFill="1"/>
    <xf numFmtId="0" fontId="4" fillId="0" borderId="0" xfId="2" applyFont="1"/>
    <xf numFmtId="0" fontId="5" fillId="0" borderId="0" xfId="1" applyFont="1"/>
    <xf numFmtId="0" fontId="5" fillId="0" borderId="0" xfId="1" applyFont="1" applyAlignment="1">
      <alignment wrapText="1"/>
    </xf>
    <xf numFmtId="0" fontId="1" fillId="0" borderId="0" xfId="2" quotePrefix="1"/>
    <xf numFmtId="0" fontId="6" fillId="0" borderId="0" xfId="2" applyFont="1"/>
    <xf numFmtId="0" fontId="6" fillId="2" borderId="0" xfId="2" applyFont="1" applyFill="1"/>
    <xf numFmtId="0" fontId="6" fillId="3" borderId="0" xfId="2" applyFont="1" applyFill="1"/>
    <xf numFmtId="164" fontId="6" fillId="0" borderId="0" xfId="2" applyNumberFormat="1" applyFont="1"/>
    <xf numFmtId="164" fontId="4" fillId="0" borderId="0" xfId="2" applyNumberFormat="1" applyFont="1"/>
  </cellXfs>
  <cellStyles count="3">
    <cellStyle name="Normal" xfId="0" builtinId="0"/>
    <cellStyle name="Normal 2" xfId="1" xr:uid="{FFE39CA6-CE2D-4E80-98E8-0FF68FB0C3B4}"/>
    <cellStyle name="Normal 3" xfId="2" xr:uid="{89392748-61EE-42B4-8177-88494684B7EB}"/>
  </cellStyles>
  <dxfs count="2"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ms\classscheduletwoway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Sampleexams3%20(2).zip/may11solverans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r"/>
      <sheetName val="evolutionary"/>
      <sheetName val="job shop"/>
    </sheetNames>
    <sheetDataSet>
      <sheetData sheetId="0"/>
      <sheetData sheetId="1">
        <row r="5">
          <cell r="C5">
            <v>0</v>
          </cell>
          <cell r="D5">
            <v>1</v>
          </cell>
          <cell r="E5">
            <v>5</v>
          </cell>
          <cell r="F5">
            <v>1</v>
          </cell>
          <cell r="G5">
            <v>5</v>
          </cell>
        </row>
        <row r="6">
          <cell r="C6">
            <v>0</v>
          </cell>
          <cell r="D6">
            <v>1</v>
          </cell>
          <cell r="E6">
            <v>5</v>
          </cell>
          <cell r="F6">
            <v>1</v>
          </cell>
          <cell r="G6">
            <v>5</v>
          </cell>
        </row>
        <row r="7">
          <cell r="C7">
            <v>0</v>
          </cell>
          <cell r="D7">
            <v>2</v>
          </cell>
          <cell r="E7">
            <v>2</v>
          </cell>
          <cell r="F7">
            <v>1</v>
          </cell>
          <cell r="G7">
            <v>5</v>
          </cell>
        </row>
        <row r="8">
          <cell r="C8">
            <v>0</v>
          </cell>
          <cell r="D8">
            <v>2</v>
          </cell>
          <cell r="E8">
            <v>2</v>
          </cell>
          <cell r="F8">
            <v>1</v>
          </cell>
          <cell r="G8">
            <v>5</v>
          </cell>
        </row>
        <row r="9">
          <cell r="C9">
            <v>0</v>
          </cell>
          <cell r="D9">
            <v>3</v>
          </cell>
          <cell r="E9">
            <v>1</v>
          </cell>
          <cell r="F9">
            <v>1</v>
          </cell>
          <cell r="G9">
            <v>3</v>
          </cell>
        </row>
        <row r="10">
          <cell r="C10">
            <v>0</v>
          </cell>
          <cell r="D10">
            <v>3</v>
          </cell>
          <cell r="E10">
            <v>5</v>
          </cell>
          <cell r="F10">
            <v>1</v>
          </cell>
          <cell r="G10">
            <v>5</v>
          </cell>
        </row>
        <row r="11">
          <cell r="C11">
            <v>0</v>
          </cell>
          <cell r="D11">
            <v>4</v>
          </cell>
          <cell r="E11">
            <v>3</v>
          </cell>
          <cell r="F11">
            <v>2</v>
          </cell>
          <cell r="G11">
            <v>6</v>
          </cell>
        </row>
        <row r="12">
          <cell r="C12">
            <v>1</v>
          </cell>
          <cell r="D12">
            <v>4</v>
          </cell>
          <cell r="E12">
            <v>4</v>
          </cell>
          <cell r="F12">
            <v>1</v>
          </cell>
          <cell r="G12">
            <v>5</v>
          </cell>
        </row>
        <row r="13">
          <cell r="C13">
            <v>0</v>
          </cell>
          <cell r="D13">
            <v>5</v>
          </cell>
          <cell r="E13">
            <v>5</v>
          </cell>
          <cell r="F13">
            <v>2</v>
          </cell>
          <cell r="G13">
            <v>4</v>
          </cell>
        </row>
        <row r="14">
          <cell r="C14">
            <v>0</v>
          </cell>
          <cell r="D14">
            <v>5</v>
          </cell>
          <cell r="E14">
            <v>3</v>
          </cell>
          <cell r="F14">
            <v>2</v>
          </cell>
          <cell r="G14">
            <v>7</v>
          </cell>
        </row>
        <row r="15">
          <cell r="C15">
            <v>0</v>
          </cell>
          <cell r="D15">
            <v>6</v>
          </cell>
          <cell r="E15">
            <v>1</v>
          </cell>
          <cell r="F15">
            <v>2</v>
          </cell>
          <cell r="G15">
            <v>7</v>
          </cell>
        </row>
        <row r="16">
          <cell r="C16">
            <v>1</v>
          </cell>
          <cell r="D16">
            <v>6</v>
          </cell>
          <cell r="E16">
            <v>2</v>
          </cell>
          <cell r="F16">
            <v>2</v>
          </cell>
          <cell r="G16">
            <v>5</v>
          </cell>
        </row>
        <row r="17">
          <cell r="C17">
            <v>1</v>
          </cell>
          <cell r="D17">
            <v>7</v>
          </cell>
          <cell r="E17">
            <v>3</v>
          </cell>
          <cell r="F17">
            <v>2</v>
          </cell>
          <cell r="G17">
            <v>10</v>
          </cell>
        </row>
        <row r="18">
          <cell r="C18">
            <v>0</v>
          </cell>
          <cell r="D18">
            <v>7</v>
          </cell>
          <cell r="E18">
            <v>3</v>
          </cell>
          <cell r="F18">
            <v>2</v>
          </cell>
          <cell r="G18">
            <v>7</v>
          </cell>
        </row>
        <row r="19">
          <cell r="C19">
            <v>0</v>
          </cell>
          <cell r="D19">
            <v>8</v>
          </cell>
          <cell r="E19">
            <v>2</v>
          </cell>
          <cell r="F19">
            <v>2</v>
          </cell>
          <cell r="G19">
            <v>3</v>
          </cell>
        </row>
        <row r="20">
          <cell r="C20">
            <v>1</v>
          </cell>
          <cell r="D20">
            <v>8</v>
          </cell>
          <cell r="E20">
            <v>4</v>
          </cell>
          <cell r="F20">
            <v>2</v>
          </cell>
          <cell r="G20">
            <v>10</v>
          </cell>
        </row>
        <row r="21">
          <cell r="C21">
            <v>0</v>
          </cell>
          <cell r="D21">
            <v>9</v>
          </cell>
          <cell r="E21">
            <v>5</v>
          </cell>
          <cell r="F21">
            <v>1</v>
          </cell>
          <cell r="G21">
            <v>5</v>
          </cell>
        </row>
        <row r="22">
          <cell r="C22">
            <v>1</v>
          </cell>
          <cell r="D22">
            <v>9</v>
          </cell>
          <cell r="E22">
            <v>5</v>
          </cell>
          <cell r="F22">
            <v>1</v>
          </cell>
          <cell r="G22">
            <v>9</v>
          </cell>
        </row>
        <row r="23">
          <cell r="C23">
            <v>0</v>
          </cell>
          <cell r="D23">
            <v>10</v>
          </cell>
          <cell r="E23">
            <v>4</v>
          </cell>
          <cell r="F23">
            <v>2</v>
          </cell>
          <cell r="G23">
            <v>5</v>
          </cell>
        </row>
        <row r="24">
          <cell r="C24">
            <v>1</v>
          </cell>
          <cell r="D24">
            <v>10</v>
          </cell>
          <cell r="E24">
            <v>3</v>
          </cell>
          <cell r="F24">
            <v>1</v>
          </cell>
          <cell r="G24">
            <v>8</v>
          </cell>
        </row>
        <row r="25">
          <cell r="C25">
            <v>1</v>
          </cell>
          <cell r="D25">
            <v>11</v>
          </cell>
          <cell r="E25">
            <v>1</v>
          </cell>
          <cell r="F25">
            <v>2</v>
          </cell>
          <cell r="G25">
            <v>6</v>
          </cell>
        </row>
        <row r="26">
          <cell r="C26">
            <v>0</v>
          </cell>
          <cell r="D26">
            <v>11</v>
          </cell>
          <cell r="E26">
            <v>4</v>
          </cell>
          <cell r="F26">
            <v>2</v>
          </cell>
          <cell r="G26">
            <v>6</v>
          </cell>
        </row>
        <row r="27">
          <cell r="C27">
            <v>1</v>
          </cell>
          <cell r="D27">
            <v>12</v>
          </cell>
          <cell r="E27">
            <v>2</v>
          </cell>
          <cell r="F27">
            <v>1</v>
          </cell>
          <cell r="G27">
            <v>7</v>
          </cell>
        </row>
        <row r="28">
          <cell r="C28">
            <v>0</v>
          </cell>
          <cell r="D28">
            <v>12</v>
          </cell>
          <cell r="E28">
            <v>3</v>
          </cell>
          <cell r="F28">
            <v>2</v>
          </cell>
          <cell r="G28">
            <v>4</v>
          </cell>
        </row>
      </sheetData>
      <sheetData sheetId="2">
        <row r="5">
          <cell r="D5">
            <v>1</v>
          </cell>
          <cell r="E5">
            <v>9</v>
          </cell>
          <cell r="F5">
            <v>32</v>
          </cell>
        </row>
        <row r="6">
          <cell r="D6">
            <v>2</v>
          </cell>
          <cell r="E6">
            <v>7</v>
          </cell>
          <cell r="F6">
            <v>29</v>
          </cell>
        </row>
        <row r="7">
          <cell r="D7">
            <v>3</v>
          </cell>
          <cell r="E7">
            <v>8</v>
          </cell>
          <cell r="F7">
            <v>22</v>
          </cell>
        </row>
        <row r="8">
          <cell r="D8">
            <v>4</v>
          </cell>
          <cell r="E8">
            <v>18</v>
          </cell>
          <cell r="F8">
            <v>21</v>
          </cell>
        </row>
        <row r="9">
          <cell r="D9">
            <v>5</v>
          </cell>
          <cell r="E9">
            <v>9</v>
          </cell>
          <cell r="F9">
            <v>37</v>
          </cell>
        </row>
        <row r="10">
          <cell r="D10">
            <v>6</v>
          </cell>
          <cell r="E10">
            <v>6</v>
          </cell>
          <cell r="F10">
            <v>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olver1"/>
      <sheetName val="Solver2"/>
      <sheetName val="SOlver3"/>
    </sheetNames>
    <sheetDataSet>
      <sheetData sheetId="0"/>
      <sheetData sheetId="1"/>
      <sheetData sheetId="2"/>
      <sheetData sheetId="3">
        <row r="14">
          <cell r="I14">
            <v>200</v>
          </cell>
        </row>
        <row r="15">
          <cell r="I15">
            <v>297.54835729452725</v>
          </cell>
        </row>
        <row r="16">
          <cell r="I16">
            <v>25.459801562084522</v>
          </cell>
        </row>
        <row r="17">
          <cell r="I17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26"/>
  <sheetViews>
    <sheetView topLeftCell="A8" workbookViewId="0">
      <selection activeCell="D11" sqref="D11"/>
    </sheetView>
  </sheetViews>
  <sheetFormatPr defaultRowHeight="12.75" x14ac:dyDescent="0.2"/>
  <cols>
    <col min="1" max="1" width="13.5703125" customWidth="1"/>
    <col min="7" max="7" width="6.5703125" customWidth="1"/>
    <col min="8" max="8" width="4.7109375" customWidth="1"/>
    <col min="9" max="9" width="8.140625" customWidth="1"/>
    <col min="10" max="10" width="6.140625" customWidth="1"/>
  </cols>
  <sheetData>
    <row r="1" spans="1:10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">
      <c r="A2" t="s">
        <v>1</v>
      </c>
      <c r="B2" s="1">
        <v>1</v>
      </c>
      <c r="C2" s="2">
        <v>0</v>
      </c>
      <c r="D2" s="2">
        <v>1</v>
      </c>
      <c r="E2" s="2">
        <v>1</v>
      </c>
      <c r="F2" s="2">
        <v>0</v>
      </c>
      <c r="G2" s="2">
        <v>0.96969696970648489</v>
      </c>
      <c r="H2" s="2">
        <v>4.5454545452427546E-2</v>
      </c>
      <c r="I2" s="2">
        <v>0</v>
      </c>
      <c r="J2" s="3">
        <v>1</v>
      </c>
    </row>
    <row r="3" spans="1:10" x14ac:dyDescent="0.2">
      <c r="A3" t="s">
        <v>2</v>
      </c>
      <c r="B3">
        <v>12</v>
      </c>
      <c r="C3">
        <v>54</v>
      </c>
      <c r="D3">
        <v>6</v>
      </c>
      <c r="E3">
        <v>6</v>
      </c>
      <c r="F3">
        <v>30</v>
      </c>
      <c r="G3">
        <v>6</v>
      </c>
      <c r="H3">
        <v>48</v>
      </c>
      <c r="I3">
        <v>36</v>
      </c>
      <c r="J3">
        <v>18</v>
      </c>
    </row>
    <row r="4" spans="1:10" x14ac:dyDescent="0.2">
      <c r="A4" t="s">
        <v>3</v>
      </c>
      <c r="B4">
        <v>3</v>
      </c>
      <c r="C4">
        <v>7</v>
      </c>
      <c r="D4">
        <v>6</v>
      </c>
      <c r="E4">
        <v>2</v>
      </c>
      <c r="F4">
        <v>35</v>
      </c>
      <c r="G4">
        <v>6</v>
      </c>
      <c r="H4">
        <v>4</v>
      </c>
      <c r="I4">
        <v>3</v>
      </c>
      <c r="J4">
        <v>3</v>
      </c>
    </row>
    <row r="5" spans="1:10" x14ac:dyDescent="0.2">
      <c r="A5" t="s">
        <v>4</v>
      </c>
      <c r="B5">
        <v>14</v>
      </c>
      <c r="C5">
        <v>17</v>
      </c>
      <c r="D5">
        <v>17</v>
      </c>
      <c r="E5">
        <v>15</v>
      </c>
      <c r="F5">
        <v>40</v>
      </c>
      <c r="G5">
        <v>12</v>
      </c>
      <c r="H5">
        <v>14</v>
      </c>
      <c r="I5">
        <v>10</v>
      </c>
      <c r="J5">
        <v>12</v>
      </c>
    </row>
    <row r="7" spans="1:10" x14ac:dyDescent="0.2">
      <c r="A7" t="s">
        <v>5</v>
      </c>
      <c r="B7">
        <f>SUMPRODUCT(B2:J2,B5:J5)</f>
        <v>70.272727272811807</v>
      </c>
    </row>
    <row r="9" spans="1:10" x14ac:dyDescent="0.2">
      <c r="A9" t="s">
        <v>6</v>
      </c>
      <c r="B9" t="s">
        <v>7</v>
      </c>
      <c r="D9" t="s">
        <v>9</v>
      </c>
      <c r="G9" t="s">
        <v>4</v>
      </c>
      <c r="J9" t="s">
        <v>4</v>
      </c>
    </row>
    <row r="10" spans="1:10" ht="38.25" x14ac:dyDescent="0.2">
      <c r="A10">
        <v>1</v>
      </c>
      <c r="B10">
        <f>SUMPRODUCT(B$2:J$2,B3:J3)</f>
        <v>49.999999999955435</v>
      </c>
      <c r="C10" t="s">
        <v>8</v>
      </c>
      <c r="D10">
        <v>50</v>
      </c>
      <c r="F10" s="4" t="s">
        <v>10</v>
      </c>
      <c r="G10">
        <f>B7</f>
        <v>70.272727272811807</v>
      </c>
      <c r="I10" s="4" t="s">
        <v>11</v>
      </c>
      <c r="J10">
        <f>B7</f>
        <v>70.272727272811807</v>
      </c>
    </row>
    <row r="11" spans="1:10" x14ac:dyDescent="0.2">
      <c r="A11">
        <v>2</v>
      </c>
      <c r="B11">
        <f>SUMPRODUCT(B$2:J$2,B4:J4)</f>
        <v>20.000000000048619</v>
      </c>
      <c r="C11" t="s">
        <v>8</v>
      </c>
      <c r="D11">
        <v>20</v>
      </c>
      <c r="F11">
        <v>45</v>
      </c>
      <c r="G11">
        <v>68.333333333352698</v>
      </c>
      <c r="I11">
        <v>15</v>
      </c>
      <c r="J11">
        <v>60.954545454526126</v>
      </c>
    </row>
    <row r="12" spans="1:10" x14ac:dyDescent="0.2">
      <c r="F12">
        <v>46</v>
      </c>
      <c r="G12">
        <v>68.888888888886981</v>
      </c>
      <c r="I12">
        <v>16</v>
      </c>
      <c r="J12">
        <v>62.818181818147245</v>
      </c>
    </row>
    <row r="13" spans="1:10" x14ac:dyDescent="0.2">
      <c r="F13">
        <v>47</v>
      </c>
      <c r="G13">
        <v>69.444444444442922</v>
      </c>
      <c r="I13">
        <v>17</v>
      </c>
      <c r="J13">
        <v>64.681818181793346</v>
      </c>
    </row>
    <row r="14" spans="1:10" x14ac:dyDescent="0.2">
      <c r="F14">
        <v>48</v>
      </c>
      <c r="G14">
        <v>69.999999999999005</v>
      </c>
      <c r="I14">
        <v>18</v>
      </c>
      <c r="J14">
        <v>66.545454545440137</v>
      </c>
    </row>
    <row r="15" spans="1:10" x14ac:dyDescent="0.2">
      <c r="F15">
        <v>49</v>
      </c>
      <c r="G15">
        <v>70.136363636371868</v>
      </c>
      <c r="I15">
        <v>19</v>
      </c>
      <c r="J15">
        <v>68.409090909089883</v>
      </c>
    </row>
    <row r="16" spans="1:10" x14ac:dyDescent="0.2">
      <c r="F16">
        <v>50</v>
      </c>
      <c r="G16">
        <v>70.272727272731856</v>
      </c>
      <c r="I16">
        <v>20</v>
      </c>
      <c r="J16">
        <v>70.272727272726911</v>
      </c>
    </row>
    <row r="17" spans="6:10" x14ac:dyDescent="0.2">
      <c r="F17">
        <v>51</v>
      </c>
      <c r="G17">
        <v>70.409090909098239</v>
      </c>
      <c r="I17">
        <v>21</v>
      </c>
      <c r="J17">
        <v>71.384615384616552</v>
      </c>
    </row>
    <row r="18" spans="6:10" x14ac:dyDescent="0.2">
      <c r="F18">
        <v>52</v>
      </c>
      <c r="G18">
        <v>70.545454545460586</v>
      </c>
      <c r="I18">
        <v>22</v>
      </c>
      <c r="J18">
        <v>72.346153846132495</v>
      </c>
    </row>
    <row r="19" spans="6:10" x14ac:dyDescent="0.2">
      <c r="F19">
        <v>53</v>
      </c>
      <c r="G19">
        <v>70.681818181825875</v>
      </c>
      <c r="I19">
        <v>23</v>
      </c>
      <c r="J19">
        <v>73.111111111106311</v>
      </c>
    </row>
    <row r="20" spans="6:10" x14ac:dyDescent="0.2">
      <c r="F20">
        <v>54</v>
      </c>
      <c r="G20">
        <v>70.818181818173116</v>
      </c>
      <c r="I20">
        <v>24</v>
      </c>
      <c r="J20">
        <v>73.777777777783982</v>
      </c>
    </row>
    <row r="21" spans="6:10" x14ac:dyDescent="0.2">
      <c r="F21">
        <v>55</v>
      </c>
      <c r="G21">
        <v>70.954545454545425</v>
      </c>
      <c r="I21">
        <v>25</v>
      </c>
      <c r="J21">
        <v>74.444444444445779</v>
      </c>
    </row>
    <row r="22" spans="6:10" x14ac:dyDescent="0.2">
      <c r="F22">
        <v>56</v>
      </c>
      <c r="G22">
        <v>71.09090909090466</v>
      </c>
      <c r="I22">
        <v>26</v>
      </c>
      <c r="J22">
        <v>75.111111111119499</v>
      </c>
    </row>
    <row r="23" spans="6:10" x14ac:dyDescent="0.2">
      <c r="F23">
        <v>57</v>
      </c>
      <c r="G23">
        <v>71.227272727274794</v>
      </c>
      <c r="I23">
        <v>27</v>
      </c>
      <c r="J23">
        <v>75.777777777775924</v>
      </c>
    </row>
    <row r="24" spans="6:10" x14ac:dyDescent="0.2">
      <c r="F24">
        <v>58</v>
      </c>
      <c r="G24">
        <v>71.363636363634868</v>
      </c>
      <c r="I24">
        <v>28</v>
      </c>
      <c r="J24">
        <v>76.444444444449402</v>
      </c>
    </row>
    <row r="25" spans="6:10" x14ac:dyDescent="0.2">
      <c r="F25">
        <v>59</v>
      </c>
      <c r="G25">
        <v>71.499999999996717</v>
      </c>
      <c r="I25">
        <v>29</v>
      </c>
      <c r="J25">
        <v>77.111111111110745</v>
      </c>
    </row>
    <row r="26" spans="6:10" x14ac:dyDescent="0.2">
      <c r="F26">
        <v>60</v>
      </c>
      <c r="G26">
        <v>71.636363636365502</v>
      </c>
      <c r="I26">
        <v>30</v>
      </c>
      <c r="J26">
        <v>77.777777777776791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6E986-2904-4345-A14F-67C3A3B02ECA}">
  <sheetPr codeName="Sheet10"/>
  <dimension ref="A1:L25"/>
  <sheetViews>
    <sheetView zoomScale="90" zoomScaleNormal="90" workbookViewId="0">
      <selection activeCell="M27" sqref="M27"/>
    </sheetView>
  </sheetViews>
  <sheetFormatPr defaultColWidth="9.140625" defaultRowHeight="12.75" x14ac:dyDescent="0.2"/>
  <cols>
    <col min="1" max="4" width="9.140625" style="11"/>
    <col min="5" max="5" width="11.5703125" style="11" customWidth="1"/>
    <col min="6" max="6" width="11.7109375" style="11" customWidth="1"/>
    <col min="7" max="8" width="11.42578125" style="11" customWidth="1"/>
    <col min="9" max="9" width="12" style="11" customWidth="1"/>
    <col min="10" max="10" width="11.42578125" style="11" customWidth="1"/>
    <col min="11" max="11" width="5.7109375" style="11" customWidth="1"/>
    <col min="12" max="12" width="11" style="11" customWidth="1"/>
    <col min="13" max="16384" width="9.140625" style="11"/>
  </cols>
  <sheetData>
    <row r="1" spans="1:12" x14ac:dyDescent="0.2">
      <c r="B1" s="11" t="s">
        <v>5</v>
      </c>
    </row>
    <row r="2" spans="1:12" x14ac:dyDescent="0.2">
      <c r="B2" s="11">
        <f>SUMPRODUCT(doit,NPV)</f>
        <v>9014</v>
      </c>
      <c r="D2" s="11" t="s">
        <v>7</v>
      </c>
      <c r="E2" s="11">
        <f t="shared" ref="E2:J2" si="0">SUMPRODUCT(doit,E6:E25)</f>
        <v>2378</v>
      </c>
      <c r="F2" s="11">
        <f t="shared" si="0"/>
        <v>2734</v>
      </c>
      <c r="G2" s="11">
        <f t="shared" si="0"/>
        <v>2755</v>
      </c>
      <c r="H2" s="11">
        <f t="shared" si="0"/>
        <v>778</v>
      </c>
      <c r="I2" s="11">
        <f t="shared" si="0"/>
        <v>896</v>
      </c>
      <c r="J2" s="11">
        <f t="shared" si="0"/>
        <v>702</v>
      </c>
    </row>
    <row r="3" spans="1:12" x14ac:dyDescent="0.2">
      <c r="E3" s="11" t="s">
        <v>8</v>
      </c>
      <c r="F3" s="11" t="s">
        <v>8</v>
      </c>
      <c r="G3" s="11" t="s">
        <v>8</v>
      </c>
      <c r="H3" s="11" t="s">
        <v>8</v>
      </c>
      <c r="I3" s="11" t="s">
        <v>8</v>
      </c>
      <c r="J3" s="11" t="s">
        <v>8</v>
      </c>
    </row>
    <row r="4" spans="1:12" x14ac:dyDescent="0.2">
      <c r="D4" s="11" t="s">
        <v>9</v>
      </c>
      <c r="E4" s="11">
        <v>2500</v>
      </c>
      <c r="F4" s="11">
        <v>2800</v>
      </c>
      <c r="G4" s="11">
        <v>2900</v>
      </c>
      <c r="H4" s="11">
        <v>900</v>
      </c>
      <c r="I4" s="11">
        <v>900</v>
      </c>
      <c r="J4" s="11">
        <v>900</v>
      </c>
    </row>
    <row r="5" spans="1:12" x14ac:dyDescent="0.2">
      <c r="A5" s="11" t="s">
        <v>58</v>
      </c>
      <c r="C5" s="11" t="s">
        <v>4</v>
      </c>
      <c r="E5" s="11" t="s">
        <v>59</v>
      </c>
      <c r="F5" s="11" t="s">
        <v>60</v>
      </c>
      <c r="G5" s="11" t="s">
        <v>61</v>
      </c>
      <c r="H5" s="11" t="s">
        <v>62</v>
      </c>
      <c r="I5" s="11" t="s">
        <v>63</v>
      </c>
      <c r="J5" s="11" t="s">
        <v>64</v>
      </c>
    </row>
    <row r="6" spans="1:12" x14ac:dyDescent="0.2">
      <c r="A6" s="11">
        <v>0</v>
      </c>
      <c r="B6" s="11" t="s">
        <v>65</v>
      </c>
      <c r="C6" s="11">
        <v>928</v>
      </c>
      <c r="E6" s="11">
        <v>398</v>
      </c>
      <c r="F6" s="11">
        <v>180</v>
      </c>
      <c r="G6" s="11">
        <v>368</v>
      </c>
      <c r="H6" s="11">
        <v>111</v>
      </c>
      <c r="I6" s="11">
        <v>108</v>
      </c>
      <c r="J6" s="11">
        <v>123</v>
      </c>
    </row>
    <row r="7" spans="1:12" ht="38.25" x14ac:dyDescent="0.2">
      <c r="A7" s="11">
        <v>0</v>
      </c>
      <c r="B7" s="11" t="s">
        <v>66</v>
      </c>
      <c r="C7" s="11">
        <v>908</v>
      </c>
      <c r="E7" s="11">
        <v>151</v>
      </c>
      <c r="F7" s="11">
        <v>269</v>
      </c>
      <c r="G7" s="11">
        <v>248</v>
      </c>
      <c r="H7" s="11">
        <v>139</v>
      </c>
      <c r="I7" s="11">
        <v>86</v>
      </c>
      <c r="J7" s="11">
        <v>83</v>
      </c>
      <c r="L7" s="12" t="s">
        <v>87</v>
      </c>
    </row>
    <row r="8" spans="1:12" x14ac:dyDescent="0.2">
      <c r="A8" s="11">
        <v>1</v>
      </c>
      <c r="B8" s="11" t="s">
        <v>67</v>
      </c>
      <c r="C8" s="11">
        <v>801</v>
      </c>
      <c r="E8" s="11">
        <v>129</v>
      </c>
      <c r="F8" s="11">
        <v>189</v>
      </c>
      <c r="G8" s="11">
        <v>308</v>
      </c>
      <c r="H8" s="11">
        <v>56</v>
      </c>
      <c r="I8" s="11">
        <v>61</v>
      </c>
      <c r="J8" s="11">
        <v>23</v>
      </c>
      <c r="L8" s="11">
        <f>SUM(A6:A15)</f>
        <v>4</v>
      </c>
    </row>
    <row r="9" spans="1:12" x14ac:dyDescent="0.2">
      <c r="A9" s="11">
        <v>0</v>
      </c>
      <c r="B9" s="11" t="s">
        <v>68</v>
      </c>
      <c r="C9" s="11">
        <v>543</v>
      </c>
      <c r="E9" s="11">
        <v>275</v>
      </c>
      <c r="F9" s="11">
        <v>218</v>
      </c>
      <c r="G9" s="11">
        <v>220</v>
      </c>
      <c r="H9" s="11">
        <v>54</v>
      </c>
      <c r="I9" s="11">
        <v>70</v>
      </c>
      <c r="J9" s="11">
        <v>59</v>
      </c>
      <c r="L9" s="11" t="s">
        <v>8</v>
      </c>
    </row>
    <row r="10" spans="1:12" x14ac:dyDescent="0.2">
      <c r="A10" s="11">
        <v>0</v>
      </c>
      <c r="B10" s="11" t="s">
        <v>69</v>
      </c>
      <c r="C10" s="11">
        <v>944</v>
      </c>
      <c r="E10" s="11">
        <v>291</v>
      </c>
      <c r="F10" s="11">
        <v>252</v>
      </c>
      <c r="G10" s="11">
        <v>228</v>
      </c>
      <c r="H10" s="11">
        <v>123</v>
      </c>
      <c r="I10" s="11">
        <v>141</v>
      </c>
      <c r="J10" s="11">
        <v>70</v>
      </c>
      <c r="L10" s="11">
        <v>4</v>
      </c>
    </row>
    <row r="11" spans="1:12" x14ac:dyDescent="0.2">
      <c r="A11" s="11">
        <v>0</v>
      </c>
      <c r="B11" s="11" t="s">
        <v>70</v>
      </c>
      <c r="C11" s="11">
        <v>848</v>
      </c>
      <c r="E11" s="11">
        <v>80</v>
      </c>
      <c r="F11" s="11">
        <v>283</v>
      </c>
      <c r="G11" s="11">
        <v>285</v>
      </c>
      <c r="H11" s="11">
        <v>119</v>
      </c>
      <c r="I11" s="11">
        <v>84</v>
      </c>
      <c r="J11" s="11">
        <v>37</v>
      </c>
    </row>
    <row r="12" spans="1:12" x14ac:dyDescent="0.2">
      <c r="A12" s="11">
        <v>1</v>
      </c>
      <c r="B12" s="11" t="s">
        <v>71</v>
      </c>
      <c r="C12" s="11">
        <v>545</v>
      </c>
      <c r="E12" s="11">
        <v>203</v>
      </c>
      <c r="F12" s="11">
        <v>220</v>
      </c>
      <c r="G12" s="11">
        <v>77</v>
      </c>
      <c r="H12" s="11">
        <v>54</v>
      </c>
      <c r="I12" s="11">
        <v>44</v>
      </c>
      <c r="J12" s="11">
        <v>42</v>
      </c>
    </row>
    <row r="13" spans="1:12" x14ac:dyDescent="0.2">
      <c r="A13" s="11">
        <v>1</v>
      </c>
      <c r="B13" s="11" t="s">
        <v>72</v>
      </c>
      <c r="C13" s="11">
        <v>808</v>
      </c>
      <c r="E13" s="11">
        <v>150</v>
      </c>
      <c r="F13" s="11">
        <v>113</v>
      </c>
      <c r="G13" s="11">
        <v>143</v>
      </c>
      <c r="H13" s="11">
        <v>67</v>
      </c>
      <c r="I13" s="11">
        <v>101</v>
      </c>
      <c r="J13" s="11">
        <v>43</v>
      </c>
    </row>
    <row r="14" spans="1:12" x14ac:dyDescent="0.2">
      <c r="A14" s="11">
        <v>0</v>
      </c>
      <c r="B14" s="11" t="s">
        <v>73</v>
      </c>
      <c r="C14" s="11">
        <v>638</v>
      </c>
      <c r="E14" s="11">
        <v>282</v>
      </c>
      <c r="F14" s="11">
        <v>141</v>
      </c>
      <c r="G14" s="11">
        <v>160</v>
      </c>
      <c r="H14" s="11">
        <v>37</v>
      </c>
      <c r="I14" s="11">
        <v>55</v>
      </c>
      <c r="J14" s="11">
        <v>64</v>
      </c>
    </row>
    <row r="15" spans="1:12" x14ac:dyDescent="0.2">
      <c r="A15" s="11">
        <v>1</v>
      </c>
      <c r="B15" s="11" t="s">
        <v>74</v>
      </c>
      <c r="C15" s="11">
        <v>841</v>
      </c>
      <c r="E15" s="11">
        <v>214</v>
      </c>
      <c r="F15" s="11">
        <v>254</v>
      </c>
      <c r="G15" s="11">
        <v>355</v>
      </c>
      <c r="H15" s="11">
        <v>130</v>
      </c>
      <c r="I15" s="11">
        <v>72</v>
      </c>
      <c r="J15" s="11">
        <v>62</v>
      </c>
    </row>
    <row r="16" spans="1:12" hidden="1" x14ac:dyDescent="0.2">
      <c r="A16" s="11">
        <v>0</v>
      </c>
      <c r="B16" s="11" t="s">
        <v>75</v>
      </c>
      <c r="C16" s="11">
        <v>664</v>
      </c>
      <c r="E16" s="11">
        <v>224</v>
      </c>
      <c r="F16" s="11">
        <v>271</v>
      </c>
      <c r="G16" s="11">
        <v>130</v>
      </c>
      <c r="H16" s="11">
        <v>51</v>
      </c>
      <c r="I16" s="11">
        <v>79</v>
      </c>
      <c r="J16" s="11">
        <v>58</v>
      </c>
    </row>
    <row r="17" spans="1:10" hidden="1" x14ac:dyDescent="0.2">
      <c r="A17" s="11">
        <v>0</v>
      </c>
      <c r="B17" s="11" t="s">
        <v>76</v>
      </c>
      <c r="C17" s="11">
        <v>546</v>
      </c>
      <c r="E17" s="11">
        <v>225</v>
      </c>
      <c r="F17" s="11">
        <v>150</v>
      </c>
      <c r="G17" s="11">
        <v>33</v>
      </c>
      <c r="H17" s="11">
        <v>35</v>
      </c>
      <c r="I17" s="11">
        <v>107</v>
      </c>
      <c r="J17" s="11">
        <v>63</v>
      </c>
    </row>
    <row r="18" spans="1:10" hidden="1" x14ac:dyDescent="0.2">
      <c r="A18" s="11">
        <v>1</v>
      </c>
      <c r="B18" s="11" t="s">
        <v>77</v>
      </c>
      <c r="C18" s="11">
        <v>699</v>
      </c>
      <c r="E18" s="11">
        <v>101</v>
      </c>
      <c r="F18" s="11">
        <v>218</v>
      </c>
      <c r="G18" s="11">
        <v>272</v>
      </c>
      <c r="H18" s="11">
        <v>43</v>
      </c>
      <c r="I18" s="11">
        <v>90</v>
      </c>
      <c r="J18" s="11">
        <v>71</v>
      </c>
    </row>
    <row r="19" spans="1:10" hidden="1" x14ac:dyDescent="0.2">
      <c r="A19" s="11">
        <v>1</v>
      </c>
      <c r="B19" s="11" t="s">
        <v>78</v>
      </c>
      <c r="C19" s="11">
        <v>599</v>
      </c>
      <c r="E19" s="11">
        <v>255</v>
      </c>
      <c r="F19" s="11">
        <v>202</v>
      </c>
      <c r="G19" s="11">
        <v>70</v>
      </c>
      <c r="H19" s="11">
        <v>3</v>
      </c>
      <c r="I19" s="11">
        <v>75</v>
      </c>
      <c r="J19" s="11">
        <v>83</v>
      </c>
    </row>
    <row r="20" spans="1:10" hidden="1" x14ac:dyDescent="0.2">
      <c r="A20" s="11">
        <v>1</v>
      </c>
      <c r="B20" s="11" t="s">
        <v>79</v>
      </c>
      <c r="C20" s="11">
        <v>903</v>
      </c>
      <c r="E20" s="11">
        <v>228</v>
      </c>
      <c r="F20" s="11">
        <v>351</v>
      </c>
      <c r="G20" s="11">
        <v>240</v>
      </c>
      <c r="H20" s="11">
        <v>60</v>
      </c>
      <c r="I20" s="11">
        <v>93</v>
      </c>
      <c r="J20" s="11">
        <v>80</v>
      </c>
    </row>
    <row r="21" spans="1:10" x14ac:dyDescent="0.2">
      <c r="A21" s="11">
        <v>1</v>
      </c>
      <c r="B21" s="11" t="s">
        <v>80</v>
      </c>
      <c r="C21" s="11">
        <v>859</v>
      </c>
      <c r="E21" s="11">
        <v>303</v>
      </c>
      <c r="F21" s="11">
        <v>173</v>
      </c>
      <c r="G21" s="11">
        <v>431</v>
      </c>
      <c r="H21" s="11">
        <v>60</v>
      </c>
      <c r="I21" s="11">
        <v>90</v>
      </c>
      <c r="J21" s="11">
        <v>41</v>
      </c>
    </row>
    <row r="22" spans="1:10" x14ac:dyDescent="0.2">
      <c r="A22" s="11">
        <v>1</v>
      </c>
      <c r="B22" s="11" t="s">
        <v>81</v>
      </c>
      <c r="C22" s="11">
        <v>748</v>
      </c>
      <c r="E22" s="11">
        <v>133</v>
      </c>
      <c r="F22" s="11">
        <v>427</v>
      </c>
      <c r="G22" s="11">
        <v>220</v>
      </c>
      <c r="H22" s="11">
        <v>59</v>
      </c>
      <c r="I22" s="11">
        <v>40</v>
      </c>
      <c r="J22" s="11">
        <v>39</v>
      </c>
    </row>
    <row r="23" spans="1:10" x14ac:dyDescent="0.2">
      <c r="A23" s="11">
        <v>1</v>
      </c>
      <c r="B23" s="11" t="s">
        <v>82</v>
      </c>
      <c r="C23" s="11">
        <v>668</v>
      </c>
      <c r="E23" s="11">
        <v>197</v>
      </c>
      <c r="F23" s="11">
        <v>98</v>
      </c>
      <c r="G23" s="11">
        <v>214</v>
      </c>
      <c r="H23" s="11">
        <v>95</v>
      </c>
      <c r="I23" s="11">
        <v>96</v>
      </c>
      <c r="J23" s="11">
        <v>74</v>
      </c>
    </row>
    <row r="24" spans="1:10" x14ac:dyDescent="0.2">
      <c r="A24" s="11">
        <v>1</v>
      </c>
      <c r="B24" s="11" t="s">
        <v>83</v>
      </c>
      <c r="C24" s="11">
        <v>888</v>
      </c>
      <c r="E24" s="11">
        <v>313</v>
      </c>
      <c r="F24" s="11">
        <v>278</v>
      </c>
      <c r="G24" s="11">
        <v>291</v>
      </c>
      <c r="H24" s="11">
        <v>66</v>
      </c>
      <c r="I24" s="11">
        <v>75</v>
      </c>
      <c r="J24" s="11">
        <v>74</v>
      </c>
    </row>
    <row r="25" spans="1:10" x14ac:dyDescent="0.2">
      <c r="A25" s="11">
        <v>1</v>
      </c>
      <c r="B25" s="11" t="s">
        <v>84</v>
      </c>
      <c r="C25" s="11">
        <v>655</v>
      </c>
      <c r="E25" s="11">
        <v>152</v>
      </c>
      <c r="F25" s="11">
        <v>211</v>
      </c>
      <c r="G25" s="11">
        <v>134</v>
      </c>
      <c r="H25" s="11">
        <v>85</v>
      </c>
      <c r="I25" s="11">
        <v>59</v>
      </c>
      <c r="J25" s="11">
        <v>70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6D88-F7B0-4623-8C30-382B20BD9419}">
  <sheetPr codeName="Sheet11"/>
  <dimension ref="D3:I10"/>
  <sheetViews>
    <sheetView workbookViewId="0">
      <selection activeCell="D10" sqref="D10"/>
    </sheetView>
  </sheetViews>
  <sheetFormatPr defaultRowHeight="15" x14ac:dyDescent="0.25"/>
  <cols>
    <col min="1" max="3" width="9.140625" style="7"/>
    <col min="4" max="4" width="14.7109375" style="7" customWidth="1"/>
    <col min="5" max="16384" width="9.140625" style="7"/>
  </cols>
  <sheetData>
    <row r="3" spans="4:9" x14ac:dyDescent="0.25">
      <c r="D3" s="7" t="s">
        <v>88</v>
      </c>
      <c r="E3" s="7">
        <v>1</v>
      </c>
      <c r="F3" s="7">
        <v>5</v>
      </c>
      <c r="G3" s="7">
        <v>10</v>
      </c>
      <c r="H3" s="7">
        <v>25</v>
      </c>
      <c r="I3" s="7">
        <v>50</v>
      </c>
    </row>
    <row r="4" spans="4:9" x14ac:dyDescent="0.25">
      <c r="D4" s="7" t="s">
        <v>89</v>
      </c>
      <c r="E4" s="9">
        <v>2</v>
      </c>
      <c r="F4" s="9">
        <v>1</v>
      </c>
      <c r="G4" s="9">
        <v>1</v>
      </c>
      <c r="H4" s="9">
        <v>1</v>
      </c>
      <c r="I4" s="9">
        <v>1</v>
      </c>
    </row>
    <row r="6" spans="4:9" x14ac:dyDescent="0.25">
      <c r="D6" s="7" t="s">
        <v>90</v>
      </c>
    </row>
    <row r="7" spans="4:9" x14ac:dyDescent="0.25">
      <c r="D7" s="7">
        <f>SUMPRODUCT(E4:I4,E3:I3)</f>
        <v>92</v>
      </c>
      <c r="E7" s="13" t="s">
        <v>91</v>
      </c>
      <c r="F7" s="7">
        <v>92</v>
      </c>
    </row>
    <row r="9" spans="4:9" x14ac:dyDescent="0.25">
      <c r="D9" s="7" t="s">
        <v>89</v>
      </c>
    </row>
    <row r="10" spans="4:9" x14ac:dyDescent="0.25">
      <c r="D10" s="8">
        <f>SUM(E4:I4)</f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67BA-47D2-40D8-ACE4-B47F693CCE9B}">
  <sheetPr codeName="Sheet12"/>
  <dimension ref="C5:L25"/>
  <sheetViews>
    <sheetView topLeftCell="A4" workbookViewId="0">
      <selection activeCell="G16" sqref="G16"/>
    </sheetView>
  </sheetViews>
  <sheetFormatPr defaultRowHeight="15" x14ac:dyDescent="0.25"/>
  <cols>
    <col min="1" max="16384" width="9.140625" style="10"/>
  </cols>
  <sheetData>
    <row r="5" spans="3:10" x14ac:dyDescent="0.25">
      <c r="C5" s="10" t="s">
        <v>92</v>
      </c>
    </row>
    <row r="6" spans="3:10" x14ac:dyDescent="0.25">
      <c r="C6" s="10" t="s">
        <v>93</v>
      </c>
    </row>
    <row r="7" spans="3:10" x14ac:dyDescent="0.25">
      <c r="C7" s="10" t="s">
        <v>94</v>
      </c>
    </row>
    <row r="8" spans="3:10" x14ac:dyDescent="0.25">
      <c r="C8" s="10" t="s">
        <v>95</v>
      </c>
    </row>
    <row r="9" spans="3:10" x14ac:dyDescent="0.25">
      <c r="C9" s="10" t="s">
        <v>96</v>
      </c>
    </row>
    <row r="10" spans="3:10" x14ac:dyDescent="0.25">
      <c r="C10" s="10" t="s">
        <v>97</v>
      </c>
    </row>
    <row r="11" spans="3:10" x14ac:dyDescent="0.25">
      <c r="C11" s="10" t="s">
        <v>98</v>
      </c>
    </row>
    <row r="12" spans="3:10" x14ac:dyDescent="0.25">
      <c r="C12" s="10" t="s">
        <v>99</v>
      </c>
      <c r="J12" s="10" t="s">
        <v>100</v>
      </c>
    </row>
    <row r="13" spans="3:10" x14ac:dyDescent="0.25">
      <c r="C13" s="10" t="s">
        <v>0</v>
      </c>
      <c r="D13" s="10" t="s">
        <v>4</v>
      </c>
      <c r="E13" s="10" t="s">
        <v>19</v>
      </c>
      <c r="F13" s="10" t="s">
        <v>101</v>
      </c>
      <c r="J13" s="10" t="s">
        <v>102</v>
      </c>
    </row>
    <row r="14" spans="3:10" x14ac:dyDescent="0.25">
      <c r="C14" s="10">
        <v>1</v>
      </c>
      <c r="D14" s="10">
        <v>8</v>
      </c>
      <c r="E14" s="10">
        <v>5</v>
      </c>
      <c r="F14" s="10">
        <v>0</v>
      </c>
      <c r="J14" s="10" t="s">
        <v>103</v>
      </c>
    </row>
    <row r="15" spans="3:10" x14ac:dyDescent="0.25">
      <c r="C15" s="10">
        <v>2</v>
      </c>
      <c r="D15" s="10">
        <v>8</v>
      </c>
      <c r="E15" s="10">
        <v>5</v>
      </c>
      <c r="F15" s="10">
        <v>0</v>
      </c>
      <c r="J15" s="10" t="s">
        <v>104</v>
      </c>
    </row>
    <row r="16" spans="3:10" x14ac:dyDescent="0.25">
      <c r="C16" s="10">
        <v>3</v>
      </c>
      <c r="D16" s="10">
        <v>12</v>
      </c>
      <c r="E16" s="10">
        <v>4</v>
      </c>
      <c r="F16" s="10">
        <v>1</v>
      </c>
      <c r="J16" s="10" t="s">
        <v>105</v>
      </c>
    </row>
    <row r="17" spans="3:12" x14ac:dyDescent="0.25">
      <c r="C17" s="10">
        <v>4</v>
      </c>
      <c r="D17" s="10">
        <v>16</v>
      </c>
      <c r="E17" s="10">
        <v>10</v>
      </c>
      <c r="F17" s="10">
        <v>0</v>
      </c>
      <c r="J17" s="10" t="s">
        <v>106</v>
      </c>
    </row>
    <row r="18" spans="3:12" x14ac:dyDescent="0.25">
      <c r="C18" s="10">
        <v>5</v>
      </c>
      <c r="D18" s="10">
        <v>18</v>
      </c>
      <c r="E18" s="10">
        <v>10</v>
      </c>
      <c r="F18" s="10">
        <v>1</v>
      </c>
      <c r="J18" s="10" t="s">
        <v>107</v>
      </c>
    </row>
    <row r="19" spans="3:12" x14ac:dyDescent="0.25">
      <c r="C19" s="10">
        <v>6</v>
      </c>
      <c r="D19" s="10">
        <v>8</v>
      </c>
      <c r="E19" s="10">
        <v>2</v>
      </c>
      <c r="F19" s="10">
        <v>1</v>
      </c>
    </row>
    <row r="20" spans="3:12" x14ac:dyDescent="0.25">
      <c r="C20" s="10">
        <v>7</v>
      </c>
      <c r="D20" s="10">
        <v>17</v>
      </c>
      <c r="E20" s="10">
        <v>9</v>
      </c>
      <c r="F20" s="10">
        <v>1</v>
      </c>
      <c r="J20" s="10" t="s">
        <v>4</v>
      </c>
    </row>
    <row r="21" spans="3:12" x14ac:dyDescent="0.25">
      <c r="C21" s="10">
        <v>8</v>
      </c>
      <c r="D21" s="10">
        <v>12</v>
      </c>
      <c r="E21" s="10">
        <v>4</v>
      </c>
      <c r="F21" s="10">
        <v>1</v>
      </c>
      <c r="J21" s="10">
        <f>SUMPRODUCT(Pick,NPV)</f>
        <v>105</v>
      </c>
    </row>
    <row r="22" spans="3:12" x14ac:dyDescent="0.25">
      <c r="C22" s="10">
        <v>9</v>
      </c>
      <c r="D22" s="10">
        <v>19</v>
      </c>
      <c r="E22" s="10">
        <v>10</v>
      </c>
      <c r="F22" s="10">
        <v>1</v>
      </c>
      <c r="J22" s="10" t="s">
        <v>19</v>
      </c>
    </row>
    <row r="23" spans="3:12" x14ac:dyDescent="0.25">
      <c r="C23" s="10">
        <v>10</v>
      </c>
      <c r="D23" s="10">
        <v>7</v>
      </c>
      <c r="E23" s="10">
        <v>4</v>
      </c>
      <c r="F23" s="10">
        <v>0</v>
      </c>
      <c r="J23" s="10">
        <f>SUMPRODUCT(Pick,Cost)</f>
        <v>48</v>
      </c>
      <c r="K23" s="10" t="s">
        <v>8</v>
      </c>
      <c r="L23" s="10">
        <v>50</v>
      </c>
    </row>
    <row r="24" spans="3:12" x14ac:dyDescent="0.25">
      <c r="C24" s="10">
        <v>11</v>
      </c>
      <c r="D24" s="10">
        <v>14</v>
      </c>
      <c r="E24" s="10">
        <v>9</v>
      </c>
      <c r="F24" s="10">
        <v>0</v>
      </c>
    </row>
    <row r="25" spans="3:12" x14ac:dyDescent="0.25">
      <c r="C25" s="10">
        <v>12</v>
      </c>
      <c r="D25" s="10">
        <v>19</v>
      </c>
      <c r="E25" s="10">
        <v>9</v>
      </c>
      <c r="F25" s="10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FD5F-2937-4B14-B1A5-B9D161E76F5A}">
  <sheetPr codeName="Sheet13"/>
  <dimension ref="B2:L28"/>
  <sheetViews>
    <sheetView workbookViewId="0">
      <selection activeCell="B8" sqref="B8:E18"/>
    </sheetView>
  </sheetViews>
  <sheetFormatPr defaultRowHeight="15" x14ac:dyDescent="0.25"/>
  <cols>
    <col min="1" max="1" width="9.140625" style="10"/>
    <col min="2" max="2" width="14.5703125" style="10" customWidth="1"/>
    <col min="3" max="3" width="9.28515625" style="10" customWidth="1"/>
    <col min="4" max="16384" width="9.140625" style="10"/>
  </cols>
  <sheetData>
    <row r="2" spans="2:12" x14ac:dyDescent="0.25">
      <c r="C2" s="10" t="s">
        <v>108</v>
      </c>
    </row>
    <row r="3" spans="2:12" x14ac:dyDescent="0.25">
      <c r="B3" s="14"/>
      <c r="C3" s="14" t="s">
        <v>109</v>
      </c>
      <c r="D3" s="14"/>
      <c r="E3" s="14"/>
      <c r="F3" s="14"/>
      <c r="G3" s="14"/>
      <c r="H3" s="14"/>
      <c r="I3" s="14"/>
      <c r="J3" s="14"/>
      <c r="K3" s="14"/>
      <c r="L3" s="14"/>
    </row>
    <row r="4" spans="2:12" x14ac:dyDescent="0.25">
      <c r="B4" s="14"/>
      <c r="C4" s="14" t="s">
        <v>110</v>
      </c>
      <c r="D4" s="14"/>
      <c r="E4" s="14"/>
      <c r="F4" s="14"/>
      <c r="G4" s="14"/>
      <c r="H4" s="14"/>
      <c r="I4" s="14"/>
      <c r="J4" s="14"/>
      <c r="K4" s="14"/>
      <c r="L4" s="14"/>
    </row>
    <row r="5" spans="2:12" x14ac:dyDescent="0.25">
      <c r="B5" s="14"/>
      <c r="C5" s="14" t="s">
        <v>111</v>
      </c>
      <c r="D5" s="14"/>
      <c r="E5" s="14"/>
      <c r="F5" s="14"/>
      <c r="G5" s="14"/>
      <c r="H5" s="14"/>
      <c r="I5" s="14"/>
      <c r="J5" s="14"/>
      <c r="K5" s="14"/>
      <c r="L5" s="14"/>
    </row>
    <row r="6" spans="2:12" x14ac:dyDescent="0.25">
      <c r="B6" s="14"/>
      <c r="C6" s="14" t="s">
        <v>112</v>
      </c>
      <c r="D6" s="14"/>
      <c r="E6" s="14"/>
      <c r="F6" s="14"/>
      <c r="G6" s="14"/>
      <c r="H6" s="14"/>
      <c r="I6" s="14"/>
      <c r="J6" s="14"/>
      <c r="K6" s="14"/>
      <c r="L6" s="14"/>
    </row>
    <row r="7" spans="2:12" x14ac:dyDescent="0.25">
      <c r="B7" s="14"/>
      <c r="C7" s="14" t="s">
        <v>113</v>
      </c>
      <c r="D7" s="14"/>
      <c r="E7" s="14"/>
      <c r="F7" s="14"/>
      <c r="G7" s="14"/>
      <c r="H7" s="14"/>
      <c r="I7" s="14"/>
      <c r="J7" s="14"/>
      <c r="K7" s="14"/>
      <c r="L7" s="14"/>
    </row>
    <row r="8" spans="2:12" x14ac:dyDescent="0.25">
      <c r="B8" s="14" t="s">
        <v>114</v>
      </c>
      <c r="C8" s="14" t="s">
        <v>115</v>
      </c>
      <c r="D8" s="14" t="s">
        <v>116</v>
      </c>
      <c r="E8" s="14" t="s">
        <v>117</v>
      </c>
      <c r="F8" s="14" t="s">
        <v>118</v>
      </c>
      <c r="G8" s="14"/>
      <c r="H8" s="14"/>
      <c r="I8" s="14"/>
      <c r="J8" s="14"/>
      <c r="K8" s="14"/>
      <c r="L8" s="14"/>
    </row>
    <row r="9" spans="2:12" x14ac:dyDescent="0.25">
      <c r="B9" s="14">
        <v>1</v>
      </c>
      <c r="C9" s="14" t="s">
        <v>119</v>
      </c>
      <c r="D9" s="14">
        <v>8</v>
      </c>
      <c r="E9" s="14">
        <v>2</v>
      </c>
      <c r="F9" s="15">
        <v>1</v>
      </c>
      <c r="G9" s="14"/>
      <c r="H9" s="14"/>
      <c r="I9" s="14"/>
      <c r="J9" s="14"/>
      <c r="K9" s="14"/>
      <c r="L9" s="14"/>
    </row>
    <row r="10" spans="2:12" x14ac:dyDescent="0.25">
      <c r="B10" s="14">
        <v>2</v>
      </c>
      <c r="C10" s="14" t="s">
        <v>120</v>
      </c>
      <c r="D10" s="14">
        <v>5</v>
      </c>
      <c r="E10" s="14">
        <v>5</v>
      </c>
      <c r="F10" s="15">
        <v>0</v>
      </c>
      <c r="G10" s="14"/>
      <c r="H10" s="14"/>
      <c r="I10" s="16"/>
      <c r="J10" s="14"/>
      <c r="K10" s="14"/>
      <c r="L10" s="14"/>
    </row>
    <row r="11" spans="2:12" x14ac:dyDescent="0.25">
      <c r="B11" s="14">
        <v>3</v>
      </c>
      <c r="C11" s="14" t="s">
        <v>121</v>
      </c>
      <c r="D11" s="14">
        <v>8</v>
      </c>
      <c r="E11" s="14">
        <v>3</v>
      </c>
      <c r="F11" s="15">
        <v>1</v>
      </c>
      <c r="G11" s="14"/>
      <c r="H11" s="14"/>
      <c r="I11" s="14"/>
      <c r="J11" s="14"/>
      <c r="K11" s="14"/>
      <c r="L11" s="14"/>
    </row>
    <row r="12" spans="2:12" x14ac:dyDescent="0.25">
      <c r="B12" s="14">
        <v>4</v>
      </c>
      <c r="C12" s="14" t="s">
        <v>122</v>
      </c>
      <c r="D12" s="14">
        <v>4</v>
      </c>
      <c r="E12" s="14">
        <v>4</v>
      </c>
      <c r="F12" s="15">
        <v>0</v>
      </c>
      <c r="G12" s="14"/>
      <c r="H12" s="14"/>
      <c r="I12" s="14"/>
      <c r="J12" s="14"/>
      <c r="K12" s="14"/>
      <c r="L12" s="14"/>
    </row>
    <row r="13" spans="2:12" x14ac:dyDescent="0.25">
      <c r="B13" s="14">
        <v>5</v>
      </c>
      <c r="C13" s="14" t="s">
        <v>123</v>
      </c>
      <c r="D13" s="14">
        <v>5</v>
      </c>
      <c r="E13" s="14">
        <v>6</v>
      </c>
      <c r="F13" s="15">
        <v>1</v>
      </c>
      <c r="G13" s="14"/>
      <c r="H13" s="14"/>
      <c r="I13" s="14" t="s">
        <v>116</v>
      </c>
      <c r="J13" s="14"/>
      <c r="K13" s="14"/>
      <c r="L13" s="14"/>
    </row>
    <row r="14" spans="2:12" x14ac:dyDescent="0.25">
      <c r="B14" s="14">
        <v>6</v>
      </c>
      <c r="C14" s="14" t="s">
        <v>124</v>
      </c>
      <c r="D14" s="14">
        <v>8</v>
      </c>
      <c r="E14" s="14">
        <v>3</v>
      </c>
      <c r="F14" s="15">
        <v>1</v>
      </c>
      <c r="G14" s="14"/>
      <c r="H14" s="14"/>
      <c r="I14" s="14">
        <f>SUMPRODUCT(D9:D18,F9:F18)</f>
        <v>47</v>
      </c>
      <c r="J14" s="14"/>
      <c r="K14" s="14"/>
      <c r="L14" s="14" t="str">
        <f ca="1">_xlfn.FORMULATEXT(I14)</f>
        <v>=SUMPRODUCT(D9:D18,F9:F18)</v>
      </c>
    </row>
    <row r="15" spans="2:12" x14ac:dyDescent="0.25">
      <c r="B15" s="14">
        <v>7</v>
      </c>
      <c r="C15" s="14" t="s">
        <v>125</v>
      </c>
      <c r="D15" s="14">
        <v>5</v>
      </c>
      <c r="E15" s="14">
        <v>4</v>
      </c>
      <c r="F15" s="15">
        <v>1</v>
      </c>
      <c r="G15" s="14"/>
      <c r="H15" s="14"/>
      <c r="I15" s="14"/>
      <c r="J15" s="14"/>
      <c r="K15" s="14"/>
      <c r="L15" s="14"/>
    </row>
    <row r="16" spans="2:12" x14ac:dyDescent="0.25">
      <c r="B16" s="14">
        <v>8</v>
      </c>
      <c r="C16" s="14" t="s">
        <v>126</v>
      </c>
      <c r="D16" s="14">
        <v>9</v>
      </c>
      <c r="E16" s="14">
        <v>3</v>
      </c>
      <c r="F16" s="15">
        <v>1</v>
      </c>
      <c r="G16" s="14"/>
      <c r="H16" s="14"/>
      <c r="I16" s="14" t="s">
        <v>117</v>
      </c>
      <c r="J16" s="14"/>
      <c r="K16" s="14"/>
      <c r="L16" s="14"/>
    </row>
    <row r="17" spans="2:12" x14ac:dyDescent="0.25">
      <c r="B17" s="14">
        <v>9</v>
      </c>
      <c r="C17" s="14" t="s">
        <v>127</v>
      </c>
      <c r="D17" s="14">
        <v>3</v>
      </c>
      <c r="E17" s="14">
        <v>4</v>
      </c>
      <c r="F17" s="15">
        <v>0</v>
      </c>
      <c r="G17" s="14"/>
      <c r="H17" s="14"/>
      <c r="I17" s="14">
        <f>SUMPRODUCT(E9:E18,F9:F18)</f>
        <v>26</v>
      </c>
      <c r="J17" s="14" t="s">
        <v>8</v>
      </c>
      <c r="K17" s="14">
        <v>26</v>
      </c>
      <c r="L17" s="14" t="str">
        <f ca="1">_xlfn.FORMULATEXT(I17)</f>
        <v>=SUMPRODUCT(E9:E18,F9:F18)</v>
      </c>
    </row>
    <row r="18" spans="2:12" x14ac:dyDescent="0.25">
      <c r="B18" s="14">
        <v>10</v>
      </c>
      <c r="C18" s="14" t="s">
        <v>128</v>
      </c>
      <c r="D18" s="14">
        <v>4</v>
      </c>
      <c r="E18" s="14">
        <v>5</v>
      </c>
      <c r="F18" s="15">
        <v>1</v>
      </c>
      <c r="G18" s="14"/>
      <c r="H18" s="14"/>
      <c r="I18" s="14"/>
      <c r="J18" s="14"/>
      <c r="K18" s="14"/>
      <c r="L18" s="14"/>
    </row>
    <row r="19" spans="2:12" x14ac:dyDescent="0.25">
      <c r="I19" s="10" t="s">
        <v>129</v>
      </c>
    </row>
    <row r="20" spans="2:12" x14ac:dyDescent="0.25">
      <c r="I20" s="10">
        <f>F12+F13</f>
        <v>1</v>
      </c>
      <c r="J20" s="10" t="s">
        <v>25</v>
      </c>
      <c r="K20" s="10">
        <v>1</v>
      </c>
      <c r="L20" s="14" t="str">
        <f ca="1">_xlfn.FORMULATEXT(I20)</f>
        <v>=F12+F13</v>
      </c>
    </row>
    <row r="21" spans="2:12" x14ac:dyDescent="0.25">
      <c r="B21" s="10" t="s">
        <v>130</v>
      </c>
    </row>
    <row r="22" spans="2:12" x14ac:dyDescent="0.25">
      <c r="B22" s="10" t="s">
        <v>131</v>
      </c>
      <c r="I22" s="10" t="s">
        <v>132</v>
      </c>
    </row>
    <row r="23" spans="2:12" x14ac:dyDescent="0.25">
      <c r="B23" s="10" t="s">
        <v>100</v>
      </c>
      <c r="I23" s="10">
        <f>F17+F18</f>
        <v>1</v>
      </c>
      <c r="J23" s="10" t="s">
        <v>25</v>
      </c>
      <c r="K23" s="10">
        <v>1</v>
      </c>
      <c r="L23" s="14" t="str">
        <f ca="1">_xlfn.FORMULATEXT(I23)</f>
        <v>=F17+F18</v>
      </c>
    </row>
    <row r="24" spans="2:12" x14ac:dyDescent="0.25">
      <c r="B24" s="10" t="s">
        <v>133</v>
      </c>
    </row>
    <row r="25" spans="2:12" x14ac:dyDescent="0.25">
      <c r="B25" s="10" t="s">
        <v>134</v>
      </c>
    </row>
    <row r="26" spans="2:12" x14ac:dyDescent="0.25">
      <c r="B26" s="10" t="s">
        <v>135</v>
      </c>
    </row>
    <row r="27" spans="2:12" x14ac:dyDescent="0.25">
      <c r="B27" s="10" t="s">
        <v>136</v>
      </c>
    </row>
    <row r="28" spans="2:12" x14ac:dyDescent="0.25">
      <c r="B28" s="10" t="s">
        <v>137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5636-64A3-45ED-AFA8-0BEA43C722D5}">
  <sheetPr codeName="Sheet14"/>
  <dimension ref="A2:M20"/>
  <sheetViews>
    <sheetView tabSelected="1" zoomScale="110" zoomScaleNormal="110" workbookViewId="0">
      <selection activeCell="D21" sqref="D21"/>
    </sheetView>
  </sheetViews>
  <sheetFormatPr defaultRowHeight="15" x14ac:dyDescent="0.25"/>
  <cols>
    <col min="1" max="3" width="9.140625" style="10"/>
    <col min="4" max="4" width="22.7109375" style="10" customWidth="1"/>
    <col min="5" max="16384" width="9.140625" style="10"/>
  </cols>
  <sheetData>
    <row r="2" spans="1:13" x14ac:dyDescent="0.25">
      <c r="C2" s="14"/>
      <c r="D2" s="14" t="s">
        <v>138</v>
      </c>
      <c r="E2" s="14"/>
      <c r="F2" s="14"/>
      <c r="G2" s="14"/>
      <c r="H2" s="14"/>
      <c r="I2" s="14"/>
      <c r="J2" s="14"/>
      <c r="K2" s="14"/>
      <c r="L2" s="14"/>
      <c r="M2" s="10" t="s">
        <v>130</v>
      </c>
    </row>
    <row r="3" spans="1:13" x14ac:dyDescent="0.25">
      <c r="C3" s="14"/>
      <c r="D3" s="14" t="s">
        <v>139</v>
      </c>
      <c r="E3" s="14"/>
      <c r="F3" s="14"/>
      <c r="G3" s="14"/>
      <c r="H3" s="14"/>
      <c r="I3" s="14"/>
      <c r="J3" s="14"/>
      <c r="K3" s="14"/>
      <c r="L3" s="14"/>
      <c r="M3" s="10" t="s">
        <v>140</v>
      </c>
    </row>
    <row r="4" spans="1:13" x14ac:dyDescent="0.25">
      <c r="C4" s="14"/>
      <c r="D4" s="14" t="s">
        <v>141</v>
      </c>
      <c r="E4" s="14"/>
      <c r="F4" s="14"/>
      <c r="G4" s="14"/>
      <c r="H4" s="14"/>
      <c r="I4" s="14"/>
      <c r="J4" s="14"/>
      <c r="K4" s="14"/>
      <c r="L4" s="14" t="s">
        <v>142</v>
      </c>
    </row>
    <row r="5" spans="1:13" x14ac:dyDescent="0.25">
      <c r="C5" s="14"/>
      <c r="D5" s="14" t="s">
        <v>143</v>
      </c>
      <c r="E5" s="14"/>
      <c r="F5" s="14"/>
      <c r="G5" s="14"/>
      <c r="H5" s="14"/>
      <c r="I5" s="14"/>
      <c r="J5" s="14"/>
      <c r="K5" s="14"/>
      <c r="L5" s="14" t="s">
        <v>144</v>
      </c>
    </row>
    <row r="6" spans="1:13" x14ac:dyDescent="0.25">
      <c r="C6" s="14"/>
      <c r="D6" s="14" t="s">
        <v>145</v>
      </c>
      <c r="E6" s="14"/>
      <c r="F6" s="14"/>
      <c r="G6" s="14"/>
      <c r="H6" s="14"/>
      <c r="I6" s="14"/>
      <c r="J6" s="14"/>
      <c r="K6" s="14"/>
      <c r="L6" s="14" t="s">
        <v>134</v>
      </c>
    </row>
    <row r="7" spans="1:13" x14ac:dyDescent="0.25">
      <c r="C7" s="14"/>
      <c r="D7" s="14" t="s">
        <v>146</v>
      </c>
      <c r="E7" s="14"/>
      <c r="F7" s="14"/>
      <c r="G7" s="14"/>
      <c r="H7" s="14"/>
      <c r="I7" s="14"/>
      <c r="J7" s="14"/>
      <c r="K7" s="14"/>
      <c r="L7" s="14" t="s">
        <v>147</v>
      </c>
    </row>
    <row r="8" spans="1:13" x14ac:dyDescent="0.25">
      <c r="C8" s="14"/>
      <c r="D8" s="14"/>
      <c r="E8" s="14"/>
      <c r="F8" s="14"/>
      <c r="G8" s="14"/>
      <c r="H8" s="14"/>
      <c r="I8" s="14"/>
      <c r="J8" s="14"/>
      <c r="K8" s="14"/>
      <c r="L8" s="14" t="s">
        <v>148</v>
      </c>
    </row>
    <row r="9" spans="1:13" x14ac:dyDescent="0.25">
      <c r="C9" s="14"/>
      <c r="D9" s="14"/>
      <c r="E9" s="14"/>
      <c r="F9" s="14"/>
      <c r="G9" s="14"/>
      <c r="H9" s="14"/>
      <c r="I9" s="14"/>
      <c r="J9" s="14"/>
      <c r="K9" s="14" t="s">
        <v>149</v>
      </c>
      <c r="L9" s="14" t="s">
        <v>150</v>
      </c>
    </row>
    <row r="10" spans="1:13" x14ac:dyDescent="0.25">
      <c r="C10" s="14"/>
      <c r="D10" s="14" t="s">
        <v>151</v>
      </c>
      <c r="E10" s="15">
        <v>0</v>
      </c>
      <c r="F10" s="15">
        <v>1</v>
      </c>
      <c r="G10" s="15">
        <v>1</v>
      </c>
      <c r="H10" s="15">
        <v>1</v>
      </c>
      <c r="I10" s="15">
        <v>0</v>
      </c>
      <c r="J10" s="15">
        <v>0</v>
      </c>
      <c r="K10" s="14">
        <f>SUM(E10:J10)</f>
        <v>3</v>
      </c>
      <c r="L10" s="14"/>
    </row>
    <row r="11" spans="1:13" x14ac:dyDescent="0.25">
      <c r="A11" s="10" t="s">
        <v>7</v>
      </c>
      <c r="C11" s="14" t="s">
        <v>9</v>
      </c>
      <c r="D11" s="14" t="s">
        <v>152</v>
      </c>
      <c r="E11" s="14">
        <v>1</v>
      </c>
      <c r="F11" s="14">
        <v>2</v>
      </c>
      <c r="G11" s="14">
        <v>3</v>
      </c>
      <c r="H11" s="14">
        <v>4</v>
      </c>
      <c r="I11" s="14">
        <v>5</v>
      </c>
      <c r="J11" s="14">
        <v>6</v>
      </c>
      <c r="K11" s="14"/>
      <c r="L11" s="14"/>
    </row>
    <row r="12" spans="1:13" x14ac:dyDescent="0.25">
      <c r="C12" s="14"/>
      <c r="D12" s="14" t="s">
        <v>153</v>
      </c>
      <c r="E12" s="17">
        <v>6</v>
      </c>
      <c r="F12" s="17">
        <v>8</v>
      </c>
      <c r="G12" s="17">
        <v>7</v>
      </c>
      <c r="H12" s="17">
        <v>5</v>
      </c>
      <c r="I12" s="17">
        <v>2</v>
      </c>
      <c r="J12" s="17">
        <v>4</v>
      </c>
      <c r="K12" s="14"/>
      <c r="L12" s="14"/>
    </row>
    <row r="13" spans="1:13" x14ac:dyDescent="0.25">
      <c r="A13" s="10">
        <f>SUMPRODUCT($E$10:$J$10,E13:J13)</f>
        <v>6</v>
      </c>
      <c r="B13" s="10" t="s">
        <v>8</v>
      </c>
      <c r="C13" s="14">
        <v>6</v>
      </c>
      <c r="D13" s="14" t="s">
        <v>154</v>
      </c>
      <c r="E13" s="14">
        <v>2</v>
      </c>
      <c r="F13" s="14">
        <v>2</v>
      </c>
      <c r="G13" s="14">
        <v>2</v>
      </c>
      <c r="H13" s="14">
        <v>2</v>
      </c>
      <c r="I13" s="14">
        <v>2</v>
      </c>
      <c r="J13" s="14">
        <v>1</v>
      </c>
      <c r="K13" s="14"/>
      <c r="L13" s="14"/>
    </row>
    <row r="14" spans="1:13" x14ac:dyDescent="0.25">
      <c r="A14" s="10">
        <f t="shared" ref="A14:A15" si="0">SUMPRODUCT($E$10:$J$10,E14:J14)</f>
        <v>4</v>
      </c>
      <c r="B14" s="10" t="s">
        <v>8</v>
      </c>
      <c r="C14" s="14">
        <v>4</v>
      </c>
      <c r="D14" s="14" t="s">
        <v>155</v>
      </c>
      <c r="E14" s="14">
        <v>1</v>
      </c>
      <c r="F14" s="14">
        <v>2</v>
      </c>
      <c r="G14" s="14">
        <v>2</v>
      </c>
      <c r="H14" s="14">
        <v>0</v>
      </c>
      <c r="I14" s="14">
        <v>0</v>
      </c>
      <c r="J14" s="14">
        <v>1</v>
      </c>
      <c r="K14" s="14"/>
      <c r="L14" s="14"/>
    </row>
    <row r="15" spans="1:13" x14ac:dyDescent="0.25">
      <c r="A15" s="10">
        <f t="shared" si="0"/>
        <v>8</v>
      </c>
      <c r="B15" s="10" t="s">
        <v>8</v>
      </c>
      <c r="C15" s="14">
        <v>8</v>
      </c>
      <c r="D15" s="14" t="s">
        <v>156</v>
      </c>
      <c r="E15" s="14">
        <v>3</v>
      </c>
      <c r="F15" s="14">
        <v>3</v>
      </c>
      <c r="G15" s="14">
        <v>3</v>
      </c>
      <c r="H15" s="14">
        <v>2</v>
      </c>
      <c r="I15" s="14">
        <v>0</v>
      </c>
      <c r="J15" s="14">
        <v>2</v>
      </c>
      <c r="K15" s="14"/>
      <c r="L15" s="14"/>
    </row>
    <row r="16" spans="1:13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6:7" x14ac:dyDescent="0.25">
      <c r="F17" s="10" t="s">
        <v>157</v>
      </c>
    </row>
    <row r="19" spans="6:7" x14ac:dyDescent="0.25">
      <c r="G19" s="10" t="s">
        <v>150</v>
      </c>
    </row>
    <row r="20" spans="6:7" x14ac:dyDescent="0.25">
      <c r="G20" s="18">
        <f>SUMPRODUCT(E12:J12,E10:J10)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11"/>
  <sheetViews>
    <sheetView workbookViewId="0">
      <selection activeCell="F9" sqref="F9"/>
    </sheetView>
  </sheetViews>
  <sheetFormatPr defaultRowHeight="12.75" x14ac:dyDescent="0.2"/>
  <cols>
    <col min="1" max="1" width="13.5703125" customWidth="1"/>
    <col min="2" max="2" width="6" customWidth="1"/>
    <col min="4" max="4" width="8.140625" customWidth="1"/>
    <col min="7" max="7" width="6.7109375" customWidth="1"/>
    <col min="10" max="10" width="5.85546875" customWidth="1"/>
  </cols>
  <sheetData>
    <row r="1" spans="1:10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">
      <c r="A2" t="s">
        <v>1</v>
      </c>
      <c r="B2" s="1">
        <v>1</v>
      </c>
      <c r="C2" s="2">
        <v>0</v>
      </c>
      <c r="D2" s="2">
        <v>1</v>
      </c>
      <c r="E2" s="2">
        <v>1</v>
      </c>
      <c r="F2" s="2">
        <v>0</v>
      </c>
      <c r="G2" s="2">
        <v>1</v>
      </c>
      <c r="H2" s="2">
        <v>0</v>
      </c>
      <c r="I2" s="2">
        <v>0</v>
      </c>
      <c r="J2" s="3">
        <v>1</v>
      </c>
    </row>
    <row r="3" spans="1:10" x14ac:dyDescent="0.2">
      <c r="A3" t="s">
        <v>2</v>
      </c>
      <c r="B3">
        <v>12</v>
      </c>
      <c r="C3">
        <v>54</v>
      </c>
      <c r="D3">
        <v>6</v>
      </c>
      <c r="E3">
        <v>6</v>
      </c>
      <c r="F3">
        <v>30</v>
      </c>
      <c r="G3">
        <v>6</v>
      </c>
      <c r="H3">
        <v>48</v>
      </c>
      <c r="I3">
        <v>36</v>
      </c>
      <c r="J3">
        <v>18</v>
      </c>
    </row>
    <row r="4" spans="1:10" x14ac:dyDescent="0.2">
      <c r="A4" t="s">
        <v>3</v>
      </c>
      <c r="B4">
        <v>3</v>
      </c>
      <c r="C4">
        <v>7</v>
      </c>
      <c r="D4">
        <v>6</v>
      </c>
      <c r="E4">
        <v>2</v>
      </c>
      <c r="F4">
        <v>35</v>
      </c>
      <c r="G4">
        <v>6</v>
      </c>
      <c r="H4">
        <v>4</v>
      </c>
      <c r="I4">
        <v>3</v>
      </c>
      <c r="J4">
        <v>3</v>
      </c>
    </row>
    <row r="5" spans="1:10" x14ac:dyDescent="0.2">
      <c r="A5" t="s">
        <v>4</v>
      </c>
      <c r="B5">
        <v>14</v>
      </c>
      <c r="C5">
        <v>17</v>
      </c>
      <c r="D5">
        <v>17</v>
      </c>
      <c r="E5">
        <v>15</v>
      </c>
      <c r="F5">
        <v>40</v>
      </c>
      <c r="G5">
        <v>12</v>
      </c>
      <c r="H5">
        <v>14</v>
      </c>
      <c r="I5">
        <v>10</v>
      </c>
      <c r="J5">
        <v>12</v>
      </c>
    </row>
    <row r="7" spans="1:10" x14ac:dyDescent="0.2">
      <c r="A7" t="s">
        <v>5</v>
      </c>
      <c r="B7">
        <f>SUMPRODUCT(B2:J2,B5:J5)</f>
        <v>70</v>
      </c>
    </row>
    <row r="9" spans="1:10" x14ac:dyDescent="0.2">
      <c r="A9" t="s">
        <v>6</v>
      </c>
      <c r="B9" t="s">
        <v>7</v>
      </c>
      <c r="D9" t="s">
        <v>9</v>
      </c>
    </row>
    <row r="10" spans="1:10" x14ac:dyDescent="0.2">
      <c r="A10">
        <v>1</v>
      </c>
      <c r="B10">
        <f>SUMPRODUCT(B$2:J$2,B3:J3)</f>
        <v>48</v>
      </c>
      <c r="C10" t="s">
        <v>8</v>
      </c>
      <c r="D10">
        <v>50</v>
      </c>
      <c r="F10" s="4"/>
      <c r="I10" s="4"/>
    </row>
    <row r="11" spans="1:10" x14ac:dyDescent="0.2">
      <c r="A11">
        <v>2</v>
      </c>
      <c r="B11">
        <f>SUMPRODUCT(B$2:J$2,B4:J4)</f>
        <v>20</v>
      </c>
      <c r="C11" t="s">
        <v>8</v>
      </c>
      <c r="D11">
        <v>20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J14"/>
  <sheetViews>
    <sheetView workbookViewId="0">
      <selection activeCell="A19" sqref="A19"/>
    </sheetView>
  </sheetViews>
  <sheetFormatPr defaultRowHeight="12.75" x14ac:dyDescent="0.2"/>
  <cols>
    <col min="1" max="1" width="13.5703125" customWidth="1"/>
    <col min="4" max="4" width="9" customWidth="1"/>
    <col min="5" max="5" width="5.28515625" customWidth="1"/>
    <col min="6" max="6" width="4.28515625" customWidth="1"/>
    <col min="7" max="7" width="4.42578125" customWidth="1"/>
    <col min="8" max="8" width="4.7109375" customWidth="1"/>
    <col min="9" max="9" width="5.85546875" customWidth="1"/>
    <col min="10" max="10" width="3.5703125" customWidth="1"/>
  </cols>
  <sheetData>
    <row r="1" spans="1:10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">
      <c r="A2" t="s">
        <v>1</v>
      </c>
      <c r="B2" s="1">
        <v>1</v>
      </c>
      <c r="C2" s="2">
        <v>0</v>
      </c>
      <c r="D2" s="2">
        <v>1</v>
      </c>
      <c r="E2" s="2">
        <v>-1.1013412404281553E-13</v>
      </c>
      <c r="F2" s="2">
        <v>0</v>
      </c>
      <c r="G2" s="2">
        <v>1</v>
      </c>
      <c r="H2" s="2">
        <v>0</v>
      </c>
      <c r="I2" s="2">
        <v>0</v>
      </c>
      <c r="J2" s="3">
        <v>1</v>
      </c>
    </row>
    <row r="3" spans="1:10" x14ac:dyDescent="0.2">
      <c r="A3" t="s">
        <v>2</v>
      </c>
      <c r="B3">
        <v>12</v>
      </c>
      <c r="C3">
        <v>54</v>
      </c>
      <c r="D3">
        <v>6</v>
      </c>
      <c r="E3">
        <v>6</v>
      </c>
      <c r="F3">
        <v>30</v>
      </c>
      <c r="G3">
        <v>6</v>
      </c>
      <c r="H3">
        <v>48</v>
      </c>
      <c r="I3">
        <v>36</v>
      </c>
      <c r="J3">
        <v>18</v>
      </c>
    </row>
    <row r="4" spans="1:10" x14ac:dyDescent="0.2">
      <c r="A4" t="s">
        <v>3</v>
      </c>
      <c r="B4">
        <v>3</v>
      </c>
      <c r="C4">
        <v>7</v>
      </c>
      <c r="D4">
        <v>6</v>
      </c>
      <c r="E4">
        <v>2</v>
      </c>
      <c r="F4">
        <v>35</v>
      </c>
      <c r="G4">
        <v>6</v>
      </c>
      <c r="H4">
        <v>4</v>
      </c>
      <c r="I4">
        <v>3</v>
      </c>
      <c r="J4">
        <v>3</v>
      </c>
    </row>
    <row r="5" spans="1:10" x14ac:dyDescent="0.2">
      <c r="A5" t="s">
        <v>4</v>
      </c>
      <c r="B5">
        <v>14</v>
      </c>
      <c r="C5">
        <v>17</v>
      </c>
      <c r="D5">
        <v>17</v>
      </c>
      <c r="E5">
        <v>15</v>
      </c>
      <c r="F5">
        <v>40</v>
      </c>
      <c r="G5">
        <v>12</v>
      </c>
      <c r="H5">
        <v>14</v>
      </c>
      <c r="I5">
        <v>10</v>
      </c>
      <c r="J5">
        <v>12</v>
      </c>
    </row>
    <row r="7" spans="1:10" x14ac:dyDescent="0.2">
      <c r="A7" t="s">
        <v>5</v>
      </c>
      <c r="B7">
        <f>SUMPRODUCT(B2:J2,B5:J5)</f>
        <v>54.999999999998352</v>
      </c>
    </row>
    <row r="9" spans="1:10" x14ac:dyDescent="0.2">
      <c r="A9" t="s">
        <v>6</v>
      </c>
      <c r="B9" t="s">
        <v>7</v>
      </c>
      <c r="D9" t="s">
        <v>9</v>
      </c>
    </row>
    <row r="10" spans="1:10" x14ac:dyDescent="0.2">
      <c r="A10">
        <v>1</v>
      </c>
      <c r="B10">
        <f>SUMPRODUCT(B$2:J$2,B3:J3)</f>
        <v>41.999999999999339</v>
      </c>
      <c r="C10" t="s">
        <v>8</v>
      </c>
      <c r="D10">
        <v>50</v>
      </c>
      <c r="F10" s="4"/>
      <c r="I10" s="4"/>
    </row>
    <row r="11" spans="1:10" x14ac:dyDescent="0.2">
      <c r="A11">
        <v>2</v>
      </c>
      <c r="B11">
        <f>SUMPRODUCT(B$2:J$2,B4:J4)</f>
        <v>17.99999999999978</v>
      </c>
      <c r="C11" t="s">
        <v>8</v>
      </c>
      <c r="D11">
        <v>20</v>
      </c>
    </row>
    <row r="12" spans="1:10" x14ac:dyDescent="0.2">
      <c r="B12" t="s">
        <v>12</v>
      </c>
    </row>
    <row r="13" spans="1:10" x14ac:dyDescent="0.2">
      <c r="B13" t="s">
        <v>13</v>
      </c>
      <c r="D13" t="s">
        <v>14</v>
      </c>
    </row>
    <row r="14" spans="1:10" x14ac:dyDescent="0.2">
      <c r="B14">
        <f>E2</f>
        <v>-1.1013412404281553E-13</v>
      </c>
      <c r="C14" t="s">
        <v>8</v>
      </c>
      <c r="D14">
        <f>F2</f>
        <v>0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D2FDB-180B-4DDB-BB7A-B9453C7E6388}">
  <sheetPr codeName="Sheet4"/>
  <dimension ref="A1:K38"/>
  <sheetViews>
    <sheetView topLeftCell="C1" workbookViewId="0">
      <selection activeCell="H13" sqref="H13"/>
    </sheetView>
  </sheetViews>
  <sheetFormatPr defaultRowHeight="12.75" x14ac:dyDescent="0.2"/>
  <cols>
    <col min="1" max="4" width="9.140625" style="5"/>
    <col min="5" max="5" width="10.5703125" style="5" bestFit="1" customWidth="1"/>
    <col min="6" max="6" width="14.5703125" style="5" customWidth="1"/>
    <col min="7" max="7" width="9.140625" style="5"/>
    <col min="8" max="8" width="16.5703125" style="5" customWidth="1"/>
    <col min="9" max="16384" width="9.140625" style="5"/>
  </cols>
  <sheetData>
    <row r="1" spans="1:11" x14ac:dyDescent="0.2">
      <c r="E1" s="5" t="s">
        <v>15</v>
      </c>
    </row>
    <row r="2" spans="1:11" x14ac:dyDescent="0.2">
      <c r="A2" s="5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H2" s="5" t="s">
        <v>22</v>
      </c>
      <c r="I2" s="5">
        <f>SUMPRODUCT(A3:A38,C3:C38)</f>
        <v>8470</v>
      </c>
      <c r="J2" s="5" t="s">
        <v>8</v>
      </c>
      <c r="K2" s="5">
        <v>8500</v>
      </c>
    </row>
    <row r="3" spans="1:11" x14ac:dyDescent="0.2">
      <c r="A3" s="5">
        <v>0</v>
      </c>
      <c r="B3" s="5">
        <v>1</v>
      </c>
      <c r="C3" s="5">
        <v>911</v>
      </c>
      <c r="D3" s="5">
        <v>177.98</v>
      </c>
      <c r="E3" s="6">
        <v>29.149962270954344</v>
      </c>
      <c r="F3" s="5">
        <v>1</v>
      </c>
    </row>
    <row r="4" spans="1:11" x14ac:dyDescent="0.2">
      <c r="A4" s="5">
        <v>1</v>
      </c>
      <c r="B4" s="5">
        <v>2</v>
      </c>
      <c r="C4" s="5">
        <v>266</v>
      </c>
      <c r="D4" s="5">
        <v>47.88</v>
      </c>
      <c r="E4" s="6">
        <v>99.518690541556154</v>
      </c>
      <c r="F4" s="5">
        <v>1</v>
      </c>
      <c r="H4" s="5" t="s">
        <v>20</v>
      </c>
      <c r="I4" s="5">
        <f>SUMPRODUCT(A3:A38,E3:E38)</f>
        <v>2312.4606329995427</v>
      </c>
    </row>
    <row r="5" spans="1:11" x14ac:dyDescent="0.2">
      <c r="A5" s="5">
        <v>1</v>
      </c>
      <c r="B5" s="5">
        <v>3</v>
      </c>
      <c r="C5" s="5">
        <v>418</v>
      </c>
      <c r="D5" s="5">
        <v>83.24</v>
      </c>
      <c r="E5" s="6">
        <v>94.192508622988584</v>
      </c>
      <c r="F5" s="5">
        <v>1</v>
      </c>
      <c r="H5" s="5" t="s">
        <v>19</v>
      </c>
      <c r="I5" s="5">
        <f>SUMPRODUCT(A3:A38,D3:D38)</f>
        <v>959.25</v>
      </c>
    </row>
    <row r="6" spans="1:11" x14ac:dyDescent="0.2">
      <c r="A6" s="5">
        <v>0</v>
      </c>
      <c r="B6" s="5">
        <v>4</v>
      </c>
      <c r="C6" s="5">
        <v>535</v>
      </c>
      <c r="D6" s="5">
        <v>104.3</v>
      </c>
      <c r="E6" s="6">
        <v>85.759886370843759</v>
      </c>
      <c r="F6" s="5">
        <v>1</v>
      </c>
      <c r="H6" s="5" t="s">
        <v>23</v>
      </c>
      <c r="I6" s="5">
        <f>I4-I5</f>
        <v>1353.2106329995427</v>
      </c>
    </row>
    <row r="7" spans="1:11" x14ac:dyDescent="0.2">
      <c r="A7" s="5">
        <v>0</v>
      </c>
      <c r="B7" s="5">
        <v>5</v>
      </c>
      <c r="C7" s="5">
        <v>359</v>
      </c>
      <c r="D7" s="5">
        <v>78.62</v>
      </c>
      <c r="E7" s="6">
        <v>68.976748056488276</v>
      </c>
      <c r="F7" s="5">
        <v>1</v>
      </c>
      <c r="H7" s="5" t="s">
        <v>24</v>
      </c>
      <c r="I7" s="5">
        <f>SUMPRODUCT(A3:A12,F3:F12)</f>
        <v>4</v>
      </c>
      <c r="J7" s="5" t="s">
        <v>25</v>
      </c>
      <c r="K7" s="5">
        <v>4</v>
      </c>
    </row>
    <row r="8" spans="1:11" x14ac:dyDescent="0.2">
      <c r="A8" s="5">
        <v>0</v>
      </c>
      <c r="B8" s="5">
        <v>6</v>
      </c>
      <c r="C8" s="5">
        <v>391</v>
      </c>
      <c r="D8" s="5">
        <v>76.38</v>
      </c>
      <c r="E8" s="6">
        <v>41.775362771393532</v>
      </c>
      <c r="F8" s="5">
        <v>1</v>
      </c>
    </row>
    <row r="9" spans="1:11" x14ac:dyDescent="0.2">
      <c r="A9" s="5">
        <v>1</v>
      </c>
      <c r="B9" s="5">
        <v>7</v>
      </c>
      <c r="C9" s="5">
        <v>212</v>
      </c>
      <c r="D9" s="5">
        <v>56.16</v>
      </c>
      <c r="E9" s="6">
        <v>96.970477855873852</v>
      </c>
      <c r="F9" s="5">
        <v>1</v>
      </c>
    </row>
    <row r="10" spans="1:11" x14ac:dyDescent="0.2">
      <c r="A10" s="5">
        <v>1</v>
      </c>
      <c r="B10" s="5">
        <v>8</v>
      </c>
      <c r="C10" s="5">
        <v>259</v>
      </c>
      <c r="D10" s="5">
        <v>50.62</v>
      </c>
      <c r="E10" s="6">
        <v>68.195722537070395</v>
      </c>
      <c r="F10" s="5">
        <v>1</v>
      </c>
    </row>
    <row r="11" spans="1:11" x14ac:dyDescent="0.2">
      <c r="A11" s="5">
        <v>0</v>
      </c>
      <c r="B11" s="5">
        <v>9</v>
      </c>
      <c r="C11" s="5">
        <v>678</v>
      </c>
      <c r="D11" s="5">
        <v>130.04</v>
      </c>
      <c r="E11" s="6">
        <v>71.323736568421211</v>
      </c>
      <c r="F11" s="5">
        <v>1</v>
      </c>
    </row>
    <row r="12" spans="1:11" x14ac:dyDescent="0.2">
      <c r="A12" s="5">
        <v>0</v>
      </c>
      <c r="B12" s="5">
        <v>10</v>
      </c>
      <c r="C12" s="5">
        <v>723</v>
      </c>
      <c r="D12" s="5">
        <v>142.13999999999999</v>
      </c>
      <c r="E12" s="6">
        <v>91.54953846474605</v>
      </c>
      <c r="F12" s="5">
        <v>1</v>
      </c>
    </row>
    <row r="13" spans="1:11" x14ac:dyDescent="0.2">
      <c r="A13" s="5">
        <v>0</v>
      </c>
      <c r="B13" s="5">
        <v>11</v>
      </c>
      <c r="C13" s="5">
        <v>395</v>
      </c>
      <c r="D13" s="5">
        <v>40.549999999999997</v>
      </c>
      <c r="E13" s="6">
        <v>60.82443457703728</v>
      </c>
      <c r="F13" s="5">
        <v>0</v>
      </c>
    </row>
    <row r="14" spans="1:11" x14ac:dyDescent="0.2">
      <c r="A14" s="5">
        <v>1</v>
      </c>
      <c r="B14" s="5">
        <v>12</v>
      </c>
      <c r="C14" s="5">
        <v>527</v>
      </c>
      <c r="D14" s="5">
        <v>53.43</v>
      </c>
      <c r="E14" s="6">
        <v>186.348857036038</v>
      </c>
      <c r="F14" s="5">
        <v>0</v>
      </c>
    </row>
    <row r="15" spans="1:11" x14ac:dyDescent="0.2">
      <c r="A15" s="5">
        <v>1</v>
      </c>
      <c r="B15" s="5">
        <v>13</v>
      </c>
      <c r="C15" s="5">
        <v>857</v>
      </c>
      <c r="D15" s="5">
        <v>81.13</v>
      </c>
      <c r="E15" s="6">
        <v>174.39035092926662</v>
      </c>
      <c r="F15" s="5">
        <v>0</v>
      </c>
    </row>
    <row r="16" spans="1:11" x14ac:dyDescent="0.2">
      <c r="A16" s="5">
        <v>0</v>
      </c>
      <c r="B16" s="5">
        <v>14</v>
      </c>
      <c r="C16" s="5">
        <v>789</v>
      </c>
      <c r="D16" s="5">
        <v>80.010000000000005</v>
      </c>
      <c r="E16" s="6">
        <v>129.90187632751713</v>
      </c>
      <c r="F16" s="5">
        <v>0</v>
      </c>
    </row>
    <row r="17" spans="1:6" x14ac:dyDescent="0.2">
      <c r="A17" s="5">
        <v>0</v>
      </c>
      <c r="B17" s="5">
        <v>15</v>
      </c>
      <c r="C17" s="5">
        <v>647</v>
      </c>
      <c r="D17" s="5">
        <v>66.23</v>
      </c>
      <c r="E17" s="6">
        <v>8.5928125457291671</v>
      </c>
      <c r="F17" s="5">
        <v>0</v>
      </c>
    </row>
    <row r="18" spans="1:6" x14ac:dyDescent="0.2">
      <c r="A18" s="5">
        <v>0</v>
      </c>
      <c r="B18" s="5">
        <v>16</v>
      </c>
      <c r="C18" s="5">
        <v>210</v>
      </c>
      <c r="D18" s="5">
        <v>18.899999999999999</v>
      </c>
      <c r="E18" s="6">
        <v>32.277411606149933</v>
      </c>
      <c r="F18" s="5">
        <v>0</v>
      </c>
    </row>
    <row r="19" spans="1:6" x14ac:dyDescent="0.2">
      <c r="A19" s="5">
        <v>0</v>
      </c>
      <c r="B19" s="5">
        <v>17</v>
      </c>
      <c r="C19" s="5">
        <v>769</v>
      </c>
      <c r="D19" s="5">
        <v>71.209999999999994</v>
      </c>
      <c r="E19" s="6">
        <v>38.724783998467906</v>
      </c>
      <c r="F19" s="5">
        <v>0</v>
      </c>
    </row>
    <row r="20" spans="1:6" x14ac:dyDescent="0.2">
      <c r="A20" s="5">
        <v>1</v>
      </c>
      <c r="B20" s="5">
        <v>18</v>
      </c>
      <c r="C20" s="5">
        <v>804</v>
      </c>
      <c r="D20" s="5">
        <v>73.36</v>
      </c>
      <c r="E20" s="6">
        <v>158.36904895328826</v>
      </c>
      <c r="F20" s="5">
        <v>0</v>
      </c>
    </row>
    <row r="21" spans="1:6" x14ac:dyDescent="0.2">
      <c r="A21" s="5">
        <v>1</v>
      </c>
      <c r="B21" s="5">
        <v>19</v>
      </c>
      <c r="C21" s="5">
        <v>583</v>
      </c>
      <c r="D21" s="5">
        <v>61.47</v>
      </c>
      <c r="E21" s="6">
        <v>184.69517024389825</v>
      </c>
      <c r="F21" s="5">
        <v>0</v>
      </c>
    </row>
    <row r="22" spans="1:6" x14ac:dyDescent="0.2">
      <c r="A22" s="5">
        <v>0</v>
      </c>
      <c r="B22" s="5">
        <v>20</v>
      </c>
      <c r="C22" s="5">
        <v>897</v>
      </c>
      <c r="D22" s="5">
        <v>80.73</v>
      </c>
      <c r="E22" s="6">
        <v>133.5323653245398</v>
      </c>
      <c r="F22" s="5">
        <v>0</v>
      </c>
    </row>
    <row r="23" spans="1:6" x14ac:dyDescent="0.2">
      <c r="A23" s="5">
        <v>0</v>
      </c>
      <c r="B23" s="5">
        <v>21</v>
      </c>
      <c r="C23" s="5">
        <v>789</v>
      </c>
      <c r="D23" s="5">
        <v>72.010000000000005</v>
      </c>
      <c r="E23" s="6">
        <v>63.625252305409674</v>
      </c>
      <c r="F23" s="5">
        <v>0</v>
      </c>
    </row>
    <row r="24" spans="1:6" x14ac:dyDescent="0.2">
      <c r="A24" s="5">
        <v>1</v>
      </c>
      <c r="B24" s="5">
        <v>22</v>
      </c>
      <c r="C24" s="5">
        <v>293</v>
      </c>
      <c r="D24" s="5">
        <v>27.37</v>
      </c>
      <c r="E24" s="6">
        <v>105.86829142840971</v>
      </c>
      <c r="F24" s="5">
        <v>0</v>
      </c>
    </row>
    <row r="25" spans="1:6" x14ac:dyDescent="0.2">
      <c r="A25" s="5">
        <v>1</v>
      </c>
      <c r="B25" s="5">
        <v>23</v>
      </c>
      <c r="C25" s="5">
        <v>455</v>
      </c>
      <c r="D25" s="5">
        <v>45.95</v>
      </c>
      <c r="E25" s="6">
        <v>174.75551841166225</v>
      </c>
      <c r="F25" s="5">
        <v>0</v>
      </c>
    </row>
    <row r="26" spans="1:6" x14ac:dyDescent="0.2">
      <c r="A26" s="5">
        <v>1</v>
      </c>
      <c r="B26" s="5">
        <v>24</v>
      </c>
      <c r="C26" s="5">
        <v>262</v>
      </c>
      <c r="D26" s="5">
        <v>30.58</v>
      </c>
      <c r="E26" s="6">
        <v>116.21172093503986</v>
      </c>
      <c r="F26" s="5">
        <v>0</v>
      </c>
    </row>
    <row r="27" spans="1:6" x14ac:dyDescent="0.2">
      <c r="A27" s="5">
        <v>1</v>
      </c>
      <c r="B27" s="5">
        <v>25</v>
      </c>
      <c r="C27" s="5">
        <v>424</v>
      </c>
      <c r="D27" s="5">
        <v>41.16</v>
      </c>
      <c r="E27" s="6">
        <v>157.57670302650322</v>
      </c>
      <c r="F27" s="5">
        <v>0</v>
      </c>
    </row>
    <row r="28" spans="1:6" x14ac:dyDescent="0.2">
      <c r="A28" s="5">
        <v>0</v>
      </c>
      <c r="B28" s="5">
        <v>26</v>
      </c>
      <c r="C28" s="5">
        <v>798</v>
      </c>
      <c r="D28" s="5">
        <v>78.819999999999993</v>
      </c>
      <c r="E28" s="6">
        <v>3.0658232880998781</v>
      </c>
      <c r="F28" s="5">
        <v>0</v>
      </c>
    </row>
    <row r="29" spans="1:6" x14ac:dyDescent="0.2">
      <c r="A29" s="5">
        <v>1</v>
      </c>
      <c r="B29" s="5">
        <v>27</v>
      </c>
      <c r="C29" s="5">
        <v>798</v>
      </c>
      <c r="D29" s="5">
        <v>80.819999999999993</v>
      </c>
      <c r="E29" s="6">
        <v>151.71591242890324</v>
      </c>
      <c r="F29" s="5">
        <v>0</v>
      </c>
    </row>
    <row r="30" spans="1:6" x14ac:dyDescent="0.2">
      <c r="A30" s="5">
        <v>1</v>
      </c>
      <c r="B30" s="5">
        <v>28</v>
      </c>
      <c r="C30" s="5">
        <v>168</v>
      </c>
      <c r="D30" s="5">
        <v>18.12</v>
      </c>
      <c r="E30" s="6">
        <v>44.241364258645</v>
      </c>
      <c r="F30" s="5">
        <v>0</v>
      </c>
    </row>
    <row r="31" spans="1:6" x14ac:dyDescent="0.2">
      <c r="A31" s="5">
        <v>1</v>
      </c>
      <c r="B31" s="5">
        <v>29</v>
      </c>
      <c r="C31" s="5">
        <v>417</v>
      </c>
      <c r="D31" s="5">
        <v>38.53</v>
      </c>
      <c r="E31" s="6">
        <v>136.70378415254061</v>
      </c>
      <c r="F31" s="5">
        <v>0</v>
      </c>
    </row>
    <row r="32" spans="1:6" x14ac:dyDescent="0.2">
      <c r="A32" s="5">
        <v>0</v>
      </c>
      <c r="B32" s="5">
        <v>30</v>
      </c>
      <c r="C32" s="5">
        <v>484</v>
      </c>
      <c r="D32" s="5">
        <v>46.56</v>
      </c>
      <c r="E32" s="6">
        <v>10.129562101314349</v>
      </c>
      <c r="F32" s="5">
        <v>0</v>
      </c>
    </row>
    <row r="33" spans="1:6" x14ac:dyDescent="0.2">
      <c r="A33" s="5">
        <v>1</v>
      </c>
      <c r="B33" s="5">
        <v>31</v>
      </c>
      <c r="C33" s="5">
        <v>703</v>
      </c>
      <c r="D33" s="5">
        <v>70.27</v>
      </c>
      <c r="E33" s="6">
        <v>124.69479700822022</v>
      </c>
      <c r="F33" s="5">
        <v>0</v>
      </c>
    </row>
    <row r="34" spans="1:6" x14ac:dyDescent="0.2">
      <c r="A34" s="5">
        <v>0</v>
      </c>
      <c r="B34" s="5">
        <v>32</v>
      </c>
      <c r="C34" s="5">
        <v>796</v>
      </c>
      <c r="D34" s="5">
        <v>72.64</v>
      </c>
      <c r="E34" s="6">
        <v>69.866817730732038</v>
      </c>
      <c r="F34" s="5">
        <v>0</v>
      </c>
    </row>
    <row r="35" spans="1:6" x14ac:dyDescent="0.2">
      <c r="A35" s="5">
        <v>0</v>
      </c>
      <c r="B35" s="5">
        <v>33</v>
      </c>
      <c r="C35" s="5">
        <v>459</v>
      </c>
      <c r="D35" s="5">
        <v>48.31</v>
      </c>
      <c r="E35" s="6">
        <v>4.282333519412207</v>
      </c>
      <c r="F35" s="5">
        <v>0</v>
      </c>
    </row>
    <row r="36" spans="1:6" x14ac:dyDescent="0.2">
      <c r="A36" s="5">
        <v>1</v>
      </c>
      <c r="B36" s="5">
        <v>34</v>
      </c>
      <c r="C36" s="5">
        <v>381</v>
      </c>
      <c r="D36" s="5">
        <v>36.29</v>
      </c>
      <c r="E36" s="6">
        <v>99.062894147284624</v>
      </c>
      <c r="F36" s="5">
        <v>0</v>
      </c>
    </row>
    <row r="37" spans="1:6" x14ac:dyDescent="0.2">
      <c r="A37" s="5">
        <v>1</v>
      </c>
      <c r="B37" s="5">
        <v>35</v>
      </c>
      <c r="C37" s="5">
        <v>643</v>
      </c>
      <c r="D37" s="5">
        <v>62.87</v>
      </c>
      <c r="E37" s="6">
        <v>138.94882048235385</v>
      </c>
      <c r="F37" s="5">
        <v>0</v>
      </c>
    </row>
    <row r="38" spans="1:6" x14ac:dyDescent="0.2">
      <c r="A38" s="5">
        <v>0</v>
      </c>
      <c r="B38" s="5">
        <v>36</v>
      </c>
      <c r="C38" s="5">
        <v>913</v>
      </c>
      <c r="D38" s="5">
        <v>83.17</v>
      </c>
      <c r="E38" s="6">
        <v>58.631357197289176</v>
      </c>
      <c r="F38" s="5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8F68-1D8E-49E6-B01B-2954C1002368}">
  <sheetPr codeName="Sheet5"/>
  <dimension ref="A2:O17"/>
  <sheetViews>
    <sheetView topLeftCell="C1" zoomScale="150" zoomScaleNormal="150" workbookViewId="0">
      <selection activeCell="G13" sqref="G13"/>
    </sheetView>
  </sheetViews>
  <sheetFormatPr defaultRowHeight="15" x14ac:dyDescent="0.25"/>
  <cols>
    <col min="1" max="1" width="9.140625" style="7"/>
    <col min="2" max="2" width="12" style="7" bestFit="1" customWidth="1"/>
    <col min="3" max="3" width="12" style="7" customWidth="1"/>
    <col min="4" max="4" width="9.85546875" style="7" customWidth="1"/>
    <col min="5" max="20" width="5.7109375" style="7" customWidth="1"/>
    <col min="21" max="16384" width="9.140625" style="7"/>
  </cols>
  <sheetData>
    <row r="2" spans="1:15" x14ac:dyDescent="0.25">
      <c r="E2" s="7">
        <v>0</v>
      </c>
      <c r="F2" s="7">
        <v>1</v>
      </c>
      <c r="G2" s="7">
        <v>2</v>
      </c>
      <c r="H2" s="7">
        <v>3</v>
      </c>
      <c r="I2" s="7">
        <v>4</v>
      </c>
      <c r="J2" s="7">
        <v>5</v>
      </c>
      <c r="K2" s="7">
        <v>6</v>
      </c>
      <c r="L2" s="7">
        <v>7</v>
      </c>
      <c r="M2" s="7">
        <v>8</v>
      </c>
      <c r="N2" s="7">
        <v>9</v>
      </c>
      <c r="O2" s="7" t="s">
        <v>26</v>
      </c>
    </row>
    <row r="3" spans="1:15" x14ac:dyDescent="0.25">
      <c r="B3" s="7" t="s">
        <v>27</v>
      </c>
      <c r="C3" s="7">
        <f>SUMPRODUCT($E$2:$N$2,E3:N3)</f>
        <v>9</v>
      </c>
      <c r="D3" s="7" t="s">
        <v>28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1</v>
      </c>
      <c r="O3" s="7">
        <f>SUM(E3:N3)</f>
        <v>1</v>
      </c>
    </row>
    <row r="4" spans="1:15" x14ac:dyDescent="0.25">
      <c r="A4" s="7" t="s">
        <v>29</v>
      </c>
      <c r="B4" s="7" t="s">
        <v>30</v>
      </c>
      <c r="C4" s="7">
        <f t="shared" ref="C4:C10" si="0">SUMPRODUCT($E$2:$N$2,E4:N4)</f>
        <v>5</v>
      </c>
      <c r="D4" s="7" t="s">
        <v>31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7">
        <f t="shared" ref="O4:O10" si="1">SUM(E4:N4)</f>
        <v>1</v>
      </c>
    </row>
    <row r="5" spans="1:15" x14ac:dyDescent="0.25">
      <c r="A5" s="7" t="s">
        <v>32</v>
      </c>
      <c r="B5" s="7" t="s">
        <v>33</v>
      </c>
      <c r="C5" s="7">
        <f t="shared" si="0"/>
        <v>6</v>
      </c>
      <c r="D5" s="7" t="s">
        <v>34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7">
        <f t="shared" si="1"/>
        <v>1</v>
      </c>
    </row>
    <row r="6" spans="1:15" x14ac:dyDescent="0.25">
      <c r="C6" s="7">
        <f t="shared" si="0"/>
        <v>7</v>
      </c>
      <c r="D6" s="7" t="s">
        <v>35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7">
        <f t="shared" si="1"/>
        <v>1</v>
      </c>
    </row>
    <row r="7" spans="1:15" x14ac:dyDescent="0.25">
      <c r="C7" s="7">
        <f t="shared" si="0"/>
        <v>1</v>
      </c>
      <c r="D7" s="7" t="s">
        <v>36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7">
        <f t="shared" si="1"/>
        <v>1</v>
      </c>
    </row>
    <row r="8" spans="1:15" x14ac:dyDescent="0.25">
      <c r="C8" s="7">
        <f t="shared" si="0"/>
        <v>0</v>
      </c>
      <c r="D8" s="7" t="s">
        <v>37</v>
      </c>
      <c r="E8" s="8">
        <v>1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7">
        <f t="shared" si="1"/>
        <v>1</v>
      </c>
    </row>
    <row r="9" spans="1:15" x14ac:dyDescent="0.25">
      <c r="C9" s="7">
        <f t="shared" si="0"/>
        <v>8</v>
      </c>
      <c r="D9" s="7" t="s">
        <v>38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7">
        <f t="shared" si="1"/>
        <v>1</v>
      </c>
    </row>
    <row r="10" spans="1:15" x14ac:dyDescent="0.25">
      <c r="C10" s="7">
        <f t="shared" si="0"/>
        <v>2</v>
      </c>
      <c r="D10" s="7" t="s">
        <v>39</v>
      </c>
      <c r="E10" s="8">
        <v>0</v>
      </c>
      <c r="F10" s="8">
        <v>0</v>
      </c>
      <c r="G10" s="8">
        <v>1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7">
        <f t="shared" si="1"/>
        <v>1</v>
      </c>
    </row>
    <row r="11" spans="1:15" x14ac:dyDescent="0.25">
      <c r="D11" s="7" t="s">
        <v>40</v>
      </c>
      <c r="E11" s="7">
        <f>SUM(E3:E10)</f>
        <v>1</v>
      </c>
      <c r="F11" s="7">
        <f t="shared" ref="F11:N11" si="2">SUM(F3:F10)</f>
        <v>1</v>
      </c>
      <c r="G11" s="7">
        <f t="shared" si="2"/>
        <v>1</v>
      </c>
      <c r="H11" s="7">
        <f t="shared" si="2"/>
        <v>0</v>
      </c>
      <c r="I11" s="7">
        <f t="shared" si="2"/>
        <v>0</v>
      </c>
      <c r="J11" s="7">
        <f t="shared" si="2"/>
        <v>1</v>
      </c>
      <c r="K11" s="7">
        <f t="shared" si="2"/>
        <v>1</v>
      </c>
      <c r="L11" s="7">
        <f t="shared" si="2"/>
        <v>1</v>
      </c>
      <c r="M11" s="7">
        <f t="shared" si="2"/>
        <v>1</v>
      </c>
      <c r="N11" s="7">
        <f t="shared" si="2"/>
        <v>1</v>
      </c>
    </row>
    <row r="14" spans="1:15" x14ac:dyDescent="0.25">
      <c r="C14" s="7" t="s">
        <v>27</v>
      </c>
      <c r="D14" s="7">
        <f>1000*S+100*E+10*N+D</f>
        <v>9567</v>
      </c>
    </row>
    <row r="15" spans="1:15" x14ac:dyDescent="0.25">
      <c r="C15" s="7" t="s">
        <v>30</v>
      </c>
      <c r="D15" s="7">
        <f>1000*M+100*O+10*R_+E</f>
        <v>1085</v>
      </c>
    </row>
    <row r="16" spans="1:15" x14ac:dyDescent="0.25">
      <c r="C16" s="7" t="s">
        <v>33</v>
      </c>
      <c r="D16" s="9">
        <f>10000*M+1000*O+100*N+10*E+Y</f>
        <v>10652</v>
      </c>
    </row>
    <row r="17" spans="3:4" x14ac:dyDescent="0.25">
      <c r="C17" s="7" t="s">
        <v>41</v>
      </c>
      <c r="D17" s="9">
        <f>D14+D15</f>
        <v>10652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87D9C-185B-4C59-8A4B-4070D1EA243E}">
  <sheetPr codeName="Sheet6">
    <pageSetUpPr fitToPage="1"/>
  </sheetPr>
  <dimension ref="D1:V55"/>
  <sheetViews>
    <sheetView topLeftCell="A3" workbookViewId="0">
      <selection activeCell="C9" sqref="C9"/>
    </sheetView>
  </sheetViews>
  <sheetFormatPr defaultRowHeight="15" x14ac:dyDescent="0.25"/>
  <cols>
    <col min="1" max="5" width="9.140625" style="7"/>
    <col min="6" max="6" width="11.28515625" style="7" customWidth="1"/>
    <col min="7" max="9" width="9.140625" style="7"/>
    <col min="10" max="10" width="15.85546875" style="7" customWidth="1"/>
    <col min="11" max="11" width="17.28515625" style="7" customWidth="1"/>
    <col min="12" max="16384" width="9.140625" style="7"/>
  </cols>
  <sheetData>
    <row r="1" spans="4:22" x14ac:dyDescent="0.25">
      <c r="K1" s="10" t="s">
        <v>42</v>
      </c>
    </row>
    <row r="2" spans="4:22" x14ac:dyDescent="0.25">
      <c r="J2" s="7" t="s">
        <v>43</v>
      </c>
      <c r="K2" s="10">
        <f t="shared" ref="K2:V2" si="0">SUMPRODUCT(selection,K4:K27)</f>
        <v>0</v>
      </c>
      <c r="L2" s="10">
        <f t="shared" si="0"/>
        <v>0</v>
      </c>
      <c r="M2" s="10">
        <f t="shared" si="0"/>
        <v>1.2434531182492492E-10</v>
      </c>
      <c r="N2" s="10">
        <f t="shared" si="0"/>
        <v>1</v>
      </c>
      <c r="O2" s="10">
        <f t="shared" si="0"/>
        <v>1</v>
      </c>
      <c r="P2" s="10">
        <f t="shared" si="0"/>
        <v>1</v>
      </c>
      <c r="Q2" s="10">
        <f t="shared" si="0"/>
        <v>1</v>
      </c>
      <c r="R2" s="10">
        <f t="shared" si="0"/>
        <v>1</v>
      </c>
      <c r="S2" s="10">
        <f t="shared" si="0"/>
        <v>0.99999999999333866</v>
      </c>
      <c r="T2" s="10">
        <f t="shared" si="0"/>
        <v>1</v>
      </c>
      <c r="U2" s="10">
        <f t="shared" si="0"/>
        <v>0</v>
      </c>
      <c r="V2" s="10">
        <f t="shared" si="0"/>
        <v>0.99999999999355893</v>
      </c>
    </row>
    <row r="3" spans="4:22" x14ac:dyDescent="0.25">
      <c r="D3" s="7" t="s">
        <v>44</v>
      </c>
      <c r="E3" s="7" t="s">
        <v>45</v>
      </c>
      <c r="F3" s="7" t="s">
        <v>46</v>
      </c>
      <c r="G3" s="7" t="s">
        <v>47</v>
      </c>
      <c r="H3" s="7" t="s">
        <v>48</v>
      </c>
      <c r="K3" s="7">
        <v>1</v>
      </c>
      <c r="L3" s="7">
        <v>2</v>
      </c>
      <c r="M3" s="7">
        <v>3</v>
      </c>
      <c r="N3" s="7">
        <v>4</v>
      </c>
      <c r="O3" s="7">
        <v>5</v>
      </c>
      <c r="P3" s="7">
        <v>6</v>
      </c>
      <c r="Q3" s="7">
        <v>7</v>
      </c>
      <c r="R3" s="7">
        <v>8</v>
      </c>
      <c r="S3" s="7">
        <v>9</v>
      </c>
      <c r="T3" s="7">
        <v>10</v>
      </c>
      <c r="U3" s="7">
        <v>11</v>
      </c>
      <c r="V3" s="7">
        <v>12</v>
      </c>
    </row>
    <row r="4" spans="4:22" x14ac:dyDescent="0.25">
      <c r="D4" s="7">
        <v>0</v>
      </c>
      <c r="E4" s="7">
        <v>1</v>
      </c>
      <c r="F4" s="7">
        <v>5</v>
      </c>
      <c r="G4" s="7">
        <v>1</v>
      </c>
      <c r="H4" s="7">
        <v>5</v>
      </c>
      <c r="K4" s="7">
        <f>IF($E4=K$3,1,0)</f>
        <v>1</v>
      </c>
      <c r="L4" s="7">
        <f t="shared" ref="L4:V19" si="1">IF($E4=L$3,1,0)</f>
        <v>0</v>
      </c>
      <c r="M4" s="7">
        <f t="shared" si="1"/>
        <v>0</v>
      </c>
      <c r="N4" s="7">
        <f t="shared" si="1"/>
        <v>0</v>
      </c>
      <c r="O4" s="7">
        <f t="shared" si="1"/>
        <v>0</v>
      </c>
      <c r="P4" s="7">
        <f t="shared" si="1"/>
        <v>0</v>
      </c>
      <c r="Q4" s="7">
        <f t="shared" si="1"/>
        <v>0</v>
      </c>
      <c r="R4" s="7">
        <f t="shared" si="1"/>
        <v>0</v>
      </c>
      <c r="S4" s="7">
        <f t="shared" si="1"/>
        <v>0</v>
      </c>
      <c r="T4" s="7">
        <f t="shared" si="1"/>
        <v>0</v>
      </c>
      <c r="U4" s="7">
        <f t="shared" si="1"/>
        <v>0</v>
      </c>
      <c r="V4" s="7">
        <f t="shared" si="1"/>
        <v>0</v>
      </c>
    </row>
    <row r="5" spans="4:22" x14ac:dyDescent="0.25">
      <c r="D5" s="7">
        <v>0</v>
      </c>
      <c r="E5" s="7">
        <v>1</v>
      </c>
      <c r="F5" s="7">
        <v>5</v>
      </c>
      <c r="G5" s="7">
        <v>1</v>
      </c>
      <c r="H5" s="7">
        <v>5</v>
      </c>
      <c r="K5" s="7">
        <f t="shared" ref="K5:V20" si="2">IF($E5=K$3,1,0)</f>
        <v>1</v>
      </c>
      <c r="L5" s="7">
        <f t="shared" si="1"/>
        <v>0</v>
      </c>
      <c r="M5" s="7">
        <f t="shared" si="1"/>
        <v>0</v>
      </c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0</v>
      </c>
      <c r="R5" s="7">
        <f t="shared" si="1"/>
        <v>0</v>
      </c>
      <c r="S5" s="7">
        <f t="shared" si="1"/>
        <v>0</v>
      </c>
      <c r="T5" s="7">
        <f t="shared" si="1"/>
        <v>0</v>
      </c>
      <c r="U5" s="7">
        <f t="shared" si="1"/>
        <v>0</v>
      </c>
      <c r="V5" s="7">
        <f t="shared" si="1"/>
        <v>0</v>
      </c>
    </row>
    <row r="6" spans="4:22" x14ac:dyDescent="0.25">
      <c r="D6" s="7">
        <v>0</v>
      </c>
      <c r="E6" s="7">
        <v>2</v>
      </c>
      <c r="F6" s="7">
        <v>2</v>
      </c>
      <c r="G6" s="7">
        <v>1</v>
      </c>
      <c r="H6" s="7">
        <v>5</v>
      </c>
      <c r="K6" s="7">
        <f t="shared" si="2"/>
        <v>0</v>
      </c>
      <c r="L6" s="7">
        <f t="shared" si="1"/>
        <v>1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0</v>
      </c>
      <c r="R6" s="7">
        <f t="shared" si="1"/>
        <v>0</v>
      </c>
      <c r="S6" s="7">
        <f t="shared" si="1"/>
        <v>0</v>
      </c>
      <c r="T6" s="7">
        <f t="shared" si="1"/>
        <v>0</v>
      </c>
      <c r="U6" s="7">
        <f t="shared" si="1"/>
        <v>0</v>
      </c>
      <c r="V6" s="7">
        <f t="shared" si="1"/>
        <v>0</v>
      </c>
    </row>
    <row r="7" spans="4:22" x14ac:dyDescent="0.25">
      <c r="D7" s="7">
        <v>0</v>
      </c>
      <c r="E7" s="7">
        <v>2</v>
      </c>
      <c r="F7" s="7">
        <v>2</v>
      </c>
      <c r="G7" s="7">
        <v>1</v>
      </c>
      <c r="H7" s="7">
        <v>5</v>
      </c>
      <c r="K7" s="7">
        <f t="shared" si="2"/>
        <v>0</v>
      </c>
      <c r="L7" s="7">
        <f t="shared" si="1"/>
        <v>1</v>
      </c>
      <c r="M7" s="7">
        <f t="shared" si="1"/>
        <v>0</v>
      </c>
      <c r="N7" s="7">
        <f t="shared" si="1"/>
        <v>0</v>
      </c>
      <c r="O7" s="7">
        <f t="shared" si="1"/>
        <v>0</v>
      </c>
      <c r="P7" s="7">
        <f t="shared" si="1"/>
        <v>0</v>
      </c>
      <c r="Q7" s="7">
        <f t="shared" si="1"/>
        <v>0</v>
      </c>
      <c r="R7" s="7">
        <f t="shared" si="1"/>
        <v>0</v>
      </c>
      <c r="S7" s="7">
        <f t="shared" si="1"/>
        <v>0</v>
      </c>
      <c r="T7" s="7">
        <f t="shared" si="1"/>
        <v>0</v>
      </c>
      <c r="U7" s="7">
        <f t="shared" si="1"/>
        <v>0</v>
      </c>
      <c r="V7" s="7">
        <f t="shared" si="1"/>
        <v>0</v>
      </c>
    </row>
    <row r="8" spans="4:22" x14ac:dyDescent="0.25">
      <c r="D8" s="7">
        <v>1.2434531182492492E-10</v>
      </c>
      <c r="E8" s="7">
        <v>3</v>
      </c>
      <c r="F8" s="7">
        <v>1</v>
      </c>
      <c r="G8" s="7">
        <v>1</v>
      </c>
      <c r="H8" s="7">
        <v>3</v>
      </c>
      <c r="K8" s="7">
        <f t="shared" si="2"/>
        <v>0</v>
      </c>
      <c r="L8" s="7">
        <f t="shared" si="1"/>
        <v>0</v>
      </c>
      <c r="M8" s="7">
        <f t="shared" si="1"/>
        <v>1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7">
        <f t="shared" si="1"/>
        <v>0</v>
      </c>
      <c r="S8" s="7">
        <f t="shared" si="1"/>
        <v>0</v>
      </c>
      <c r="T8" s="7">
        <f t="shared" si="1"/>
        <v>0</v>
      </c>
      <c r="U8" s="7">
        <f t="shared" si="1"/>
        <v>0</v>
      </c>
      <c r="V8" s="7">
        <f t="shared" si="1"/>
        <v>0</v>
      </c>
    </row>
    <row r="9" spans="4:22" x14ac:dyDescent="0.25">
      <c r="D9" s="7">
        <v>0</v>
      </c>
      <c r="E9" s="7">
        <v>3</v>
      </c>
      <c r="F9" s="7">
        <v>5</v>
      </c>
      <c r="G9" s="7">
        <v>1</v>
      </c>
      <c r="H9" s="7">
        <v>5</v>
      </c>
      <c r="K9" s="7">
        <f t="shared" si="2"/>
        <v>0</v>
      </c>
      <c r="L9" s="7">
        <f t="shared" si="1"/>
        <v>0</v>
      </c>
      <c r="M9" s="7">
        <f t="shared" si="1"/>
        <v>1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 t="shared" si="1"/>
        <v>0</v>
      </c>
      <c r="R9" s="7">
        <f t="shared" si="1"/>
        <v>0</v>
      </c>
      <c r="S9" s="7">
        <f t="shared" si="1"/>
        <v>0</v>
      </c>
      <c r="T9" s="7">
        <f t="shared" si="1"/>
        <v>0</v>
      </c>
      <c r="U9" s="7">
        <f t="shared" si="1"/>
        <v>0</v>
      </c>
      <c r="V9" s="7">
        <f t="shared" si="1"/>
        <v>0</v>
      </c>
    </row>
    <row r="10" spans="4:22" x14ac:dyDescent="0.25">
      <c r="D10" s="7">
        <v>0</v>
      </c>
      <c r="E10" s="7">
        <v>4</v>
      </c>
      <c r="F10" s="7">
        <v>3</v>
      </c>
      <c r="G10" s="7">
        <v>2</v>
      </c>
      <c r="H10" s="7">
        <v>6</v>
      </c>
      <c r="K10" s="7">
        <f t="shared" si="2"/>
        <v>0</v>
      </c>
      <c r="L10" s="7">
        <f t="shared" si="1"/>
        <v>0</v>
      </c>
      <c r="M10" s="7">
        <f t="shared" si="1"/>
        <v>0</v>
      </c>
      <c r="N10" s="7">
        <f t="shared" si="1"/>
        <v>1</v>
      </c>
      <c r="O10" s="7">
        <f t="shared" si="1"/>
        <v>0</v>
      </c>
      <c r="P10" s="7">
        <f t="shared" si="1"/>
        <v>0</v>
      </c>
      <c r="Q10" s="7">
        <f t="shared" si="1"/>
        <v>0</v>
      </c>
      <c r="R10" s="7">
        <f t="shared" si="1"/>
        <v>0</v>
      </c>
      <c r="S10" s="7">
        <f t="shared" si="1"/>
        <v>0</v>
      </c>
      <c r="T10" s="7">
        <f t="shared" si="1"/>
        <v>0</v>
      </c>
      <c r="U10" s="7">
        <f t="shared" si="1"/>
        <v>0</v>
      </c>
      <c r="V10" s="7">
        <f t="shared" si="1"/>
        <v>0</v>
      </c>
    </row>
    <row r="11" spans="4:22" x14ac:dyDescent="0.25">
      <c r="D11" s="7">
        <v>1</v>
      </c>
      <c r="E11" s="7">
        <v>4</v>
      </c>
      <c r="F11" s="7">
        <v>4</v>
      </c>
      <c r="G11" s="7">
        <v>1</v>
      </c>
      <c r="H11" s="7">
        <v>5</v>
      </c>
      <c r="K11" s="7">
        <f t="shared" si="2"/>
        <v>0</v>
      </c>
      <c r="L11" s="7">
        <f t="shared" si="1"/>
        <v>0</v>
      </c>
      <c r="M11" s="7">
        <f t="shared" si="1"/>
        <v>0</v>
      </c>
      <c r="N11" s="7">
        <f t="shared" si="1"/>
        <v>1</v>
      </c>
      <c r="O11" s="7">
        <f t="shared" si="1"/>
        <v>0</v>
      </c>
      <c r="P11" s="7">
        <f t="shared" si="1"/>
        <v>0</v>
      </c>
      <c r="Q11" s="7">
        <f t="shared" si="1"/>
        <v>0</v>
      </c>
      <c r="R11" s="7">
        <f t="shared" si="1"/>
        <v>0</v>
      </c>
      <c r="S11" s="7">
        <f t="shared" si="1"/>
        <v>0</v>
      </c>
      <c r="T11" s="7">
        <f t="shared" si="1"/>
        <v>0</v>
      </c>
      <c r="U11" s="7">
        <f t="shared" si="1"/>
        <v>0</v>
      </c>
      <c r="V11" s="7">
        <f t="shared" si="1"/>
        <v>0</v>
      </c>
    </row>
    <row r="12" spans="4:22" x14ac:dyDescent="0.25">
      <c r="D12" s="7">
        <v>1</v>
      </c>
      <c r="E12" s="7">
        <v>5</v>
      </c>
      <c r="F12" s="7">
        <v>5</v>
      </c>
      <c r="G12" s="7">
        <v>2</v>
      </c>
      <c r="H12" s="7">
        <v>4</v>
      </c>
      <c r="K12" s="7">
        <f t="shared" si="2"/>
        <v>0</v>
      </c>
      <c r="L12" s="7">
        <f t="shared" si="1"/>
        <v>0</v>
      </c>
      <c r="M12" s="7">
        <f t="shared" si="1"/>
        <v>0</v>
      </c>
      <c r="N12" s="7">
        <f t="shared" si="1"/>
        <v>0</v>
      </c>
      <c r="O12" s="7">
        <f t="shared" si="1"/>
        <v>1</v>
      </c>
      <c r="P12" s="7">
        <f t="shared" si="1"/>
        <v>0</v>
      </c>
      <c r="Q12" s="7">
        <f t="shared" si="1"/>
        <v>0</v>
      </c>
      <c r="R12" s="7">
        <f t="shared" si="1"/>
        <v>0</v>
      </c>
      <c r="S12" s="7">
        <f t="shared" si="1"/>
        <v>0</v>
      </c>
      <c r="T12" s="7">
        <f t="shared" si="1"/>
        <v>0</v>
      </c>
      <c r="U12" s="7">
        <f t="shared" si="1"/>
        <v>0</v>
      </c>
      <c r="V12" s="7">
        <f t="shared" si="1"/>
        <v>0</v>
      </c>
    </row>
    <row r="13" spans="4:22" x14ac:dyDescent="0.25">
      <c r="D13" s="7">
        <v>0</v>
      </c>
      <c r="E13" s="7">
        <v>5</v>
      </c>
      <c r="F13" s="7">
        <v>3</v>
      </c>
      <c r="G13" s="7">
        <v>2</v>
      </c>
      <c r="H13" s="7">
        <v>7</v>
      </c>
      <c r="K13" s="7">
        <f t="shared" si="2"/>
        <v>0</v>
      </c>
      <c r="L13" s="7">
        <f t="shared" si="1"/>
        <v>0</v>
      </c>
      <c r="M13" s="7">
        <f t="shared" si="1"/>
        <v>0</v>
      </c>
      <c r="N13" s="7">
        <f t="shared" si="1"/>
        <v>0</v>
      </c>
      <c r="O13" s="7">
        <f t="shared" si="1"/>
        <v>1</v>
      </c>
      <c r="P13" s="7">
        <f t="shared" si="1"/>
        <v>0</v>
      </c>
      <c r="Q13" s="7">
        <f t="shared" si="1"/>
        <v>0</v>
      </c>
      <c r="R13" s="7">
        <f t="shared" si="1"/>
        <v>0</v>
      </c>
      <c r="S13" s="7">
        <f t="shared" si="1"/>
        <v>0</v>
      </c>
      <c r="T13" s="7">
        <f t="shared" si="1"/>
        <v>0</v>
      </c>
      <c r="U13" s="7">
        <f t="shared" si="1"/>
        <v>0</v>
      </c>
      <c r="V13" s="7">
        <f t="shared" si="1"/>
        <v>0</v>
      </c>
    </row>
    <row r="14" spans="4:22" x14ac:dyDescent="0.25">
      <c r="D14" s="7">
        <v>1</v>
      </c>
      <c r="E14" s="7">
        <v>6</v>
      </c>
      <c r="F14" s="7">
        <v>1</v>
      </c>
      <c r="G14" s="7">
        <v>2</v>
      </c>
      <c r="H14" s="7">
        <v>7</v>
      </c>
      <c r="K14" s="7">
        <f t="shared" si="2"/>
        <v>0</v>
      </c>
      <c r="L14" s="7">
        <f t="shared" si="1"/>
        <v>0</v>
      </c>
      <c r="M14" s="7">
        <f t="shared" si="1"/>
        <v>0</v>
      </c>
      <c r="N14" s="7">
        <f t="shared" si="1"/>
        <v>0</v>
      </c>
      <c r="O14" s="7">
        <f t="shared" si="1"/>
        <v>0</v>
      </c>
      <c r="P14" s="7">
        <f t="shared" si="1"/>
        <v>1</v>
      </c>
      <c r="Q14" s="7">
        <f t="shared" si="1"/>
        <v>0</v>
      </c>
      <c r="R14" s="7">
        <f t="shared" si="1"/>
        <v>0</v>
      </c>
      <c r="S14" s="7">
        <f t="shared" si="1"/>
        <v>0</v>
      </c>
      <c r="T14" s="7">
        <f t="shared" si="1"/>
        <v>0</v>
      </c>
      <c r="U14" s="7">
        <f t="shared" si="1"/>
        <v>0</v>
      </c>
      <c r="V14" s="7">
        <f t="shared" si="1"/>
        <v>0</v>
      </c>
    </row>
    <row r="15" spans="4:22" x14ac:dyDescent="0.25">
      <c r="D15" s="7">
        <v>0</v>
      </c>
      <c r="E15" s="7">
        <v>6</v>
      </c>
      <c r="F15" s="7">
        <v>2</v>
      </c>
      <c r="G15" s="7">
        <v>2</v>
      </c>
      <c r="H15" s="7">
        <v>5</v>
      </c>
      <c r="K15" s="7">
        <f t="shared" si="2"/>
        <v>0</v>
      </c>
      <c r="L15" s="7">
        <f t="shared" si="1"/>
        <v>0</v>
      </c>
      <c r="M15" s="7">
        <f t="shared" si="1"/>
        <v>0</v>
      </c>
      <c r="N15" s="7">
        <f t="shared" si="1"/>
        <v>0</v>
      </c>
      <c r="O15" s="7">
        <f t="shared" si="1"/>
        <v>0</v>
      </c>
      <c r="P15" s="7">
        <f t="shared" si="1"/>
        <v>1</v>
      </c>
      <c r="Q15" s="7">
        <f t="shared" si="1"/>
        <v>0</v>
      </c>
      <c r="R15" s="7">
        <f t="shared" si="1"/>
        <v>0</v>
      </c>
      <c r="S15" s="7">
        <f t="shared" si="1"/>
        <v>0</v>
      </c>
      <c r="T15" s="7">
        <f t="shared" si="1"/>
        <v>0</v>
      </c>
      <c r="U15" s="7">
        <f t="shared" si="1"/>
        <v>0</v>
      </c>
      <c r="V15" s="7">
        <f t="shared" si="1"/>
        <v>0</v>
      </c>
    </row>
    <row r="16" spans="4:22" x14ac:dyDescent="0.25">
      <c r="D16" s="7">
        <v>1</v>
      </c>
      <c r="E16" s="7">
        <v>7</v>
      </c>
      <c r="F16" s="7">
        <v>3</v>
      </c>
      <c r="G16" s="7">
        <v>2</v>
      </c>
      <c r="H16" s="7">
        <v>10</v>
      </c>
      <c r="K16" s="7">
        <f t="shared" si="2"/>
        <v>0</v>
      </c>
      <c r="L16" s="7">
        <f t="shared" si="1"/>
        <v>0</v>
      </c>
      <c r="M16" s="7">
        <f t="shared" si="1"/>
        <v>0</v>
      </c>
      <c r="N16" s="7">
        <f t="shared" si="1"/>
        <v>0</v>
      </c>
      <c r="O16" s="7">
        <f t="shared" si="1"/>
        <v>0</v>
      </c>
      <c r="P16" s="7">
        <f t="shared" si="1"/>
        <v>0</v>
      </c>
      <c r="Q16" s="7">
        <f t="shared" si="1"/>
        <v>1</v>
      </c>
      <c r="R16" s="7">
        <f t="shared" si="1"/>
        <v>0</v>
      </c>
      <c r="S16" s="7">
        <f t="shared" si="1"/>
        <v>0</v>
      </c>
      <c r="T16" s="7">
        <f t="shared" si="1"/>
        <v>0</v>
      </c>
      <c r="U16" s="7">
        <f t="shared" si="1"/>
        <v>0</v>
      </c>
      <c r="V16" s="7">
        <f t="shared" si="1"/>
        <v>0</v>
      </c>
    </row>
    <row r="17" spans="4:22" x14ac:dyDescent="0.25">
      <c r="D17" s="7">
        <v>0</v>
      </c>
      <c r="E17" s="7">
        <v>7</v>
      </c>
      <c r="F17" s="7">
        <v>3</v>
      </c>
      <c r="G17" s="7">
        <v>2</v>
      </c>
      <c r="H17" s="7">
        <v>7</v>
      </c>
      <c r="K17" s="7">
        <f t="shared" si="2"/>
        <v>0</v>
      </c>
      <c r="L17" s="7">
        <f t="shared" si="1"/>
        <v>0</v>
      </c>
      <c r="M17" s="7">
        <f t="shared" si="1"/>
        <v>0</v>
      </c>
      <c r="N17" s="7">
        <f t="shared" si="1"/>
        <v>0</v>
      </c>
      <c r="O17" s="7">
        <f t="shared" si="1"/>
        <v>0</v>
      </c>
      <c r="P17" s="7">
        <f t="shared" si="1"/>
        <v>0</v>
      </c>
      <c r="Q17" s="7">
        <f t="shared" si="1"/>
        <v>1</v>
      </c>
      <c r="R17" s="7">
        <f t="shared" si="1"/>
        <v>0</v>
      </c>
      <c r="S17" s="7">
        <f t="shared" si="1"/>
        <v>0</v>
      </c>
      <c r="T17" s="7">
        <f t="shared" si="1"/>
        <v>0</v>
      </c>
      <c r="U17" s="7">
        <f t="shared" si="1"/>
        <v>0</v>
      </c>
      <c r="V17" s="7">
        <f t="shared" si="1"/>
        <v>0</v>
      </c>
    </row>
    <row r="18" spans="4:22" x14ac:dyDescent="0.25">
      <c r="D18" s="7">
        <v>0</v>
      </c>
      <c r="E18" s="7">
        <v>8</v>
      </c>
      <c r="F18" s="7">
        <v>2</v>
      </c>
      <c r="G18" s="7">
        <v>2</v>
      </c>
      <c r="H18" s="7">
        <v>3</v>
      </c>
      <c r="K18" s="7">
        <f t="shared" si="2"/>
        <v>0</v>
      </c>
      <c r="L18" s="7">
        <f t="shared" si="1"/>
        <v>0</v>
      </c>
      <c r="M18" s="7">
        <f t="shared" si="1"/>
        <v>0</v>
      </c>
      <c r="N18" s="7">
        <f t="shared" si="1"/>
        <v>0</v>
      </c>
      <c r="O18" s="7">
        <f t="shared" si="1"/>
        <v>0</v>
      </c>
      <c r="P18" s="7">
        <f t="shared" si="1"/>
        <v>0</v>
      </c>
      <c r="Q18" s="7">
        <f t="shared" si="1"/>
        <v>0</v>
      </c>
      <c r="R18" s="7">
        <f t="shared" si="1"/>
        <v>1</v>
      </c>
      <c r="S18" s="7">
        <f t="shared" si="1"/>
        <v>0</v>
      </c>
      <c r="T18" s="7">
        <f t="shared" si="1"/>
        <v>0</v>
      </c>
      <c r="U18" s="7">
        <f t="shared" si="1"/>
        <v>0</v>
      </c>
      <c r="V18" s="7">
        <f t="shared" si="1"/>
        <v>0</v>
      </c>
    </row>
    <row r="19" spans="4:22" x14ac:dyDescent="0.25">
      <c r="D19" s="7">
        <v>1</v>
      </c>
      <c r="E19" s="7">
        <v>8</v>
      </c>
      <c r="F19" s="7">
        <v>4</v>
      </c>
      <c r="G19" s="7">
        <v>2</v>
      </c>
      <c r="H19" s="7">
        <v>10</v>
      </c>
      <c r="K19" s="7">
        <f t="shared" si="2"/>
        <v>0</v>
      </c>
      <c r="L19" s="7">
        <f t="shared" si="1"/>
        <v>0</v>
      </c>
      <c r="M19" s="7">
        <f t="shared" si="1"/>
        <v>0</v>
      </c>
      <c r="N19" s="7">
        <f t="shared" si="1"/>
        <v>0</v>
      </c>
      <c r="O19" s="7">
        <f t="shared" si="1"/>
        <v>0</v>
      </c>
      <c r="P19" s="7">
        <f t="shared" si="1"/>
        <v>0</v>
      </c>
      <c r="Q19" s="7">
        <f t="shared" si="1"/>
        <v>0</v>
      </c>
      <c r="R19" s="7">
        <f t="shared" si="1"/>
        <v>1</v>
      </c>
      <c r="S19" s="7">
        <f t="shared" si="1"/>
        <v>0</v>
      </c>
      <c r="T19" s="7">
        <f t="shared" si="1"/>
        <v>0</v>
      </c>
      <c r="U19" s="7">
        <f t="shared" si="1"/>
        <v>0</v>
      </c>
      <c r="V19" s="7">
        <f t="shared" si="1"/>
        <v>0</v>
      </c>
    </row>
    <row r="20" spans="4:22" x14ac:dyDescent="0.25">
      <c r="D20" s="7">
        <v>0</v>
      </c>
      <c r="E20" s="7">
        <v>9</v>
      </c>
      <c r="F20" s="7">
        <v>5</v>
      </c>
      <c r="G20" s="7">
        <v>1</v>
      </c>
      <c r="H20" s="7">
        <v>5</v>
      </c>
      <c r="K20" s="7">
        <f t="shared" si="2"/>
        <v>0</v>
      </c>
      <c r="L20" s="7">
        <f t="shared" si="2"/>
        <v>0</v>
      </c>
      <c r="M20" s="7">
        <f t="shared" si="2"/>
        <v>0</v>
      </c>
      <c r="N20" s="7">
        <f t="shared" si="2"/>
        <v>0</v>
      </c>
      <c r="O20" s="7">
        <f t="shared" si="2"/>
        <v>0</v>
      </c>
      <c r="P20" s="7">
        <f t="shared" si="2"/>
        <v>0</v>
      </c>
      <c r="Q20" s="7">
        <f t="shared" si="2"/>
        <v>0</v>
      </c>
      <c r="R20" s="7">
        <f t="shared" si="2"/>
        <v>0</v>
      </c>
      <c r="S20" s="7">
        <f t="shared" si="2"/>
        <v>1</v>
      </c>
      <c r="T20" s="7">
        <f t="shared" si="2"/>
        <v>0</v>
      </c>
      <c r="U20" s="7">
        <f t="shared" si="2"/>
        <v>0</v>
      </c>
      <c r="V20" s="7">
        <f t="shared" si="2"/>
        <v>0</v>
      </c>
    </row>
    <row r="21" spans="4:22" x14ac:dyDescent="0.25">
      <c r="D21" s="7">
        <v>0.99999999999333866</v>
      </c>
      <c r="E21" s="7">
        <v>9</v>
      </c>
      <c r="F21" s="7">
        <v>5</v>
      </c>
      <c r="G21" s="7">
        <v>1</v>
      </c>
      <c r="H21" s="7">
        <v>9</v>
      </c>
      <c r="K21" s="7">
        <f t="shared" ref="K21:V27" si="3">IF($E21=K$3,1,0)</f>
        <v>0</v>
      </c>
      <c r="L21" s="7">
        <f t="shared" si="3"/>
        <v>0</v>
      </c>
      <c r="M21" s="7">
        <f t="shared" si="3"/>
        <v>0</v>
      </c>
      <c r="N21" s="7">
        <f t="shared" si="3"/>
        <v>0</v>
      </c>
      <c r="O21" s="7">
        <f t="shared" si="3"/>
        <v>0</v>
      </c>
      <c r="P21" s="7">
        <f t="shared" si="3"/>
        <v>0</v>
      </c>
      <c r="Q21" s="7">
        <f t="shared" si="3"/>
        <v>0</v>
      </c>
      <c r="R21" s="7">
        <f t="shared" si="3"/>
        <v>0</v>
      </c>
      <c r="S21" s="7">
        <f t="shared" si="3"/>
        <v>1</v>
      </c>
      <c r="T21" s="7">
        <f t="shared" si="3"/>
        <v>0</v>
      </c>
      <c r="U21" s="7">
        <f t="shared" si="3"/>
        <v>0</v>
      </c>
      <c r="V21" s="7">
        <f t="shared" si="3"/>
        <v>0</v>
      </c>
    </row>
    <row r="22" spans="4:22" x14ac:dyDescent="0.25">
      <c r="D22" s="7">
        <v>0</v>
      </c>
      <c r="E22" s="7">
        <v>10</v>
      </c>
      <c r="F22" s="7">
        <v>4</v>
      </c>
      <c r="G22" s="7">
        <v>2</v>
      </c>
      <c r="H22" s="7">
        <v>5</v>
      </c>
      <c r="K22" s="7">
        <f t="shared" si="3"/>
        <v>0</v>
      </c>
      <c r="L22" s="7">
        <f t="shared" si="3"/>
        <v>0</v>
      </c>
      <c r="M22" s="7">
        <f t="shared" si="3"/>
        <v>0</v>
      </c>
      <c r="N22" s="7">
        <f t="shared" si="3"/>
        <v>0</v>
      </c>
      <c r="O22" s="7">
        <f t="shared" si="3"/>
        <v>0</v>
      </c>
      <c r="P22" s="7">
        <f t="shared" si="3"/>
        <v>0</v>
      </c>
      <c r="Q22" s="7">
        <f t="shared" si="3"/>
        <v>0</v>
      </c>
      <c r="R22" s="7">
        <f t="shared" si="3"/>
        <v>0</v>
      </c>
      <c r="S22" s="7">
        <f t="shared" si="3"/>
        <v>0</v>
      </c>
      <c r="T22" s="7">
        <f t="shared" si="3"/>
        <v>1</v>
      </c>
      <c r="U22" s="7">
        <f t="shared" si="3"/>
        <v>0</v>
      </c>
      <c r="V22" s="7">
        <f t="shared" si="3"/>
        <v>0</v>
      </c>
    </row>
    <row r="23" spans="4:22" x14ac:dyDescent="0.25">
      <c r="D23" s="7">
        <v>1</v>
      </c>
      <c r="E23" s="7">
        <v>10</v>
      </c>
      <c r="F23" s="7">
        <v>3</v>
      </c>
      <c r="G23" s="7">
        <v>1</v>
      </c>
      <c r="H23" s="7">
        <v>8</v>
      </c>
      <c r="K23" s="7">
        <f t="shared" si="3"/>
        <v>0</v>
      </c>
      <c r="L23" s="7">
        <f t="shared" si="3"/>
        <v>0</v>
      </c>
      <c r="M23" s="7">
        <f t="shared" si="3"/>
        <v>0</v>
      </c>
      <c r="N23" s="7">
        <f t="shared" si="3"/>
        <v>0</v>
      </c>
      <c r="O23" s="7">
        <f t="shared" si="3"/>
        <v>0</v>
      </c>
      <c r="P23" s="7">
        <f t="shared" si="3"/>
        <v>0</v>
      </c>
      <c r="Q23" s="7">
        <f t="shared" si="3"/>
        <v>0</v>
      </c>
      <c r="R23" s="7">
        <f t="shared" si="3"/>
        <v>0</v>
      </c>
      <c r="S23" s="7">
        <f t="shared" si="3"/>
        <v>0</v>
      </c>
      <c r="T23" s="7">
        <f t="shared" si="3"/>
        <v>1</v>
      </c>
      <c r="U23" s="7">
        <f t="shared" si="3"/>
        <v>0</v>
      </c>
      <c r="V23" s="7">
        <f t="shared" si="3"/>
        <v>0</v>
      </c>
    </row>
    <row r="24" spans="4:22" x14ac:dyDescent="0.25">
      <c r="D24" s="7">
        <v>0</v>
      </c>
      <c r="E24" s="7">
        <v>11</v>
      </c>
      <c r="F24" s="7">
        <v>1</v>
      </c>
      <c r="G24" s="7">
        <v>2</v>
      </c>
      <c r="H24" s="7">
        <v>6</v>
      </c>
      <c r="K24" s="7">
        <f t="shared" si="3"/>
        <v>0</v>
      </c>
      <c r="L24" s="7">
        <f t="shared" si="3"/>
        <v>0</v>
      </c>
      <c r="M24" s="7">
        <f t="shared" si="3"/>
        <v>0</v>
      </c>
      <c r="N24" s="7">
        <f t="shared" si="3"/>
        <v>0</v>
      </c>
      <c r="O24" s="7">
        <f t="shared" si="3"/>
        <v>0</v>
      </c>
      <c r="P24" s="7">
        <f t="shared" si="3"/>
        <v>0</v>
      </c>
      <c r="Q24" s="7">
        <f t="shared" si="3"/>
        <v>0</v>
      </c>
      <c r="R24" s="7">
        <f t="shared" si="3"/>
        <v>0</v>
      </c>
      <c r="S24" s="7">
        <f t="shared" si="3"/>
        <v>0</v>
      </c>
      <c r="T24" s="7">
        <f t="shared" si="3"/>
        <v>0</v>
      </c>
      <c r="U24" s="7">
        <f t="shared" si="3"/>
        <v>1</v>
      </c>
      <c r="V24" s="7">
        <f t="shared" si="3"/>
        <v>0</v>
      </c>
    </row>
    <row r="25" spans="4:22" x14ac:dyDescent="0.25">
      <c r="D25" s="7">
        <v>0</v>
      </c>
      <c r="E25" s="7">
        <v>11</v>
      </c>
      <c r="F25" s="7">
        <v>4</v>
      </c>
      <c r="G25" s="7">
        <v>2</v>
      </c>
      <c r="H25" s="7">
        <v>6</v>
      </c>
      <c r="K25" s="7">
        <f t="shared" si="3"/>
        <v>0</v>
      </c>
      <c r="L25" s="7">
        <f t="shared" si="3"/>
        <v>0</v>
      </c>
      <c r="M25" s="7">
        <f t="shared" si="3"/>
        <v>0</v>
      </c>
      <c r="N25" s="7">
        <f t="shared" si="3"/>
        <v>0</v>
      </c>
      <c r="O25" s="7">
        <f t="shared" si="3"/>
        <v>0</v>
      </c>
      <c r="P25" s="7">
        <f t="shared" si="3"/>
        <v>0</v>
      </c>
      <c r="Q25" s="7">
        <f t="shared" si="3"/>
        <v>0</v>
      </c>
      <c r="R25" s="7">
        <f t="shared" si="3"/>
        <v>0</v>
      </c>
      <c r="S25" s="7">
        <f t="shared" si="3"/>
        <v>0</v>
      </c>
      <c r="T25" s="7">
        <f t="shared" si="3"/>
        <v>0</v>
      </c>
      <c r="U25" s="7">
        <f t="shared" si="3"/>
        <v>1</v>
      </c>
      <c r="V25" s="7">
        <f t="shared" si="3"/>
        <v>0</v>
      </c>
    </row>
    <row r="26" spans="4:22" x14ac:dyDescent="0.25">
      <c r="D26" s="7">
        <v>0.99999999999355893</v>
      </c>
      <c r="E26" s="7">
        <v>12</v>
      </c>
      <c r="F26" s="7">
        <v>2</v>
      </c>
      <c r="G26" s="7">
        <v>1</v>
      </c>
      <c r="H26" s="7">
        <v>7</v>
      </c>
      <c r="K26" s="7">
        <f t="shared" si="3"/>
        <v>0</v>
      </c>
      <c r="L26" s="7">
        <f t="shared" si="3"/>
        <v>0</v>
      </c>
      <c r="M26" s="7">
        <f t="shared" si="3"/>
        <v>0</v>
      </c>
      <c r="N26" s="7">
        <f t="shared" si="3"/>
        <v>0</v>
      </c>
      <c r="O26" s="7">
        <f t="shared" si="3"/>
        <v>0</v>
      </c>
      <c r="P26" s="7">
        <f t="shared" si="3"/>
        <v>0</v>
      </c>
      <c r="Q26" s="7">
        <f t="shared" si="3"/>
        <v>0</v>
      </c>
      <c r="R26" s="7">
        <f t="shared" si="3"/>
        <v>0</v>
      </c>
      <c r="S26" s="7">
        <f t="shared" si="3"/>
        <v>0</v>
      </c>
      <c r="T26" s="7">
        <f t="shared" si="3"/>
        <v>0</v>
      </c>
      <c r="U26" s="7">
        <f t="shared" si="3"/>
        <v>0</v>
      </c>
      <c r="V26" s="7">
        <f t="shared" si="3"/>
        <v>1</v>
      </c>
    </row>
    <row r="27" spans="4:22" x14ac:dyDescent="0.25">
      <c r="D27" s="7">
        <v>0</v>
      </c>
      <c r="E27" s="7">
        <v>12</v>
      </c>
      <c r="F27" s="7">
        <v>3</v>
      </c>
      <c r="G27" s="7">
        <v>2</v>
      </c>
      <c r="H27" s="7">
        <v>4</v>
      </c>
      <c r="K27" s="7">
        <f t="shared" si="3"/>
        <v>0</v>
      </c>
      <c r="L27" s="7">
        <f t="shared" si="3"/>
        <v>0</v>
      </c>
      <c r="M27" s="7">
        <f t="shared" si="3"/>
        <v>0</v>
      </c>
      <c r="N27" s="7">
        <f t="shared" si="3"/>
        <v>0</v>
      </c>
      <c r="O27" s="7">
        <f t="shared" si="3"/>
        <v>0</v>
      </c>
      <c r="P27" s="7">
        <f t="shared" si="3"/>
        <v>0</v>
      </c>
      <c r="Q27" s="7">
        <f t="shared" si="3"/>
        <v>0</v>
      </c>
      <c r="R27" s="7">
        <f t="shared" si="3"/>
        <v>0</v>
      </c>
      <c r="S27" s="7">
        <f t="shared" si="3"/>
        <v>0</v>
      </c>
      <c r="T27" s="7">
        <f t="shared" si="3"/>
        <v>0</v>
      </c>
      <c r="U27" s="7">
        <f t="shared" si="3"/>
        <v>0</v>
      </c>
      <c r="V27" s="7">
        <f t="shared" si="3"/>
        <v>1</v>
      </c>
    </row>
    <row r="29" spans="4:22" x14ac:dyDescent="0.25">
      <c r="K29" s="10" t="s">
        <v>49</v>
      </c>
      <c r="L29" s="7">
        <f t="shared" ref="L29:U29" si="4">SUMPRODUCT(selection,L32:L55)</f>
        <v>1.2434531182492492E-10</v>
      </c>
      <c r="M29" s="7">
        <f t="shared" si="4"/>
        <v>0.99999999999355893</v>
      </c>
      <c r="N29" s="7">
        <f t="shared" si="4"/>
        <v>1</v>
      </c>
      <c r="O29" s="7">
        <f t="shared" si="4"/>
        <v>1</v>
      </c>
      <c r="P29" s="7">
        <f t="shared" si="4"/>
        <v>0.99999999999333866</v>
      </c>
      <c r="Q29" s="7">
        <f t="shared" si="4"/>
        <v>1</v>
      </c>
      <c r="R29" s="7">
        <f t="shared" si="4"/>
        <v>0</v>
      </c>
      <c r="S29" s="7">
        <f t="shared" si="4"/>
        <v>1</v>
      </c>
      <c r="T29" s="7">
        <f t="shared" si="4"/>
        <v>1</v>
      </c>
      <c r="U29" s="7">
        <f t="shared" si="4"/>
        <v>1</v>
      </c>
    </row>
    <row r="30" spans="4:22" x14ac:dyDescent="0.25">
      <c r="K30" s="10" t="s">
        <v>50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2</v>
      </c>
      <c r="R30" s="7">
        <v>2</v>
      </c>
      <c r="S30" s="7">
        <v>2</v>
      </c>
      <c r="T30" s="7">
        <v>2</v>
      </c>
      <c r="U30" s="7">
        <v>2</v>
      </c>
    </row>
    <row r="31" spans="4:22" x14ac:dyDescent="0.25">
      <c r="F31" s="7" t="s">
        <v>51</v>
      </c>
      <c r="K31" s="10" t="s">
        <v>52</v>
      </c>
      <c r="L31" s="7">
        <v>1</v>
      </c>
      <c r="M31" s="7">
        <v>2</v>
      </c>
      <c r="N31" s="7">
        <v>3</v>
      </c>
      <c r="O31" s="7">
        <v>4</v>
      </c>
      <c r="P31" s="7">
        <v>5</v>
      </c>
      <c r="Q31" s="7">
        <v>1</v>
      </c>
      <c r="R31" s="7">
        <v>2</v>
      </c>
      <c r="S31" s="7">
        <v>3</v>
      </c>
      <c r="T31" s="7">
        <v>4</v>
      </c>
      <c r="U31" s="7">
        <v>5</v>
      </c>
    </row>
    <row r="32" spans="4:22" x14ac:dyDescent="0.25">
      <c r="F32" s="8">
        <f>SUMPRODUCT(H4:H27,selection)</f>
        <v>60.000000000267988</v>
      </c>
      <c r="L32" s="7">
        <f>IF(AND($F4=L$31,$G4=L$30),1,0)</f>
        <v>0</v>
      </c>
      <c r="M32" s="7">
        <f t="shared" ref="M32:U32" si="5">IF(AND($F4=M$31,$G4=M$30),1,0)</f>
        <v>0</v>
      </c>
      <c r="N32" s="7">
        <f t="shared" si="5"/>
        <v>0</v>
      </c>
      <c r="O32" s="7">
        <f t="shared" si="5"/>
        <v>0</v>
      </c>
      <c r="P32" s="7">
        <f t="shared" si="5"/>
        <v>1</v>
      </c>
      <c r="Q32" s="7">
        <f t="shared" si="5"/>
        <v>0</v>
      </c>
      <c r="R32" s="7">
        <f t="shared" si="5"/>
        <v>0</v>
      </c>
      <c r="S32" s="7">
        <f t="shared" si="5"/>
        <v>0</v>
      </c>
      <c r="T32" s="7">
        <f t="shared" si="5"/>
        <v>0</v>
      </c>
      <c r="U32" s="7">
        <f t="shared" si="5"/>
        <v>0</v>
      </c>
    </row>
    <row r="33" spans="6:21" x14ac:dyDescent="0.25">
      <c r="F33" s="7" t="s">
        <v>53</v>
      </c>
      <c r="L33" s="7">
        <f t="shared" ref="L33:U48" si="6">IF(AND($F5=L$31,$G5=L$30),1,0)</f>
        <v>0</v>
      </c>
      <c r="M33" s="7">
        <f t="shared" si="6"/>
        <v>0</v>
      </c>
      <c r="N33" s="7">
        <f t="shared" si="6"/>
        <v>0</v>
      </c>
      <c r="O33" s="7">
        <f t="shared" si="6"/>
        <v>0</v>
      </c>
      <c r="P33" s="7">
        <f t="shared" si="6"/>
        <v>1</v>
      </c>
      <c r="Q33" s="7">
        <f t="shared" si="6"/>
        <v>0</v>
      </c>
      <c r="R33" s="7">
        <f t="shared" si="6"/>
        <v>0</v>
      </c>
      <c r="S33" s="7">
        <f t="shared" si="6"/>
        <v>0</v>
      </c>
      <c r="T33" s="7">
        <f t="shared" si="6"/>
        <v>0</v>
      </c>
      <c r="U33" s="7">
        <f t="shared" si="6"/>
        <v>0</v>
      </c>
    </row>
    <row r="34" spans="6:21" x14ac:dyDescent="0.25">
      <c r="F34" s="7" t="s">
        <v>54</v>
      </c>
      <c r="L34" s="7">
        <f t="shared" si="6"/>
        <v>0</v>
      </c>
      <c r="M34" s="7">
        <f t="shared" si="6"/>
        <v>1</v>
      </c>
      <c r="N34" s="7">
        <f t="shared" si="6"/>
        <v>0</v>
      </c>
      <c r="O34" s="7">
        <f t="shared" si="6"/>
        <v>0</v>
      </c>
      <c r="P34" s="7">
        <f t="shared" si="6"/>
        <v>0</v>
      </c>
      <c r="Q34" s="7">
        <f t="shared" si="6"/>
        <v>0</v>
      </c>
      <c r="R34" s="7">
        <f t="shared" si="6"/>
        <v>0</v>
      </c>
      <c r="S34" s="7">
        <f t="shared" si="6"/>
        <v>0</v>
      </c>
      <c r="T34" s="7">
        <f t="shared" si="6"/>
        <v>0</v>
      </c>
      <c r="U34" s="7">
        <f t="shared" si="6"/>
        <v>0</v>
      </c>
    </row>
    <row r="35" spans="6:21" x14ac:dyDescent="0.25">
      <c r="F35" s="7" t="s">
        <v>55</v>
      </c>
      <c r="L35" s="7">
        <f t="shared" si="6"/>
        <v>0</v>
      </c>
      <c r="M35" s="7">
        <f t="shared" si="6"/>
        <v>1</v>
      </c>
      <c r="N35" s="7">
        <f t="shared" si="6"/>
        <v>0</v>
      </c>
      <c r="O35" s="7">
        <f t="shared" si="6"/>
        <v>0</v>
      </c>
      <c r="P35" s="7">
        <f t="shared" si="6"/>
        <v>0</v>
      </c>
      <c r="Q35" s="7">
        <f t="shared" si="6"/>
        <v>0</v>
      </c>
      <c r="R35" s="7">
        <f t="shared" si="6"/>
        <v>0</v>
      </c>
      <c r="S35" s="7">
        <f t="shared" si="6"/>
        <v>0</v>
      </c>
      <c r="T35" s="7">
        <f t="shared" si="6"/>
        <v>0</v>
      </c>
      <c r="U35" s="7">
        <f t="shared" si="6"/>
        <v>0</v>
      </c>
    </row>
    <row r="36" spans="6:21" x14ac:dyDescent="0.25">
      <c r="L36" s="7">
        <f t="shared" si="6"/>
        <v>1</v>
      </c>
      <c r="M36" s="7">
        <f t="shared" si="6"/>
        <v>0</v>
      </c>
      <c r="N36" s="7">
        <f t="shared" si="6"/>
        <v>0</v>
      </c>
      <c r="O36" s="7">
        <f t="shared" si="6"/>
        <v>0</v>
      </c>
      <c r="P36" s="7">
        <f t="shared" si="6"/>
        <v>0</v>
      </c>
      <c r="Q36" s="7">
        <f t="shared" si="6"/>
        <v>0</v>
      </c>
      <c r="R36" s="7">
        <f t="shared" si="6"/>
        <v>0</v>
      </c>
      <c r="S36" s="7">
        <f t="shared" si="6"/>
        <v>0</v>
      </c>
      <c r="T36" s="7">
        <f t="shared" si="6"/>
        <v>0</v>
      </c>
      <c r="U36" s="7">
        <f t="shared" si="6"/>
        <v>0</v>
      </c>
    </row>
    <row r="37" spans="6:21" x14ac:dyDescent="0.25">
      <c r="F37" s="7" t="s">
        <v>56</v>
      </c>
      <c r="G37" s="7">
        <f>SUM(L29:P29)</f>
        <v>4.0000000001112426</v>
      </c>
      <c r="L37" s="7">
        <f t="shared" si="6"/>
        <v>0</v>
      </c>
      <c r="M37" s="7">
        <f t="shared" si="6"/>
        <v>0</v>
      </c>
      <c r="N37" s="7">
        <f t="shared" si="6"/>
        <v>0</v>
      </c>
      <c r="O37" s="7">
        <f t="shared" si="6"/>
        <v>0</v>
      </c>
      <c r="P37" s="7">
        <f t="shared" si="6"/>
        <v>1</v>
      </c>
      <c r="Q37" s="7">
        <f t="shared" si="6"/>
        <v>0</v>
      </c>
      <c r="R37" s="7">
        <f t="shared" si="6"/>
        <v>0</v>
      </c>
      <c r="S37" s="7">
        <f t="shared" si="6"/>
        <v>0</v>
      </c>
      <c r="T37" s="7">
        <f t="shared" si="6"/>
        <v>0</v>
      </c>
      <c r="U37" s="7">
        <f t="shared" si="6"/>
        <v>0</v>
      </c>
    </row>
    <row r="38" spans="6:21" x14ac:dyDescent="0.25">
      <c r="F38" s="7" t="s">
        <v>57</v>
      </c>
      <c r="G38" s="7">
        <f>SUM(Q29:U29)</f>
        <v>4</v>
      </c>
      <c r="L38" s="7">
        <f t="shared" si="6"/>
        <v>0</v>
      </c>
      <c r="M38" s="7">
        <f t="shared" si="6"/>
        <v>0</v>
      </c>
      <c r="N38" s="7">
        <f t="shared" si="6"/>
        <v>0</v>
      </c>
      <c r="O38" s="7">
        <f t="shared" si="6"/>
        <v>0</v>
      </c>
      <c r="P38" s="7">
        <f t="shared" si="6"/>
        <v>0</v>
      </c>
      <c r="Q38" s="7">
        <f t="shared" si="6"/>
        <v>0</v>
      </c>
      <c r="R38" s="7">
        <f t="shared" si="6"/>
        <v>0</v>
      </c>
      <c r="S38" s="7">
        <f t="shared" si="6"/>
        <v>1</v>
      </c>
      <c r="T38" s="7">
        <f t="shared" si="6"/>
        <v>0</v>
      </c>
      <c r="U38" s="7">
        <f t="shared" si="6"/>
        <v>0</v>
      </c>
    </row>
    <row r="39" spans="6:21" x14ac:dyDescent="0.25">
      <c r="L39" s="7">
        <f t="shared" si="6"/>
        <v>0</v>
      </c>
      <c r="M39" s="7">
        <f t="shared" si="6"/>
        <v>0</v>
      </c>
      <c r="N39" s="7">
        <f t="shared" si="6"/>
        <v>0</v>
      </c>
      <c r="O39" s="7">
        <f t="shared" si="6"/>
        <v>1</v>
      </c>
      <c r="P39" s="7">
        <f t="shared" si="6"/>
        <v>0</v>
      </c>
      <c r="Q39" s="7">
        <f t="shared" si="6"/>
        <v>0</v>
      </c>
      <c r="R39" s="7">
        <f t="shared" si="6"/>
        <v>0</v>
      </c>
      <c r="S39" s="7">
        <f t="shared" si="6"/>
        <v>0</v>
      </c>
      <c r="T39" s="7">
        <f t="shared" si="6"/>
        <v>0</v>
      </c>
      <c r="U39" s="7">
        <f t="shared" si="6"/>
        <v>0</v>
      </c>
    </row>
    <row r="40" spans="6:21" x14ac:dyDescent="0.25">
      <c r="L40" s="7">
        <f t="shared" si="6"/>
        <v>0</v>
      </c>
      <c r="M40" s="7">
        <f t="shared" si="6"/>
        <v>0</v>
      </c>
      <c r="N40" s="7">
        <f t="shared" si="6"/>
        <v>0</v>
      </c>
      <c r="O40" s="7">
        <f t="shared" si="6"/>
        <v>0</v>
      </c>
      <c r="P40" s="7">
        <f t="shared" si="6"/>
        <v>0</v>
      </c>
      <c r="Q40" s="7">
        <f t="shared" si="6"/>
        <v>0</v>
      </c>
      <c r="R40" s="7">
        <f t="shared" si="6"/>
        <v>0</v>
      </c>
      <c r="S40" s="7">
        <f t="shared" si="6"/>
        <v>0</v>
      </c>
      <c r="T40" s="7">
        <f t="shared" si="6"/>
        <v>0</v>
      </c>
      <c r="U40" s="7">
        <f t="shared" si="6"/>
        <v>1</v>
      </c>
    </row>
    <row r="41" spans="6:21" x14ac:dyDescent="0.25">
      <c r="L41" s="7">
        <f t="shared" si="6"/>
        <v>0</v>
      </c>
      <c r="M41" s="7">
        <f t="shared" si="6"/>
        <v>0</v>
      </c>
      <c r="N41" s="7">
        <f t="shared" si="6"/>
        <v>0</v>
      </c>
      <c r="O41" s="7">
        <f t="shared" si="6"/>
        <v>0</v>
      </c>
      <c r="P41" s="7">
        <f t="shared" si="6"/>
        <v>0</v>
      </c>
      <c r="Q41" s="7">
        <f t="shared" si="6"/>
        <v>0</v>
      </c>
      <c r="R41" s="7">
        <f t="shared" si="6"/>
        <v>0</v>
      </c>
      <c r="S41" s="7">
        <f t="shared" si="6"/>
        <v>1</v>
      </c>
      <c r="T41" s="7">
        <f t="shared" si="6"/>
        <v>0</v>
      </c>
      <c r="U41" s="7">
        <f t="shared" si="6"/>
        <v>0</v>
      </c>
    </row>
    <row r="42" spans="6:21" x14ac:dyDescent="0.25">
      <c r="L42" s="7">
        <f t="shared" si="6"/>
        <v>0</v>
      </c>
      <c r="M42" s="7">
        <f t="shared" si="6"/>
        <v>0</v>
      </c>
      <c r="N42" s="7">
        <f t="shared" si="6"/>
        <v>0</v>
      </c>
      <c r="O42" s="7">
        <f t="shared" si="6"/>
        <v>0</v>
      </c>
      <c r="P42" s="7">
        <f t="shared" si="6"/>
        <v>0</v>
      </c>
      <c r="Q42" s="7">
        <f t="shared" si="6"/>
        <v>1</v>
      </c>
      <c r="R42" s="7">
        <f t="shared" si="6"/>
        <v>0</v>
      </c>
      <c r="S42" s="7">
        <f t="shared" si="6"/>
        <v>0</v>
      </c>
      <c r="T42" s="7">
        <f t="shared" si="6"/>
        <v>0</v>
      </c>
      <c r="U42" s="7">
        <f t="shared" si="6"/>
        <v>0</v>
      </c>
    </row>
    <row r="43" spans="6:21" x14ac:dyDescent="0.25">
      <c r="L43" s="7">
        <f t="shared" si="6"/>
        <v>0</v>
      </c>
      <c r="M43" s="7">
        <f t="shared" si="6"/>
        <v>0</v>
      </c>
      <c r="N43" s="7">
        <f t="shared" si="6"/>
        <v>0</v>
      </c>
      <c r="O43" s="7">
        <f t="shared" si="6"/>
        <v>0</v>
      </c>
      <c r="P43" s="7">
        <f t="shared" si="6"/>
        <v>0</v>
      </c>
      <c r="Q43" s="7">
        <f t="shared" si="6"/>
        <v>0</v>
      </c>
      <c r="R43" s="7">
        <f t="shared" si="6"/>
        <v>1</v>
      </c>
      <c r="S43" s="7">
        <f t="shared" si="6"/>
        <v>0</v>
      </c>
      <c r="T43" s="7">
        <f t="shared" si="6"/>
        <v>0</v>
      </c>
      <c r="U43" s="7">
        <f t="shared" si="6"/>
        <v>0</v>
      </c>
    </row>
    <row r="44" spans="6:21" x14ac:dyDescent="0.25">
      <c r="L44" s="7">
        <f t="shared" si="6"/>
        <v>0</v>
      </c>
      <c r="M44" s="7">
        <f t="shared" si="6"/>
        <v>0</v>
      </c>
      <c r="N44" s="7">
        <f t="shared" si="6"/>
        <v>0</v>
      </c>
      <c r="O44" s="7">
        <f t="shared" si="6"/>
        <v>0</v>
      </c>
      <c r="P44" s="7">
        <f t="shared" si="6"/>
        <v>0</v>
      </c>
      <c r="Q44" s="7">
        <f t="shared" si="6"/>
        <v>0</v>
      </c>
      <c r="R44" s="7">
        <f t="shared" si="6"/>
        <v>0</v>
      </c>
      <c r="S44" s="7">
        <f t="shared" si="6"/>
        <v>1</v>
      </c>
      <c r="T44" s="7">
        <f t="shared" si="6"/>
        <v>0</v>
      </c>
      <c r="U44" s="7">
        <f t="shared" si="6"/>
        <v>0</v>
      </c>
    </row>
    <row r="45" spans="6:21" x14ac:dyDescent="0.25">
      <c r="L45" s="7">
        <f t="shared" si="6"/>
        <v>0</v>
      </c>
      <c r="M45" s="7">
        <f t="shared" si="6"/>
        <v>0</v>
      </c>
      <c r="N45" s="7">
        <f t="shared" si="6"/>
        <v>0</v>
      </c>
      <c r="O45" s="7">
        <f t="shared" si="6"/>
        <v>0</v>
      </c>
      <c r="P45" s="7">
        <f t="shared" si="6"/>
        <v>0</v>
      </c>
      <c r="Q45" s="7">
        <f t="shared" si="6"/>
        <v>0</v>
      </c>
      <c r="R45" s="7">
        <f t="shared" si="6"/>
        <v>0</v>
      </c>
      <c r="S45" s="7">
        <f t="shared" si="6"/>
        <v>1</v>
      </c>
      <c r="T45" s="7">
        <f t="shared" si="6"/>
        <v>0</v>
      </c>
      <c r="U45" s="7">
        <f t="shared" si="6"/>
        <v>0</v>
      </c>
    </row>
    <row r="46" spans="6:21" x14ac:dyDescent="0.25">
      <c r="L46" s="7">
        <f t="shared" si="6"/>
        <v>0</v>
      </c>
      <c r="M46" s="7">
        <f t="shared" si="6"/>
        <v>0</v>
      </c>
      <c r="N46" s="7">
        <f t="shared" si="6"/>
        <v>0</v>
      </c>
      <c r="O46" s="7">
        <f t="shared" si="6"/>
        <v>0</v>
      </c>
      <c r="P46" s="7">
        <f t="shared" si="6"/>
        <v>0</v>
      </c>
      <c r="Q46" s="7">
        <f t="shared" si="6"/>
        <v>0</v>
      </c>
      <c r="R46" s="7">
        <f t="shared" si="6"/>
        <v>1</v>
      </c>
      <c r="S46" s="7">
        <f t="shared" si="6"/>
        <v>0</v>
      </c>
      <c r="T46" s="7">
        <f t="shared" si="6"/>
        <v>0</v>
      </c>
      <c r="U46" s="7">
        <f t="shared" si="6"/>
        <v>0</v>
      </c>
    </row>
    <row r="47" spans="6:21" x14ac:dyDescent="0.25">
      <c r="L47" s="7">
        <f t="shared" si="6"/>
        <v>0</v>
      </c>
      <c r="M47" s="7">
        <f t="shared" si="6"/>
        <v>0</v>
      </c>
      <c r="N47" s="7">
        <f t="shared" si="6"/>
        <v>0</v>
      </c>
      <c r="O47" s="7">
        <f t="shared" si="6"/>
        <v>0</v>
      </c>
      <c r="P47" s="7">
        <f t="shared" si="6"/>
        <v>0</v>
      </c>
      <c r="Q47" s="7">
        <f t="shared" si="6"/>
        <v>0</v>
      </c>
      <c r="R47" s="7">
        <f t="shared" si="6"/>
        <v>0</v>
      </c>
      <c r="S47" s="7">
        <f t="shared" si="6"/>
        <v>0</v>
      </c>
      <c r="T47" s="7">
        <f t="shared" si="6"/>
        <v>1</v>
      </c>
      <c r="U47" s="7">
        <f t="shared" si="6"/>
        <v>0</v>
      </c>
    </row>
    <row r="48" spans="6:21" x14ac:dyDescent="0.25">
      <c r="L48" s="7">
        <f t="shared" si="6"/>
        <v>0</v>
      </c>
      <c r="M48" s="7">
        <f t="shared" si="6"/>
        <v>0</v>
      </c>
      <c r="N48" s="7">
        <f t="shared" si="6"/>
        <v>0</v>
      </c>
      <c r="O48" s="7">
        <f t="shared" si="6"/>
        <v>0</v>
      </c>
      <c r="P48" s="7">
        <f t="shared" si="6"/>
        <v>1</v>
      </c>
      <c r="Q48" s="7">
        <f t="shared" si="6"/>
        <v>0</v>
      </c>
      <c r="R48" s="7">
        <f t="shared" si="6"/>
        <v>0</v>
      </c>
      <c r="S48" s="7">
        <f t="shared" si="6"/>
        <v>0</v>
      </c>
      <c r="T48" s="7">
        <f t="shared" si="6"/>
        <v>0</v>
      </c>
      <c r="U48" s="7">
        <f t="shared" si="6"/>
        <v>0</v>
      </c>
    </row>
    <row r="49" spans="12:21" x14ac:dyDescent="0.25">
      <c r="L49" s="7">
        <f t="shared" ref="L49:U55" si="7">IF(AND($F21=L$31,$G21=L$30),1,0)</f>
        <v>0</v>
      </c>
      <c r="M49" s="7">
        <f t="shared" si="7"/>
        <v>0</v>
      </c>
      <c r="N49" s="7">
        <f t="shared" si="7"/>
        <v>0</v>
      </c>
      <c r="O49" s="7">
        <f t="shared" si="7"/>
        <v>0</v>
      </c>
      <c r="P49" s="7">
        <f t="shared" si="7"/>
        <v>1</v>
      </c>
      <c r="Q49" s="7">
        <f t="shared" si="7"/>
        <v>0</v>
      </c>
      <c r="R49" s="7">
        <f t="shared" si="7"/>
        <v>0</v>
      </c>
      <c r="S49" s="7">
        <f t="shared" si="7"/>
        <v>0</v>
      </c>
      <c r="T49" s="7">
        <f t="shared" si="7"/>
        <v>0</v>
      </c>
      <c r="U49" s="7">
        <f t="shared" si="7"/>
        <v>0</v>
      </c>
    </row>
    <row r="50" spans="12:21" x14ac:dyDescent="0.25">
      <c r="L50" s="7">
        <f t="shared" si="7"/>
        <v>0</v>
      </c>
      <c r="M50" s="7">
        <f t="shared" si="7"/>
        <v>0</v>
      </c>
      <c r="N50" s="7">
        <f t="shared" si="7"/>
        <v>0</v>
      </c>
      <c r="O50" s="7">
        <f t="shared" si="7"/>
        <v>0</v>
      </c>
      <c r="P50" s="7">
        <f t="shared" si="7"/>
        <v>0</v>
      </c>
      <c r="Q50" s="7">
        <f t="shared" si="7"/>
        <v>0</v>
      </c>
      <c r="R50" s="7">
        <f t="shared" si="7"/>
        <v>0</v>
      </c>
      <c r="S50" s="7">
        <f t="shared" si="7"/>
        <v>0</v>
      </c>
      <c r="T50" s="7">
        <f t="shared" si="7"/>
        <v>1</v>
      </c>
      <c r="U50" s="7">
        <f t="shared" si="7"/>
        <v>0</v>
      </c>
    </row>
    <row r="51" spans="12:21" x14ac:dyDescent="0.25">
      <c r="L51" s="7">
        <f t="shared" si="7"/>
        <v>0</v>
      </c>
      <c r="M51" s="7">
        <f t="shared" si="7"/>
        <v>0</v>
      </c>
      <c r="N51" s="7">
        <f t="shared" si="7"/>
        <v>1</v>
      </c>
      <c r="O51" s="7">
        <f t="shared" si="7"/>
        <v>0</v>
      </c>
      <c r="P51" s="7">
        <f t="shared" si="7"/>
        <v>0</v>
      </c>
      <c r="Q51" s="7">
        <f t="shared" si="7"/>
        <v>0</v>
      </c>
      <c r="R51" s="7">
        <f t="shared" si="7"/>
        <v>0</v>
      </c>
      <c r="S51" s="7">
        <f t="shared" si="7"/>
        <v>0</v>
      </c>
      <c r="T51" s="7">
        <f t="shared" si="7"/>
        <v>0</v>
      </c>
      <c r="U51" s="7">
        <f t="shared" si="7"/>
        <v>0</v>
      </c>
    </row>
    <row r="52" spans="12:21" x14ac:dyDescent="0.25">
      <c r="L52" s="7">
        <f t="shared" si="7"/>
        <v>0</v>
      </c>
      <c r="M52" s="7">
        <f t="shared" si="7"/>
        <v>0</v>
      </c>
      <c r="N52" s="7">
        <f t="shared" si="7"/>
        <v>0</v>
      </c>
      <c r="O52" s="7">
        <f t="shared" si="7"/>
        <v>0</v>
      </c>
      <c r="P52" s="7">
        <f t="shared" si="7"/>
        <v>0</v>
      </c>
      <c r="Q52" s="7">
        <f t="shared" si="7"/>
        <v>1</v>
      </c>
      <c r="R52" s="7">
        <f t="shared" si="7"/>
        <v>0</v>
      </c>
      <c r="S52" s="7">
        <f t="shared" si="7"/>
        <v>0</v>
      </c>
      <c r="T52" s="7">
        <f t="shared" si="7"/>
        <v>0</v>
      </c>
      <c r="U52" s="7">
        <f t="shared" si="7"/>
        <v>0</v>
      </c>
    </row>
    <row r="53" spans="12:21" x14ac:dyDescent="0.25">
      <c r="L53" s="7">
        <f t="shared" si="7"/>
        <v>0</v>
      </c>
      <c r="M53" s="7">
        <f t="shared" si="7"/>
        <v>0</v>
      </c>
      <c r="N53" s="7">
        <f t="shared" si="7"/>
        <v>0</v>
      </c>
      <c r="O53" s="7">
        <f t="shared" si="7"/>
        <v>0</v>
      </c>
      <c r="P53" s="7">
        <f t="shared" si="7"/>
        <v>0</v>
      </c>
      <c r="Q53" s="7">
        <f t="shared" si="7"/>
        <v>0</v>
      </c>
      <c r="R53" s="7">
        <f t="shared" si="7"/>
        <v>0</v>
      </c>
      <c r="S53" s="7">
        <f t="shared" si="7"/>
        <v>0</v>
      </c>
      <c r="T53" s="7">
        <f t="shared" si="7"/>
        <v>1</v>
      </c>
      <c r="U53" s="7">
        <f t="shared" si="7"/>
        <v>0</v>
      </c>
    </row>
    <row r="54" spans="12:21" x14ac:dyDescent="0.25">
      <c r="L54" s="7">
        <f t="shared" si="7"/>
        <v>0</v>
      </c>
      <c r="M54" s="7">
        <f t="shared" si="7"/>
        <v>1</v>
      </c>
      <c r="N54" s="7">
        <f t="shared" si="7"/>
        <v>0</v>
      </c>
      <c r="O54" s="7">
        <f t="shared" si="7"/>
        <v>0</v>
      </c>
      <c r="P54" s="7">
        <f t="shared" si="7"/>
        <v>0</v>
      </c>
      <c r="Q54" s="7">
        <f t="shared" si="7"/>
        <v>0</v>
      </c>
      <c r="R54" s="7">
        <f t="shared" si="7"/>
        <v>0</v>
      </c>
      <c r="S54" s="7">
        <f t="shared" si="7"/>
        <v>0</v>
      </c>
      <c r="T54" s="7">
        <f t="shared" si="7"/>
        <v>0</v>
      </c>
      <c r="U54" s="7">
        <f t="shared" si="7"/>
        <v>0</v>
      </c>
    </row>
    <row r="55" spans="12:21" x14ac:dyDescent="0.25">
      <c r="L55" s="7">
        <f t="shared" si="7"/>
        <v>0</v>
      </c>
      <c r="M55" s="7">
        <f t="shared" si="7"/>
        <v>0</v>
      </c>
      <c r="N55" s="7">
        <f t="shared" si="7"/>
        <v>0</v>
      </c>
      <c r="O55" s="7">
        <f t="shared" si="7"/>
        <v>0</v>
      </c>
      <c r="P55" s="7">
        <f t="shared" si="7"/>
        <v>0</v>
      </c>
      <c r="Q55" s="7">
        <f t="shared" si="7"/>
        <v>0</v>
      </c>
      <c r="R55" s="7">
        <f t="shared" si="7"/>
        <v>0</v>
      </c>
      <c r="S55" s="7">
        <f t="shared" si="7"/>
        <v>1</v>
      </c>
      <c r="T55" s="7">
        <f t="shared" si="7"/>
        <v>0</v>
      </c>
      <c r="U55" s="7">
        <f t="shared" si="7"/>
        <v>0</v>
      </c>
    </row>
  </sheetData>
  <conditionalFormatting sqref="D4:H27">
    <cfRule type="expression" dxfId="1" priority="1">
      <formula>$D4&gt;0.9</formula>
    </cfRule>
  </conditionalFormatting>
  <printOptions headings="1" gridLines="1"/>
  <pageMargins left="0.7" right="0.7" top="0.75" bottom="0.75" header="0.3" footer="0.3"/>
  <pageSetup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E677-CD1C-4EB5-B925-3DCE4C899279}">
  <sheetPr codeName="Sheet7"/>
  <dimension ref="A1:J25"/>
  <sheetViews>
    <sheetView topLeftCell="A4" workbookViewId="0">
      <selection activeCell="A6" sqref="A6:J25"/>
    </sheetView>
  </sheetViews>
  <sheetFormatPr defaultColWidth="9.140625" defaultRowHeight="12.75" x14ac:dyDescent="0.2"/>
  <cols>
    <col min="1" max="4" width="9.140625" style="11"/>
    <col min="5" max="5" width="11.5703125" style="11" customWidth="1"/>
    <col min="6" max="6" width="11.7109375" style="11" customWidth="1"/>
    <col min="7" max="8" width="11.42578125" style="11" customWidth="1"/>
    <col min="9" max="9" width="12" style="11" customWidth="1"/>
    <col min="10" max="10" width="11.42578125" style="11" customWidth="1"/>
    <col min="11" max="16384" width="9.140625" style="11"/>
  </cols>
  <sheetData>
    <row r="1" spans="1:10" x14ac:dyDescent="0.2">
      <c r="B1" s="11" t="s">
        <v>5</v>
      </c>
    </row>
    <row r="2" spans="1:10" x14ac:dyDescent="0.2">
      <c r="B2" s="11">
        <f>SUMPRODUCT(doit,NPV)</f>
        <v>9293</v>
      </c>
      <c r="D2" s="11" t="s">
        <v>7</v>
      </c>
      <c r="E2" s="11">
        <f t="shared" ref="E2:J2" si="0">SUMPRODUCT(doit,E6:E25)</f>
        <v>2460</v>
      </c>
      <c r="F2" s="11">
        <f t="shared" si="0"/>
        <v>2684</v>
      </c>
      <c r="G2" s="11">
        <f t="shared" si="0"/>
        <v>2742</v>
      </c>
      <c r="H2" s="11">
        <f t="shared" si="0"/>
        <v>876</v>
      </c>
      <c r="I2" s="11">
        <f t="shared" si="0"/>
        <v>895</v>
      </c>
      <c r="J2" s="11">
        <f t="shared" si="0"/>
        <v>702</v>
      </c>
    </row>
    <row r="3" spans="1:10" x14ac:dyDescent="0.2">
      <c r="E3" s="11" t="s">
        <v>8</v>
      </c>
      <c r="F3" s="11" t="s">
        <v>8</v>
      </c>
      <c r="G3" s="11" t="s">
        <v>8</v>
      </c>
      <c r="H3" s="11" t="s">
        <v>8</v>
      </c>
      <c r="I3" s="11" t="s">
        <v>8</v>
      </c>
      <c r="J3" s="11" t="s">
        <v>8</v>
      </c>
    </row>
    <row r="4" spans="1:10" x14ac:dyDescent="0.2">
      <c r="D4" s="11" t="s">
        <v>9</v>
      </c>
      <c r="E4" s="11">
        <v>2500</v>
      </c>
      <c r="F4" s="11">
        <v>2800</v>
      </c>
      <c r="G4" s="11">
        <v>2900</v>
      </c>
      <c r="H4" s="11">
        <v>900</v>
      </c>
      <c r="I4" s="11">
        <v>900</v>
      </c>
      <c r="J4" s="11">
        <v>900</v>
      </c>
    </row>
    <row r="5" spans="1:10" x14ac:dyDescent="0.2">
      <c r="A5" s="11" t="s">
        <v>58</v>
      </c>
      <c r="C5" s="11" t="s">
        <v>4</v>
      </c>
      <c r="E5" s="11" t="s">
        <v>59</v>
      </c>
      <c r="F5" s="11" t="s">
        <v>60</v>
      </c>
      <c r="G5" s="11" t="s">
        <v>61</v>
      </c>
      <c r="H5" s="11" t="s">
        <v>62</v>
      </c>
      <c r="I5" s="11" t="s">
        <v>63</v>
      </c>
      <c r="J5" s="11" t="s">
        <v>64</v>
      </c>
    </row>
    <row r="6" spans="1:10" x14ac:dyDescent="0.2">
      <c r="A6" s="11">
        <v>0</v>
      </c>
      <c r="B6" s="11" t="s">
        <v>65</v>
      </c>
      <c r="C6" s="11">
        <v>928</v>
      </c>
      <c r="E6" s="11">
        <v>398</v>
      </c>
      <c r="F6" s="11">
        <v>180</v>
      </c>
      <c r="G6" s="11">
        <v>368</v>
      </c>
      <c r="H6" s="11">
        <v>111</v>
      </c>
      <c r="I6" s="11">
        <v>108</v>
      </c>
      <c r="J6" s="11">
        <v>123</v>
      </c>
    </row>
    <row r="7" spans="1:10" x14ac:dyDescent="0.2">
      <c r="A7" s="11">
        <v>1</v>
      </c>
      <c r="B7" s="11" t="s">
        <v>66</v>
      </c>
      <c r="C7" s="11">
        <v>908</v>
      </c>
      <c r="E7" s="11">
        <v>151</v>
      </c>
      <c r="F7" s="11">
        <v>269</v>
      </c>
      <c r="G7" s="11">
        <v>248</v>
      </c>
      <c r="H7" s="11">
        <v>139</v>
      </c>
      <c r="I7" s="11">
        <v>86</v>
      </c>
      <c r="J7" s="11">
        <v>83</v>
      </c>
    </row>
    <row r="8" spans="1:10" x14ac:dyDescent="0.2">
      <c r="A8" s="11">
        <v>1</v>
      </c>
      <c r="B8" s="11" t="s">
        <v>67</v>
      </c>
      <c r="C8" s="11">
        <v>801</v>
      </c>
      <c r="E8" s="11">
        <v>129</v>
      </c>
      <c r="F8" s="11">
        <v>189</v>
      </c>
      <c r="G8" s="11">
        <v>308</v>
      </c>
      <c r="H8" s="11">
        <v>56</v>
      </c>
      <c r="I8" s="11">
        <v>61</v>
      </c>
      <c r="J8" s="11">
        <v>23</v>
      </c>
    </row>
    <row r="9" spans="1:10" x14ac:dyDescent="0.2">
      <c r="A9" s="11">
        <v>0</v>
      </c>
      <c r="B9" s="11" t="s">
        <v>68</v>
      </c>
      <c r="C9" s="11">
        <v>543</v>
      </c>
      <c r="E9" s="11">
        <v>275</v>
      </c>
      <c r="F9" s="11">
        <v>218</v>
      </c>
      <c r="G9" s="11">
        <v>220</v>
      </c>
      <c r="H9" s="11">
        <v>54</v>
      </c>
      <c r="I9" s="11">
        <v>70</v>
      </c>
      <c r="J9" s="11">
        <v>59</v>
      </c>
    </row>
    <row r="10" spans="1:10" x14ac:dyDescent="0.2">
      <c r="A10" s="11">
        <v>0</v>
      </c>
      <c r="B10" s="11" t="s">
        <v>69</v>
      </c>
      <c r="C10" s="11">
        <v>944</v>
      </c>
      <c r="E10" s="11">
        <v>291</v>
      </c>
      <c r="F10" s="11">
        <v>252</v>
      </c>
      <c r="G10" s="11">
        <v>228</v>
      </c>
      <c r="H10" s="11">
        <v>123</v>
      </c>
      <c r="I10" s="11">
        <v>141</v>
      </c>
      <c r="J10" s="11">
        <v>70</v>
      </c>
    </row>
    <row r="11" spans="1:10" x14ac:dyDescent="0.2">
      <c r="A11" s="11">
        <v>1</v>
      </c>
      <c r="B11" s="11" t="s">
        <v>70</v>
      </c>
      <c r="C11" s="11">
        <v>848</v>
      </c>
      <c r="E11" s="11">
        <v>80</v>
      </c>
      <c r="F11" s="11">
        <v>283</v>
      </c>
      <c r="G11" s="11">
        <v>285</v>
      </c>
      <c r="H11" s="11">
        <v>119</v>
      </c>
      <c r="I11" s="11">
        <v>84</v>
      </c>
      <c r="J11" s="11">
        <v>37</v>
      </c>
    </row>
    <row r="12" spans="1:10" x14ac:dyDescent="0.2">
      <c r="A12" s="11">
        <v>1</v>
      </c>
      <c r="B12" s="11" t="s">
        <v>71</v>
      </c>
      <c r="C12" s="11">
        <v>545</v>
      </c>
      <c r="E12" s="11">
        <v>203</v>
      </c>
      <c r="F12" s="11">
        <v>220</v>
      </c>
      <c r="G12" s="11">
        <v>77</v>
      </c>
      <c r="H12" s="11">
        <v>54</v>
      </c>
      <c r="I12" s="11">
        <v>44</v>
      </c>
      <c r="J12" s="11">
        <v>42</v>
      </c>
    </row>
    <row r="13" spans="1:10" x14ac:dyDescent="0.2">
      <c r="A13" s="11">
        <v>1</v>
      </c>
      <c r="B13" s="11" t="s">
        <v>72</v>
      </c>
      <c r="C13" s="11">
        <v>808</v>
      </c>
      <c r="E13" s="11">
        <v>150</v>
      </c>
      <c r="F13" s="11">
        <v>113</v>
      </c>
      <c r="G13" s="11">
        <v>143</v>
      </c>
      <c r="H13" s="11">
        <v>67</v>
      </c>
      <c r="I13" s="11">
        <v>101</v>
      </c>
      <c r="J13" s="11">
        <v>43</v>
      </c>
    </row>
    <row r="14" spans="1:10" x14ac:dyDescent="0.2">
      <c r="A14" s="11">
        <v>1</v>
      </c>
      <c r="B14" s="11" t="s">
        <v>73</v>
      </c>
      <c r="C14" s="11">
        <v>638</v>
      </c>
      <c r="E14" s="11">
        <v>282</v>
      </c>
      <c r="F14" s="11">
        <v>141</v>
      </c>
      <c r="G14" s="11">
        <v>160</v>
      </c>
      <c r="H14" s="11">
        <v>37</v>
      </c>
      <c r="I14" s="11">
        <v>55</v>
      </c>
      <c r="J14" s="11">
        <v>64</v>
      </c>
    </row>
    <row r="15" spans="1:10" x14ac:dyDescent="0.2">
      <c r="A15" s="11">
        <v>1</v>
      </c>
      <c r="B15" s="11" t="s">
        <v>74</v>
      </c>
      <c r="C15" s="11">
        <v>841</v>
      </c>
      <c r="E15" s="11">
        <v>214</v>
      </c>
      <c r="F15" s="11">
        <v>254</v>
      </c>
      <c r="G15" s="11">
        <v>355</v>
      </c>
      <c r="H15" s="11">
        <v>130</v>
      </c>
      <c r="I15" s="11">
        <v>72</v>
      </c>
      <c r="J15" s="11">
        <v>62</v>
      </c>
    </row>
    <row r="16" spans="1:10" x14ac:dyDescent="0.2">
      <c r="A16" s="11">
        <v>0</v>
      </c>
      <c r="B16" s="11" t="s">
        <v>75</v>
      </c>
      <c r="C16" s="11">
        <v>664</v>
      </c>
      <c r="E16" s="11">
        <v>224</v>
      </c>
      <c r="F16" s="11">
        <v>271</v>
      </c>
      <c r="G16" s="11">
        <v>130</v>
      </c>
      <c r="H16" s="11">
        <v>51</v>
      </c>
      <c r="I16" s="11">
        <v>79</v>
      </c>
      <c r="J16" s="11">
        <v>58</v>
      </c>
    </row>
    <row r="17" spans="1:10" x14ac:dyDescent="0.2">
      <c r="A17" s="11">
        <v>0</v>
      </c>
      <c r="B17" s="11" t="s">
        <v>76</v>
      </c>
      <c r="C17" s="11">
        <v>546</v>
      </c>
      <c r="E17" s="11">
        <v>225</v>
      </c>
      <c r="F17" s="11">
        <v>150</v>
      </c>
      <c r="G17" s="11">
        <v>33</v>
      </c>
      <c r="H17" s="11">
        <v>35</v>
      </c>
      <c r="I17" s="11">
        <v>107</v>
      </c>
      <c r="J17" s="11">
        <v>63</v>
      </c>
    </row>
    <row r="18" spans="1:10" x14ac:dyDescent="0.2">
      <c r="A18" s="11">
        <v>0</v>
      </c>
      <c r="B18" s="11" t="s">
        <v>77</v>
      </c>
      <c r="C18" s="11">
        <v>699</v>
      </c>
      <c r="E18" s="11">
        <v>101</v>
      </c>
      <c r="F18" s="11">
        <v>218</v>
      </c>
      <c r="G18" s="11">
        <v>272</v>
      </c>
      <c r="H18" s="11">
        <v>43</v>
      </c>
      <c r="I18" s="11">
        <v>90</v>
      </c>
      <c r="J18" s="11">
        <v>71</v>
      </c>
    </row>
    <row r="19" spans="1:10" x14ac:dyDescent="0.2">
      <c r="A19" s="11">
        <v>1</v>
      </c>
      <c r="B19" s="11" t="s">
        <v>78</v>
      </c>
      <c r="C19" s="11">
        <v>599</v>
      </c>
      <c r="E19" s="11">
        <v>255</v>
      </c>
      <c r="F19" s="11">
        <v>202</v>
      </c>
      <c r="G19" s="11">
        <v>70</v>
      </c>
      <c r="H19" s="11">
        <v>3</v>
      </c>
      <c r="I19" s="11">
        <v>75</v>
      </c>
      <c r="J19" s="11">
        <v>83</v>
      </c>
    </row>
    <row r="20" spans="1:10" x14ac:dyDescent="0.2">
      <c r="A20" s="11">
        <v>1</v>
      </c>
      <c r="B20" s="11" t="s">
        <v>79</v>
      </c>
      <c r="C20" s="11">
        <v>903</v>
      </c>
      <c r="E20" s="11">
        <v>228</v>
      </c>
      <c r="F20" s="11">
        <v>351</v>
      </c>
      <c r="G20" s="11">
        <v>240</v>
      </c>
      <c r="H20" s="11">
        <v>60</v>
      </c>
      <c r="I20" s="11">
        <v>93</v>
      </c>
      <c r="J20" s="11">
        <v>80</v>
      </c>
    </row>
    <row r="21" spans="1:10" x14ac:dyDescent="0.2">
      <c r="A21" s="11">
        <v>1</v>
      </c>
      <c r="B21" s="11" t="s">
        <v>80</v>
      </c>
      <c r="C21" s="11">
        <v>859</v>
      </c>
      <c r="E21" s="11">
        <v>303</v>
      </c>
      <c r="F21" s="11">
        <v>173</v>
      </c>
      <c r="G21" s="11">
        <v>431</v>
      </c>
      <c r="H21" s="11">
        <v>60</v>
      </c>
      <c r="I21" s="11">
        <v>90</v>
      </c>
      <c r="J21" s="11">
        <v>41</v>
      </c>
    </row>
    <row r="22" spans="1:10" x14ac:dyDescent="0.2">
      <c r="A22" s="11">
        <v>0</v>
      </c>
      <c r="B22" s="11" t="s">
        <v>81</v>
      </c>
      <c r="C22" s="11">
        <v>748</v>
      </c>
      <c r="E22" s="11">
        <v>133</v>
      </c>
      <c r="F22" s="11">
        <v>427</v>
      </c>
      <c r="G22" s="11">
        <v>220</v>
      </c>
      <c r="H22" s="11">
        <v>59</v>
      </c>
      <c r="I22" s="11">
        <v>40</v>
      </c>
      <c r="J22" s="11">
        <v>39</v>
      </c>
    </row>
    <row r="23" spans="1:10" x14ac:dyDescent="0.2">
      <c r="A23" s="11">
        <v>0</v>
      </c>
      <c r="B23" s="11" t="s">
        <v>82</v>
      </c>
      <c r="C23" s="11">
        <v>668</v>
      </c>
      <c r="E23" s="11">
        <v>197</v>
      </c>
      <c r="F23" s="11">
        <v>98</v>
      </c>
      <c r="G23" s="11">
        <v>214</v>
      </c>
      <c r="H23" s="11">
        <v>95</v>
      </c>
      <c r="I23" s="11">
        <v>96</v>
      </c>
      <c r="J23" s="11">
        <v>74</v>
      </c>
    </row>
    <row r="24" spans="1:10" x14ac:dyDescent="0.2">
      <c r="A24" s="11">
        <v>1</v>
      </c>
      <c r="B24" s="11" t="s">
        <v>83</v>
      </c>
      <c r="C24" s="11">
        <v>888</v>
      </c>
      <c r="E24" s="11">
        <v>313</v>
      </c>
      <c r="F24" s="11">
        <v>278</v>
      </c>
      <c r="G24" s="11">
        <v>291</v>
      </c>
      <c r="H24" s="11">
        <v>66</v>
      </c>
      <c r="I24" s="11">
        <v>75</v>
      </c>
      <c r="J24" s="11">
        <v>74</v>
      </c>
    </row>
    <row r="25" spans="1:10" x14ac:dyDescent="0.2">
      <c r="A25" s="11">
        <v>1</v>
      </c>
      <c r="B25" s="11" t="s">
        <v>84</v>
      </c>
      <c r="C25" s="11">
        <v>655</v>
      </c>
      <c r="E25" s="11">
        <v>152</v>
      </c>
      <c r="F25" s="11">
        <v>211</v>
      </c>
      <c r="G25" s="11">
        <v>134</v>
      </c>
      <c r="H25" s="11">
        <v>85</v>
      </c>
      <c r="I25" s="11">
        <v>59</v>
      </c>
      <c r="J25" s="11">
        <v>70</v>
      </c>
    </row>
  </sheetData>
  <conditionalFormatting sqref="A6:J25">
    <cfRule type="expression" dxfId="0" priority="1">
      <formula>$A6&gt;0.9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FFF8-4451-4F66-81E3-DEB1F7BC0ACE}">
  <sheetPr codeName="Sheet8"/>
  <dimension ref="A1:J25"/>
  <sheetViews>
    <sheetView workbookViewId="0">
      <selection sqref="A1:XFD1048576"/>
    </sheetView>
  </sheetViews>
  <sheetFormatPr defaultColWidth="9.140625" defaultRowHeight="12.75" x14ac:dyDescent="0.2"/>
  <cols>
    <col min="1" max="4" width="9.140625" style="11"/>
    <col min="5" max="5" width="11.5703125" style="11" customWidth="1"/>
    <col min="6" max="6" width="11.7109375" style="11" customWidth="1"/>
    <col min="7" max="8" width="11.42578125" style="11" customWidth="1"/>
    <col min="9" max="9" width="12" style="11" customWidth="1"/>
    <col min="10" max="10" width="11.42578125" style="11" customWidth="1"/>
    <col min="11" max="16384" width="9.140625" style="11"/>
  </cols>
  <sheetData>
    <row r="1" spans="1:10" x14ac:dyDescent="0.2">
      <c r="B1" s="11" t="s">
        <v>5</v>
      </c>
    </row>
    <row r="2" spans="1:10" x14ac:dyDescent="0.2">
      <c r="B2" s="11">
        <f>SUMPRODUCT(doit,NPV)</f>
        <v>9293</v>
      </c>
      <c r="D2" s="11" t="s">
        <v>7</v>
      </c>
      <c r="E2" s="11">
        <f t="shared" ref="E2:J2" si="0">SUMPRODUCT(doit,E6:E25)</f>
        <v>2460</v>
      </c>
      <c r="F2" s="11">
        <f t="shared" si="0"/>
        <v>2684</v>
      </c>
      <c r="G2" s="11">
        <f t="shared" si="0"/>
        <v>2742</v>
      </c>
      <c r="H2" s="11">
        <f t="shared" si="0"/>
        <v>876</v>
      </c>
      <c r="I2" s="11">
        <f t="shared" si="0"/>
        <v>895</v>
      </c>
      <c r="J2" s="11">
        <f t="shared" si="0"/>
        <v>702</v>
      </c>
    </row>
    <row r="3" spans="1:10" x14ac:dyDescent="0.2">
      <c r="E3" s="11" t="s">
        <v>8</v>
      </c>
      <c r="F3" s="11" t="s">
        <v>8</v>
      </c>
      <c r="G3" s="11" t="s">
        <v>8</v>
      </c>
      <c r="H3" s="11" t="s">
        <v>8</v>
      </c>
      <c r="I3" s="11" t="s">
        <v>8</v>
      </c>
      <c r="J3" s="11" t="s">
        <v>8</v>
      </c>
    </row>
    <row r="4" spans="1:10" x14ac:dyDescent="0.2">
      <c r="D4" s="11" t="s">
        <v>9</v>
      </c>
      <c r="E4" s="11">
        <v>2500</v>
      </c>
      <c r="F4" s="11">
        <v>2800</v>
      </c>
      <c r="G4" s="11">
        <v>2900</v>
      </c>
      <c r="H4" s="11">
        <v>900</v>
      </c>
      <c r="I4" s="11">
        <v>900</v>
      </c>
      <c r="J4" s="11">
        <v>900</v>
      </c>
    </row>
    <row r="5" spans="1:10" x14ac:dyDescent="0.2">
      <c r="A5" s="11" t="s">
        <v>58</v>
      </c>
      <c r="C5" s="11" t="s">
        <v>4</v>
      </c>
      <c r="E5" s="11" t="s">
        <v>59</v>
      </c>
      <c r="F5" s="11" t="s">
        <v>60</v>
      </c>
      <c r="G5" s="11" t="s">
        <v>61</v>
      </c>
      <c r="H5" s="11" t="s">
        <v>62</v>
      </c>
      <c r="I5" s="11" t="s">
        <v>63</v>
      </c>
      <c r="J5" s="11" t="s">
        <v>64</v>
      </c>
    </row>
    <row r="6" spans="1:10" x14ac:dyDescent="0.2">
      <c r="A6" s="11">
        <v>0</v>
      </c>
      <c r="B6" s="11" t="s">
        <v>65</v>
      </c>
      <c r="C6" s="11">
        <v>928</v>
      </c>
      <c r="E6" s="11">
        <v>398</v>
      </c>
      <c r="F6" s="11">
        <v>180</v>
      </c>
      <c r="G6" s="11">
        <v>368</v>
      </c>
      <c r="H6" s="11">
        <v>111</v>
      </c>
      <c r="I6" s="11">
        <v>108</v>
      </c>
      <c r="J6" s="11">
        <v>123</v>
      </c>
    </row>
    <row r="7" spans="1:10" x14ac:dyDescent="0.2">
      <c r="A7" s="11">
        <v>1</v>
      </c>
      <c r="B7" s="11" t="s">
        <v>66</v>
      </c>
      <c r="C7" s="11">
        <v>908</v>
      </c>
      <c r="E7" s="11">
        <v>151</v>
      </c>
      <c r="F7" s="11">
        <v>269</v>
      </c>
      <c r="G7" s="11">
        <v>248</v>
      </c>
      <c r="H7" s="11">
        <v>139</v>
      </c>
      <c r="I7" s="11">
        <v>86</v>
      </c>
      <c r="J7" s="11">
        <v>83</v>
      </c>
    </row>
    <row r="8" spans="1:10" x14ac:dyDescent="0.2">
      <c r="A8" s="11">
        <v>1</v>
      </c>
      <c r="B8" s="11" t="s">
        <v>67</v>
      </c>
      <c r="C8" s="11">
        <v>801</v>
      </c>
      <c r="E8" s="11">
        <v>129</v>
      </c>
      <c r="F8" s="11">
        <v>189</v>
      </c>
      <c r="G8" s="11">
        <v>308</v>
      </c>
      <c r="H8" s="11">
        <v>56</v>
      </c>
      <c r="I8" s="11">
        <v>61</v>
      </c>
      <c r="J8" s="11">
        <v>23</v>
      </c>
    </row>
    <row r="9" spans="1:10" x14ac:dyDescent="0.2">
      <c r="A9" s="11">
        <v>0</v>
      </c>
      <c r="B9" s="11" t="s">
        <v>68</v>
      </c>
      <c r="C9" s="11">
        <v>543</v>
      </c>
      <c r="E9" s="11">
        <v>275</v>
      </c>
      <c r="F9" s="11">
        <v>218</v>
      </c>
      <c r="G9" s="11">
        <v>220</v>
      </c>
      <c r="H9" s="11">
        <v>54</v>
      </c>
      <c r="I9" s="11">
        <v>70</v>
      </c>
      <c r="J9" s="11">
        <v>59</v>
      </c>
    </row>
    <row r="10" spans="1:10" x14ac:dyDescent="0.2">
      <c r="A10" s="11">
        <v>0</v>
      </c>
      <c r="B10" s="11" t="s">
        <v>69</v>
      </c>
      <c r="C10" s="11">
        <v>944</v>
      </c>
      <c r="E10" s="11">
        <v>291</v>
      </c>
      <c r="F10" s="11">
        <v>252</v>
      </c>
      <c r="G10" s="11">
        <v>228</v>
      </c>
      <c r="H10" s="11">
        <v>123</v>
      </c>
      <c r="I10" s="11">
        <v>141</v>
      </c>
      <c r="J10" s="11">
        <v>70</v>
      </c>
    </row>
    <row r="11" spans="1:10" x14ac:dyDescent="0.2">
      <c r="A11" s="11">
        <v>1</v>
      </c>
      <c r="B11" s="11" t="s">
        <v>70</v>
      </c>
      <c r="C11" s="11">
        <v>848</v>
      </c>
      <c r="E11" s="11">
        <v>80</v>
      </c>
      <c r="F11" s="11">
        <v>283</v>
      </c>
      <c r="G11" s="11">
        <v>285</v>
      </c>
      <c r="H11" s="11">
        <v>119</v>
      </c>
      <c r="I11" s="11">
        <v>84</v>
      </c>
      <c r="J11" s="11">
        <v>37</v>
      </c>
    </row>
    <row r="12" spans="1:10" x14ac:dyDescent="0.2">
      <c r="A12" s="11">
        <v>1</v>
      </c>
      <c r="B12" s="11" t="s">
        <v>71</v>
      </c>
      <c r="C12" s="11">
        <v>545</v>
      </c>
      <c r="E12" s="11">
        <v>203</v>
      </c>
      <c r="F12" s="11">
        <v>220</v>
      </c>
      <c r="G12" s="11">
        <v>77</v>
      </c>
      <c r="H12" s="11">
        <v>54</v>
      </c>
      <c r="I12" s="11">
        <v>44</v>
      </c>
      <c r="J12" s="11">
        <v>42</v>
      </c>
    </row>
    <row r="13" spans="1:10" x14ac:dyDescent="0.2">
      <c r="A13" s="11">
        <v>1</v>
      </c>
      <c r="B13" s="11" t="s">
        <v>72</v>
      </c>
      <c r="C13" s="11">
        <v>808</v>
      </c>
      <c r="E13" s="11">
        <v>150</v>
      </c>
      <c r="F13" s="11">
        <v>113</v>
      </c>
      <c r="G13" s="11">
        <v>143</v>
      </c>
      <c r="H13" s="11">
        <v>67</v>
      </c>
      <c r="I13" s="11">
        <v>101</v>
      </c>
      <c r="J13" s="11">
        <v>43</v>
      </c>
    </row>
    <row r="14" spans="1:10" x14ac:dyDescent="0.2">
      <c r="A14" s="11">
        <v>1</v>
      </c>
      <c r="B14" s="11" t="s">
        <v>73</v>
      </c>
      <c r="C14" s="11">
        <v>638</v>
      </c>
      <c r="E14" s="11">
        <v>282</v>
      </c>
      <c r="F14" s="11">
        <v>141</v>
      </c>
      <c r="G14" s="11">
        <v>160</v>
      </c>
      <c r="H14" s="11">
        <v>37</v>
      </c>
      <c r="I14" s="11">
        <v>55</v>
      </c>
      <c r="J14" s="11">
        <v>64</v>
      </c>
    </row>
    <row r="15" spans="1:10" x14ac:dyDescent="0.2">
      <c r="A15" s="11">
        <v>1</v>
      </c>
      <c r="B15" s="11" t="s">
        <v>74</v>
      </c>
      <c r="C15" s="11">
        <v>841</v>
      </c>
      <c r="E15" s="11">
        <v>214</v>
      </c>
      <c r="F15" s="11">
        <v>254</v>
      </c>
      <c r="G15" s="11">
        <v>355</v>
      </c>
      <c r="H15" s="11">
        <v>130</v>
      </c>
      <c r="I15" s="11">
        <v>72</v>
      </c>
      <c r="J15" s="11">
        <v>62</v>
      </c>
    </row>
    <row r="16" spans="1:10" x14ac:dyDescent="0.2">
      <c r="A16" s="11">
        <v>0</v>
      </c>
      <c r="B16" s="11" t="s">
        <v>75</v>
      </c>
      <c r="C16" s="11">
        <v>664</v>
      </c>
      <c r="E16" s="11">
        <v>224</v>
      </c>
      <c r="F16" s="11">
        <v>271</v>
      </c>
      <c r="G16" s="11">
        <v>130</v>
      </c>
      <c r="H16" s="11">
        <v>51</v>
      </c>
      <c r="I16" s="11">
        <v>79</v>
      </c>
      <c r="J16" s="11">
        <v>58</v>
      </c>
    </row>
    <row r="17" spans="1:10" x14ac:dyDescent="0.2">
      <c r="A17" s="11">
        <v>0</v>
      </c>
      <c r="B17" s="11" t="s">
        <v>76</v>
      </c>
      <c r="C17" s="11">
        <v>546</v>
      </c>
      <c r="E17" s="11">
        <v>225</v>
      </c>
      <c r="F17" s="11">
        <v>150</v>
      </c>
      <c r="G17" s="11">
        <v>33</v>
      </c>
      <c r="H17" s="11">
        <v>35</v>
      </c>
      <c r="I17" s="11">
        <v>107</v>
      </c>
      <c r="J17" s="11">
        <v>63</v>
      </c>
    </row>
    <row r="18" spans="1:10" x14ac:dyDescent="0.2">
      <c r="A18" s="11">
        <v>0</v>
      </c>
      <c r="B18" s="11" t="s">
        <v>77</v>
      </c>
      <c r="C18" s="11">
        <v>699</v>
      </c>
      <c r="E18" s="11">
        <v>101</v>
      </c>
      <c r="F18" s="11">
        <v>218</v>
      </c>
      <c r="G18" s="11">
        <v>272</v>
      </c>
      <c r="H18" s="11">
        <v>43</v>
      </c>
      <c r="I18" s="11">
        <v>90</v>
      </c>
      <c r="J18" s="11">
        <v>71</v>
      </c>
    </row>
    <row r="19" spans="1:10" x14ac:dyDescent="0.2">
      <c r="A19" s="11">
        <v>1</v>
      </c>
      <c r="B19" s="11" t="s">
        <v>78</v>
      </c>
      <c r="C19" s="11">
        <v>599</v>
      </c>
      <c r="E19" s="11">
        <v>255</v>
      </c>
      <c r="F19" s="11">
        <v>202</v>
      </c>
      <c r="G19" s="11">
        <v>70</v>
      </c>
      <c r="H19" s="11">
        <v>3</v>
      </c>
      <c r="I19" s="11">
        <v>75</v>
      </c>
      <c r="J19" s="11">
        <v>83</v>
      </c>
    </row>
    <row r="20" spans="1:10" x14ac:dyDescent="0.2">
      <c r="A20" s="11">
        <v>1</v>
      </c>
      <c r="B20" s="11" t="s">
        <v>79</v>
      </c>
      <c r="C20" s="11">
        <v>903</v>
      </c>
      <c r="E20" s="11">
        <v>228</v>
      </c>
      <c r="F20" s="11">
        <v>351</v>
      </c>
      <c r="G20" s="11">
        <v>240</v>
      </c>
      <c r="H20" s="11">
        <v>60</v>
      </c>
      <c r="I20" s="11">
        <v>93</v>
      </c>
      <c r="J20" s="11">
        <v>80</v>
      </c>
    </row>
    <row r="21" spans="1:10" x14ac:dyDescent="0.2">
      <c r="A21" s="11">
        <v>1</v>
      </c>
      <c r="B21" s="11" t="s">
        <v>80</v>
      </c>
      <c r="C21" s="11">
        <v>859</v>
      </c>
      <c r="E21" s="11">
        <v>303</v>
      </c>
      <c r="F21" s="11">
        <v>173</v>
      </c>
      <c r="G21" s="11">
        <v>431</v>
      </c>
      <c r="H21" s="11">
        <v>60</v>
      </c>
      <c r="I21" s="11">
        <v>90</v>
      </c>
      <c r="J21" s="11">
        <v>41</v>
      </c>
    </row>
    <row r="22" spans="1:10" x14ac:dyDescent="0.2">
      <c r="A22" s="11">
        <v>0</v>
      </c>
      <c r="B22" s="11" t="s">
        <v>81</v>
      </c>
      <c r="C22" s="11">
        <v>748</v>
      </c>
      <c r="E22" s="11">
        <v>133</v>
      </c>
      <c r="F22" s="11">
        <v>427</v>
      </c>
      <c r="G22" s="11">
        <v>220</v>
      </c>
      <c r="H22" s="11">
        <v>59</v>
      </c>
      <c r="I22" s="11">
        <v>40</v>
      </c>
      <c r="J22" s="11">
        <v>39</v>
      </c>
    </row>
    <row r="23" spans="1:10" x14ac:dyDescent="0.2">
      <c r="A23" s="11">
        <v>0</v>
      </c>
      <c r="B23" s="11" t="s">
        <v>82</v>
      </c>
      <c r="C23" s="11">
        <v>668</v>
      </c>
      <c r="E23" s="11">
        <v>197</v>
      </c>
      <c r="F23" s="11">
        <v>98</v>
      </c>
      <c r="G23" s="11">
        <v>214</v>
      </c>
      <c r="H23" s="11">
        <v>95</v>
      </c>
      <c r="I23" s="11">
        <v>96</v>
      </c>
      <c r="J23" s="11">
        <v>74</v>
      </c>
    </row>
    <row r="24" spans="1:10" x14ac:dyDescent="0.2">
      <c r="A24" s="11">
        <v>1</v>
      </c>
      <c r="B24" s="11" t="s">
        <v>83</v>
      </c>
      <c r="C24" s="11">
        <v>888</v>
      </c>
      <c r="E24" s="11">
        <v>313</v>
      </c>
      <c r="F24" s="11">
        <v>278</v>
      </c>
      <c r="G24" s="11">
        <v>291</v>
      </c>
      <c r="H24" s="11">
        <v>66</v>
      </c>
      <c r="I24" s="11">
        <v>75</v>
      </c>
      <c r="J24" s="11">
        <v>74</v>
      </c>
    </row>
    <row r="25" spans="1:10" x14ac:dyDescent="0.2">
      <c r="A25" s="11">
        <v>1</v>
      </c>
      <c r="B25" s="11" t="s">
        <v>84</v>
      </c>
      <c r="C25" s="11">
        <v>655</v>
      </c>
      <c r="E25" s="11">
        <v>152</v>
      </c>
      <c r="F25" s="11">
        <v>211</v>
      </c>
      <c r="G25" s="11">
        <v>134</v>
      </c>
      <c r="H25" s="11">
        <v>85</v>
      </c>
      <c r="I25" s="11">
        <v>59</v>
      </c>
      <c r="J25" s="11">
        <v>70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DE26-9E33-4A73-A3F9-440863F88031}">
  <sheetPr codeName="Sheet9"/>
  <dimension ref="A1:L25"/>
  <sheetViews>
    <sheetView workbookViewId="0">
      <selection activeCell="L18" sqref="L18"/>
    </sheetView>
  </sheetViews>
  <sheetFormatPr defaultColWidth="9.140625" defaultRowHeight="12.75" x14ac:dyDescent="0.2"/>
  <cols>
    <col min="1" max="1" width="9.140625" style="11"/>
    <col min="2" max="2" width="10" style="11" bestFit="1" customWidth="1"/>
    <col min="3" max="4" width="9.140625" style="11"/>
    <col min="5" max="5" width="11.5703125" style="11" customWidth="1"/>
    <col min="6" max="6" width="11.7109375" style="11" customWidth="1"/>
    <col min="7" max="8" width="11.42578125" style="11" customWidth="1"/>
    <col min="9" max="9" width="12" style="11" customWidth="1"/>
    <col min="10" max="10" width="11.42578125" style="11" customWidth="1"/>
    <col min="11" max="11" width="5.42578125" style="11" customWidth="1"/>
    <col min="12" max="16384" width="9.140625" style="11"/>
  </cols>
  <sheetData>
    <row r="1" spans="1:12" x14ac:dyDescent="0.2">
      <c r="B1" s="11" t="s">
        <v>5</v>
      </c>
    </row>
    <row r="2" spans="1:12" x14ac:dyDescent="0.2">
      <c r="B2" s="11">
        <f>SUMPRODUCT(doit,NPV)</f>
        <v>9157</v>
      </c>
      <c r="D2" s="11" t="s">
        <v>7</v>
      </c>
      <c r="E2" s="11">
        <f t="shared" ref="E2:J2" si="0">SUMPRODUCT(doit,E6:E25)</f>
        <v>2444</v>
      </c>
      <c r="F2" s="11">
        <f t="shared" si="0"/>
        <v>2760</v>
      </c>
      <c r="G2" s="11">
        <f t="shared" si="0"/>
        <v>2837</v>
      </c>
      <c r="H2" s="11">
        <f t="shared" si="0"/>
        <v>866</v>
      </c>
      <c r="I2" s="11">
        <f t="shared" si="0"/>
        <v>895</v>
      </c>
      <c r="J2" s="11">
        <f t="shared" si="0"/>
        <v>659</v>
      </c>
    </row>
    <row r="3" spans="1:12" x14ac:dyDescent="0.2">
      <c r="E3" s="11" t="s">
        <v>8</v>
      </c>
      <c r="F3" s="11" t="s">
        <v>8</v>
      </c>
      <c r="G3" s="11" t="s">
        <v>8</v>
      </c>
      <c r="H3" s="11" t="s">
        <v>8</v>
      </c>
      <c r="I3" s="11" t="s">
        <v>8</v>
      </c>
      <c r="J3" s="11" t="s">
        <v>8</v>
      </c>
    </row>
    <row r="4" spans="1:12" x14ac:dyDescent="0.2">
      <c r="D4" s="11" t="s">
        <v>9</v>
      </c>
      <c r="E4" s="11">
        <v>2500</v>
      </c>
      <c r="F4" s="11">
        <v>2800</v>
      </c>
      <c r="G4" s="11">
        <v>2900</v>
      </c>
      <c r="H4" s="11">
        <v>900</v>
      </c>
      <c r="I4" s="11">
        <v>900</v>
      </c>
      <c r="J4" s="11">
        <v>900</v>
      </c>
    </row>
    <row r="5" spans="1:12" x14ac:dyDescent="0.2">
      <c r="A5" s="11" t="s">
        <v>58</v>
      </c>
      <c r="C5" s="11" t="s">
        <v>4</v>
      </c>
      <c r="E5" s="11" t="s">
        <v>59</v>
      </c>
      <c r="F5" s="11" t="s">
        <v>60</v>
      </c>
      <c r="G5" s="11" t="s">
        <v>61</v>
      </c>
      <c r="H5" s="11" t="s">
        <v>62</v>
      </c>
      <c r="I5" s="11" t="s">
        <v>63</v>
      </c>
      <c r="J5" s="11" t="s">
        <v>64</v>
      </c>
    </row>
    <row r="6" spans="1:12" x14ac:dyDescent="0.2">
      <c r="A6" s="11">
        <v>0</v>
      </c>
      <c r="B6" s="11" t="s">
        <v>65</v>
      </c>
      <c r="C6" s="11">
        <v>928</v>
      </c>
      <c r="E6" s="11">
        <v>398</v>
      </c>
      <c r="F6" s="11">
        <v>180</v>
      </c>
      <c r="G6" s="11">
        <v>368</v>
      </c>
      <c r="H6" s="11">
        <v>111</v>
      </c>
      <c r="I6" s="11">
        <v>108</v>
      </c>
      <c r="J6" s="11">
        <v>123</v>
      </c>
    </row>
    <row r="7" spans="1:12" x14ac:dyDescent="0.2">
      <c r="A7" s="11">
        <v>1</v>
      </c>
      <c r="B7" s="11" t="s">
        <v>66</v>
      </c>
      <c r="C7" s="11">
        <v>908</v>
      </c>
      <c r="E7" s="11">
        <v>151</v>
      </c>
      <c r="F7" s="11">
        <v>269</v>
      </c>
      <c r="G7" s="11">
        <v>248</v>
      </c>
      <c r="H7" s="11">
        <v>139</v>
      </c>
      <c r="I7" s="11">
        <v>86</v>
      </c>
      <c r="J7" s="11">
        <v>83</v>
      </c>
    </row>
    <row r="8" spans="1:12" x14ac:dyDescent="0.2">
      <c r="A8" s="11">
        <v>1</v>
      </c>
      <c r="B8" s="11" t="s">
        <v>67</v>
      </c>
      <c r="C8" s="11">
        <v>801</v>
      </c>
      <c r="E8" s="11">
        <v>129</v>
      </c>
      <c r="F8" s="11">
        <v>189</v>
      </c>
      <c r="G8" s="11">
        <v>308</v>
      </c>
      <c r="H8" s="11">
        <v>56</v>
      </c>
      <c r="I8" s="11">
        <v>61</v>
      </c>
      <c r="J8" s="11">
        <v>23</v>
      </c>
      <c r="L8" s="11" t="s">
        <v>85</v>
      </c>
    </row>
    <row r="9" spans="1:12" x14ac:dyDescent="0.2">
      <c r="A9" s="11">
        <v>1</v>
      </c>
      <c r="B9" s="11" t="s">
        <v>68</v>
      </c>
      <c r="C9" s="11">
        <v>543</v>
      </c>
      <c r="E9" s="11">
        <v>275</v>
      </c>
      <c r="F9" s="11">
        <v>218</v>
      </c>
      <c r="G9" s="11">
        <v>220</v>
      </c>
      <c r="H9" s="11">
        <v>54</v>
      </c>
      <c r="I9" s="11">
        <v>70</v>
      </c>
      <c r="J9" s="11">
        <v>59</v>
      </c>
      <c r="L9" s="11">
        <f>A8</f>
        <v>1</v>
      </c>
    </row>
    <row r="10" spans="1:12" x14ac:dyDescent="0.2">
      <c r="A10" s="11">
        <v>0</v>
      </c>
      <c r="B10" s="11" t="s">
        <v>69</v>
      </c>
      <c r="C10" s="11">
        <v>944</v>
      </c>
      <c r="E10" s="11">
        <v>291</v>
      </c>
      <c r="F10" s="11">
        <v>252</v>
      </c>
      <c r="G10" s="11">
        <v>228</v>
      </c>
      <c r="H10" s="11">
        <v>123</v>
      </c>
      <c r="I10" s="11">
        <v>141</v>
      </c>
      <c r="J10" s="11">
        <v>70</v>
      </c>
      <c r="L10" s="11" t="s">
        <v>8</v>
      </c>
    </row>
    <row r="11" spans="1:12" x14ac:dyDescent="0.2">
      <c r="A11" s="11">
        <v>1</v>
      </c>
      <c r="B11" s="11" t="s">
        <v>70</v>
      </c>
      <c r="C11" s="11">
        <v>848</v>
      </c>
      <c r="E11" s="11">
        <v>80</v>
      </c>
      <c r="F11" s="11">
        <v>283</v>
      </c>
      <c r="G11" s="11">
        <v>285</v>
      </c>
      <c r="H11" s="11">
        <v>119</v>
      </c>
      <c r="I11" s="11">
        <v>84</v>
      </c>
      <c r="J11" s="11">
        <v>37</v>
      </c>
      <c r="L11" s="11" t="s">
        <v>86</v>
      </c>
    </row>
    <row r="12" spans="1:12" x14ac:dyDescent="0.2">
      <c r="A12" s="11">
        <v>1</v>
      </c>
      <c r="B12" s="11" t="s">
        <v>71</v>
      </c>
      <c r="C12" s="11">
        <v>545</v>
      </c>
      <c r="E12" s="11">
        <v>203</v>
      </c>
      <c r="F12" s="11">
        <v>220</v>
      </c>
      <c r="G12" s="11">
        <v>77</v>
      </c>
      <c r="H12" s="11">
        <v>54</v>
      </c>
      <c r="I12" s="11">
        <v>44</v>
      </c>
      <c r="J12" s="11">
        <v>42</v>
      </c>
      <c r="L12" s="11">
        <f>A9</f>
        <v>1</v>
      </c>
    </row>
    <row r="13" spans="1:12" x14ac:dyDescent="0.2">
      <c r="A13" s="11">
        <v>1</v>
      </c>
      <c r="B13" s="11" t="s">
        <v>72</v>
      </c>
      <c r="C13" s="11">
        <v>808</v>
      </c>
      <c r="E13" s="11">
        <v>150</v>
      </c>
      <c r="F13" s="11">
        <v>113</v>
      </c>
      <c r="G13" s="11">
        <v>143</v>
      </c>
      <c r="H13" s="11">
        <v>67</v>
      </c>
      <c r="I13" s="11">
        <v>101</v>
      </c>
      <c r="J13" s="11">
        <v>43</v>
      </c>
    </row>
    <row r="14" spans="1:12" x14ac:dyDescent="0.2">
      <c r="A14" s="11">
        <v>1</v>
      </c>
      <c r="B14" s="11" t="s">
        <v>73</v>
      </c>
      <c r="C14" s="11">
        <v>638</v>
      </c>
      <c r="E14" s="11">
        <v>282</v>
      </c>
      <c r="F14" s="11">
        <v>141</v>
      </c>
      <c r="G14" s="11">
        <v>160</v>
      </c>
      <c r="H14" s="11">
        <v>37</v>
      </c>
      <c r="I14" s="11">
        <v>55</v>
      </c>
      <c r="J14" s="11">
        <v>64</v>
      </c>
    </row>
    <row r="15" spans="1:12" x14ac:dyDescent="0.2">
      <c r="A15" s="11">
        <v>0</v>
      </c>
      <c r="B15" s="11" t="s">
        <v>74</v>
      </c>
      <c r="C15" s="11">
        <v>841</v>
      </c>
      <c r="E15" s="11">
        <v>214</v>
      </c>
      <c r="F15" s="11">
        <v>254</v>
      </c>
      <c r="G15" s="11">
        <v>355</v>
      </c>
      <c r="H15" s="11">
        <v>130</v>
      </c>
      <c r="I15" s="11">
        <v>72</v>
      </c>
      <c r="J15" s="11">
        <v>62</v>
      </c>
    </row>
    <row r="16" spans="1:12" x14ac:dyDescent="0.2">
      <c r="A16" s="11">
        <v>0</v>
      </c>
      <c r="B16" s="11" t="s">
        <v>75</v>
      </c>
      <c r="C16" s="11">
        <v>664</v>
      </c>
      <c r="E16" s="11">
        <v>224</v>
      </c>
      <c r="F16" s="11">
        <v>271</v>
      </c>
      <c r="G16" s="11">
        <v>130</v>
      </c>
      <c r="H16" s="11">
        <v>51</v>
      </c>
      <c r="I16" s="11">
        <v>79</v>
      </c>
      <c r="J16" s="11">
        <v>58</v>
      </c>
    </row>
    <row r="17" spans="1:10" x14ac:dyDescent="0.2">
      <c r="A17" s="11">
        <v>0</v>
      </c>
      <c r="B17" s="11" t="s">
        <v>76</v>
      </c>
      <c r="C17" s="11">
        <v>546</v>
      </c>
      <c r="E17" s="11">
        <v>225</v>
      </c>
      <c r="F17" s="11">
        <v>150</v>
      </c>
      <c r="G17" s="11">
        <v>33</v>
      </c>
      <c r="H17" s="11">
        <v>35</v>
      </c>
      <c r="I17" s="11">
        <v>107</v>
      </c>
      <c r="J17" s="11">
        <v>63</v>
      </c>
    </row>
    <row r="18" spans="1:10" x14ac:dyDescent="0.2">
      <c r="A18" s="11">
        <v>0</v>
      </c>
      <c r="B18" s="11" t="s">
        <v>77</v>
      </c>
      <c r="C18" s="11">
        <v>699</v>
      </c>
      <c r="E18" s="11">
        <v>101</v>
      </c>
      <c r="F18" s="11">
        <v>218</v>
      </c>
      <c r="G18" s="11">
        <v>272</v>
      </c>
      <c r="H18" s="11">
        <v>43</v>
      </c>
      <c r="I18" s="11">
        <v>90</v>
      </c>
      <c r="J18" s="11">
        <v>71</v>
      </c>
    </row>
    <row r="19" spans="1:10" x14ac:dyDescent="0.2">
      <c r="A19" s="11">
        <v>0</v>
      </c>
      <c r="B19" s="11" t="s">
        <v>78</v>
      </c>
      <c r="C19" s="11">
        <v>599</v>
      </c>
      <c r="E19" s="11">
        <v>255</v>
      </c>
      <c r="F19" s="11">
        <v>202</v>
      </c>
      <c r="G19" s="11">
        <v>70</v>
      </c>
      <c r="H19" s="11">
        <v>3</v>
      </c>
      <c r="I19" s="11">
        <v>75</v>
      </c>
      <c r="J19" s="11">
        <v>83</v>
      </c>
    </row>
    <row r="20" spans="1:10" x14ac:dyDescent="0.2">
      <c r="A20" s="11">
        <v>1</v>
      </c>
      <c r="B20" s="11" t="s">
        <v>79</v>
      </c>
      <c r="C20" s="11">
        <v>903</v>
      </c>
      <c r="E20" s="11">
        <v>228</v>
      </c>
      <c r="F20" s="11">
        <v>351</v>
      </c>
      <c r="G20" s="11">
        <v>240</v>
      </c>
      <c r="H20" s="11">
        <v>60</v>
      </c>
      <c r="I20" s="11">
        <v>93</v>
      </c>
      <c r="J20" s="11">
        <v>80</v>
      </c>
    </row>
    <row r="21" spans="1:10" x14ac:dyDescent="0.2">
      <c r="A21" s="11">
        <v>1</v>
      </c>
      <c r="B21" s="11" t="s">
        <v>80</v>
      </c>
      <c r="C21" s="11">
        <v>859</v>
      </c>
      <c r="E21" s="11">
        <v>303</v>
      </c>
      <c r="F21" s="11">
        <v>173</v>
      </c>
      <c r="G21" s="11">
        <v>431</v>
      </c>
      <c r="H21" s="11">
        <v>60</v>
      </c>
      <c r="I21" s="11">
        <v>90</v>
      </c>
      <c r="J21" s="11">
        <v>41</v>
      </c>
    </row>
    <row r="22" spans="1:10" x14ac:dyDescent="0.2">
      <c r="A22" s="11">
        <v>1</v>
      </c>
      <c r="B22" s="11" t="s">
        <v>81</v>
      </c>
      <c r="C22" s="11">
        <v>748</v>
      </c>
      <c r="E22" s="11">
        <v>133</v>
      </c>
      <c r="F22" s="11">
        <v>427</v>
      </c>
      <c r="G22" s="11">
        <v>220</v>
      </c>
      <c r="H22" s="11">
        <v>59</v>
      </c>
      <c r="I22" s="11">
        <v>40</v>
      </c>
      <c r="J22" s="11">
        <v>39</v>
      </c>
    </row>
    <row r="23" spans="1:10" x14ac:dyDescent="0.2">
      <c r="A23" s="11">
        <v>1</v>
      </c>
      <c r="B23" s="11" t="s">
        <v>82</v>
      </c>
      <c r="C23" s="11">
        <v>668</v>
      </c>
      <c r="E23" s="11">
        <v>197</v>
      </c>
      <c r="F23" s="11">
        <v>98</v>
      </c>
      <c r="G23" s="11">
        <v>214</v>
      </c>
      <c r="H23" s="11">
        <v>95</v>
      </c>
      <c r="I23" s="11">
        <v>96</v>
      </c>
      <c r="J23" s="11">
        <v>74</v>
      </c>
    </row>
    <row r="24" spans="1:10" x14ac:dyDescent="0.2">
      <c r="A24" s="11">
        <v>1</v>
      </c>
      <c r="B24" s="11" t="s">
        <v>83</v>
      </c>
      <c r="C24" s="11">
        <v>888</v>
      </c>
      <c r="E24" s="11">
        <v>313</v>
      </c>
      <c r="F24" s="11">
        <v>278</v>
      </c>
      <c r="G24" s="11">
        <v>291</v>
      </c>
      <c r="H24" s="11">
        <v>66</v>
      </c>
      <c r="I24" s="11">
        <v>75</v>
      </c>
      <c r="J24" s="11">
        <v>74</v>
      </c>
    </row>
    <row r="25" spans="1:10" x14ac:dyDescent="0.2">
      <c r="A25" s="11">
        <v>0</v>
      </c>
      <c r="B25" s="11" t="s">
        <v>84</v>
      </c>
      <c r="C25" s="11">
        <v>655</v>
      </c>
      <c r="E25" s="11">
        <v>152</v>
      </c>
      <c r="F25" s="11">
        <v>211</v>
      </c>
      <c r="G25" s="11">
        <v>134</v>
      </c>
      <c r="H25" s="11">
        <v>85</v>
      </c>
      <c r="I25" s="11">
        <v>59</v>
      </c>
      <c r="J25" s="11">
        <v>70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1BFE751-6B0E-4000-86B1-31D6197694CD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FDDFEB35-D3BA-45FA-AD36-81841982CA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BC6A0D-9205-48A9-9B59-DC0F92345D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S32_1-1</vt:lpstr>
      <vt:lpstr>S32_1-2</vt:lpstr>
      <vt:lpstr>S32_1-3</vt:lpstr>
      <vt:lpstr>S32_2</vt:lpstr>
      <vt:lpstr>S32_3</vt:lpstr>
      <vt:lpstr>S32_4</vt:lpstr>
      <vt:lpstr>S32_5-1</vt:lpstr>
      <vt:lpstr>S32_5-2</vt:lpstr>
      <vt:lpstr>S32_5-3</vt:lpstr>
      <vt:lpstr>S32_5-4</vt:lpstr>
      <vt:lpstr>S32_6</vt:lpstr>
      <vt:lpstr>S33_7</vt:lpstr>
      <vt:lpstr>S33_8</vt:lpstr>
      <vt:lpstr>S33_9</vt:lpstr>
      <vt:lpstr>Cost</vt:lpstr>
      <vt:lpstr>D</vt:lpstr>
      <vt:lpstr>'S32_5-2'!doit</vt:lpstr>
      <vt:lpstr>'S32_5-3'!doit</vt:lpstr>
      <vt:lpstr>'S32_5-4'!doit</vt:lpstr>
      <vt:lpstr>doit</vt:lpstr>
      <vt:lpstr>E</vt:lpstr>
      <vt:lpstr>M</vt:lpstr>
      <vt:lpstr>N</vt:lpstr>
      <vt:lpstr>'S32_5-2'!NPV</vt:lpstr>
      <vt:lpstr>'S32_5-3'!NPV</vt:lpstr>
      <vt:lpstr>'S32_5-4'!NPV</vt:lpstr>
      <vt:lpstr>S33_7!NPV</vt:lpstr>
      <vt:lpstr>NPV</vt:lpstr>
      <vt:lpstr>O</vt:lpstr>
      <vt:lpstr>Pick</vt:lpstr>
      <vt:lpstr>R_</vt:lpstr>
      <vt:lpstr>S</vt:lpstr>
      <vt:lpstr>selection</vt:lpstr>
      <vt:lpstr>Y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cp:revision/>
  <dcterms:created xsi:type="dcterms:W3CDTF">2007-01-18T14:28:24Z</dcterms:created>
  <dcterms:modified xsi:type="dcterms:W3CDTF">2019-09-26T07:32:00Z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