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_hor\Documents\Prácticas Excel\Tokyo 2020\"/>
    </mc:Choice>
  </mc:AlternateContent>
  <xr:revisionPtr revIDLastSave="0" documentId="13_ncr:1_{2ED2516C-F06C-47D0-BDE3-1432857B21E3}" xr6:coauthVersionLast="47" xr6:coauthVersionMax="47" xr10:uidLastSave="{00000000-0000-0000-0000-000000000000}"/>
  <bookViews>
    <workbookView xWindow="-108" yWindow="-108" windowWidth="23256" windowHeight="12576" xr2:uid="{305B273B-2ACA-4D9D-8747-908E63F0648E}"/>
  </bookViews>
  <sheets>
    <sheet name="Tablas" sheetId="1" r:id="rId1"/>
    <sheet name="Atletas-Medallas (n°)" sheetId="4" r:id="rId2"/>
    <sheet name="Atletas-Medallas (%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P10" i="1"/>
  <c r="Q10" i="1" s="1"/>
  <c r="N9" i="1"/>
  <c r="O9" i="1" s="1"/>
  <c r="P9" i="1"/>
  <c r="Q9" i="1" s="1"/>
  <c r="N8" i="1"/>
  <c r="P8" i="1"/>
  <c r="Q8" i="1" s="1"/>
  <c r="E10" i="1"/>
  <c r="G10" i="1"/>
  <c r="E9" i="1"/>
  <c r="F9" i="1" s="1"/>
  <c r="G9" i="1"/>
  <c r="E8" i="1"/>
  <c r="G8" i="1"/>
  <c r="L12" i="1"/>
  <c r="M12" i="1"/>
  <c r="K12" i="1"/>
  <c r="C12" i="1"/>
  <c r="D12" i="1"/>
  <c r="B12" i="1"/>
  <c r="N3" i="1"/>
  <c r="O10" i="1" l="1"/>
  <c r="O8" i="1"/>
  <c r="H10" i="1"/>
  <c r="F10" i="1"/>
  <c r="H9" i="1"/>
  <c r="H8" i="1"/>
  <c r="F8" i="1"/>
  <c r="P4" i="1"/>
  <c r="Q4" i="1" s="1"/>
  <c r="P5" i="1"/>
  <c r="Q5" i="1" s="1"/>
  <c r="P6" i="1"/>
  <c r="Q6" i="1" s="1"/>
  <c r="P7" i="1"/>
  <c r="Q7" i="1" s="1"/>
  <c r="P3" i="1"/>
  <c r="P12" i="1" s="1"/>
  <c r="N4" i="1"/>
  <c r="O4" i="1" s="1"/>
  <c r="N5" i="1"/>
  <c r="O5" i="1" s="1"/>
  <c r="N6" i="1"/>
  <c r="O6" i="1" s="1"/>
  <c r="N7" i="1"/>
  <c r="O7" i="1" s="1"/>
  <c r="O3" i="1"/>
  <c r="G4" i="1"/>
  <c r="H4" i="1" s="1"/>
  <c r="G5" i="1"/>
  <c r="H5" i="1" s="1"/>
  <c r="G6" i="1"/>
  <c r="H6" i="1" s="1"/>
  <c r="G7" i="1"/>
  <c r="H7" i="1" s="1"/>
  <c r="G3" i="1"/>
  <c r="E4" i="1"/>
  <c r="F4" i="1" s="1"/>
  <c r="E5" i="1"/>
  <c r="F5" i="1" s="1"/>
  <c r="E6" i="1"/>
  <c r="F6" i="1" s="1"/>
  <c r="E7" i="1"/>
  <c r="F7" i="1" s="1"/>
  <c r="E3" i="1"/>
  <c r="N12" i="1" l="1"/>
  <c r="G12" i="1"/>
  <c r="O12" i="1"/>
  <c r="F3" i="1"/>
  <c r="F12" i="1" s="1"/>
  <c r="E12" i="1"/>
  <c r="H3" i="1"/>
  <c r="H12" i="1" s="1"/>
  <c r="Q3" i="1"/>
  <c r="Q12" i="1" s="1"/>
</calcChain>
</file>

<file path=xl/sharedStrings.xml><?xml version="1.0" encoding="utf-8"?>
<sst xmlns="http://schemas.openxmlformats.org/spreadsheetml/2006/main" count="89" uniqueCount="28">
  <si>
    <t>País</t>
  </si>
  <si>
    <t>Cantidad de Medallas</t>
  </si>
  <si>
    <t>Año Anfitrión</t>
  </si>
  <si>
    <t>JJOO Posterior</t>
  </si>
  <si>
    <t>JJOO Anterior</t>
  </si>
  <si>
    <t>Cantidad de Atletas</t>
  </si>
  <si>
    <t>Anfitrión</t>
  </si>
  <si>
    <t>Gran Bretaña</t>
  </si>
  <si>
    <t>Brasil</t>
  </si>
  <si>
    <t>China</t>
  </si>
  <si>
    <t>Grecia</t>
  </si>
  <si>
    <t>Australia</t>
  </si>
  <si>
    <t>Variación 
Anterior-Anfitrión</t>
  </si>
  <si>
    <t>Variación
Anfitrión-Posterior</t>
  </si>
  <si>
    <t>Promedio</t>
  </si>
  <si>
    <t>Variación
Anterior-Anfitrión</t>
  </si>
  <si>
    <t>Cantidad A-P</t>
  </si>
  <si>
    <t>% A-A</t>
  </si>
  <si>
    <t>% A-P</t>
  </si>
  <si>
    <t>Cantidad A-A</t>
  </si>
  <si>
    <t>Variación
Anterior-Anfitrión (N°)</t>
  </si>
  <si>
    <t>Variación
Anfitrión-Posterior (N°)</t>
  </si>
  <si>
    <t>Variación
Anterior-Anfitrión (%)</t>
  </si>
  <si>
    <t>Variación
Anfitrión-Posterior (%)</t>
  </si>
  <si>
    <t>Organizador</t>
  </si>
  <si>
    <t>Estados Unidos</t>
  </si>
  <si>
    <t>España</t>
  </si>
  <si>
    <t>Corea del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</si>
</sst>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9" fontId="0" fillId="0" borderId="2" xfId="1" applyNumberFormat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2" applyFont="1" applyBorder="1" applyAlignment="1">
      <alignment horizontal="center" vertical="center"/>
    </xf>
    <xf numFmtId="1" fontId="2" fillId="2" borderId="1" xfId="2" applyNumberFormat="1" applyFont="1" applyBorder="1" applyAlignment="1">
      <alignment horizontal="center" vertical="center"/>
    </xf>
    <xf numFmtId="164" fontId="2" fillId="2" borderId="1" xfId="2" applyNumberFormat="1" applyFont="1" applyBorder="1" applyAlignment="1">
      <alignment horizontal="center" vertical="center"/>
    </xf>
    <xf numFmtId="9" fontId="2" fillId="2" borderId="1" xfId="2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20% - Énfasis2" xfId="2" builtinId="34"/>
    <cellStyle name="Normal" xfId="0" builtinId="0"/>
    <cellStyle name="Porcentaje" xfId="1" builtinId="5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Estilo de tabla 1" pivot="0" count="0" xr9:uid="{CC93426A-F6A0-415F-ADF0-01EF55CD0D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bg1"/>
                </a:solidFill>
                <a:latin typeface="Arial Rounded MT Bold" panose="020F0704030504030204" pitchFamily="34" charset="0"/>
              </a:rPr>
              <a:t>Cantidad</a:t>
            </a:r>
            <a:r>
              <a:rPr lang="en-US" sz="1600" baseline="0">
                <a:solidFill>
                  <a:schemeClr val="bg1"/>
                </a:solidFill>
                <a:latin typeface="Arial Rounded MT Bold" panose="020F0704030504030204" pitchFamily="34" charset="0"/>
              </a:rPr>
              <a:t> de Atletas-Cantidad de Medallas</a:t>
            </a:r>
          </a:p>
          <a:p>
            <a:pPr>
              <a:defRPr/>
            </a:pPr>
            <a:r>
              <a:rPr lang="en-US" sz="1600" baseline="0">
                <a:solidFill>
                  <a:schemeClr val="bg1"/>
                </a:solidFill>
                <a:latin typeface="Arial Rounded MT Bold" panose="020F0704030504030204" pitchFamily="34" charset="0"/>
              </a:rPr>
              <a:t>(Var. Anterior-Anfitrión)</a:t>
            </a:r>
            <a:endParaRPr lang="en-US" sz="1600">
              <a:solidFill>
                <a:schemeClr val="bg1"/>
              </a:solidFill>
              <a:latin typeface="Arial Rounded MT Bold" panose="020F07040305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000800431861"/>
          <c:y val="0.19247195077813969"/>
          <c:w val="0.82794531002773586"/>
          <c:h val="0.647617419158110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Brasil: </a:t>
                    </a:r>
                    <a:fld id="{BBDF265B-9E0F-4C2A-936C-624E5FA057E0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485-4EAE-B2D8-52F8B761828B}"/>
                </c:ext>
              </c:extLst>
            </c:dLbl>
            <c:dLbl>
              <c:idx val="1"/>
              <c:layout>
                <c:manualLayout>
                  <c:x val="-2.5445046220155389E-2"/>
                  <c:y val="5.8392207674122565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G. Bretaña: </a:t>
                    </a:r>
                    <a:fld id="{66B5ABD1-CF59-49E2-AE6A-4B23DEAEC527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D485-4EAE-B2D8-52F8B76182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China: </a:t>
                    </a:r>
                    <a:fld id="{0C31BDF2-9C69-4E0D-AA5D-B1BA6C6152CD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485-4EAE-B2D8-52F8B76182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Grecia:</a:t>
                    </a:r>
                    <a:r>
                      <a:rPr lang="en-US" baseline="0"/>
                      <a:t> </a:t>
                    </a:r>
                    <a:fld id="{4C07A52E-BCFB-4582-936B-D7B4EEB5514B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485-4EAE-B2D8-52F8B761828B}"/>
                </c:ext>
              </c:extLst>
            </c:dLbl>
            <c:dLbl>
              <c:idx val="4"/>
              <c:layout>
                <c:manualLayout>
                  <c:x val="-1.2276980661260137E-2"/>
                  <c:y val="-6.76222949627205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Australia: </a:t>
                    </a:r>
                    <a:fld id="{328D0602-1A2A-4A39-95E9-09BF9A982B2D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485-4EAE-B2D8-52F8B761828B}"/>
                </c:ext>
              </c:extLst>
            </c:dLbl>
            <c:dLbl>
              <c:idx val="5"/>
              <c:layout>
                <c:manualLayout>
                  <c:x val="0"/>
                  <c:y val="2.88688852518638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Estados Unidos: </a:t>
                    </a:r>
                    <a:fld id="{85E16BB8-70EF-4EC8-B058-8D188AADDF9D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951-4D4D-AAD7-0E5742BC8E17}"/>
                </c:ext>
              </c:extLst>
            </c:dLbl>
            <c:dLbl>
              <c:idx val="6"/>
              <c:layout>
                <c:manualLayout>
                  <c:x val="-0.10983666988033806"/>
                  <c:y val="-1.443444262593198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España: </a:t>
                    </a:r>
                    <a:fld id="{2E926177-F484-4D81-8944-04D7398E398A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951-4D4D-AAD7-0E5742BC8E17}"/>
                </c:ext>
              </c:extLst>
            </c:dLbl>
            <c:dLbl>
              <c:idx val="7"/>
              <c:layout>
                <c:manualLayout>
                  <c:x val="4.8616230930641408E-2"/>
                  <c:y val="-2.8868885251863976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Corea del Sur: </a:t>
                    </a:r>
                    <a:fld id="{35C1D94E-2F38-4816-B661-C71AB8EB7C98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951-4D4D-AAD7-0E5742BC8E17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'Atletas-Medallas (n°)'!$C$4:$C$11</c:f>
              <c:numCache>
                <c:formatCode>General</c:formatCode>
                <c:ptCount val="8"/>
                <c:pt idx="0">
                  <c:v>207</c:v>
                </c:pt>
                <c:pt idx="1">
                  <c:v>230</c:v>
                </c:pt>
                <c:pt idx="2">
                  <c:v>255</c:v>
                </c:pt>
                <c:pt idx="3">
                  <c:v>286</c:v>
                </c:pt>
                <c:pt idx="4">
                  <c:v>200</c:v>
                </c:pt>
                <c:pt idx="5">
                  <c:v>102</c:v>
                </c:pt>
                <c:pt idx="6">
                  <c:v>193</c:v>
                </c:pt>
                <c:pt idx="7">
                  <c:v>226</c:v>
                </c:pt>
              </c:numCache>
            </c:numRef>
          </c:xVal>
          <c:yVal>
            <c:numRef>
              <c:f>'Atletas-Medallas (n°)'!$D$4:$D$11</c:f>
              <c:numCache>
                <c:formatCode>General</c:formatCode>
                <c:ptCount val="8"/>
                <c:pt idx="0">
                  <c:v>2</c:v>
                </c:pt>
                <c:pt idx="1">
                  <c:v>14</c:v>
                </c:pt>
                <c:pt idx="2">
                  <c:v>37</c:v>
                </c:pt>
                <c:pt idx="3">
                  <c:v>3</c:v>
                </c:pt>
                <c:pt idx="4">
                  <c:v>17</c:v>
                </c:pt>
                <c:pt idx="5">
                  <c:v>-7</c:v>
                </c:pt>
                <c:pt idx="6">
                  <c:v>18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5-4EAE-B2D8-52F8B7618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23712"/>
        <c:axId val="459822464"/>
      </c:scatterChart>
      <c:valAx>
        <c:axId val="45982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Cantidad de Atletas </a:t>
                </a:r>
              </a:p>
            </c:rich>
          </c:tx>
          <c:layout>
            <c:manualLayout>
              <c:xMode val="edge"/>
              <c:yMode val="edge"/>
              <c:x val="0.46145405374302317"/>
              <c:y val="0.91283415166393889"/>
            </c:manualLayout>
          </c:layout>
          <c:overlay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22464"/>
        <c:crosses val="autoZero"/>
        <c:crossBetween val="midCat"/>
        <c:majorUnit val="50"/>
      </c:valAx>
      <c:valAx>
        <c:axId val="4598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Cantidad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de Medallas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6004728132387706E-2"/>
              <c:y val="0.34128970849327872"/>
            </c:manualLayout>
          </c:layout>
          <c:overlay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2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bg1"/>
                </a:solidFill>
                <a:latin typeface="Arial Rounded MT Bold" panose="020F0704030504030204" pitchFamily="34" charset="0"/>
              </a:rPr>
              <a:t>Cantidad</a:t>
            </a:r>
            <a:r>
              <a:rPr lang="en-US" sz="1600" baseline="0">
                <a:solidFill>
                  <a:schemeClr val="bg1"/>
                </a:solidFill>
                <a:latin typeface="Arial Rounded MT Bold" panose="020F0704030504030204" pitchFamily="34" charset="0"/>
              </a:rPr>
              <a:t> de Atletas-Cantidad de Medallas</a:t>
            </a:r>
          </a:p>
          <a:p>
            <a:pPr>
              <a:defRPr/>
            </a:pPr>
            <a:r>
              <a:rPr lang="en-US" sz="1600" baseline="0">
                <a:solidFill>
                  <a:schemeClr val="bg1"/>
                </a:solidFill>
                <a:latin typeface="Arial Rounded MT Bold" panose="020F0704030504030204" pitchFamily="34" charset="0"/>
              </a:rPr>
              <a:t>(Variación Anfitrión-Posterior)</a:t>
            </a:r>
            <a:endParaRPr lang="en-US" sz="1600">
              <a:solidFill>
                <a:schemeClr val="bg1"/>
              </a:solidFill>
              <a:latin typeface="Arial Rounded MT Bold" panose="020F07040305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616696455168307E-2"/>
          <c:y val="0.15426391683433938"/>
          <c:w val="0.93060384590119927"/>
          <c:h val="0.7596463846379956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2.3644623175453406E-3"/>
                  <c:y val="-4.3418803418803449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Brasil: </a:t>
                    </a:r>
                    <a:fld id="{AF813547-6BDB-4C34-B45F-12C9CEB12AAC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CFE-47F5-929B-36D0B7DBE6F8}"/>
                </c:ext>
              </c:extLst>
            </c:dLbl>
            <c:dLbl>
              <c:idx val="1"/>
              <c:layout>
                <c:manualLayout>
                  <c:x val="-6.3840482573726542E-2"/>
                  <c:y val="-6.5128205128205122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G. Bretaña: </a:t>
                    </a:r>
                    <a:fld id="{EEB3E684-7A9E-46E1-B57E-388E72EADA51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CFE-47F5-929B-36D0B7DBE6F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China: </a:t>
                    </a:r>
                    <a:fld id="{DC114E9D-BEB4-4A08-B5A6-43705B8E393A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CFE-47F5-929B-36D0B7DBE6F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Grecia: </a:t>
                    </a:r>
                    <a:fld id="{B6BE7358-A42D-47D7-BEBF-0B395962BAC4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CFE-47F5-929B-36D0B7DBE6F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Australia: </a:t>
                    </a:r>
                    <a:fld id="{01451206-C680-49A3-B317-E74621D99CFD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CFE-47F5-929B-36D0B7DBE6F8}"/>
                </c:ext>
              </c:extLst>
            </c:dLbl>
            <c:dLbl>
              <c:idx val="5"/>
              <c:layout>
                <c:manualLayout>
                  <c:x val="-7.2037435643130514E-3"/>
                  <c:y val="-3.4603741745281948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Estados Unidos: </a:t>
                    </a:r>
                    <a:fld id="{9AD656BF-E254-4813-8A2D-9C8FCC1A2432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0FF-4C9E-B983-F2BC66E98A12}"/>
                </c:ext>
              </c:extLst>
            </c:dLbl>
            <c:dLbl>
              <c:idx val="6"/>
              <c:layout>
                <c:manualLayout>
                  <c:x val="-3.6018717821565916E-3"/>
                  <c:y val="4.037103203616227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España: </a:t>
                    </a:r>
                    <a:fld id="{19CFE89B-1A6E-4B4D-9F25-8D4601CA3406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0FF-4C9E-B983-F2BC66E98A12}"/>
                </c:ext>
              </c:extLst>
            </c:dLbl>
            <c:dLbl>
              <c:idx val="7"/>
              <c:layout>
                <c:manualLayout>
                  <c:x val="-3.4217781930487058E-2"/>
                  <c:y val="-5.4789257763363082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Corea del Sur: </a:t>
                    </a:r>
                    <a:fld id="{D5ECFA08-2354-4279-8310-9C9F9D0E9C50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0FF-4C9E-B983-F2BC66E98A12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'Atletas-Medallas (n°)'!$I$4:$I$11</c:f>
              <c:numCache>
                <c:formatCode>General</c:formatCode>
                <c:ptCount val="8"/>
                <c:pt idx="0">
                  <c:v>-153</c:v>
                </c:pt>
                <c:pt idx="1">
                  <c:v>-175</c:v>
                </c:pt>
                <c:pt idx="2">
                  <c:v>-243</c:v>
                </c:pt>
                <c:pt idx="3">
                  <c:v>-270</c:v>
                </c:pt>
                <c:pt idx="4">
                  <c:v>-147</c:v>
                </c:pt>
                <c:pt idx="5">
                  <c:v>-61</c:v>
                </c:pt>
                <c:pt idx="6">
                  <c:v>-163</c:v>
                </c:pt>
                <c:pt idx="7">
                  <c:v>-175</c:v>
                </c:pt>
              </c:numCache>
            </c:numRef>
          </c:xVal>
          <c:yVal>
            <c:numRef>
              <c:f>'Atletas-Medallas (n°)'!$J$4:$J$11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-9</c:v>
                </c:pt>
                <c:pt idx="3">
                  <c:v>-13</c:v>
                </c:pt>
                <c:pt idx="4">
                  <c:v>-8</c:v>
                </c:pt>
                <c:pt idx="5">
                  <c:v>-8</c:v>
                </c:pt>
                <c:pt idx="6">
                  <c:v>-5</c:v>
                </c:pt>
                <c:pt idx="7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E-47F5-929B-36D0B7DBE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10032"/>
        <c:axId val="614309200"/>
      </c:scatterChart>
      <c:valAx>
        <c:axId val="6143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Cantidad de Atletas</a:t>
                </a:r>
              </a:p>
            </c:rich>
          </c:tx>
          <c:layout>
            <c:manualLayout>
              <c:xMode val="edge"/>
              <c:yMode val="edge"/>
              <c:x val="0.39755611342923808"/>
              <c:y val="0.92737020360066502"/>
            </c:manualLayout>
          </c:layout>
          <c:overlay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09200"/>
        <c:crosses val="autoZero"/>
        <c:crossBetween val="midCat"/>
      </c:valAx>
      <c:valAx>
        <c:axId val="6143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b" anchorCtr="0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Cantidad de Medallas</a:t>
                </a:r>
              </a:p>
            </c:rich>
          </c:tx>
          <c:layout>
            <c:manualLayout>
              <c:xMode val="edge"/>
              <c:yMode val="edge"/>
              <c:x val="0.96799056945955753"/>
              <c:y val="0.35093320222980057"/>
            </c:manualLayout>
          </c:layout>
          <c:overlay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5400000" spcFirstLastPara="1" vertOverflow="ellipsis" wrap="square" anchor="b" anchorCtr="0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'Atletas-Medallas (%)'!$C$4:$C$11</c:f>
              <c:numCache>
                <c:formatCode>0%</c:formatCode>
                <c:ptCount val="8"/>
                <c:pt idx="0" formatCode="0.0%">
                  <c:v>0.80232558139534882</c:v>
                </c:pt>
                <c:pt idx="1">
                  <c:v>0.73954983922829587</c:v>
                </c:pt>
                <c:pt idx="2" formatCode="0.0%">
                  <c:v>0.6640625</c:v>
                </c:pt>
                <c:pt idx="3" formatCode="0.0%">
                  <c:v>2.0428571428571427</c:v>
                </c:pt>
                <c:pt idx="4">
                  <c:v>0.47961630695443647</c:v>
                </c:pt>
                <c:pt idx="5" formatCode="0.0%">
                  <c:v>0.187</c:v>
                </c:pt>
                <c:pt idx="6" formatCode="0.0%">
                  <c:v>0.84299999999999997</c:v>
                </c:pt>
                <c:pt idx="7" formatCode="0.0%">
                  <c:v>1.2909999999999999</c:v>
                </c:pt>
              </c:numCache>
            </c:numRef>
          </c:xVal>
          <c:yVal>
            <c:numRef>
              <c:f>'Atletas-Medallas (%)'!$D$4:$D$11</c:f>
              <c:numCache>
                <c:formatCode>0.0%</c:formatCode>
                <c:ptCount val="8"/>
                <c:pt idx="0">
                  <c:v>0.11764705882352941</c:v>
                </c:pt>
                <c:pt idx="1">
                  <c:v>0.27450980392156865</c:v>
                </c:pt>
                <c:pt idx="2">
                  <c:v>0.58730158730158732</c:v>
                </c:pt>
                <c:pt idx="3">
                  <c:v>0.23076923076923078</c:v>
                </c:pt>
                <c:pt idx="4">
                  <c:v>0.41463414634146339</c:v>
                </c:pt>
                <c:pt idx="5">
                  <c:v>-6.5000000000000002E-2</c:v>
                </c:pt>
                <c:pt idx="6">
                  <c:v>4.5</c:v>
                </c:pt>
                <c:pt idx="7">
                  <c:v>0.73699999999999999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8-46E8-A1FE-CC8940EA8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25088"/>
        <c:axId val="455326752"/>
      </c:scatterChart>
      <c:valAx>
        <c:axId val="45532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26752"/>
        <c:crosses val="autoZero"/>
        <c:crossBetween val="midCat"/>
        <c:majorUnit val="0.25"/>
      </c:valAx>
      <c:valAx>
        <c:axId val="4553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2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12</xdr:row>
      <xdr:rowOff>131445</xdr:rowOff>
    </xdr:from>
    <xdr:to>
      <xdr:col>6</xdr:col>
      <xdr:colOff>282407</xdr:colOff>
      <xdr:row>36</xdr:row>
      <xdr:rowOff>60245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4BF681-86D3-45D4-B637-A48F07B53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1371386</xdr:colOff>
      <xdr:row>12</xdr:row>
      <xdr:rowOff>156209</xdr:rowOff>
    </xdr:from>
    <xdr:to>
      <xdr:col>14</xdr:col>
      <xdr:colOff>261408</xdr:colOff>
      <xdr:row>36</xdr:row>
      <xdr:rowOff>89957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79FA317-384D-41A4-A3BE-DA02E8108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11</xdr:row>
      <xdr:rowOff>80010</xdr:rowOff>
    </xdr:from>
    <xdr:to>
      <xdr:col>8</xdr:col>
      <xdr:colOff>487680</xdr:colOff>
      <xdr:row>26</xdr:row>
      <xdr:rowOff>80010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A6F016-6136-4004-A87C-9992779A4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6C6A84-D484-4668-A2E7-88061D698A65}" name="Tabla2" displayName="Tabla2" ref="A2:H10" totalsRowShown="0" headerRowDxfId="55" dataDxfId="53" headerRowBorderDxfId="54" tableBorderDxfId="52" totalsRowBorderDxfId="51">
  <autoFilter ref="A2:H10" xr:uid="{C26C6A84-D484-4668-A2E7-88061D698A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0EF9031-9F9D-460F-A6FE-9D04F165909E}" name="Organizador" dataDxfId="50"/>
    <tableColumn id="2" xr3:uid="{0195DF7D-FB46-4D84-8856-CA4CB2516FE4}" name="JJOO Anterior" dataDxfId="49"/>
    <tableColumn id="3" xr3:uid="{1712F2F2-BD89-41D1-A51C-BF76EEABA544}" name="Año Anfitrión" dataDxfId="48"/>
    <tableColumn id="4" xr3:uid="{3356AEFB-D900-4760-874B-C2284E7FE24A}" name="JJOO Posterior" dataDxfId="47"/>
    <tableColumn id="5" xr3:uid="{E6B88F62-78D5-4523-B836-79C43877744B}" name="Cantidad A-A" dataDxfId="46">
      <calculatedColumnFormula>C3-B3</calculatedColumnFormula>
    </tableColumn>
    <tableColumn id="6" xr3:uid="{52DC171E-1481-4FCE-A6B2-EB38D90AA600}" name="% A-A" dataDxfId="45" dataCellStyle="Porcentaje">
      <calculatedColumnFormula>E3/B3</calculatedColumnFormula>
    </tableColumn>
    <tableColumn id="7" xr3:uid="{44C97182-FBF4-45AA-BF1B-36C22042D16E}" name="Cantidad A-P" dataDxfId="44">
      <calculatedColumnFormula>D3-C3</calculatedColumnFormula>
    </tableColumn>
    <tableColumn id="8" xr3:uid="{5C877856-085D-4D54-9781-CA4537B30DFF}" name="% A-P" dataDxfId="43" dataCellStyle="Porcentaje">
      <calculatedColumnFormula>G3/C3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464333-C00E-418D-8778-03F9BCE40A8C}" name="Tabla3" displayName="Tabla3" ref="J2:Q10" totalsRowShown="0" headerRowDxfId="42" dataDxfId="40" headerRowBorderDxfId="41" tableBorderDxfId="39" totalsRowBorderDxfId="38">
  <autoFilter ref="J2:Q10" xr:uid="{9F464333-C00E-418D-8778-03F9BCE40A8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C57D266-97CF-4D92-B74A-C84B8199CF58}" name="Organizador" dataDxfId="37"/>
    <tableColumn id="2" xr3:uid="{E7641B44-4421-4A4A-AB2F-360A31E4EB70}" name="JJOO Anterior" dataDxfId="36"/>
    <tableColumn id="3" xr3:uid="{7AED8D3F-D759-492E-8539-79727BA86784}" name="Anfitrión" dataDxfId="35"/>
    <tableColumn id="4" xr3:uid="{321EAF98-23BE-49E6-B7C7-6AF27D292E8A}" name="JJOO Posterior" dataDxfId="34"/>
    <tableColumn id="5" xr3:uid="{38214A5B-19CB-43B3-9A76-D60748B77A55}" name="Cantidad A-A" dataDxfId="33">
      <calculatedColumnFormula>L3-K3</calculatedColumnFormula>
    </tableColumn>
    <tableColumn id="6" xr3:uid="{AF05D02F-82DF-4FF5-A397-85D0982F50C6}" name="% A-A" dataDxfId="32" dataCellStyle="Porcentaje">
      <calculatedColumnFormula>N3/K3</calculatedColumnFormula>
    </tableColumn>
    <tableColumn id="7" xr3:uid="{79CEFA6B-60B6-4F3B-8C6D-845E8077014C}" name="Cantidad A-P" dataDxfId="31">
      <calculatedColumnFormula>M3-L3</calculatedColumnFormula>
    </tableColumn>
    <tableColumn id="8" xr3:uid="{E2098656-9A10-4896-ACA5-38D5D8438EB1}" name="% A-P" dataDxfId="30" dataCellStyle="Porcentaje">
      <calculatedColumnFormula>P3/L3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BDEE13-0511-456E-8A90-2DC1A117E279}" name="Tabla5" displayName="Tabla5" ref="B3:D11" totalsRowShown="0" headerRowDxfId="29" dataDxfId="27" headerRowBorderDxfId="28" tableBorderDxfId="26" totalsRowBorderDxfId="25">
  <autoFilter ref="B3:D11" xr:uid="{26BDEE13-0511-456E-8A90-2DC1A117E279}">
    <filterColumn colId="0" hiddenButton="1"/>
    <filterColumn colId="1" hiddenButton="1"/>
    <filterColumn colId="2" hiddenButton="1"/>
  </autoFilter>
  <tableColumns count="3">
    <tableColumn id="1" xr3:uid="{77A6F668-3180-4C45-8E15-2A441BD145CC}" name="Organizador" dataDxfId="24"/>
    <tableColumn id="2" xr3:uid="{255857B9-D81A-467A-8F85-0D00588A8134}" name="Cantidad de Atletas" dataDxfId="23"/>
    <tableColumn id="3" xr3:uid="{EF87FC60-602C-495F-84A5-D6542B7567F8}" name="Cantidad de Medallas" dataDxfId="2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9DC135-3AAC-4000-B9A9-001BF9F5FF1D}" name="Tabla6" displayName="Tabla6" ref="H3:J11" totalsRowShown="0" headerRowDxfId="21" dataDxfId="19" headerRowBorderDxfId="20" tableBorderDxfId="18" totalsRowBorderDxfId="17">
  <autoFilter ref="H3:J11" xr:uid="{869DC135-3AAC-4000-B9A9-001BF9F5FF1D}">
    <filterColumn colId="0" hiddenButton="1"/>
    <filterColumn colId="1" hiddenButton="1"/>
    <filterColumn colId="2" hiddenButton="1"/>
  </autoFilter>
  <tableColumns count="3">
    <tableColumn id="1" xr3:uid="{84E4FF42-4BDE-406F-B23F-404991C43335}" name="Organizador" dataDxfId="16"/>
    <tableColumn id="2" xr3:uid="{47F855D5-6704-41AB-8EF4-F509499D8FEC}" name="Cantidad de Atletas" dataDxfId="15"/>
    <tableColumn id="3" xr3:uid="{B77D6A99-5114-46FE-A5FC-13C39F5ECF57}" name="Cantidad de Medallas" dataDxfId="14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AA14570-F592-42A8-97D6-3DEEB5549F9F}" name="Tabla8" displayName="Tabla8" ref="B3:D11" totalsRowShown="0" headerRowDxfId="13" headerRowBorderDxfId="12" tableBorderDxfId="11" totalsRowBorderDxfId="10">
  <autoFilter ref="B3:D11" xr:uid="{5AA14570-F592-42A8-97D6-3DEEB5549F9F}">
    <filterColumn colId="0" hiddenButton="1"/>
    <filterColumn colId="1" hiddenButton="1"/>
    <filterColumn colId="2" hiddenButton="1"/>
  </autoFilter>
  <tableColumns count="3">
    <tableColumn id="1" xr3:uid="{D45671C9-A793-4703-8E83-CD441321DC11}" name="País" dataDxfId="9"/>
    <tableColumn id="2" xr3:uid="{01C17AFE-DC3B-4D24-A23F-DCA6DB151CCA}" name="Cantidad de Atletas" dataDxfId="8" dataCellStyle="Porcentaje"/>
    <tableColumn id="3" xr3:uid="{489993EB-D0A4-4F35-88C3-BBB0713A0F7D}" name="Cantidad de Medallas" dataDxfId="7" dataCellStyle="Porcentaje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CF70A9A-56B9-4A30-9269-EED178DCCFAF}" name="Tabla9" displayName="Tabla9" ref="H3:J11" totalsRowShown="0" headerRowDxfId="6" headerRowBorderDxfId="5" tableBorderDxfId="4" totalsRowBorderDxfId="3">
  <autoFilter ref="H3:J11" xr:uid="{8CF70A9A-56B9-4A30-9269-EED178DCCFAF}">
    <filterColumn colId="0" hiddenButton="1"/>
    <filterColumn colId="1" hiddenButton="1"/>
    <filterColumn colId="2" hiddenButton="1"/>
  </autoFilter>
  <tableColumns count="3">
    <tableColumn id="1" xr3:uid="{8470253E-58A5-4B82-8813-13DDE9C2B89E}" name="País" dataDxfId="2"/>
    <tableColumn id="2" xr3:uid="{59752524-800F-4D6F-AC80-12BEC4E9EA19}" name="Cantidad de Atletas" dataDxfId="1" dataCellStyle="Porcentaje"/>
    <tableColumn id="3" xr3:uid="{EF10CC30-40FD-4C3F-9A3D-366176B2F1E4}" name="Cantidad de Medallas" dataDxfId="0" dataCellStyle="Porcentaj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9168-1BFE-40CA-8A50-99C75E859F76}">
  <dimension ref="A1:Q20"/>
  <sheetViews>
    <sheetView showGridLines="0" tabSelected="1" zoomScale="90" zoomScaleNormal="90" workbookViewId="0">
      <selection activeCell="K25" sqref="K25"/>
    </sheetView>
  </sheetViews>
  <sheetFormatPr baseColWidth="10" defaultRowHeight="14.4" x14ac:dyDescent="0.3"/>
  <cols>
    <col min="1" max="1" width="13.88671875" bestFit="1" customWidth="1"/>
    <col min="2" max="2" width="12.77734375" bestFit="1" customWidth="1"/>
    <col min="3" max="3" width="12.6640625" bestFit="1" customWidth="1"/>
    <col min="4" max="5" width="13.44140625" bestFit="1" customWidth="1"/>
    <col min="6" max="6" width="12.21875" bestFit="1" customWidth="1"/>
    <col min="7" max="8" width="12.109375" bestFit="1" customWidth="1"/>
    <col min="9" max="9" width="12.6640625" bestFit="1" customWidth="1"/>
    <col min="10" max="10" width="13.88671875" bestFit="1" customWidth="1"/>
    <col min="11" max="11" width="12.77734375" bestFit="1" customWidth="1"/>
    <col min="12" max="12" width="8.77734375" bestFit="1" customWidth="1"/>
    <col min="13" max="13" width="13.44140625" bestFit="1" customWidth="1"/>
    <col min="14" max="14" width="12.21875" bestFit="1" customWidth="1"/>
    <col min="15" max="15" width="8.21875" bestFit="1" customWidth="1"/>
    <col min="16" max="16" width="12.109375" bestFit="1" customWidth="1"/>
    <col min="17" max="17" width="8.21875" bestFit="1" customWidth="1"/>
    <col min="19" max="19" width="10.5546875" customWidth="1"/>
    <col min="20" max="20" width="9.5546875" customWidth="1"/>
  </cols>
  <sheetData>
    <row r="1" spans="1:17" ht="28.8" customHeight="1" x14ac:dyDescent="0.3">
      <c r="A1" s="1" t="s">
        <v>0</v>
      </c>
      <c r="B1" s="22" t="s">
        <v>1</v>
      </c>
      <c r="C1" s="23"/>
      <c r="D1" s="24"/>
      <c r="E1" s="25" t="s">
        <v>12</v>
      </c>
      <c r="F1" s="25"/>
      <c r="G1" s="25" t="s">
        <v>13</v>
      </c>
      <c r="H1" s="25"/>
      <c r="K1" s="27" t="s">
        <v>5</v>
      </c>
      <c r="L1" s="27"/>
      <c r="M1" s="27"/>
      <c r="N1" s="25" t="s">
        <v>15</v>
      </c>
      <c r="O1" s="26"/>
      <c r="P1" s="25" t="s">
        <v>13</v>
      </c>
      <c r="Q1" s="26"/>
    </row>
    <row r="2" spans="1:17" x14ac:dyDescent="0.3">
      <c r="A2" s="4" t="s">
        <v>24</v>
      </c>
      <c r="B2" s="2" t="s">
        <v>4</v>
      </c>
      <c r="C2" s="2" t="s">
        <v>2</v>
      </c>
      <c r="D2" s="2" t="s">
        <v>3</v>
      </c>
      <c r="E2" s="2" t="s">
        <v>19</v>
      </c>
      <c r="F2" s="2" t="s">
        <v>17</v>
      </c>
      <c r="G2" s="2" t="s">
        <v>16</v>
      </c>
      <c r="H2" s="3" t="s">
        <v>18</v>
      </c>
      <c r="J2" s="4" t="s">
        <v>24</v>
      </c>
      <c r="K2" s="2" t="s">
        <v>4</v>
      </c>
      <c r="L2" s="2" t="s">
        <v>6</v>
      </c>
      <c r="M2" s="2" t="s">
        <v>3</v>
      </c>
      <c r="N2" s="2" t="s">
        <v>19</v>
      </c>
      <c r="O2" s="2" t="s">
        <v>17</v>
      </c>
      <c r="P2" s="2" t="s">
        <v>16</v>
      </c>
      <c r="Q2" s="3" t="s">
        <v>18</v>
      </c>
    </row>
    <row r="3" spans="1:17" x14ac:dyDescent="0.3">
      <c r="A3" s="5" t="s">
        <v>8</v>
      </c>
      <c r="B3" s="1">
        <v>17</v>
      </c>
      <c r="C3" s="1">
        <v>19</v>
      </c>
      <c r="D3" s="1">
        <v>21</v>
      </c>
      <c r="E3" s="1">
        <f>C3-B3</f>
        <v>2</v>
      </c>
      <c r="F3" s="6">
        <f>E3/B3</f>
        <v>0.11764705882352941</v>
      </c>
      <c r="G3" s="1">
        <f>D3-C3</f>
        <v>2</v>
      </c>
      <c r="H3" s="7">
        <f>G3/C3</f>
        <v>0.10526315789473684</v>
      </c>
      <c r="J3" s="5" t="s">
        <v>8</v>
      </c>
      <c r="K3" s="1">
        <v>258</v>
      </c>
      <c r="L3" s="1">
        <v>465</v>
      </c>
      <c r="M3" s="1">
        <v>312</v>
      </c>
      <c r="N3" s="1">
        <f>L3-K3</f>
        <v>207</v>
      </c>
      <c r="O3" s="6">
        <f>N3/K3</f>
        <v>0.80232558139534882</v>
      </c>
      <c r="P3" s="1">
        <f>M3-L3</f>
        <v>-153</v>
      </c>
      <c r="Q3" s="7">
        <f>P3/L3</f>
        <v>-0.32903225806451614</v>
      </c>
    </row>
    <row r="4" spans="1:17" x14ac:dyDescent="0.3">
      <c r="A4" s="5" t="s">
        <v>7</v>
      </c>
      <c r="B4" s="1">
        <v>51</v>
      </c>
      <c r="C4" s="1">
        <v>65</v>
      </c>
      <c r="D4" s="1">
        <v>67</v>
      </c>
      <c r="E4" s="1">
        <f t="shared" ref="E4:E7" si="0">C4-B4</f>
        <v>14</v>
      </c>
      <c r="F4" s="6">
        <f t="shared" ref="F4:F7" si="1">E4/B4</f>
        <v>0.27450980392156865</v>
      </c>
      <c r="G4" s="1">
        <f t="shared" ref="G4:G7" si="2">D4-C4</f>
        <v>2</v>
      </c>
      <c r="H4" s="7">
        <f t="shared" ref="H4:H7" si="3">G4/C4</f>
        <v>3.0769230769230771E-2</v>
      </c>
      <c r="J4" s="5" t="s">
        <v>7</v>
      </c>
      <c r="K4" s="1">
        <v>311</v>
      </c>
      <c r="L4" s="1">
        <v>541</v>
      </c>
      <c r="M4" s="1">
        <v>366</v>
      </c>
      <c r="N4" s="1">
        <f t="shared" ref="N4:N7" si="4">L4-K4</f>
        <v>230</v>
      </c>
      <c r="O4" s="9">
        <f t="shared" ref="O4:O7" si="5">N4/K4</f>
        <v>0.73954983922829587</v>
      </c>
      <c r="P4" s="1">
        <f t="shared" ref="P4:P7" si="6">M4-L4</f>
        <v>-175</v>
      </c>
      <c r="Q4" s="7">
        <f t="shared" ref="Q4:Q7" si="7">P4/L4</f>
        <v>-0.32347504621072087</v>
      </c>
    </row>
    <row r="5" spans="1:17" x14ac:dyDescent="0.3">
      <c r="A5" s="5" t="s">
        <v>9</v>
      </c>
      <c r="B5" s="1">
        <v>63</v>
      </c>
      <c r="C5" s="1">
        <v>100</v>
      </c>
      <c r="D5" s="1">
        <v>91</v>
      </c>
      <c r="E5" s="1">
        <f t="shared" si="0"/>
        <v>37</v>
      </c>
      <c r="F5" s="6">
        <f t="shared" si="1"/>
        <v>0.58730158730158732</v>
      </c>
      <c r="G5" s="1">
        <f t="shared" si="2"/>
        <v>-9</v>
      </c>
      <c r="H5" s="8">
        <f t="shared" si="3"/>
        <v>-0.09</v>
      </c>
      <c r="J5" s="5" t="s">
        <v>9</v>
      </c>
      <c r="K5" s="1">
        <v>384</v>
      </c>
      <c r="L5" s="1">
        <v>639</v>
      </c>
      <c r="M5" s="1">
        <v>396</v>
      </c>
      <c r="N5" s="1">
        <f t="shared" si="4"/>
        <v>255</v>
      </c>
      <c r="O5" s="6">
        <f t="shared" si="5"/>
        <v>0.6640625</v>
      </c>
      <c r="P5" s="1">
        <f t="shared" si="6"/>
        <v>-243</v>
      </c>
      <c r="Q5" s="7">
        <f t="shared" si="7"/>
        <v>-0.38028169014084506</v>
      </c>
    </row>
    <row r="6" spans="1:17" x14ac:dyDescent="0.3">
      <c r="A6" s="5" t="s">
        <v>10</v>
      </c>
      <c r="B6" s="1">
        <v>13</v>
      </c>
      <c r="C6" s="1">
        <v>16</v>
      </c>
      <c r="D6" s="1">
        <v>3</v>
      </c>
      <c r="E6" s="1">
        <f t="shared" si="0"/>
        <v>3</v>
      </c>
      <c r="F6" s="6">
        <f t="shared" si="1"/>
        <v>0.23076923076923078</v>
      </c>
      <c r="G6" s="1">
        <f t="shared" si="2"/>
        <v>-13</v>
      </c>
      <c r="H6" s="7">
        <f t="shared" si="3"/>
        <v>-0.8125</v>
      </c>
      <c r="J6" s="5" t="s">
        <v>10</v>
      </c>
      <c r="K6" s="1">
        <v>140</v>
      </c>
      <c r="L6" s="1">
        <v>426</v>
      </c>
      <c r="M6" s="1">
        <v>156</v>
      </c>
      <c r="N6" s="1">
        <f t="shared" si="4"/>
        <v>286</v>
      </c>
      <c r="O6" s="6">
        <f t="shared" si="5"/>
        <v>2.0428571428571427</v>
      </c>
      <c r="P6" s="1">
        <f t="shared" si="6"/>
        <v>-270</v>
      </c>
      <c r="Q6" s="7">
        <f t="shared" si="7"/>
        <v>-0.63380281690140849</v>
      </c>
    </row>
    <row r="7" spans="1:17" x14ac:dyDescent="0.3">
      <c r="A7" s="5" t="s">
        <v>11</v>
      </c>
      <c r="B7" s="1">
        <v>41</v>
      </c>
      <c r="C7" s="1">
        <v>58</v>
      </c>
      <c r="D7" s="1">
        <v>50</v>
      </c>
      <c r="E7" s="1">
        <f t="shared" si="0"/>
        <v>17</v>
      </c>
      <c r="F7" s="6">
        <f t="shared" si="1"/>
        <v>0.41463414634146339</v>
      </c>
      <c r="G7" s="1">
        <f t="shared" si="2"/>
        <v>-8</v>
      </c>
      <c r="H7" s="7">
        <f t="shared" si="3"/>
        <v>-0.13793103448275862</v>
      </c>
      <c r="J7" s="5" t="s">
        <v>11</v>
      </c>
      <c r="K7" s="1">
        <v>417</v>
      </c>
      <c r="L7" s="1">
        <v>617</v>
      </c>
      <c r="M7" s="1">
        <v>470</v>
      </c>
      <c r="N7" s="1">
        <f t="shared" si="4"/>
        <v>200</v>
      </c>
      <c r="O7" s="9">
        <f t="shared" si="5"/>
        <v>0.47961630695443647</v>
      </c>
      <c r="P7" s="1">
        <f t="shared" si="6"/>
        <v>-147</v>
      </c>
      <c r="Q7" s="7">
        <f t="shared" si="7"/>
        <v>-0.23824959481361427</v>
      </c>
    </row>
    <row r="8" spans="1:17" x14ac:dyDescent="0.3">
      <c r="A8" s="15" t="s">
        <v>25</v>
      </c>
      <c r="B8" s="16">
        <v>108</v>
      </c>
      <c r="C8" s="16">
        <v>101</v>
      </c>
      <c r="D8" s="16">
        <v>93</v>
      </c>
      <c r="E8" s="16">
        <f>C8-B8</f>
        <v>-7</v>
      </c>
      <c r="F8" s="17">
        <f>E8/B8</f>
        <v>-6.4814814814814811E-2</v>
      </c>
      <c r="G8" s="16">
        <f>D8-C8</f>
        <v>-8</v>
      </c>
      <c r="H8" s="18">
        <f>G8/C8</f>
        <v>-7.9207920792079209E-2</v>
      </c>
      <c r="J8" s="15" t="s">
        <v>25</v>
      </c>
      <c r="K8" s="16">
        <v>545</v>
      </c>
      <c r="L8" s="16">
        <v>647</v>
      </c>
      <c r="M8" s="16">
        <v>586</v>
      </c>
      <c r="N8" s="16">
        <f>L8-K8</f>
        <v>102</v>
      </c>
      <c r="O8" s="17">
        <f>N8/K8</f>
        <v>0.1871559633027523</v>
      </c>
      <c r="P8" s="16">
        <f>M8-L8</f>
        <v>-61</v>
      </c>
      <c r="Q8" s="18">
        <f>P8/L8</f>
        <v>-9.428129829984544E-2</v>
      </c>
    </row>
    <row r="9" spans="1:17" x14ac:dyDescent="0.3">
      <c r="A9" s="15" t="s">
        <v>26</v>
      </c>
      <c r="B9" s="16">
        <v>4</v>
      </c>
      <c r="C9" s="16">
        <v>22</v>
      </c>
      <c r="D9" s="16">
        <v>17</v>
      </c>
      <c r="E9" s="16">
        <f>C9-B9</f>
        <v>18</v>
      </c>
      <c r="F9" s="17">
        <f>E9/B9</f>
        <v>4.5</v>
      </c>
      <c r="G9" s="16">
        <f>D9-C9</f>
        <v>-5</v>
      </c>
      <c r="H9" s="18">
        <f>G9/C9</f>
        <v>-0.22727272727272727</v>
      </c>
      <c r="J9" s="15" t="s">
        <v>26</v>
      </c>
      <c r="K9" s="16">
        <v>229</v>
      </c>
      <c r="L9" s="16">
        <v>422</v>
      </c>
      <c r="M9" s="16">
        <v>289</v>
      </c>
      <c r="N9" s="16">
        <f>L9-K9</f>
        <v>193</v>
      </c>
      <c r="O9" s="17">
        <f>N9/K9</f>
        <v>0.84279475982532748</v>
      </c>
      <c r="P9" s="16">
        <f>M9-L9</f>
        <v>-133</v>
      </c>
      <c r="Q9" s="18">
        <f>P9/L9</f>
        <v>-0.31516587677725116</v>
      </c>
    </row>
    <row r="10" spans="1:17" x14ac:dyDescent="0.3">
      <c r="A10" s="15" t="s">
        <v>27</v>
      </c>
      <c r="B10" s="16">
        <v>19</v>
      </c>
      <c r="C10" s="16">
        <v>33</v>
      </c>
      <c r="D10" s="16">
        <v>29</v>
      </c>
      <c r="E10" s="16">
        <f>C10-B10</f>
        <v>14</v>
      </c>
      <c r="F10" s="17">
        <f>E10/B10</f>
        <v>0.73684210526315785</v>
      </c>
      <c r="G10" s="16">
        <f>D10-C10</f>
        <v>-4</v>
      </c>
      <c r="H10" s="18">
        <f>G10/C10</f>
        <v>-0.12121212121212122</v>
      </c>
      <c r="J10" s="15" t="s">
        <v>27</v>
      </c>
      <c r="K10" s="16">
        <v>175</v>
      </c>
      <c r="L10" s="16">
        <v>401</v>
      </c>
      <c r="M10" s="16">
        <v>226</v>
      </c>
      <c r="N10" s="16">
        <f>L10-K10</f>
        <v>226</v>
      </c>
      <c r="O10" s="17">
        <f>N10/K10</f>
        <v>1.2914285714285714</v>
      </c>
      <c r="P10" s="16">
        <f>M10-L10</f>
        <v>-175</v>
      </c>
      <c r="Q10" s="18">
        <f>P10/L10</f>
        <v>-0.43640897755610975</v>
      </c>
    </row>
    <row r="11" spans="1:17" x14ac:dyDescent="0.3">
      <c r="A11" s="20"/>
      <c r="B11" s="20"/>
      <c r="C11" s="20"/>
      <c r="D11" s="20"/>
      <c r="E11" s="20"/>
      <c r="F11" s="21"/>
      <c r="G11" s="20"/>
      <c r="H11" s="21"/>
      <c r="J11" s="20"/>
      <c r="K11" s="20"/>
      <c r="L11" s="20"/>
      <c r="M11" s="20"/>
      <c r="N11" s="20"/>
      <c r="O11" s="21"/>
      <c r="P11" s="20"/>
      <c r="Q11" s="21"/>
    </row>
    <row r="12" spans="1:17" x14ac:dyDescent="0.3">
      <c r="A12" s="11" t="s">
        <v>14</v>
      </c>
      <c r="B12" s="12">
        <f>AVERAGE(Tabla2[JJOO Anterior])</f>
        <v>39.5</v>
      </c>
      <c r="C12" s="12">
        <f>AVERAGE(Tabla2[Año Anfitrión])</f>
        <v>51.75</v>
      </c>
      <c r="D12" s="12">
        <f>AVERAGE(Tabla2[JJOO Posterior])</f>
        <v>46.375</v>
      </c>
      <c r="E12" s="12">
        <f>AVERAGE(E3:E10)</f>
        <v>12.25</v>
      </c>
      <c r="F12" s="13">
        <f>AVERAGE(F3:F10)</f>
        <v>0.84961113970071533</v>
      </c>
      <c r="G12" s="12">
        <f>AVERAGE(G3:G10)</f>
        <v>-5.375</v>
      </c>
      <c r="H12" s="13">
        <f>AVERAGE(H3:H10)</f>
        <v>-0.1665114268869648</v>
      </c>
      <c r="J12" s="11" t="s">
        <v>14</v>
      </c>
      <c r="K12" s="12">
        <f>AVERAGE(Tabla3[JJOO Anterior])</f>
        <v>307.375</v>
      </c>
      <c r="L12" s="12">
        <f>AVERAGE(Tabla3[Anfitrión])</f>
        <v>519.75</v>
      </c>
      <c r="M12" s="12">
        <f>AVERAGE(Tabla3[JJOO Posterior])</f>
        <v>350.125</v>
      </c>
      <c r="N12" s="12">
        <f>AVERAGE(N3:N10)</f>
        <v>212.375</v>
      </c>
      <c r="O12" s="13">
        <f>AVERAGE(O3:O10)</f>
        <v>0.88122383312398433</v>
      </c>
      <c r="P12" s="12">
        <f>AVERAGE(P3:P10)</f>
        <v>-169.625</v>
      </c>
      <c r="Q12" s="14">
        <f>AVERAGE(Q3:Q10)</f>
        <v>-0.34383719484553887</v>
      </c>
    </row>
    <row r="14" spans="1:17" x14ac:dyDescent="0.3">
      <c r="B14" s="20"/>
      <c r="C14" s="33"/>
      <c r="D14" s="33"/>
      <c r="E14" s="33"/>
      <c r="F14" s="33"/>
      <c r="G14" s="33"/>
      <c r="H14" s="33"/>
      <c r="I14" s="33"/>
    </row>
    <row r="15" spans="1:17" x14ac:dyDescent="0.3">
      <c r="B15" s="20"/>
      <c r="C15" s="20"/>
      <c r="D15" s="20"/>
      <c r="E15" s="20"/>
      <c r="F15" s="20"/>
      <c r="G15" s="20"/>
      <c r="H15" s="20"/>
      <c r="I15" s="20"/>
    </row>
    <row r="16" spans="1:17" x14ac:dyDescent="0.3">
      <c r="B16" s="20"/>
      <c r="C16" s="20"/>
      <c r="D16" s="20"/>
      <c r="E16" s="20"/>
      <c r="F16" s="20"/>
      <c r="G16" s="20"/>
      <c r="H16" s="20"/>
      <c r="I16" s="20"/>
    </row>
    <row r="17" spans="2:9" x14ac:dyDescent="0.3">
      <c r="B17" s="20"/>
      <c r="C17" s="20"/>
      <c r="D17" s="20"/>
      <c r="E17" s="20"/>
      <c r="F17" s="20"/>
      <c r="G17" s="20"/>
      <c r="H17" s="20"/>
      <c r="I17" s="20"/>
    </row>
    <row r="18" spans="2:9" x14ac:dyDescent="0.3">
      <c r="B18" s="20"/>
      <c r="C18" s="20"/>
      <c r="D18" s="20"/>
      <c r="E18" s="20"/>
      <c r="F18" s="20"/>
      <c r="G18" s="20"/>
      <c r="H18" s="20"/>
      <c r="I18" s="20"/>
    </row>
    <row r="19" spans="2:9" x14ac:dyDescent="0.3">
      <c r="B19" s="20"/>
      <c r="C19" s="20"/>
      <c r="D19" s="20"/>
      <c r="E19" s="20"/>
      <c r="F19" s="20"/>
      <c r="G19" s="20"/>
      <c r="H19" s="20"/>
      <c r="I19" s="20"/>
    </row>
    <row r="20" spans="2:9" x14ac:dyDescent="0.3">
      <c r="B20" s="20"/>
      <c r="C20" s="20"/>
      <c r="D20" s="20"/>
      <c r="E20" s="20"/>
      <c r="F20" s="20"/>
      <c r="G20" s="20"/>
      <c r="H20" s="20"/>
      <c r="I20" s="20"/>
    </row>
  </sheetData>
  <mergeCells count="9">
    <mergeCell ref="B1:D1"/>
    <mergeCell ref="C14:E14"/>
    <mergeCell ref="F14:G14"/>
    <mergeCell ref="H14:I14"/>
    <mergeCell ref="P1:Q1"/>
    <mergeCell ref="K1:M1"/>
    <mergeCell ref="E1:F1"/>
    <mergeCell ref="G1:H1"/>
    <mergeCell ref="N1:O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9FA6E-E63C-4D5B-8482-823C731EB984}">
  <dimension ref="B2:J11"/>
  <sheetViews>
    <sheetView topLeftCell="A3" zoomScale="90" zoomScaleNormal="90" workbookViewId="0">
      <selection activeCell="Q22" sqref="Q22"/>
    </sheetView>
  </sheetViews>
  <sheetFormatPr baseColWidth="10" defaultRowHeight="14.4" x14ac:dyDescent="0.3"/>
  <cols>
    <col min="1" max="1" width="13.44140625" bestFit="1" customWidth="1"/>
    <col min="2" max="2" width="13.88671875" bestFit="1" customWidth="1"/>
    <col min="3" max="3" width="18.21875" bestFit="1" customWidth="1"/>
    <col min="4" max="4" width="20" bestFit="1" customWidth="1"/>
    <col min="5" max="5" width="18.5546875" customWidth="1"/>
    <col min="6" max="6" width="18.6640625" customWidth="1"/>
    <col min="7" max="7" width="20.33203125" customWidth="1"/>
    <col min="8" max="8" width="13.88671875" bestFit="1" customWidth="1"/>
    <col min="9" max="9" width="18.21875" bestFit="1" customWidth="1"/>
    <col min="10" max="10" width="20" bestFit="1" customWidth="1"/>
  </cols>
  <sheetData>
    <row r="2" spans="2:10" ht="28.8" customHeight="1" x14ac:dyDescent="0.3">
      <c r="B2" s="29" t="s">
        <v>20</v>
      </c>
      <c r="C2" s="30"/>
      <c r="D2" s="31"/>
      <c r="H2" s="28" t="s">
        <v>21</v>
      </c>
      <c r="I2" s="28"/>
      <c r="J2" s="28"/>
    </row>
    <row r="3" spans="2:10" ht="16.2" customHeight="1" x14ac:dyDescent="0.3">
      <c r="B3" s="4" t="s">
        <v>24</v>
      </c>
      <c r="C3" s="2" t="s">
        <v>5</v>
      </c>
      <c r="D3" s="1" t="s">
        <v>1</v>
      </c>
      <c r="H3" s="4" t="s">
        <v>24</v>
      </c>
      <c r="I3" s="2" t="s">
        <v>5</v>
      </c>
      <c r="J3" s="3" t="s">
        <v>1</v>
      </c>
    </row>
    <row r="4" spans="2:10" x14ac:dyDescent="0.3">
      <c r="B4" s="5" t="s">
        <v>8</v>
      </c>
      <c r="C4" s="1">
        <v>207</v>
      </c>
      <c r="D4" s="10">
        <v>2</v>
      </c>
      <c r="H4" s="5" t="s">
        <v>8</v>
      </c>
      <c r="I4" s="1">
        <v>-153</v>
      </c>
      <c r="J4" s="10">
        <v>2</v>
      </c>
    </row>
    <row r="5" spans="2:10" x14ac:dyDescent="0.3">
      <c r="B5" s="5" t="s">
        <v>7</v>
      </c>
      <c r="C5" s="1">
        <v>230</v>
      </c>
      <c r="D5" s="10">
        <v>14</v>
      </c>
      <c r="H5" s="5" t="s">
        <v>7</v>
      </c>
      <c r="I5" s="1">
        <v>-175</v>
      </c>
      <c r="J5" s="10">
        <v>2</v>
      </c>
    </row>
    <row r="6" spans="2:10" x14ac:dyDescent="0.3">
      <c r="B6" s="5" t="s">
        <v>9</v>
      </c>
      <c r="C6" s="1">
        <v>255</v>
      </c>
      <c r="D6" s="10">
        <v>37</v>
      </c>
      <c r="H6" s="5" t="s">
        <v>9</v>
      </c>
      <c r="I6" s="1">
        <v>-243</v>
      </c>
      <c r="J6" s="10">
        <v>-9</v>
      </c>
    </row>
    <row r="7" spans="2:10" x14ac:dyDescent="0.3">
      <c r="B7" s="5" t="s">
        <v>10</v>
      </c>
      <c r="C7" s="1">
        <v>286</v>
      </c>
      <c r="D7" s="10">
        <v>3</v>
      </c>
      <c r="H7" s="5" t="s">
        <v>10</v>
      </c>
      <c r="I7" s="1">
        <v>-270</v>
      </c>
      <c r="J7" s="10">
        <v>-13</v>
      </c>
    </row>
    <row r="8" spans="2:10" x14ac:dyDescent="0.3">
      <c r="B8" s="5" t="s">
        <v>11</v>
      </c>
      <c r="C8" s="1">
        <v>200</v>
      </c>
      <c r="D8" s="10">
        <v>17</v>
      </c>
      <c r="H8" s="5" t="s">
        <v>11</v>
      </c>
      <c r="I8" s="1">
        <v>-147</v>
      </c>
      <c r="J8" s="10">
        <v>-8</v>
      </c>
    </row>
    <row r="9" spans="2:10" x14ac:dyDescent="0.3">
      <c r="B9" s="15" t="s">
        <v>25</v>
      </c>
      <c r="C9" s="16">
        <v>102</v>
      </c>
      <c r="D9" s="19">
        <v>-7</v>
      </c>
      <c r="H9" s="15" t="s">
        <v>25</v>
      </c>
      <c r="I9" s="16">
        <v>-61</v>
      </c>
      <c r="J9" s="19">
        <v>-8</v>
      </c>
    </row>
    <row r="10" spans="2:10" x14ac:dyDescent="0.3">
      <c r="B10" s="15" t="s">
        <v>26</v>
      </c>
      <c r="C10" s="16">
        <v>193</v>
      </c>
      <c r="D10" s="19">
        <v>18</v>
      </c>
      <c r="H10" s="15" t="s">
        <v>26</v>
      </c>
      <c r="I10" s="16">
        <v>-163</v>
      </c>
      <c r="J10" s="19">
        <v>-5</v>
      </c>
    </row>
    <row r="11" spans="2:10" x14ac:dyDescent="0.3">
      <c r="B11" s="15" t="s">
        <v>27</v>
      </c>
      <c r="C11" s="16">
        <v>226</v>
      </c>
      <c r="D11" s="19">
        <v>14</v>
      </c>
      <c r="H11" s="15" t="s">
        <v>27</v>
      </c>
      <c r="I11" s="16">
        <v>-175</v>
      </c>
      <c r="J11" s="19">
        <v>-4</v>
      </c>
    </row>
  </sheetData>
  <mergeCells count="2">
    <mergeCell ref="H2:J2"/>
    <mergeCell ref="B2:D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D694-1412-49BF-8553-DFEB54286381}">
  <dimension ref="B2:J11"/>
  <sheetViews>
    <sheetView workbookViewId="0">
      <selection activeCell="J16" sqref="J16"/>
    </sheetView>
  </sheetViews>
  <sheetFormatPr baseColWidth="10" defaultRowHeight="14.4" x14ac:dyDescent="0.3"/>
  <cols>
    <col min="2" max="2" width="13.44140625" bestFit="1" customWidth="1"/>
    <col min="3" max="3" width="18.6640625" customWidth="1"/>
    <col min="4" max="4" width="20.33203125" customWidth="1"/>
    <col min="8" max="8" width="13.44140625" bestFit="1" customWidth="1"/>
    <col min="9" max="9" width="18.6640625" customWidth="1"/>
    <col min="10" max="10" width="20.33203125" customWidth="1"/>
  </cols>
  <sheetData>
    <row r="2" spans="2:10" ht="29.4" customHeight="1" x14ac:dyDescent="0.3">
      <c r="B2" s="28" t="s">
        <v>22</v>
      </c>
      <c r="C2" s="32"/>
      <c r="D2" s="32"/>
      <c r="H2" s="28" t="s">
        <v>23</v>
      </c>
      <c r="I2" s="32"/>
      <c r="J2" s="32"/>
    </row>
    <row r="3" spans="2:10" x14ac:dyDescent="0.3">
      <c r="B3" s="4" t="s">
        <v>0</v>
      </c>
      <c r="C3" s="2" t="s">
        <v>5</v>
      </c>
      <c r="D3" s="3" t="s">
        <v>1</v>
      </c>
      <c r="H3" s="4" t="s">
        <v>0</v>
      </c>
      <c r="I3" s="2" t="s">
        <v>5</v>
      </c>
      <c r="J3" s="3" t="s">
        <v>1</v>
      </c>
    </row>
    <row r="4" spans="2:10" x14ac:dyDescent="0.3">
      <c r="B4" s="5" t="s">
        <v>8</v>
      </c>
      <c r="C4" s="6">
        <v>0.80232558139534882</v>
      </c>
      <c r="D4" s="7">
        <v>0.11764705882352941</v>
      </c>
      <c r="H4" s="5" t="s">
        <v>8</v>
      </c>
      <c r="I4" s="6">
        <v>-0.32903225806451614</v>
      </c>
      <c r="J4" s="7">
        <v>0.10526315789473684</v>
      </c>
    </row>
    <row r="5" spans="2:10" x14ac:dyDescent="0.3">
      <c r="B5" s="5" t="s">
        <v>7</v>
      </c>
      <c r="C5" s="9">
        <v>0.73954983922829587</v>
      </c>
      <c r="D5" s="7">
        <v>0.27450980392156865</v>
      </c>
      <c r="H5" s="5" t="s">
        <v>7</v>
      </c>
      <c r="I5" s="6">
        <v>-0.32347504621072087</v>
      </c>
      <c r="J5" s="7">
        <v>3.0769230769230771E-2</v>
      </c>
    </row>
    <row r="6" spans="2:10" x14ac:dyDescent="0.3">
      <c r="B6" s="5" t="s">
        <v>9</v>
      </c>
      <c r="C6" s="6">
        <v>0.6640625</v>
      </c>
      <c r="D6" s="7">
        <v>0.58730158730158732</v>
      </c>
      <c r="H6" s="5" t="s">
        <v>9</v>
      </c>
      <c r="I6" s="9">
        <v>-0.38028169014084506</v>
      </c>
      <c r="J6" s="8">
        <v>-0.09</v>
      </c>
    </row>
    <row r="7" spans="2:10" x14ac:dyDescent="0.3">
      <c r="B7" s="5" t="s">
        <v>10</v>
      </c>
      <c r="C7" s="6">
        <v>2.0428571428571427</v>
      </c>
      <c r="D7" s="7">
        <v>0.23076923076923078</v>
      </c>
      <c r="H7" s="5" t="s">
        <v>10</v>
      </c>
      <c r="I7" s="6">
        <v>-0.63380281690140849</v>
      </c>
      <c r="J7" s="7">
        <v>-0.8125</v>
      </c>
    </row>
    <row r="8" spans="2:10" x14ac:dyDescent="0.3">
      <c r="B8" s="5" t="s">
        <v>11</v>
      </c>
      <c r="C8" s="9">
        <v>0.47961630695443647</v>
      </c>
      <c r="D8" s="7">
        <v>0.41463414634146339</v>
      </c>
      <c r="H8" s="5" t="s">
        <v>11</v>
      </c>
      <c r="I8" s="6">
        <v>-0.23824959481361427</v>
      </c>
      <c r="J8" s="7">
        <v>-0.13793103448275862</v>
      </c>
    </row>
    <row r="9" spans="2:10" x14ac:dyDescent="0.3">
      <c r="B9" s="15" t="s">
        <v>25</v>
      </c>
      <c r="C9" s="17">
        <v>0.187</v>
      </c>
      <c r="D9" s="18">
        <v>-6.5000000000000002E-2</v>
      </c>
      <c r="H9" s="15" t="s">
        <v>25</v>
      </c>
      <c r="I9" s="17">
        <v>-9.4E-2</v>
      </c>
      <c r="J9" s="18">
        <v>-7.9000000000000001E-2</v>
      </c>
    </row>
    <row r="10" spans="2:10" x14ac:dyDescent="0.3">
      <c r="B10" s="15" t="s">
        <v>26</v>
      </c>
      <c r="C10" s="17">
        <v>0.84299999999999997</v>
      </c>
      <c r="D10" s="18">
        <v>4.5</v>
      </c>
      <c r="H10" s="15" t="s">
        <v>26</v>
      </c>
      <c r="I10" s="17">
        <v>-0.315</v>
      </c>
      <c r="J10" s="18">
        <v>-0.22700000000000001</v>
      </c>
    </row>
    <row r="11" spans="2:10" x14ac:dyDescent="0.3">
      <c r="B11" s="15" t="s">
        <v>27</v>
      </c>
      <c r="C11" s="17">
        <v>1.2909999999999999</v>
      </c>
      <c r="D11" s="18">
        <v>0.73699999999999999</v>
      </c>
      <c r="H11" s="15" t="s">
        <v>27</v>
      </c>
      <c r="I11" s="17">
        <v>0.436</v>
      </c>
      <c r="J11" s="18">
        <v>-0.121</v>
      </c>
    </row>
  </sheetData>
  <mergeCells count="2">
    <mergeCell ref="B2:D2"/>
    <mergeCell ref="H2:J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Tablas</vt:lpstr>
      <vt:lpstr>Atletas-Medallas (n°)</vt:lpstr>
      <vt:lpstr>Atletas-Medallas (%)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horvath</dc:creator>
  <cp:lastModifiedBy>julian horvath</cp:lastModifiedBy>
  <dcterms:created xsi:type="dcterms:W3CDTF">2021-08-13T06:23:58Z</dcterms:created>
  <dcterms:modified xsi:type="dcterms:W3CDTF">2021-09-02T19:27:57Z</dcterms:modified>
</cp:coreProperties>
</file>