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_hor\Documents\Prácticas Excel\Tokyo 2020\"/>
    </mc:Choice>
  </mc:AlternateContent>
  <xr:revisionPtr revIDLastSave="0" documentId="13_ncr:1_{1B8FB53B-4E76-40A2-A865-F46FAA659151}" xr6:coauthVersionLast="47" xr6:coauthVersionMax="47" xr10:uidLastSave="{00000000-0000-0000-0000-000000000000}"/>
  <bookViews>
    <workbookView xWindow="-108" yWindow="-108" windowWidth="23256" windowHeight="12576" activeTab="4" xr2:uid="{C923EC7C-EFD1-4639-90DD-34F9CDF5B2E7}"/>
  </bookViews>
  <sheets>
    <sheet name="Medallero" sheetId="3" r:id="rId1"/>
    <sheet name="Población" sheetId="1" r:id="rId2"/>
    <sheet name="Hoja1" sheetId="10" r:id="rId3"/>
    <sheet name="Gasto x Hab." sheetId="7" r:id="rId4"/>
    <sheet name="Cant. de Habs." sheetId="9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" i="10"/>
  <c r="G5" i="1"/>
  <c r="G7" i="1"/>
  <c r="G8" i="1"/>
  <c r="G13" i="1"/>
  <c r="G15" i="1"/>
  <c r="G16" i="1"/>
  <c r="G21" i="1"/>
  <c r="G23" i="1"/>
  <c r="G24" i="1"/>
  <c r="F3" i="1"/>
  <c r="I3" i="1" s="1"/>
  <c r="J3" i="1" s="1"/>
  <c r="F4" i="1"/>
  <c r="I4" i="1" s="1"/>
  <c r="J4" i="1" s="1"/>
  <c r="F5" i="1"/>
  <c r="I5" i="1" s="1"/>
  <c r="J5" i="1" s="1"/>
  <c r="F6" i="1"/>
  <c r="I6" i="1" s="1"/>
  <c r="J6" i="1" s="1"/>
  <c r="F7" i="1"/>
  <c r="I7" i="1" s="1"/>
  <c r="J7" i="1" s="1"/>
  <c r="F8" i="1"/>
  <c r="I8" i="1" s="1"/>
  <c r="J8" i="1" s="1"/>
  <c r="F9" i="1"/>
  <c r="I9" i="1" s="1"/>
  <c r="J9" i="1" s="1"/>
  <c r="F10" i="1"/>
  <c r="I10" i="1" s="1"/>
  <c r="J10" i="1" s="1"/>
  <c r="F11" i="1"/>
  <c r="I11" i="1" s="1"/>
  <c r="J11" i="1" s="1"/>
  <c r="F12" i="1"/>
  <c r="I12" i="1" s="1"/>
  <c r="J12" i="1" s="1"/>
  <c r="F13" i="1"/>
  <c r="F14" i="1"/>
  <c r="G14" i="1" s="1"/>
  <c r="F15" i="1"/>
  <c r="I15" i="1" s="1"/>
  <c r="F16" i="1"/>
  <c r="I16" i="1" s="1"/>
  <c r="F17" i="1"/>
  <c r="I17" i="1" s="1"/>
  <c r="F18" i="1"/>
  <c r="I18" i="1" s="1"/>
  <c r="F19" i="1"/>
  <c r="G19" i="1" s="1"/>
  <c r="F20" i="1"/>
  <c r="I20" i="1" s="1"/>
  <c r="F21" i="1"/>
  <c r="I21" i="1" s="1"/>
  <c r="F22" i="1"/>
  <c r="G22" i="1" s="1"/>
  <c r="F23" i="1"/>
  <c r="I23" i="1" s="1"/>
  <c r="F24" i="1"/>
  <c r="I24" i="1" s="1"/>
  <c r="F25" i="1"/>
  <c r="G25" i="1" s="1"/>
  <c r="F26" i="1"/>
  <c r="G26" i="1" s="1"/>
  <c r="F27" i="1"/>
  <c r="G27" i="1" s="1"/>
  <c r="F28" i="1"/>
  <c r="I28" i="1" s="1"/>
  <c r="F29" i="1"/>
  <c r="G29" i="1" s="1"/>
  <c r="F30" i="1"/>
  <c r="G30" i="1" s="1"/>
  <c r="G18" i="1" l="1"/>
  <c r="G10" i="1"/>
  <c r="G17" i="1"/>
  <c r="G9" i="1"/>
  <c r="G6" i="1"/>
  <c r="G28" i="1"/>
  <c r="G20" i="1"/>
  <c r="G12" i="1"/>
  <c r="G4" i="1"/>
  <c r="G11" i="1"/>
  <c r="G3" i="1"/>
  <c r="I25" i="1"/>
  <c r="J25" i="1" s="1"/>
  <c r="I26" i="1"/>
  <c r="J26" i="1" s="1"/>
  <c r="I19" i="1"/>
  <c r="J19" i="1" s="1"/>
  <c r="I27" i="1"/>
  <c r="J27" i="1" s="1"/>
  <c r="I13" i="1"/>
  <c r="J13" i="1" s="1"/>
  <c r="I29" i="1"/>
  <c r="J29" i="1" s="1"/>
  <c r="I14" i="1"/>
  <c r="J14" i="1" s="1"/>
  <c r="I22" i="1"/>
  <c r="J22" i="1" s="1"/>
  <c r="I30" i="1"/>
  <c r="J30" i="1" s="1"/>
  <c r="J21" i="1"/>
  <c r="J28" i="1"/>
  <c r="J23" i="1"/>
  <c r="J15" i="1"/>
  <c r="J18" i="1"/>
  <c r="J20" i="1"/>
  <c r="J17" i="1"/>
  <c r="J24" i="1"/>
  <c r="J16" i="1"/>
</calcChain>
</file>

<file path=xl/sharedStrings.xml><?xml version="1.0" encoding="utf-8"?>
<sst xmlns="http://schemas.openxmlformats.org/spreadsheetml/2006/main" count="231" uniqueCount="48">
  <si>
    <t>Bulgaria</t>
  </si>
  <si>
    <t>Estonia</t>
  </si>
  <si>
    <t>Austria</t>
  </si>
  <si>
    <t>Portugal</t>
  </si>
  <si>
    <t>Bélgica</t>
  </si>
  <si>
    <t>República Checa</t>
  </si>
  <si>
    <t>Dinamarca</t>
  </si>
  <si>
    <t>Alemania</t>
  </si>
  <si>
    <t>Irlanda</t>
  </si>
  <si>
    <t>Grecia</t>
  </si>
  <si>
    <t>España</t>
  </si>
  <si>
    <t>Francia</t>
  </si>
  <si>
    <t>Croacia</t>
  </si>
  <si>
    <t>Italia</t>
  </si>
  <si>
    <t>Letonia</t>
  </si>
  <si>
    <t>Lituania</t>
  </si>
  <si>
    <t>Hungría</t>
  </si>
  <si>
    <t>Países Bajos</t>
  </si>
  <si>
    <t>Polonia</t>
  </si>
  <si>
    <t>Rumania</t>
  </si>
  <si>
    <t>Eslovenia</t>
  </si>
  <si>
    <t>Eslovaquia</t>
  </si>
  <si>
    <t>Finlandia</t>
  </si>
  <si>
    <t>Suecia</t>
  </si>
  <si>
    <t>Noruega</t>
  </si>
  <si>
    <t>Suiza</t>
  </si>
  <si>
    <t>Gran Bretaña</t>
  </si>
  <si>
    <t>País</t>
  </si>
  <si>
    <t>Argentina</t>
  </si>
  <si>
    <t>2017</t>
  </si>
  <si>
    <t>2018</t>
  </si>
  <si>
    <t>2019</t>
  </si>
  <si>
    <t>Posición en Medallero</t>
  </si>
  <si>
    <t>Total Medallas</t>
  </si>
  <si>
    <t>Posición por total</t>
  </si>
  <si>
    <t>Promedio 3 años</t>
  </si>
  <si>
    <t>Promedio Dólar/Ars 2017-2019</t>
  </si>
  <si>
    <t>Población</t>
  </si>
  <si>
    <t>Gasto en Deporte</t>
  </si>
  <si>
    <t>Gasto por habitante (U$D)</t>
  </si>
  <si>
    <t>Gasto por habitante (Ars)</t>
  </si>
  <si>
    <t>Gasto Total en Deporte 2017-2019 (MM U$D)</t>
  </si>
  <si>
    <t>Promedio 3 años en M</t>
  </si>
  <si>
    <t>Promedio 3 años (en Millones de Habs.)</t>
  </si>
  <si>
    <t>Progresión</t>
  </si>
  <si>
    <t>2017-2018</t>
  </si>
  <si>
    <t>2018-2019</t>
  </si>
  <si>
    <t>Var. Trienal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</si>
</sst>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[$$-409]* #,##0.00_ ;_-[$$-409]* \-#,##0.00\ ;_-[$$-409]* &quot;-&quot;??_ ;_-@_ "/>
    <numFmt numFmtId="167" formatCode="_-[$$-2C0A]\ * #,##0.00_-;\-[$$-2C0A]\ * #,##0.00_-;_-[$$-2C0A]\ * &quot;-&quot;??_-;_-@_-"/>
    <numFmt numFmtId="168" formatCode="0.0"/>
    <numFmt numFmtId="169" formatCode="0.0%"/>
    <numFmt numFmtId="170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7" fontId="0" fillId="2" borderId="1" xfId="0" applyNumberFormat="1" applyFill="1" applyBorder="1"/>
    <xf numFmtId="0" fontId="2" fillId="2" borderId="1" xfId="0" applyFont="1" applyFill="1" applyBorder="1"/>
    <xf numFmtId="166" fontId="0" fillId="0" borderId="3" xfId="1" applyNumberFormat="1" applyFont="1" applyBorder="1" applyAlignment="1">
      <alignment horizontal="center" vertical="center"/>
    </xf>
    <xf numFmtId="166" fontId="0" fillId="0" borderId="2" xfId="1" applyNumberFormat="1" applyFont="1" applyBorder="1" applyAlignment="1">
      <alignment horizontal="center" vertical="center"/>
    </xf>
    <xf numFmtId="167" fontId="0" fillId="0" borderId="3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1" xfId="1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66" fontId="0" fillId="4" borderId="2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9" fontId="0" fillId="0" borderId="1" xfId="2" applyNumberFormat="1" applyFont="1" applyBorder="1" applyAlignment="1">
      <alignment horizontal="center" vertical="center"/>
    </xf>
    <xf numFmtId="17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9" fontId="0" fillId="0" borderId="1" xfId="2" applyNumberFormat="1" applyFont="1" applyBorder="1" applyAlignment="1">
      <alignment horizontal="center" vertical="center"/>
    </xf>
    <xf numFmtId="169" fontId="0" fillId="0" borderId="4" xfId="2" applyNumberFormat="1" applyFont="1" applyBorder="1" applyAlignment="1">
      <alignment horizontal="center" vertical="center"/>
    </xf>
    <xf numFmtId="10" fontId="0" fillId="0" borderId="4" xfId="2" applyNumberFormat="1" applyFont="1" applyBorder="1" applyAlignment="1">
      <alignment horizontal="center" vertical="center"/>
    </xf>
    <xf numFmtId="9" fontId="0" fillId="0" borderId="4" xfId="2" applyNumberFormat="1" applyFont="1" applyBorder="1" applyAlignment="1">
      <alignment horizontal="center" vertical="center"/>
    </xf>
    <xf numFmtId="169" fontId="0" fillId="0" borderId="2" xfId="2" applyNumberFormat="1" applyFont="1" applyBorder="1" applyAlignment="1">
      <alignment horizontal="center" vertical="center"/>
    </xf>
    <xf numFmtId="169" fontId="0" fillId="0" borderId="5" xfId="2" applyNumberFormat="1" applyFont="1" applyBorder="1" applyAlignment="1">
      <alignment horizontal="center" vertical="center"/>
    </xf>
    <xf numFmtId="9" fontId="0" fillId="4" borderId="1" xfId="2" applyNumberFormat="1" applyFont="1" applyFill="1" applyBorder="1" applyAlignment="1">
      <alignment horizontal="center" vertical="center"/>
    </xf>
    <xf numFmtId="9" fontId="0" fillId="4" borderId="4" xfId="2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70" fontId="0" fillId="5" borderId="1" xfId="2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4" xfId="2" applyNumberFormat="1" applyFont="1" applyFill="1" applyBorder="1" applyAlignment="1">
      <alignment horizontal="center" vertical="center"/>
    </xf>
    <xf numFmtId="169" fontId="0" fillId="5" borderId="1" xfId="2" applyNumberFormat="1" applyFont="1" applyFill="1" applyBorder="1" applyAlignment="1">
      <alignment horizontal="center" vertical="center"/>
    </xf>
    <xf numFmtId="169" fontId="0" fillId="5" borderId="4" xfId="2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9" fontId="0" fillId="5" borderId="2" xfId="2" applyNumberFormat="1" applyFont="1" applyFill="1" applyBorder="1" applyAlignment="1">
      <alignment horizontal="center" vertical="center"/>
    </xf>
    <xf numFmtId="169" fontId="0" fillId="5" borderId="5" xfId="2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6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8" formatCode="0.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9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9" formatCode="0.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0.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7" formatCode="_-[$$-2C0A]\ * #,##0.00_-;\-[$$-2C0A]\ * #,##0.00_-;_-[$$-2C0A]\ 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_-[$$-409]* #,##0.00_ ;_-[$$-409]* \-#,##0.00\ ;_-[$$-409]* &quot;-&quot;??_ ;_-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_-;\-* #,##0.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Gasto en Deporte por Habitante-Cantidad de Medallas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07A8F67-EEDB-4205-8601-D33C40E5FC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E444F7B-F857-4D95-BF76-0B3A8E1724DF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B3-416F-A6E2-9B81F50A06CA}"/>
                </c:ext>
              </c:extLst>
            </c:dLbl>
            <c:dLbl>
              <c:idx val="1"/>
              <c:layout>
                <c:manualLayout>
                  <c:x val="-1.4954128440366973E-2"/>
                  <c:y val="2.4491190919527641E-2"/>
                </c:manualLayout>
              </c:layout>
              <c:tx>
                <c:rich>
                  <a:bodyPr/>
                  <a:lstStyle/>
                  <a:p>
                    <a:fld id="{9E80E7C0-B413-45E9-8912-B526F05EE31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5C097DF-F798-4D6B-ACBD-E1CF0B37EFC3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EF1-4C38-9C58-89B60B00291F}"/>
                </c:ext>
              </c:extLst>
            </c:dLbl>
            <c:dLbl>
              <c:idx val="2"/>
              <c:layout>
                <c:manualLayout>
                  <c:x val="-1.6207951070336391E-3"/>
                  <c:y val="-3.8447184055625193E-3"/>
                </c:manualLayout>
              </c:layout>
              <c:tx>
                <c:rich>
                  <a:bodyPr/>
                  <a:lstStyle/>
                  <a:p>
                    <a:fld id="{12D220C1-1EDA-4963-96EE-45127DA31B0F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F05375E-5D75-47AE-B4AB-C46949751481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EF1-4C38-9C58-89B60B0029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6D1860-3901-4940-BB2A-2CF5189ED88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E766074-87C2-477A-A552-F5649C328AF8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1B3-416F-A6E2-9B81F50A06CA}"/>
                </c:ext>
              </c:extLst>
            </c:dLbl>
            <c:dLbl>
              <c:idx val="4"/>
              <c:layout>
                <c:manualLayout>
                  <c:x val="-4.8386910351802356E-2"/>
                  <c:y val="-3.9908603001131811E-2"/>
                </c:manualLayout>
              </c:layout>
              <c:tx>
                <c:rich>
                  <a:bodyPr/>
                  <a:lstStyle/>
                  <a:p>
                    <a:fld id="{5BFF48EC-3B7D-4967-9EEA-236485B0BECC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33002DE-40F6-4901-AAB8-40EC9493FC1B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1B3-416F-A6E2-9B81F50A06CA}"/>
                </c:ext>
              </c:extLst>
            </c:dLbl>
            <c:dLbl>
              <c:idx val="5"/>
              <c:layout>
                <c:manualLayout>
                  <c:x val="-1.8440366972477064E-2"/>
                  <c:y val="2.7067182676353923E-2"/>
                </c:manualLayout>
              </c:layout>
              <c:tx>
                <c:rich>
                  <a:bodyPr/>
                  <a:lstStyle/>
                  <a:p>
                    <a:fld id="{A7251503-C78D-43C2-8E2B-5DFD7CAF75F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D784F13-67BE-4BDB-9BFB-6645DA4DEACB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EF1-4C38-9C58-89B60B00291F}"/>
                </c:ext>
              </c:extLst>
            </c:dLbl>
            <c:dLbl>
              <c:idx val="6"/>
              <c:layout>
                <c:manualLayout>
                  <c:x val="-8.8363914373088687E-2"/>
                  <c:y val="-2.7028644216999922E-2"/>
                </c:manualLayout>
              </c:layout>
              <c:tx>
                <c:rich>
                  <a:bodyPr/>
                  <a:lstStyle/>
                  <a:p>
                    <a:fld id="{7297AA2B-D5B7-4EAD-89B6-330CE121290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6657C04-F394-4BB3-8EB1-8C36D83A41F5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1B3-416F-A6E2-9B81F50A06CA}"/>
                </c:ext>
              </c:extLst>
            </c:dLbl>
            <c:dLbl>
              <c:idx val="7"/>
              <c:layout>
                <c:manualLayout>
                  <c:x val="-4.5061162079510705E-2"/>
                  <c:y val="-4.7636578271610948E-2"/>
                </c:manualLayout>
              </c:layout>
              <c:tx>
                <c:rich>
                  <a:bodyPr/>
                  <a:lstStyle/>
                  <a:p>
                    <a:fld id="{6E86AE09-0936-47F7-B79D-953EB41AAF6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E53879C-F4F8-4E75-8385-1D931FBE13E7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1B3-416F-A6E2-9B81F50A06C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4364338-599C-4F13-831E-247BB2BD4A3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812ECA9-6694-4B2E-8681-2CD87840429C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B3-416F-A6E2-9B81F50A06C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1094EEC-1CDB-4259-B800-ACD3BB9528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BC89B30-E6E7-4622-ABB6-FC573F541132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B3-416F-A6E2-9B81F50A06C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B3-416F-A6E2-9B81F50A06C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4798423-9F1A-4D5F-AB80-05A4B0F2AB2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F634B57-C504-4568-940E-79028773F9A0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1B3-416F-A6E2-9B81F50A06C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C9123B-E06F-4D6B-AE3E-ABB5B6A09E9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4429816-E6B8-4000-B85F-8654F83A6864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B3-416F-A6E2-9B81F50A06C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F1-4C38-9C58-89B60B0029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866D800-E351-4AEB-BCE8-2F32A4CA0C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907F194-1A9C-4F4F-B069-4FA8F116D45E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B3-416F-A6E2-9B81F50A06C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B3-416F-A6E2-9B81F50A06C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B3-416F-A6E2-9B81F50A06C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35-4F7B-876D-5CC1F8BEBC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63D822B-F45F-4246-B557-599F8FB74BF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9FE489D-DD51-4E69-82AC-4E1F3F520A96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B3-416F-A6E2-9B81F50A06C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35-4F7B-876D-5CC1F8BEBC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CBC46C2-0EE1-4CFB-89F4-75A941F0123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6345DEC-9DFA-4594-8CC3-E5977CA1DDDF}" type="XVALUE">
                      <a:rPr lang="en-US" baseline="0"/>
                      <a:pPr/>
                      <a:t>[VALOR DE X]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B3-416F-A6E2-9B81F50A06C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B3-416F-A6E2-9B81F50A06C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B3-416F-A6E2-9B81F50A06C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B3-416F-A6E2-9B81F50A06C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35-4F7B-876D-5CC1F8BEBC51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35-4F7B-876D-5CC1F8BEBC5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B3-416F-A6E2-9B81F50A06CA}"/>
                </c:ext>
              </c:extLst>
            </c:dLbl>
            <c:dLbl>
              <c:idx val="27"/>
              <c:layout>
                <c:manualLayout>
                  <c:x val="-3.1592276036720483E-2"/>
                  <c:y val="0.1190676305911197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461E79-96E5-4F76-896C-D720253CCF38}" type="CELLRANGE">
                      <a:rPr lang="en-US"/>
                      <a:pPr>
                        <a:defRPr/>
                      </a:pPr>
                      <a:t>[CELLRANGE]</a:t>
                    </a:fld>
                    <a:r>
                      <a:rPr lang="en-US"/>
                      <a:t>; $2,56</a:t>
                    </a:r>
                  </a:p>
                </c:rich>
              </c:tx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F35-4F7B-876D-5CC1F8BEBC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'Gasto x Hab.'!$C$3:$C$30</c:f>
              <c:numCache>
                <c:formatCode>_-[$$-409]* #,##0.00_ ;_-[$$-409]* \-#,##0.00\ ;_-[$$-409]* "-"??_ ;_-@_ </c:formatCode>
                <c:ptCount val="28"/>
                <c:pt idx="0">
                  <c:v>1087.3606449985505</c:v>
                </c:pt>
                <c:pt idx="1">
                  <c:v>887.30253237444299</c:v>
                </c:pt>
                <c:pt idx="2">
                  <c:v>882.81677754460986</c:v>
                </c:pt>
                <c:pt idx="3">
                  <c:v>806.27196350393422</c:v>
                </c:pt>
                <c:pt idx="4">
                  <c:v>709.02227234834277</c:v>
                </c:pt>
                <c:pt idx="5">
                  <c:v>689.21734586662387</c:v>
                </c:pt>
                <c:pt idx="6">
                  <c:v>664.94475380286815</c:v>
                </c:pt>
                <c:pt idx="7">
                  <c:v>551.34371940176368</c:v>
                </c:pt>
                <c:pt idx="8">
                  <c:v>513.57107090105092</c:v>
                </c:pt>
                <c:pt idx="9">
                  <c:v>413.12956739169732</c:v>
                </c:pt>
                <c:pt idx="10">
                  <c:v>373.78608910814961</c:v>
                </c:pt>
                <c:pt idx="11">
                  <c:v>350.84761966449793</c:v>
                </c:pt>
                <c:pt idx="12">
                  <c:v>349.50204238746647</c:v>
                </c:pt>
                <c:pt idx="13">
                  <c:v>307.15204828557205</c:v>
                </c:pt>
                <c:pt idx="14">
                  <c:v>263.39182671966051</c:v>
                </c:pt>
                <c:pt idx="15">
                  <c:v>237.91588618175902</c:v>
                </c:pt>
                <c:pt idx="16">
                  <c:v>220.78033389808766</c:v>
                </c:pt>
                <c:pt idx="17">
                  <c:v>218.03505554504454</c:v>
                </c:pt>
                <c:pt idx="18">
                  <c:v>213.85030402718198</c:v>
                </c:pt>
                <c:pt idx="19">
                  <c:v>209.58738415474889</c:v>
                </c:pt>
                <c:pt idx="20">
                  <c:v>190.49397818379595</c:v>
                </c:pt>
                <c:pt idx="21">
                  <c:v>151.89990600431176</c:v>
                </c:pt>
                <c:pt idx="22">
                  <c:v>135.72583366476275</c:v>
                </c:pt>
                <c:pt idx="23">
                  <c:v>126.1066563565435</c:v>
                </c:pt>
                <c:pt idx="24">
                  <c:v>108.3421033466645</c:v>
                </c:pt>
                <c:pt idx="25">
                  <c:v>101.90630908715943</c:v>
                </c:pt>
                <c:pt idx="26">
                  <c:v>43.746686691896684</c:v>
                </c:pt>
                <c:pt idx="27">
                  <c:v>2.5573562492799247</c:v>
                </c:pt>
              </c:numCache>
            </c:numRef>
          </c:xVal>
          <c:yVal>
            <c:numRef>
              <c:f>'Gasto x Hab.'!$D$3:$D$30</c:f>
              <c:numCache>
                <c:formatCode>General</c:formatCode>
                <c:ptCount val="28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2</c:v>
                </c:pt>
                <c:pt idx="4">
                  <c:v>36</c:v>
                </c:pt>
                <c:pt idx="5">
                  <c:v>11</c:v>
                </c:pt>
                <c:pt idx="6">
                  <c:v>33</c:v>
                </c:pt>
                <c:pt idx="7">
                  <c:v>7</c:v>
                </c:pt>
                <c:pt idx="8">
                  <c:v>20</c:v>
                </c:pt>
                <c:pt idx="9">
                  <c:v>7</c:v>
                </c:pt>
                <c:pt idx="10">
                  <c:v>2</c:v>
                </c:pt>
                <c:pt idx="11">
                  <c:v>37</c:v>
                </c:pt>
                <c:pt idx="12">
                  <c:v>17</c:v>
                </c:pt>
                <c:pt idx="13">
                  <c:v>11</c:v>
                </c:pt>
                <c:pt idx="14">
                  <c:v>40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65</c:v>
                </c:pt>
                <c:pt idx="19">
                  <c:v>4</c:v>
                </c:pt>
                <c:pt idx="20">
                  <c:v>14</c:v>
                </c:pt>
                <c:pt idx="21">
                  <c:v>2</c:v>
                </c:pt>
                <c:pt idx="22">
                  <c:v>8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'Gasto x Hab.'!$B$3:$B$30</c15:f>
                <c15:dlblRangeCache>
                  <c:ptCount val="28"/>
                  <c:pt idx="0">
                    <c:v>Noruega</c:v>
                  </c:pt>
                  <c:pt idx="1">
                    <c:v>Suecia</c:v>
                  </c:pt>
                  <c:pt idx="2">
                    <c:v>Suiza</c:v>
                  </c:pt>
                  <c:pt idx="3">
                    <c:v>Finlandia</c:v>
                  </c:pt>
                  <c:pt idx="4">
                    <c:v>Países Bajos</c:v>
                  </c:pt>
                  <c:pt idx="5">
                    <c:v>Dinamarca</c:v>
                  </c:pt>
                  <c:pt idx="6">
                    <c:v>Francia</c:v>
                  </c:pt>
                  <c:pt idx="7">
                    <c:v>Bélgica</c:v>
                  </c:pt>
                  <c:pt idx="8">
                    <c:v>Hungría</c:v>
                  </c:pt>
                  <c:pt idx="9">
                    <c:v>Austria</c:v>
                  </c:pt>
                  <c:pt idx="10">
                    <c:v>Estonia</c:v>
                  </c:pt>
                  <c:pt idx="11">
                    <c:v>Alemania</c:v>
                  </c:pt>
                  <c:pt idx="12">
                    <c:v>España</c:v>
                  </c:pt>
                  <c:pt idx="13">
                    <c:v>República Checa</c:v>
                  </c:pt>
                  <c:pt idx="14">
                    <c:v>Italia</c:v>
                  </c:pt>
                  <c:pt idx="15">
                    <c:v>Grecia</c:v>
                  </c:pt>
                  <c:pt idx="16">
                    <c:v>Eslovenia</c:v>
                  </c:pt>
                  <c:pt idx="17">
                    <c:v>Irlanda</c:v>
                  </c:pt>
                  <c:pt idx="18">
                    <c:v>Gran Bretaña</c:v>
                  </c:pt>
                  <c:pt idx="19">
                    <c:v>Portugal</c:v>
                  </c:pt>
                  <c:pt idx="20">
                    <c:v>Polonia</c:v>
                  </c:pt>
                  <c:pt idx="21">
                    <c:v>Letonia</c:v>
                  </c:pt>
                  <c:pt idx="22">
                    <c:v>Croacia</c:v>
                  </c:pt>
                  <c:pt idx="23">
                    <c:v>Lituania</c:v>
                  </c:pt>
                  <c:pt idx="24">
                    <c:v>Eslovaquia</c:v>
                  </c:pt>
                  <c:pt idx="25">
                    <c:v>Rumania</c:v>
                  </c:pt>
                  <c:pt idx="26">
                    <c:v>Bulgaria</c:v>
                  </c:pt>
                  <c:pt idx="27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F35-4F7B-876D-5CC1F8BEBC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4448591"/>
        <c:axId val="1014446095"/>
      </c:scatterChart>
      <c:valAx>
        <c:axId val="10144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Gasto en Deporte por Habitante (en U$D)</a:t>
                </a:r>
              </a:p>
            </c:rich>
          </c:tx>
          <c:layout>
            <c:manualLayout>
              <c:xMode val="edge"/>
              <c:yMode val="edge"/>
              <c:x val="0.30348358978063522"/>
              <c:y val="0.93279237506439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46095"/>
        <c:crosses val="autoZero"/>
        <c:crossBetween val="midCat"/>
        <c:majorUnit val="100"/>
      </c:valAx>
      <c:valAx>
        <c:axId val="10144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Cantidad de Medallas</a:t>
                </a:r>
              </a:p>
            </c:rich>
          </c:tx>
          <c:layout>
            <c:manualLayout>
              <c:xMode val="edge"/>
              <c:yMode val="edge"/>
              <c:x val="1.1079455523899969E-2"/>
              <c:y val="0.3360576416711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485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Cantidad de Habitantes-Cantidad de Medallas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Alemania: </a:t>
                    </a:r>
                    <a:fld id="{18D7BE8B-B170-455C-9D05-EDAA8274AE6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82-421F-889A-FCA48908631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Francia</a:t>
                    </a:r>
                    <a:r>
                      <a:rPr lang="en-US" baseline="0"/>
                      <a:t>: </a:t>
                    </a:r>
                    <a:fld id="{072B4ECF-F04A-42B4-AF8E-0ED134DD2B92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82-421F-889A-FCA48908631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Gran Bretaña: </a:t>
                    </a:r>
                    <a:fld id="{28EF0C4F-AC88-4F40-A9BF-9E4BE3E9B7FB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082-421F-889A-FCA48908631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baseline="0"/>
                      <a:t>Italia: </a:t>
                    </a:r>
                    <a:fld id="{0BD377CB-1735-48C9-BF44-E639923975FE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082-421F-889A-FCA48908631B}"/>
                </c:ext>
              </c:extLst>
            </c:dLbl>
            <c:dLbl>
              <c:idx val="4"/>
              <c:layout>
                <c:manualLayout>
                  <c:x val="-0.10395707578806176"/>
                  <c:y val="-2.7166530834012496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España: </a:t>
                    </a:r>
                    <a:fld id="{C270689A-17C5-4563-B4D3-946D72722ED6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082-421F-889A-FCA48908631B}"/>
                </c:ext>
              </c:extLst>
            </c:dLbl>
            <c:dLbl>
              <c:idx val="5"/>
              <c:layout>
                <c:manualLayout>
                  <c:x val="-0.11066398390342053"/>
                  <c:y val="-2.1733224667210099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Argentina: </a:t>
                    </a:r>
                    <a:fld id="{CDF89362-D886-4757-8B34-0CA1BA0B97F9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D07-4AE4-A877-E287E932B222}"/>
                </c:ext>
              </c:extLst>
            </c:dLbl>
            <c:dLbl>
              <c:idx val="6"/>
              <c:layout>
                <c:manualLayout>
                  <c:x val="-0.10563380281690148"/>
                  <c:y val="8.1499592502037484E-3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Polonia: </a:t>
                    </a:r>
                    <a:fld id="{1C203F95-B5D7-4903-A506-922CDE486E07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082-421F-889A-FCA48908631B}"/>
                </c:ext>
              </c:extLst>
            </c:dLbl>
            <c:dLbl>
              <c:idx val="7"/>
              <c:layout>
                <c:manualLayout>
                  <c:x val="-8.8866532528504391E-2"/>
                  <c:y val="2.4449877750611148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Rumania: </a:t>
                    </a:r>
                    <a:fld id="{31C2A464-F0EF-49AA-9812-F55101033E98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082-421F-889A-FCA48908631B}"/>
                </c:ext>
              </c:extLst>
            </c:dLbl>
            <c:dLbl>
              <c:idx val="8"/>
              <c:layout>
                <c:manualLayout>
                  <c:x val="-0.10563380281690141"/>
                  <c:y val="-4.074979625101879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Países Bajos: </a:t>
                    </a:r>
                    <a:fld id="{4383ADD6-E39C-4FA0-AD7B-FCCFBBE42ED4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082-421F-889A-FCA48908631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Hungría</a:t>
                    </a:r>
                    <a:r>
                      <a:rPr lang="en-US" baseline="0"/>
                      <a:t>: </a:t>
                    </a:r>
                    <a:fld id="{EC05F6C5-7CDC-44C6-B876-1733AAFD982D}" type="YVALUE">
                      <a:rPr lang="en-US" baseline="0"/>
                      <a:pPr/>
                      <a:t>[VALOR DE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082-421F-889A-FCA48908631B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'Cant. de Habs.'!$C$3:$C$30</c:f>
              <c:numCache>
                <c:formatCode>0.0</c:formatCode>
                <c:ptCount val="28"/>
                <c:pt idx="0">
                  <c:v>82.885248666666669</c:v>
                </c:pt>
                <c:pt idx="1">
                  <c:v>67.089625333333331</c:v>
                </c:pt>
                <c:pt idx="2">
                  <c:v>66.451843333333329</c:v>
                </c:pt>
                <c:pt idx="3">
                  <c:v>60.229183333333332</c:v>
                </c:pt>
                <c:pt idx="4">
                  <c:v>46.841503666666661</c:v>
                </c:pt>
                <c:pt idx="5">
                  <c:v>44.492674999999998</c:v>
                </c:pt>
                <c:pt idx="6" formatCode="0">
                  <c:v>37.971683666666664</c:v>
                </c:pt>
                <c:pt idx="7">
                  <c:v>19.478110999999998</c:v>
                </c:pt>
                <c:pt idx="8">
                  <c:v>17.23593133333333</c:v>
                </c:pt>
                <c:pt idx="9">
                  <c:v>11.430397333333334</c:v>
                </c:pt>
                <c:pt idx="10">
                  <c:v>10.736381</c:v>
                </c:pt>
                <c:pt idx="11">
                  <c:v>10.632078666666665</c:v>
                </c:pt>
                <c:pt idx="12">
                  <c:v>10.290128333333334</c:v>
                </c:pt>
                <c:pt idx="13">
                  <c:v>10.170599666666666</c:v>
                </c:pt>
                <c:pt idx="14">
                  <c:v>9.7782236666666655</c:v>
                </c:pt>
                <c:pt idx="15">
                  <c:v>8.8393356666666651</c:v>
                </c:pt>
                <c:pt idx="16">
                  <c:v>8.5138163333333328</c:v>
                </c:pt>
                <c:pt idx="17" formatCode="0">
                  <c:v>7.0255816666666666</c:v>
                </c:pt>
                <c:pt idx="18">
                  <c:v>5.791012666666667</c:v>
                </c:pt>
                <c:pt idx="19">
                  <c:v>5.5151149999999998</c:v>
                </c:pt>
                <c:pt idx="20">
                  <c:v>5.4467166666666671</c:v>
                </c:pt>
                <c:pt idx="21">
                  <c:v>5.3122599999999993</c:v>
                </c:pt>
                <c:pt idx="22">
                  <c:v>4.8696813333333324</c:v>
                </c:pt>
                <c:pt idx="23">
                  <c:v>4.0925423333333333</c:v>
                </c:pt>
                <c:pt idx="24">
                  <c:v>2.8080276666666664</c:v>
                </c:pt>
                <c:pt idx="25">
                  <c:v>2.0762223333333329</c:v>
                </c:pt>
                <c:pt idx="26">
                  <c:v>1.927748</c:v>
                </c:pt>
                <c:pt idx="27">
                  <c:v>1.3220863333333333</c:v>
                </c:pt>
              </c:numCache>
            </c:numRef>
          </c:xVal>
          <c:yVal>
            <c:numRef>
              <c:f>'Cant. de Habs.'!$D$3:$D$30</c:f>
              <c:numCache>
                <c:formatCode>General</c:formatCode>
                <c:ptCount val="28"/>
                <c:pt idx="0">
                  <c:v>37</c:v>
                </c:pt>
                <c:pt idx="1">
                  <c:v>33</c:v>
                </c:pt>
                <c:pt idx="2">
                  <c:v>65</c:v>
                </c:pt>
                <c:pt idx="3">
                  <c:v>40</c:v>
                </c:pt>
                <c:pt idx="4">
                  <c:v>17</c:v>
                </c:pt>
                <c:pt idx="5">
                  <c:v>3</c:v>
                </c:pt>
                <c:pt idx="6">
                  <c:v>14</c:v>
                </c:pt>
                <c:pt idx="7">
                  <c:v>4</c:v>
                </c:pt>
                <c:pt idx="8">
                  <c:v>36</c:v>
                </c:pt>
                <c:pt idx="9">
                  <c:v>7</c:v>
                </c:pt>
                <c:pt idx="10">
                  <c:v>4</c:v>
                </c:pt>
                <c:pt idx="11">
                  <c:v>11</c:v>
                </c:pt>
                <c:pt idx="12">
                  <c:v>4</c:v>
                </c:pt>
                <c:pt idx="13">
                  <c:v>9</c:v>
                </c:pt>
                <c:pt idx="14">
                  <c:v>20</c:v>
                </c:pt>
                <c:pt idx="15">
                  <c:v>7</c:v>
                </c:pt>
                <c:pt idx="16">
                  <c:v>13</c:v>
                </c:pt>
                <c:pt idx="17">
                  <c:v>6</c:v>
                </c:pt>
                <c:pt idx="18">
                  <c:v>11</c:v>
                </c:pt>
                <c:pt idx="19">
                  <c:v>2</c:v>
                </c:pt>
                <c:pt idx="20">
                  <c:v>4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7-4AE4-A877-E287E932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88991"/>
        <c:axId val="1178491487"/>
      </c:scatterChart>
      <c:valAx>
        <c:axId val="11784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Cantidad de Habitantes (en Millones)</a:t>
                </a:r>
              </a:p>
            </c:rich>
          </c:tx>
          <c:layout>
            <c:manualLayout>
              <c:xMode val="edge"/>
              <c:yMode val="edge"/>
              <c:x val="0.31370018008312339"/>
              <c:y val="0.92216788916055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91487"/>
        <c:crosses val="autoZero"/>
        <c:crossBetween val="midCat"/>
        <c:majorUnit val="5"/>
      </c:valAx>
      <c:valAx>
        <c:axId val="11784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bg1"/>
                    </a:solidFill>
                  </a:rPr>
                  <a:t>Cantidad de Medallas</a:t>
                </a:r>
              </a:p>
            </c:rich>
          </c:tx>
          <c:layout>
            <c:manualLayout>
              <c:xMode val="edge"/>
              <c:yMode val="edge"/>
              <c:x val="1.341381623071764E-2"/>
              <c:y val="0.3320045263290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8899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3</xdr:row>
      <xdr:rowOff>0</xdr:rowOff>
    </xdr:from>
    <xdr:to>
      <xdr:col>15</xdr:col>
      <xdr:colOff>144780</xdr:colOff>
      <xdr:row>29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422A6-961E-44F9-9D38-194B92740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140970</xdr:rowOff>
    </xdr:from>
    <xdr:to>
      <xdr:col>13</xdr:col>
      <xdr:colOff>784860</xdr:colOff>
      <xdr:row>29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553A01-FAE5-4FDB-8DB8-582EB4BF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0.27968</cdr:x>
      <cdr:y>0.11491</cdr:y>
    </cdr:from>
    <cdr:to>
      <cdr:x>0.27968</cdr:x>
      <cdr:y>0.87123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847E9A6D-B26B-48B9-AF83-6526F4DB62FB}"/>
            </a:ext>
          </a:extLst>
        </cdr:cNvPr>
        <cdr:cNvCxnSpPr/>
      </cdr:nvCxnSpPr>
      <cdr:spPr>
        <a:xfrm xmlns:a="http://schemas.openxmlformats.org/drawingml/2006/main">
          <a:off x="2118360" y="537189"/>
          <a:ext cx="0" cy="353569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92D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0.57512</cdr:x>
      <cdr:y>0.116</cdr:y>
    </cdr:from>
    <cdr:to>
      <cdr:x>0.57512</cdr:x>
      <cdr:y>0.87232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8A8667FB-EBB0-425F-BBA5-F56C43D77780}"/>
            </a:ext>
          </a:extLst>
        </cdr:cNvPr>
        <cdr:cNvCxnSpPr/>
      </cdr:nvCxnSpPr>
      <cdr:spPr>
        <a:xfrm xmlns:a="http://schemas.openxmlformats.org/drawingml/2006/main">
          <a:off x="4356106" y="542285"/>
          <a:ext cx="0" cy="353569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92D050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923FC-E311-4F0D-80F5-7F5BA64D36E1}" name="Tabla14" displayName="Tabla14" ref="B2:E30" headerRowDxfId="67" dataDxfId="65" headerRowBorderDxfId="66" tableBorderDxfId="64" totalsRowBorderDxfId="63">
  <autoFilter ref="B2:E30" xr:uid="{182923FC-E311-4F0D-80F5-7F5BA64D36E1}"/>
  <sortState xmlns:xlrd2="http://schemas.microsoft.com/office/spreadsheetml/2017/richdata2" ref="B3:E30">
    <sortCondition ref="C2:C30"/>
  </sortState>
  <tableColumns count="4">
    <tableColumn id="1" xr3:uid="{3B7BB2F0-3379-4EA5-AD31-9941C1A47234}" name="Posición en Medallero" totalsRowLabel="Total" dataDxfId="62" totalsRowDxfId="61"/>
    <tableColumn id="2" xr3:uid="{E80EA8A1-6487-4E44-A704-CF5D2D759473}" name="País" dataDxfId="60" totalsRowDxfId="59"/>
    <tableColumn id="3" xr3:uid="{85DE4F38-75F3-4A07-9CE2-8DC11E21C84C}" name="Total Medallas" dataDxfId="58" totalsRowDxfId="57"/>
    <tableColumn id="4" xr3:uid="{0AE73E00-1B41-4130-BFDA-31ABF7D381C5}" name="Posición por total" totalsRowFunction="sum" dataDxfId="56" totalsRowDxfId="55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72E1C7-6BB0-4011-9AA1-4BFCDE60EA5B}" name="Tabla1" displayName="Tabla1" ref="B2:J30" totalsRowShown="0" headerRowDxfId="54" dataDxfId="52" headerRowBorderDxfId="53" tableBorderDxfId="51" totalsRowBorderDxfId="50">
  <autoFilter ref="B2:J30" xr:uid="{B772E1C7-6BB0-4011-9AA1-4BFCDE60EA5B}"/>
  <sortState xmlns:xlrd2="http://schemas.microsoft.com/office/spreadsheetml/2017/richdata2" ref="B3:J30">
    <sortCondition ref="B2:B30"/>
  </sortState>
  <tableColumns count="9">
    <tableColumn id="1" xr3:uid="{A1D787EC-5488-4C3A-BE31-4CE34F920476}" name="País" dataDxfId="49"/>
    <tableColumn id="3" xr3:uid="{86DAC72E-B902-46DE-884F-36E54B8CB494}" name="2017" dataDxfId="48" dataCellStyle="Millares"/>
    <tableColumn id="4" xr3:uid="{5A5453CD-F5DB-4591-9C9B-DB1B37C74669}" name="2018" dataDxfId="47" dataCellStyle="Millares"/>
    <tableColumn id="5" xr3:uid="{DD511B36-1221-4BB1-8C3C-C06D63E37714}" name="2019" dataDxfId="46" dataCellStyle="Millares"/>
    <tableColumn id="6" xr3:uid="{2D8A0EE5-1C7B-4E04-9A02-E4B37FB9EE5F}" name="Promedio 3 años" dataDxfId="45" dataCellStyle="Millares">
      <calculatedColumnFormula>AVERAGE(Tabla1[[#This Row],[2017]:[2019]])</calculatedColumnFormula>
    </tableColumn>
    <tableColumn id="11" xr3:uid="{59A7EE81-E88E-450E-8496-8196439A8C80}" name="Promedio 3 años en M" dataDxfId="44" dataCellStyle="Millares">
      <calculatedColumnFormula>Tabla1[[#This Row],[Promedio 3 años]]*0.000001</calculatedColumnFormula>
    </tableColumn>
    <tableColumn id="7" xr3:uid="{A653EB43-8747-43E3-B160-73D7C2434B2E}" name="Gasto Total en Deporte 2017-2019 (MM U$D)" dataDxfId="43" dataCellStyle="Millares"/>
    <tableColumn id="8" xr3:uid="{8E4DED38-704D-48C7-AAE0-BB2822003B39}" name="Gasto por habitante (U$D)" dataDxfId="42" dataCellStyle="Millares">
      <calculatedColumnFormula>Tabla1[[#This Row],[Gasto Total en Deporte 2017-2019 (MM U$D)]]/Tabla1[[#This Row],[Promedio 3 años]]</calculatedColumnFormula>
    </tableColumn>
    <tableColumn id="9" xr3:uid="{71DBDCE8-0D50-40DA-842E-2492F8FC3FC7}" name="Gasto por habitante (Ars)" dataDxfId="41" dataCellStyle="Millares">
      <calculatedColumnFormula>Tabla1[[#This Row],[Gasto por habitante (U$D)]]*$L$5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551C26-6BA0-4E6B-AAB0-B3F83134C73A}" name="Tabla2" displayName="Tabla2" ref="B2:F30" totalsRowShown="0" headerRowDxfId="40" dataDxfId="38" headerRowBorderDxfId="39" tableBorderDxfId="37" totalsRowBorderDxfId="36">
  <autoFilter ref="B2:F30" xr:uid="{FF551C26-6BA0-4E6B-AAB0-B3F83134C73A}">
    <filterColumn colId="0" hiddenButton="1"/>
    <filterColumn colId="1" hiddenButton="1"/>
    <filterColumn colId="2" hiddenButton="1"/>
    <filterColumn colId="3" hiddenButton="1"/>
    <filterColumn colId="4" hiddenButton="1"/>
  </autoFilter>
  <sortState xmlns:xlrd2="http://schemas.microsoft.com/office/spreadsheetml/2017/richdata2" ref="B3:F30">
    <sortCondition descending="1" ref="E2:E30"/>
  </sortState>
  <tableColumns count="5">
    <tableColumn id="1" xr3:uid="{507670A9-3CE7-40FC-BE7A-2F1099A96790}" name="País" dataDxfId="35"/>
    <tableColumn id="2" xr3:uid="{7C78A28F-2FBD-4DF7-B656-B95B6DFA26D0}" name="2017" dataDxfId="34" dataCellStyle="Millares"/>
    <tableColumn id="3" xr3:uid="{6F5BBB33-1797-489C-B226-0F4073DED8F5}" name="2018" dataDxfId="33" dataCellStyle="Millares"/>
    <tableColumn id="4" xr3:uid="{79BEA8A3-160E-498E-96B4-FCDAAFA00FE8}" name="2019" dataDxfId="32" dataCellStyle="Millares"/>
    <tableColumn id="5" xr3:uid="{F979A04C-CD57-4A92-9358-684BE86B0517}" name="Progresión" dataDxfId="3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3D1096-85E6-4873-B5F6-9B41ADF5D55A}" name="Tabla4" displayName="Tabla4" ref="H2:K30" totalsRowShown="0" headerRowDxfId="30" headerRowBorderDxfId="29" tableBorderDxfId="28" totalsRowBorderDxfId="27">
  <autoFilter ref="H2:K30" xr:uid="{153D1096-85E6-4873-B5F6-9B41ADF5D55A}">
    <filterColumn colId="0" hiddenButton="1"/>
    <filterColumn colId="1" hiddenButton="1"/>
    <filterColumn colId="2" hiddenButton="1"/>
    <filterColumn colId="3" hiddenButton="1"/>
  </autoFilter>
  <tableColumns count="4">
    <tableColumn id="1" xr3:uid="{B9B26DF9-B656-4262-8155-D013F06D9F7E}" name="País" dataDxfId="26"/>
    <tableColumn id="2" xr3:uid="{A77B7CC9-D16F-4A72-98A4-100F698237CF}" name="2017-2018" dataDxfId="25" dataCellStyle="Porcentaje">
      <calculatedColumnFormula>(Tabla2[[#This Row],[2018]]/Tabla2[[#This Row],[2017]])-1</calculatedColumnFormula>
    </tableColumn>
    <tableColumn id="3" xr3:uid="{A9B0FA2A-7F34-4AAD-BB43-32464020F348}" name="2018-2019" dataDxfId="24" dataCellStyle="Porcentaje">
      <calculatedColumnFormula>(Tabla2[[#This Row],[2019]]/Tabla2[[#This Row],[2018]])-1</calculatedColumnFormula>
    </tableColumn>
    <tableColumn id="4" xr3:uid="{370F0FE6-F616-4E62-AF52-749F5537D02A}" name="Var. Trienal (%)" dataDxfId="23" dataCellStyle="Porcentaje">
      <calculatedColumnFormula>(Tabla2[[#This Row],[2019]]/Tabla2[[#This Row],[2017]])-1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2DF67A-8694-4DBD-A9EC-9CEF7A489214}" name="Tabla5" displayName="Tabla5" ref="M2:P30" totalsRowShown="0" headerRowDxfId="22" headerRowBorderDxfId="21" tableBorderDxfId="20" totalsRowBorderDxfId="19">
  <autoFilter ref="M2:P30" xr:uid="{812DF67A-8694-4DBD-A9EC-9CEF7A489214}"/>
  <sortState xmlns:xlrd2="http://schemas.microsoft.com/office/spreadsheetml/2017/richdata2" ref="M3:P30">
    <sortCondition descending="1" ref="P2:P30"/>
  </sortState>
  <tableColumns count="4">
    <tableColumn id="1" xr3:uid="{BB2A201D-082C-4498-AAA0-FE2441A26A06}" name="País" dataDxfId="18"/>
    <tableColumn id="2" xr3:uid="{49F72C67-1EC3-46CD-9291-0E02554A44AD}" name="2017-2018" dataDxfId="17" dataCellStyle="Porcentaje"/>
    <tableColumn id="3" xr3:uid="{A352E4F5-0FB4-4BFE-A59E-5CEA8CB49EEE}" name="2018-2019" dataDxfId="16" dataCellStyle="Porcentaje"/>
    <tableColumn id="4" xr3:uid="{E20A7489-86B3-4099-A52D-8BAF0D861516}" name="Var. Trienal (%)" dataDxfId="15" dataCellStyle="Porcentaje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5580EE-69BA-44E5-A7EF-15D456B5D348}" name="Tabla10" displayName="Tabla10" ref="B2:D30" totalsRowShown="0" headerRowDxfId="14" headerRowBorderDxfId="13" tableBorderDxfId="12" totalsRowBorderDxfId="11">
  <autoFilter ref="B2:D30" xr:uid="{3F5580EE-69BA-44E5-A7EF-15D456B5D348}"/>
  <sortState xmlns:xlrd2="http://schemas.microsoft.com/office/spreadsheetml/2017/richdata2" ref="B3:D30">
    <sortCondition descending="1" ref="C2:C30"/>
  </sortState>
  <tableColumns count="3">
    <tableColumn id="1" xr3:uid="{7D123F9C-2FC5-4153-AA9D-8224A5D7AFA2}" name="País" dataDxfId="10"/>
    <tableColumn id="2" xr3:uid="{55B1A0DD-DED6-4150-893A-78E05557F9B0}" name="Gasto por habitante (U$D)" dataDxfId="9"/>
    <tableColumn id="3" xr3:uid="{96376FFE-21B7-4A08-BADC-8E50AE61A18C}" name="Total Medallas" dataDxfId="8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F311237-F62D-4C3C-A9B4-F67A7D84E783}" name="Tabla12" displayName="Tabla12" ref="B2:D30" totalsRowShown="0" headerRowDxfId="7" dataDxfId="5" headerRowBorderDxfId="6" tableBorderDxfId="4" totalsRowBorderDxfId="3">
  <autoFilter ref="B2:D30" xr:uid="{5F311237-F62D-4C3C-A9B4-F67A7D84E783}"/>
  <sortState xmlns:xlrd2="http://schemas.microsoft.com/office/spreadsheetml/2017/richdata2" ref="B3:D30">
    <sortCondition descending="1" ref="C2:C30"/>
  </sortState>
  <tableColumns count="3">
    <tableColumn id="1" xr3:uid="{CA05CFA7-A7C0-4BFB-9819-0B79882900ED}" name="País" dataDxfId="2"/>
    <tableColumn id="2" xr3:uid="{099C5F2E-AAB8-42E5-948F-8567CDD09833}" name="Promedio 3 años (en Millones de Habs.)" dataDxfId="1"/>
    <tableColumn id="3" xr3:uid="{8B04325A-D5A6-4954-958C-A1778E30B1F0}" name="Total Medalla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8591-0FB5-4D19-884B-E6098765DB4C}">
  <dimension ref="B2:E30"/>
  <sheetViews>
    <sheetView workbookViewId="0">
      <selection activeCell="J10" sqref="J10"/>
    </sheetView>
  </sheetViews>
  <sheetFormatPr baseColWidth="10" defaultRowHeight="14.4" x14ac:dyDescent="0.3"/>
  <cols>
    <col min="2" max="2" width="24.109375" bestFit="1" customWidth="1"/>
    <col min="3" max="3" width="14.33203125" bestFit="1" customWidth="1"/>
    <col min="4" max="4" width="17.6640625" bestFit="1" customWidth="1"/>
    <col min="5" max="5" width="20.109375" bestFit="1" customWidth="1"/>
  </cols>
  <sheetData>
    <row r="2" spans="2:5" x14ac:dyDescent="0.3">
      <c r="B2" s="2" t="s">
        <v>32</v>
      </c>
      <c r="C2" s="1" t="s">
        <v>27</v>
      </c>
      <c r="D2" s="1" t="s">
        <v>33</v>
      </c>
      <c r="E2" s="3" t="s">
        <v>34</v>
      </c>
    </row>
    <row r="3" spans="2:5" x14ac:dyDescent="0.3">
      <c r="B3" s="4">
        <v>9</v>
      </c>
      <c r="C3" s="5" t="s">
        <v>7</v>
      </c>
      <c r="D3" s="5">
        <v>37</v>
      </c>
      <c r="E3" s="6">
        <v>8</v>
      </c>
    </row>
    <row r="4" spans="2:5" x14ac:dyDescent="0.3">
      <c r="B4" s="4">
        <v>72</v>
      </c>
      <c r="C4" s="5" t="s">
        <v>28</v>
      </c>
      <c r="D4" s="5">
        <v>3</v>
      </c>
      <c r="E4" s="6">
        <v>60</v>
      </c>
    </row>
    <row r="5" spans="2:5" x14ac:dyDescent="0.3">
      <c r="B5" s="4">
        <v>53</v>
      </c>
      <c r="C5" s="5" t="s">
        <v>2</v>
      </c>
      <c r="D5" s="5">
        <v>7</v>
      </c>
      <c r="E5" s="6">
        <v>33</v>
      </c>
    </row>
    <row r="6" spans="2:5" x14ac:dyDescent="0.3">
      <c r="B6" s="4">
        <v>29</v>
      </c>
      <c r="C6" s="5" t="s">
        <v>4</v>
      </c>
      <c r="D6" s="5">
        <v>7</v>
      </c>
      <c r="E6" s="6">
        <v>33</v>
      </c>
    </row>
    <row r="7" spans="2:5" x14ac:dyDescent="0.3">
      <c r="B7" s="4">
        <v>30</v>
      </c>
      <c r="C7" s="5" t="s">
        <v>0</v>
      </c>
      <c r="D7" s="5">
        <v>6</v>
      </c>
      <c r="E7" s="6">
        <v>39</v>
      </c>
    </row>
    <row r="8" spans="2:5" x14ac:dyDescent="0.3">
      <c r="B8" s="4">
        <v>26</v>
      </c>
      <c r="C8" s="5" t="s">
        <v>12</v>
      </c>
      <c r="D8" s="5">
        <v>8</v>
      </c>
      <c r="E8" s="6">
        <v>29</v>
      </c>
    </row>
    <row r="9" spans="2:5" x14ac:dyDescent="0.3">
      <c r="B9" s="4">
        <v>25</v>
      </c>
      <c r="C9" s="5" t="s">
        <v>6</v>
      </c>
      <c r="D9" s="5">
        <v>11</v>
      </c>
      <c r="E9" s="6">
        <v>23</v>
      </c>
    </row>
    <row r="10" spans="2:5" x14ac:dyDescent="0.3">
      <c r="B10" s="4">
        <v>50</v>
      </c>
      <c r="C10" s="5" t="s">
        <v>21</v>
      </c>
      <c r="D10" s="5">
        <v>4</v>
      </c>
      <c r="E10" s="6">
        <v>47</v>
      </c>
    </row>
    <row r="11" spans="2:5" x14ac:dyDescent="0.3">
      <c r="B11" s="4">
        <v>31</v>
      </c>
      <c r="C11" s="5" t="s">
        <v>20</v>
      </c>
      <c r="D11" s="5">
        <v>5</v>
      </c>
      <c r="E11" s="6">
        <v>42</v>
      </c>
    </row>
    <row r="12" spans="2:5" x14ac:dyDescent="0.3">
      <c r="B12" s="4">
        <v>22</v>
      </c>
      <c r="C12" s="5" t="s">
        <v>10</v>
      </c>
      <c r="D12" s="5">
        <v>17</v>
      </c>
      <c r="E12" s="6">
        <v>17</v>
      </c>
    </row>
    <row r="13" spans="2:5" x14ac:dyDescent="0.3">
      <c r="B13" s="4">
        <v>59</v>
      </c>
      <c r="C13" s="5" t="s">
        <v>1</v>
      </c>
      <c r="D13" s="5">
        <v>2</v>
      </c>
      <c r="E13" s="6">
        <v>66</v>
      </c>
    </row>
    <row r="14" spans="2:5" x14ac:dyDescent="0.3">
      <c r="B14" s="4">
        <v>85</v>
      </c>
      <c r="C14" s="5" t="s">
        <v>22</v>
      </c>
      <c r="D14" s="5">
        <v>2</v>
      </c>
      <c r="E14" s="6">
        <v>66</v>
      </c>
    </row>
    <row r="15" spans="2:5" x14ac:dyDescent="0.3">
      <c r="B15" s="4">
        <v>8</v>
      </c>
      <c r="C15" s="5" t="s">
        <v>11</v>
      </c>
      <c r="D15" s="5">
        <v>33</v>
      </c>
      <c r="E15" s="6">
        <v>10</v>
      </c>
    </row>
    <row r="16" spans="2:5" x14ac:dyDescent="0.3">
      <c r="B16" s="4">
        <v>4</v>
      </c>
      <c r="C16" s="5" t="s">
        <v>26</v>
      </c>
      <c r="D16" s="5">
        <v>65</v>
      </c>
      <c r="E16" s="6">
        <v>4</v>
      </c>
    </row>
    <row r="17" spans="2:5" x14ac:dyDescent="0.3">
      <c r="B17" s="4">
        <v>36</v>
      </c>
      <c r="C17" s="5" t="s">
        <v>9</v>
      </c>
      <c r="D17" s="5">
        <v>4</v>
      </c>
      <c r="E17" s="6">
        <v>47</v>
      </c>
    </row>
    <row r="18" spans="2:5" x14ac:dyDescent="0.3">
      <c r="B18" s="4">
        <v>15</v>
      </c>
      <c r="C18" s="5" t="s">
        <v>16</v>
      </c>
      <c r="D18" s="5">
        <v>20</v>
      </c>
      <c r="E18" s="6">
        <v>13</v>
      </c>
    </row>
    <row r="19" spans="2:5" x14ac:dyDescent="0.3">
      <c r="B19" s="4">
        <v>39</v>
      </c>
      <c r="C19" s="5" t="s">
        <v>8</v>
      </c>
      <c r="D19" s="5">
        <v>4</v>
      </c>
      <c r="E19" s="6">
        <v>47</v>
      </c>
    </row>
    <row r="20" spans="2:5" x14ac:dyDescent="0.3">
      <c r="B20" s="4">
        <v>10</v>
      </c>
      <c r="C20" s="5" t="s">
        <v>13</v>
      </c>
      <c r="D20" s="5">
        <v>40</v>
      </c>
      <c r="E20" s="6">
        <v>7</v>
      </c>
    </row>
    <row r="21" spans="2:5" x14ac:dyDescent="0.3">
      <c r="B21" s="4">
        <v>59</v>
      </c>
      <c r="C21" s="5" t="s">
        <v>14</v>
      </c>
      <c r="D21" s="5">
        <v>2</v>
      </c>
      <c r="E21" s="6">
        <v>66</v>
      </c>
    </row>
    <row r="22" spans="2:5" x14ac:dyDescent="0.3">
      <c r="B22" s="4">
        <v>77</v>
      </c>
      <c r="C22" s="5" t="s">
        <v>15</v>
      </c>
      <c r="D22" s="5">
        <v>1</v>
      </c>
      <c r="E22" s="6">
        <v>77</v>
      </c>
    </row>
    <row r="23" spans="2:5" x14ac:dyDescent="0.3">
      <c r="B23" s="4">
        <v>20</v>
      </c>
      <c r="C23" s="5" t="s">
        <v>24</v>
      </c>
      <c r="D23" s="5">
        <v>8</v>
      </c>
      <c r="E23" s="6">
        <v>29</v>
      </c>
    </row>
    <row r="24" spans="2:5" x14ac:dyDescent="0.3">
      <c r="B24" s="4">
        <v>7</v>
      </c>
      <c r="C24" s="5" t="s">
        <v>17</v>
      </c>
      <c r="D24" s="5">
        <v>36</v>
      </c>
      <c r="E24" s="6">
        <v>9</v>
      </c>
    </row>
    <row r="25" spans="2:5" x14ac:dyDescent="0.3">
      <c r="B25" s="4">
        <v>17</v>
      </c>
      <c r="C25" s="5" t="s">
        <v>18</v>
      </c>
      <c r="D25" s="5">
        <v>14</v>
      </c>
      <c r="E25" s="6">
        <v>19</v>
      </c>
    </row>
    <row r="26" spans="2:5" x14ac:dyDescent="0.3">
      <c r="B26" s="4">
        <v>56</v>
      </c>
      <c r="C26" s="5" t="s">
        <v>3</v>
      </c>
      <c r="D26" s="5">
        <v>4</v>
      </c>
      <c r="E26" s="6">
        <v>47</v>
      </c>
    </row>
    <row r="27" spans="2:5" x14ac:dyDescent="0.3">
      <c r="B27" s="4">
        <v>18</v>
      </c>
      <c r="C27" s="5" t="s">
        <v>5</v>
      </c>
      <c r="D27" s="5">
        <v>11</v>
      </c>
      <c r="E27" s="6">
        <v>23</v>
      </c>
    </row>
    <row r="28" spans="2:5" x14ac:dyDescent="0.3">
      <c r="B28" s="4">
        <v>46</v>
      </c>
      <c r="C28" s="5" t="s">
        <v>19</v>
      </c>
      <c r="D28" s="5">
        <v>4</v>
      </c>
      <c r="E28" s="6">
        <v>47</v>
      </c>
    </row>
    <row r="29" spans="2:5" x14ac:dyDescent="0.3">
      <c r="B29" s="4">
        <v>23</v>
      </c>
      <c r="C29" s="5" t="s">
        <v>23</v>
      </c>
      <c r="D29" s="5">
        <v>9</v>
      </c>
      <c r="E29" s="6">
        <v>26</v>
      </c>
    </row>
    <row r="30" spans="2:5" x14ac:dyDescent="0.3">
      <c r="B30" s="7">
        <v>24</v>
      </c>
      <c r="C30" s="8" t="s">
        <v>25</v>
      </c>
      <c r="D30" s="8">
        <v>13</v>
      </c>
      <c r="E30" s="9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F27F-C459-42AA-A5FD-2E7742B4AA34}">
  <dimension ref="B1:L30"/>
  <sheetViews>
    <sheetView topLeftCell="B2" zoomScale="90" zoomScaleNormal="90" workbookViewId="0">
      <selection activeCell="B2" sqref="B2:E30"/>
    </sheetView>
  </sheetViews>
  <sheetFormatPr baseColWidth="10" defaultRowHeight="14.4" x14ac:dyDescent="0.3"/>
  <cols>
    <col min="1" max="1" width="0" hidden="1" customWidth="1"/>
    <col min="2" max="2" width="14.88671875" bestFit="1" customWidth="1"/>
    <col min="3" max="5" width="12.21875" bestFit="1" customWidth="1"/>
    <col min="6" max="6" width="20.77734375" bestFit="1" customWidth="1"/>
    <col min="7" max="7" width="25.88671875" bestFit="1" customWidth="1"/>
    <col min="8" max="8" width="46.77734375" bestFit="1" customWidth="1"/>
    <col min="9" max="9" width="31" bestFit="1" customWidth="1"/>
    <col min="10" max="10" width="30" bestFit="1" customWidth="1"/>
    <col min="12" max="12" width="28.77734375" bestFit="1" customWidth="1"/>
  </cols>
  <sheetData>
    <row r="1" spans="2:12" ht="18" x14ac:dyDescent="0.3">
      <c r="C1" s="59" t="s">
        <v>37</v>
      </c>
      <c r="D1" s="59"/>
      <c r="E1" s="59"/>
      <c r="F1" s="59"/>
      <c r="G1" s="25"/>
      <c r="H1" s="59" t="s">
        <v>38</v>
      </c>
      <c r="I1" s="59"/>
      <c r="J1" s="59"/>
    </row>
    <row r="2" spans="2:12" x14ac:dyDescent="0.3">
      <c r="B2" s="2" t="s">
        <v>27</v>
      </c>
      <c r="C2" s="1" t="s">
        <v>29</v>
      </c>
      <c r="D2" s="1" t="s">
        <v>30</v>
      </c>
      <c r="E2" s="3" t="s">
        <v>31</v>
      </c>
      <c r="F2" s="1" t="s">
        <v>35</v>
      </c>
      <c r="G2" s="1" t="s">
        <v>42</v>
      </c>
      <c r="H2" s="1" t="s">
        <v>41</v>
      </c>
      <c r="I2" s="1" t="s">
        <v>39</v>
      </c>
      <c r="J2" s="1" t="s">
        <v>40</v>
      </c>
    </row>
    <row r="3" spans="2:12" x14ac:dyDescent="0.3">
      <c r="B3" s="4" t="s">
        <v>7</v>
      </c>
      <c r="C3" s="12">
        <v>82657002</v>
      </c>
      <c r="D3" s="12">
        <v>82905782</v>
      </c>
      <c r="E3" s="13">
        <v>83092962</v>
      </c>
      <c r="F3" s="12">
        <f>AVERAGE(Tabla1[[#This Row],[2017]:[2019]])</f>
        <v>82885248.666666672</v>
      </c>
      <c r="G3" s="26">
        <f>Tabla1[[#This Row],[Promedio 3 años]]*0.000001</f>
        <v>82.885248666666669</v>
      </c>
      <c r="H3" s="19">
        <v>29080092200</v>
      </c>
      <c r="I3" s="19">
        <f>Tabla1[[#This Row],[Gasto Total en Deporte 2017-2019 (MM U$D)]]/Tabla1[[#This Row],[Promedio 3 años]]</f>
        <v>350.84761966449793</v>
      </c>
      <c r="J3" s="21">
        <f>Tabla1[[#This Row],[Gasto por habitante (U$D)]]*$L$5</f>
        <v>10855.225352419566</v>
      </c>
    </row>
    <row r="4" spans="2:12" x14ac:dyDescent="0.3">
      <c r="B4" s="4" t="s">
        <v>28</v>
      </c>
      <c r="C4" s="12">
        <v>44044811</v>
      </c>
      <c r="D4" s="12">
        <v>44494502</v>
      </c>
      <c r="E4" s="13">
        <v>44938712</v>
      </c>
      <c r="F4" s="12">
        <f>AVERAGE(Tabla1[[#This Row],[2017]:[2019]])</f>
        <v>44492675</v>
      </c>
      <c r="G4" s="10">
        <f>Tabla1[[#This Row],[Promedio 3 años]]*0.000001</f>
        <v>44.492674999999998</v>
      </c>
      <c r="H4" s="16">
        <v>113783620.45843068</v>
      </c>
      <c r="I4" s="16">
        <f>Tabla1[[#This Row],[Gasto Total en Deporte 2017-2019 (MM U$D)]]/Tabla1[[#This Row],[Promedio 3 años]]</f>
        <v>2.5573562492799247</v>
      </c>
      <c r="J4" s="22">
        <f>Tabla1[[#This Row],[Gasto por habitante (U$D)]]*$L$5</f>
        <v>79.124602352720871</v>
      </c>
      <c r="L4" s="18" t="s">
        <v>36</v>
      </c>
    </row>
    <row r="5" spans="2:12" x14ac:dyDescent="0.3">
      <c r="B5" s="4" t="s">
        <v>2</v>
      </c>
      <c r="C5" s="12">
        <v>8797566</v>
      </c>
      <c r="D5" s="12">
        <v>8840521</v>
      </c>
      <c r="E5" s="13">
        <v>8879920</v>
      </c>
      <c r="F5" s="12">
        <f>AVERAGE(Tabla1[[#This Row],[2017]:[2019]])</f>
        <v>8839335.666666666</v>
      </c>
      <c r="G5" s="10">
        <f>Tabla1[[#This Row],[Promedio 3 años]]*0.000001</f>
        <v>8.8393356666666651</v>
      </c>
      <c r="H5" s="16">
        <v>3651790920</v>
      </c>
      <c r="I5" s="16">
        <f>Tabla1[[#This Row],[Gasto Total en Deporte 2017-2019 (MM U$D)]]/Tabla1[[#This Row],[Promedio 3 años]]</f>
        <v>413.12956739169732</v>
      </c>
      <c r="J5" s="22">
        <f>Tabla1[[#This Row],[Gasto por habitante (U$D)]]*$L$5</f>
        <v>12782.228815099115</v>
      </c>
      <c r="L5" s="17">
        <v>30.94</v>
      </c>
    </row>
    <row r="6" spans="2:12" x14ac:dyDescent="0.3">
      <c r="B6" s="4" t="s">
        <v>4</v>
      </c>
      <c r="C6" s="12">
        <v>11375158</v>
      </c>
      <c r="D6" s="12">
        <v>11427054</v>
      </c>
      <c r="E6" s="13">
        <v>11488980</v>
      </c>
      <c r="F6" s="12">
        <f>AVERAGE(Tabla1[[#This Row],[2017]:[2019]])</f>
        <v>11430397.333333334</v>
      </c>
      <c r="G6" s="10">
        <f>Tabla1[[#This Row],[Promedio 3 años]]*0.000001</f>
        <v>11.430397333333334</v>
      </c>
      <c r="H6" s="16">
        <v>6302077780.000001</v>
      </c>
      <c r="I6" s="16">
        <f>Tabla1[[#This Row],[Gasto Total en Deporte 2017-2019 (MM U$D)]]/Tabla1[[#This Row],[Promedio 3 años]]</f>
        <v>551.34371940176368</v>
      </c>
      <c r="J6" s="22">
        <f>Tabla1[[#This Row],[Gasto por habitante (U$D)]]*$L$5</f>
        <v>17058.57467829057</v>
      </c>
    </row>
    <row r="7" spans="2:12" x14ac:dyDescent="0.3">
      <c r="B7" s="4" t="s">
        <v>0</v>
      </c>
      <c r="C7" s="12">
        <v>7075947</v>
      </c>
      <c r="D7" s="12">
        <v>7025037</v>
      </c>
      <c r="E7" s="13">
        <v>6975761</v>
      </c>
      <c r="F7" s="12">
        <f>AVERAGE(Tabla1[[#This Row],[2017]:[2019]])</f>
        <v>7025581.666666667</v>
      </c>
      <c r="G7" s="12">
        <f>Tabla1[[#This Row],[Promedio 3 años]]*0.000001</f>
        <v>7.0255816666666666</v>
      </c>
      <c r="H7" s="16">
        <v>307345920</v>
      </c>
      <c r="I7" s="16">
        <f>Tabla1[[#This Row],[Gasto Total en Deporte 2017-2019 (MM U$D)]]/Tabla1[[#This Row],[Promedio 3 años]]</f>
        <v>43.746686691896684</v>
      </c>
      <c r="J7" s="22">
        <f>Tabla1[[#This Row],[Gasto por habitante (U$D)]]*$L$5</f>
        <v>1353.5224862472835</v>
      </c>
    </row>
    <row r="8" spans="2:12" x14ac:dyDescent="0.3">
      <c r="B8" s="4" t="s">
        <v>12</v>
      </c>
      <c r="C8" s="12">
        <v>4124531</v>
      </c>
      <c r="D8" s="12">
        <v>4087843</v>
      </c>
      <c r="E8" s="13">
        <v>4065253</v>
      </c>
      <c r="F8" s="12">
        <f>AVERAGE(Tabla1[[#This Row],[2017]:[2019]])</f>
        <v>4092542.3333333335</v>
      </c>
      <c r="G8" s="10">
        <f>Tabla1[[#This Row],[Promedio 3 años]]*0.000001</f>
        <v>4.0925423333333333</v>
      </c>
      <c r="H8" s="16">
        <v>555463720</v>
      </c>
      <c r="I8" s="16">
        <f>Tabla1[[#This Row],[Gasto Total en Deporte 2017-2019 (MM U$D)]]/Tabla1[[#This Row],[Promedio 3 años]]</f>
        <v>135.72583366476275</v>
      </c>
      <c r="J8" s="22">
        <f>Tabla1[[#This Row],[Gasto por habitante (U$D)]]*$L$5</f>
        <v>4199.3572935877592</v>
      </c>
    </row>
    <row r="9" spans="2:12" x14ac:dyDescent="0.3">
      <c r="B9" s="4" t="s">
        <v>6</v>
      </c>
      <c r="C9" s="12">
        <v>5764980</v>
      </c>
      <c r="D9" s="12">
        <v>5793636</v>
      </c>
      <c r="E9" s="13">
        <v>5814422</v>
      </c>
      <c r="F9" s="12">
        <f>AVERAGE(Tabla1[[#This Row],[2017]:[2019]])</f>
        <v>5791012.666666667</v>
      </c>
      <c r="G9" s="10">
        <f>Tabla1[[#This Row],[Promedio 3 años]]*0.000001</f>
        <v>5.791012666666667</v>
      </c>
      <c r="H9" s="16">
        <v>3991266380</v>
      </c>
      <c r="I9" s="16">
        <f>Tabla1[[#This Row],[Gasto Total en Deporte 2017-2019 (MM U$D)]]/Tabla1[[#This Row],[Promedio 3 años]]</f>
        <v>689.21734586662387</v>
      </c>
      <c r="J9" s="22">
        <f>Tabla1[[#This Row],[Gasto por habitante (U$D)]]*$L$5</f>
        <v>21324.384681113344</v>
      </c>
    </row>
    <row r="10" spans="2:12" x14ac:dyDescent="0.3">
      <c r="B10" s="4" t="s">
        <v>21</v>
      </c>
      <c r="C10" s="12">
        <v>5439232</v>
      </c>
      <c r="D10" s="12">
        <v>5446771</v>
      </c>
      <c r="E10" s="13">
        <v>5454147</v>
      </c>
      <c r="F10" s="12">
        <f>AVERAGE(Tabla1[[#This Row],[2017]:[2019]])</f>
        <v>5446716.666666667</v>
      </c>
      <c r="G10" s="10">
        <f>Tabla1[[#This Row],[Promedio 3 años]]*0.000001</f>
        <v>5.4467166666666671</v>
      </c>
      <c r="H10" s="16">
        <v>590108740</v>
      </c>
      <c r="I10" s="16">
        <f>Tabla1[[#This Row],[Gasto Total en Deporte 2017-2019 (MM U$D)]]/Tabla1[[#This Row],[Promedio 3 años]]</f>
        <v>108.3421033466645</v>
      </c>
      <c r="J10" s="22">
        <f>Tabla1[[#This Row],[Gasto por habitante (U$D)]]*$L$5</f>
        <v>3352.1046775457999</v>
      </c>
    </row>
    <row r="11" spans="2:12" x14ac:dyDescent="0.3">
      <c r="B11" s="4" t="s">
        <v>20</v>
      </c>
      <c r="C11" s="12">
        <v>2066388</v>
      </c>
      <c r="D11" s="12">
        <v>2073894</v>
      </c>
      <c r="E11" s="13">
        <v>2088385</v>
      </c>
      <c r="F11" s="12">
        <f>AVERAGE(Tabla1[[#This Row],[2017]:[2019]])</f>
        <v>2076222.3333333333</v>
      </c>
      <c r="G11" s="10">
        <f>Tabla1[[#This Row],[Promedio 3 años]]*0.000001</f>
        <v>2.0762223333333329</v>
      </c>
      <c r="H11" s="16">
        <v>458389060</v>
      </c>
      <c r="I11" s="16">
        <f>Tabla1[[#This Row],[Gasto Total en Deporte 2017-2019 (MM U$D)]]/Tabla1[[#This Row],[Promedio 3 años]]</f>
        <v>220.78033389808766</v>
      </c>
      <c r="J11" s="22">
        <f>Tabla1[[#This Row],[Gasto por habitante (U$D)]]*$L$5</f>
        <v>6830.9435308068323</v>
      </c>
    </row>
    <row r="12" spans="2:12" x14ac:dyDescent="0.3">
      <c r="B12" s="4" t="s">
        <v>10</v>
      </c>
      <c r="C12" s="12">
        <v>46593236</v>
      </c>
      <c r="D12" s="12">
        <v>46797754</v>
      </c>
      <c r="E12" s="13">
        <v>47133521</v>
      </c>
      <c r="F12" s="12">
        <f>AVERAGE(Tabla1[[#This Row],[2017]:[2019]])</f>
        <v>46841503.666666664</v>
      </c>
      <c r="G12" s="10">
        <f>Tabla1[[#This Row],[Promedio 3 años]]*0.000001</f>
        <v>46.841503666666661</v>
      </c>
      <c r="H12" s="16">
        <v>16371201200</v>
      </c>
      <c r="I12" s="16">
        <f>Tabla1[[#This Row],[Gasto Total en Deporte 2017-2019 (MM U$D)]]/Tabla1[[#This Row],[Promedio 3 años]]</f>
        <v>349.50204238746647</v>
      </c>
      <c r="J12" s="22">
        <f>Tabla1[[#This Row],[Gasto por habitante (U$D)]]*$L$5</f>
        <v>10813.593191468213</v>
      </c>
    </row>
    <row r="13" spans="2:12" x14ac:dyDescent="0.3">
      <c r="B13" s="4" t="s">
        <v>1</v>
      </c>
      <c r="C13" s="12">
        <v>1317384</v>
      </c>
      <c r="D13" s="12">
        <v>1321977</v>
      </c>
      <c r="E13" s="13">
        <v>1326898</v>
      </c>
      <c r="F13" s="12">
        <f>AVERAGE(Tabla1[[#This Row],[2017]:[2019]])</f>
        <v>1322086.3333333333</v>
      </c>
      <c r="G13" s="10">
        <f>Tabla1[[#This Row],[Promedio 3 años]]*0.000001</f>
        <v>1.3220863333333333</v>
      </c>
      <c r="H13" s="16">
        <v>494177480.00000006</v>
      </c>
      <c r="I13" s="16">
        <f>Tabla1[[#This Row],[Gasto Total en Deporte 2017-2019 (MM U$D)]]/Tabla1[[#This Row],[Promedio 3 años]]</f>
        <v>373.78608910814961</v>
      </c>
      <c r="J13" s="22">
        <f>Tabla1[[#This Row],[Gasto por habitante (U$D)]]*$L$5</f>
        <v>11564.941597006149</v>
      </c>
    </row>
    <row r="14" spans="2:12" x14ac:dyDescent="0.3">
      <c r="B14" s="4" t="s">
        <v>22</v>
      </c>
      <c r="C14" s="12">
        <v>5508214</v>
      </c>
      <c r="D14" s="12">
        <v>5515525</v>
      </c>
      <c r="E14" s="13">
        <v>5521606</v>
      </c>
      <c r="F14" s="12">
        <f>AVERAGE(Tabla1[[#This Row],[2017]:[2019]])</f>
        <v>5515115</v>
      </c>
      <c r="G14" s="10">
        <f>Tabla1[[#This Row],[Promedio 3 años]]*0.000001</f>
        <v>5.5151149999999998</v>
      </c>
      <c r="H14" s="16">
        <v>4446682600</v>
      </c>
      <c r="I14" s="16">
        <f>Tabla1[[#This Row],[Gasto Total en Deporte 2017-2019 (MM U$D)]]/Tabla1[[#This Row],[Promedio 3 años]]</f>
        <v>806.27196350393422</v>
      </c>
      <c r="J14" s="22">
        <f>Tabla1[[#This Row],[Gasto por habitante (U$D)]]*$L$5</f>
        <v>24946.054550811725</v>
      </c>
    </row>
    <row r="15" spans="2:12" x14ac:dyDescent="0.3">
      <c r="B15" s="4" t="s">
        <v>11</v>
      </c>
      <c r="C15" s="12">
        <v>66918020</v>
      </c>
      <c r="D15" s="12">
        <v>67101930</v>
      </c>
      <c r="E15" s="13">
        <v>67248926</v>
      </c>
      <c r="F15" s="12">
        <f>AVERAGE(Tabla1[[#This Row],[2017]:[2019]])</f>
        <v>67089625.333333336</v>
      </c>
      <c r="G15" s="10">
        <f>Tabla1[[#This Row],[Promedio 3 años]]*0.000001</f>
        <v>67.089625333333331</v>
      </c>
      <c r="H15" s="16">
        <v>44610894400</v>
      </c>
      <c r="I15" s="16">
        <f>Tabla1[[#This Row],[Gasto Total en Deporte 2017-2019 (MM U$D)]]/Tabla1[[#This Row],[Promedio 3 años]]</f>
        <v>664.94475380286815</v>
      </c>
      <c r="J15" s="22">
        <f>Tabla1[[#This Row],[Gasto por habitante (U$D)]]*$L$5</f>
        <v>20573.390682660742</v>
      </c>
    </row>
    <row r="16" spans="2:12" x14ac:dyDescent="0.3">
      <c r="B16" s="4" t="s">
        <v>26</v>
      </c>
      <c r="C16" s="12">
        <v>66058859</v>
      </c>
      <c r="D16" s="12">
        <v>66460344</v>
      </c>
      <c r="E16" s="13">
        <v>66836327</v>
      </c>
      <c r="F16" s="12">
        <f>AVERAGE(Tabla1[[#This Row],[2017]:[2019]])</f>
        <v>66451843.333333336</v>
      </c>
      <c r="G16" s="10">
        <f>Tabla1[[#This Row],[Promedio 3 años]]*0.000001</f>
        <v>66.451843333333329</v>
      </c>
      <c r="H16" s="16">
        <v>14210746900</v>
      </c>
      <c r="I16" s="16">
        <f>Tabla1[[#This Row],[Gasto Total en Deporte 2017-2019 (MM U$D)]]/Tabla1[[#This Row],[Promedio 3 años]]</f>
        <v>213.85030402718198</v>
      </c>
      <c r="J16" s="22">
        <f>Tabla1[[#This Row],[Gasto por habitante (U$D)]]*$L$5</f>
        <v>6616.5284066010108</v>
      </c>
    </row>
    <row r="17" spans="2:10" x14ac:dyDescent="0.3">
      <c r="B17" s="4" t="s">
        <v>9</v>
      </c>
      <c r="C17" s="12">
        <v>10754679</v>
      </c>
      <c r="D17" s="12">
        <v>10732882</v>
      </c>
      <c r="E17" s="13">
        <v>10721582</v>
      </c>
      <c r="F17" s="12">
        <f>AVERAGE(Tabla1[[#This Row],[2017]:[2019]])</f>
        <v>10736381</v>
      </c>
      <c r="G17" s="10">
        <f>Tabla1[[#This Row],[Promedio 3 años]]*0.000001</f>
        <v>10.736381</v>
      </c>
      <c r="H17" s="16">
        <v>2554355600</v>
      </c>
      <c r="I17" s="16">
        <f>Tabla1[[#This Row],[Gasto Total en Deporte 2017-2019 (MM U$D)]]/Tabla1[[#This Row],[Promedio 3 años]]</f>
        <v>237.91588618175902</v>
      </c>
      <c r="J17" s="22">
        <f>Tabla1[[#This Row],[Gasto por habitante (U$D)]]*$L$5</f>
        <v>7361.117518463624</v>
      </c>
    </row>
    <row r="18" spans="2:10" x14ac:dyDescent="0.3">
      <c r="B18" s="4" t="s">
        <v>16</v>
      </c>
      <c r="C18" s="12">
        <v>9787966</v>
      </c>
      <c r="D18" s="12">
        <v>9775564</v>
      </c>
      <c r="E18" s="13">
        <v>9771141</v>
      </c>
      <c r="F18" s="12">
        <f>AVERAGE(Tabla1[[#This Row],[2017]:[2019]])</f>
        <v>9778223.666666666</v>
      </c>
      <c r="G18" s="10">
        <f>Tabla1[[#This Row],[Promedio 3 años]]*0.000001</f>
        <v>9.7782236666666655</v>
      </c>
      <c r="H18" s="16">
        <v>5021812800</v>
      </c>
      <c r="I18" s="16">
        <f>Tabla1[[#This Row],[Gasto Total en Deporte 2017-2019 (MM U$D)]]/Tabla1[[#This Row],[Promedio 3 años]]</f>
        <v>513.57107090105092</v>
      </c>
      <c r="J18" s="22">
        <f>Tabla1[[#This Row],[Gasto por habitante (U$D)]]*$L$5</f>
        <v>15889.888933678516</v>
      </c>
    </row>
    <row r="19" spans="2:10" x14ac:dyDescent="0.3">
      <c r="B19" s="4" t="s">
        <v>8</v>
      </c>
      <c r="C19" s="12">
        <v>4807388</v>
      </c>
      <c r="D19" s="12">
        <v>4867316</v>
      </c>
      <c r="E19" s="13">
        <v>4934340</v>
      </c>
      <c r="F19" s="12">
        <f>AVERAGE(Tabla1[[#This Row],[2017]:[2019]])</f>
        <v>4869681.333333333</v>
      </c>
      <c r="G19" s="10">
        <f>Tabla1[[#This Row],[Promedio 3 años]]*0.000001</f>
        <v>4.8696813333333324</v>
      </c>
      <c r="H19" s="16">
        <v>1061761239.9999999</v>
      </c>
      <c r="I19" s="16">
        <f>Tabla1[[#This Row],[Gasto Total en Deporte 2017-2019 (MM U$D)]]/Tabla1[[#This Row],[Promedio 3 años]]</f>
        <v>218.03505554504454</v>
      </c>
      <c r="J19" s="22">
        <f>Tabla1[[#This Row],[Gasto por habitante (U$D)]]*$L$5</f>
        <v>6746.0046185636784</v>
      </c>
    </row>
    <row r="20" spans="2:10" x14ac:dyDescent="0.3">
      <c r="B20" s="4" t="s">
        <v>13</v>
      </c>
      <c r="C20" s="12">
        <v>60536709</v>
      </c>
      <c r="D20" s="12">
        <v>60421760</v>
      </c>
      <c r="E20" s="13">
        <v>59729081</v>
      </c>
      <c r="F20" s="12">
        <f>AVERAGE(Tabla1[[#This Row],[2017]:[2019]])</f>
        <v>60229183.333333336</v>
      </c>
      <c r="G20" s="10">
        <f>Tabla1[[#This Row],[Promedio 3 años]]*0.000001</f>
        <v>60.229183333333332</v>
      </c>
      <c r="H20" s="16">
        <v>15863874620</v>
      </c>
      <c r="I20" s="16">
        <f>Tabla1[[#This Row],[Gasto Total en Deporte 2017-2019 (MM U$D)]]/Tabla1[[#This Row],[Promedio 3 años]]</f>
        <v>263.39182671966051</v>
      </c>
      <c r="J20" s="22">
        <f>Tabla1[[#This Row],[Gasto por habitante (U$D)]]*$L$5</f>
        <v>8149.343118706297</v>
      </c>
    </row>
    <row r="21" spans="2:10" x14ac:dyDescent="0.3">
      <c r="B21" s="4" t="s">
        <v>14</v>
      </c>
      <c r="C21" s="12">
        <v>1942248</v>
      </c>
      <c r="D21" s="12">
        <v>1927174</v>
      </c>
      <c r="E21" s="13">
        <v>1913822</v>
      </c>
      <c r="F21" s="12">
        <f>AVERAGE(Tabla1[[#This Row],[2017]:[2019]])</f>
        <v>1927748</v>
      </c>
      <c r="G21" s="10">
        <f>Tabla1[[#This Row],[Promedio 3 años]]*0.000001</f>
        <v>1.927748</v>
      </c>
      <c r="H21" s="16">
        <v>292824740</v>
      </c>
      <c r="I21" s="16">
        <f>Tabla1[[#This Row],[Gasto Total en Deporte 2017-2019 (MM U$D)]]/Tabla1[[#This Row],[Promedio 3 años]]</f>
        <v>151.89990600431176</v>
      </c>
      <c r="J21" s="22">
        <f>Tabla1[[#This Row],[Gasto por habitante (U$D)]]*$L$5</f>
        <v>4699.7830917734063</v>
      </c>
    </row>
    <row r="22" spans="2:10" x14ac:dyDescent="0.3">
      <c r="B22" s="4" t="s">
        <v>15</v>
      </c>
      <c r="C22" s="12">
        <v>2828403</v>
      </c>
      <c r="D22" s="12">
        <v>2801543</v>
      </c>
      <c r="E22" s="13">
        <v>2794137</v>
      </c>
      <c r="F22" s="12">
        <f>AVERAGE(Tabla1[[#This Row],[2017]:[2019]])</f>
        <v>2808027.6666666665</v>
      </c>
      <c r="G22" s="10">
        <f>Tabla1[[#This Row],[Promedio 3 años]]*0.000001</f>
        <v>2.8080276666666664</v>
      </c>
      <c r="H22" s="16">
        <v>354110980</v>
      </c>
      <c r="I22" s="16">
        <f>Tabla1[[#This Row],[Gasto Total en Deporte 2017-2019 (MM U$D)]]/Tabla1[[#This Row],[Promedio 3 años]]</f>
        <v>126.1066563565435</v>
      </c>
      <c r="J22" s="22">
        <f>Tabla1[[#This Row],[Gasto por habitante (U$D)]]*$L$5</f>
        <v>3901.7399476714559</v>
      </c>
    </row>
    <row r="23" spans="2:10" x14ac:dyDescent="0.3">
      <c r="B23" s="4" t="s">
        <v>24</v>
      </c>
      <c r="C23" s="12">
        <v>5276968</v>
      </c>
      <c r="D23" s="12">
        <v>5311916</v>
      </c>
      <c r="E23" s="13">
        <v>5347896</v>
      </c>
      <c r="F23" s="12">
        <f>AVERAGE(Tabla1[[#This Row],[2017]:[2019]])</f>
        <v>5312260</v>
      </c>
      <c r="G23" s="10">
        <f>Tabla1[[#This Row],[Promedio 3 años]]*0.000001</f>
        <v>5.3122599999999993</v>
      </c>
      <c r="H23" s="16">
        <v>5776342460</v>
      </c>
      <c r="I23" s="16">
        <f>Tabla1[[#This Row],[Gasto Total en Deporte 2017-2019 (MM U$D)]]/Tabla1[[#This Row],[Promedio 3 años]]</f>
        <v>1087.3606449985505</v>
      </c>
      <c r="J23" s="22">
        <f>Tabla1[[#This Row],[Gasto por habitante (U$D)]]*$L$5</f>
        <v>33642.938356255152</v>
      </c>
    </row>
    <row r="24" spans="2:10" x14ac:dyDescent="0.3">
      <c r="B24" s="4" t="s">
        <v>17</v>
      </c>
      <c r="C24" s="12">
        <v>17131296</v>
      </c>
      <c r="D24" s="12">
        <v>17231624</v>
      </c>
      <c r="E24" s="13">
        <v>17344874</v>
      </c>
      <c r="F24" s="12">
        <f>AVERAGE(Tabla1[[#This Row],[2017]:[2019]])</f>
        <v>17235931.333333332</v>
      </c>
      <c r="G24" s="10">
        <f>Tabla1[[#This Row],[Promedio 3 años]]*0.000001</f>
        <v>17.23593133333333</v>
      </c>
      <c r="H24" s="16">
        <v>12220659200</v>
      </c>
      <c r="I24" s="16">
        <f>Tabla1[[#This Row],[Gasto Total en Deporte 2017-2019 (MM U$D)]]/Tabla1[[#This Row],[Promedio 3 años]]</f>
        <v>709.02227234834277</v>
      </c>
      <c r="J24" s="22">
        <f>Tabla1[[#This Row],[Gasto por habitante (U$D)]]*$L$5</f>
        <v>21937.149106457728</v>
      </c>
    </row>
    <row r="25" spans="2:10" x14ac:dyDescent="0.3">
      <c r="B25" s="4" t="s">
        <v>18</v>
      </c>
      <c r="C25" s="12">
        <v>37974826</v>
      </c>
      <c r="D25" s="12">
        <v>37974750</v>
      </c>
      <c r="E25" s="13">
        <v>37965475</v>
      </c>
      <c r="F25" s="12">
        <f>AVERAGE(Tabla1[[#This Row],[2017]:[2019]])</f>
        <v>37971683.666666664</v>
      </c>
      <c r="G25" s="12">
        <f>Tabla1[[#This Row],[Promedio 3 años]]*0.000001</f>
        <v>37.971683666666664</v>
      </c>
      <c r="H25" s="16">
        <v>7233377080</v>
      </c>
      <c r="I25" s="16">
        <f>Tabla1[[#This Row],[Gasto Total en Deporte 2017-2019 (MM U$D)]]/Tabla1[[#This Row],[Promedio 3 años]]</f>
        <v>190.49397818379595</v>
      </c>
      <c r="J25" s="22">
        <f>Tabla1[[#This Row],[Gasto por habitante (U$D)]]*$L$5</f>
        <v>5893.8836850066464</v>
      </c>
    </row>
    <row r="26" spans="2:10" x14ac:dyDescent="0.3">
      <c r="B26" s="4" t="s">
        <v>3</v>
      </c>
      <c r="C26" s="12">
        <v>10300300</v>
      </c>
      <c r="D26" s="12">
        <v>10283822</v>
      </c>
      <c r="E26" s="13">
        <v>10286263</v>
      </c>
      <c r="F26" s="12">
        <f>AVERAGE(Tabla1[[#This Row],[2017]:[2019]])</f>
        <v>10290128.333333334</v>
      </c>
      <c r="G26" s="10">
        <f>Tabla1[[#This Row],[Promedio 3 años]]*0.000001</f>
        <v>10.290128333333334</v>
      </c>
      <c r="H26" s="16">
        <v>2156681079.9999995</v>
      </c>
      <c r="I26" s="16">
        <f>Tabla1[[#This Row],[Gasto Total en Deporte 2017-2019 (MM U$D)]]/Tabla1[[#This Row],[Promedio 3 años]]</f>
        <v>209.58738415474889</v>
      </c>
      <c r="J26" s="22">
        <f>Tabla1[[#This Row],[Gasto por habitante (U$D)]]*$L$5</f>
        <v>6484.6336657479305</v>
      </c>
    </row>
    <row r="27" spans="2:10" x14ac:dyDescent="0.3">
      <c r="B27" s="4" t="s">
        <v>5</v>
      </c>
      <c r="C27" s="12">
        <v>10594438</v>
      </c>
      <c r="D27" s="12">
        <v>10629928</v>
      </c>
      <c r="E27" s="13">
        <v>10671870</v>
      </c>
      <c r="F27" s="12">
        <f>AVERAGE(Tabla1[[#This Row],[2017]:[2019]])</f>
        <v>10632078.666666666</v>
      </c>
      <c r="G27" s="10">
        <f>Tabla1[[#This Row],[Promedio 3 años]]*0.000001</f>
        <v>10.632078666666665</v>
      </c>
      <c r="H27" s="16">
        <v>3265664740.0000005</v>
      </c>
      <c r="I27" s="16">
        <f>Tabla1[[#This Row],[Gasto Total en Deporte 2017-2019 (MM U$D)]]/Tabla1[[#This Row],[Promedio 3 años]]</f>
        <v>307.15204828557205</v>
      </c>
      <c r="J27" s="22">
        <f>Tabla1[[#This Row],[Gasto por habitante (U$D)]]*$L$5</f>
        <v>9503.2843739555992</v>
      </c>
    </row>
    <row r="28" spans="2:10" x14ac:dyDescent="0.3">
      <c r="B28" s="4" t="s">
        <v>19</v>
      </c>
      <c r="C28" s="12">
        <v>19588715</v>
      </c>
      <c r="D28" s="12">
        <v>19473970</v>
      </c>
      <c r="E28" s="13">
        <v>19371648</v>
      </c>
      <c r="F28" s="12">
        <f>AVERAGE(Tabla1[[#This Row],[2017]:[2019]])</f>
        <v>19478111</v>
      </c>
      <c r="G28" s="10">
        <f>Tabla1[[#This Row],[Promedio 3 años]]*0.000001</f>
        <v>19.478110999999998</v>
      </c>
      <c r="H28" s="16">
        <v>1984942400</v>
      </c>
      <c r="I28" s="16">
        <f>Tabla1[[#This Row],[Gasto Total en Deporte 2017-2019 (MM U$D)]]/Tabla1[[#This Row],[Promedio 3 años]]</f>
        <v>101.90630908715943</v>
      </c>
      <c r="J28" s="22">
        <f>Tabla1[[#This Row],[Gasto por habitante (U$D)]]*$L$5</f>
        <v>3152.981203156713</v>
      </c>
    </row>
    <row r="29" spans="2:10" x14ac:dyDescent="0.3">
      <c r="B29" s="4" t="s">
        <v>23</v>
      </c>
      <c r="C29" s="12">
        <v>10057698</v>
      </c>
      <c r="D29" s="12">
        <v>10175214</v>
      </c>
      <c r="E29" s="13">
        <v>10278887</v>
      </c>
      <c r="F29" s="12">
        <f>AVERAGE(Tabla1[[#This Row],[2017]:[2019]])</f>
        <v>10170599.666666666</v>
      </c>
      <c r="G29" s="10">
        <f>Tabla1[[#This Row],[Promedio 3 años]]*0.000001</f>
        <v>10.170599666666666</v>
      </c>
      <c r="H29" s="16">
        <v>9024398839.9999981</v>
      </c>
      <c r="I29" s="16">
        <f>Tabla1[[#This Row],[Gasto Total en Deporte 2017-2019 (MM U$D)]]/Tabla1[[#This Row],[Promedio 3 años]]</f>
        <v>887.30253237444299</v>
      </c>
      <c r="J29" s="22">
        <f>Tabla1[[#This Row],[Gasto por habitante (U$D)]]*$L$5</f>
        <v>27453.140351665268</v>
      </c>
    </row>
    <row r="30" spans="2:10" x14ac:dyDescent="0.3">
      <c r="B30" s="7" t="s">
        <v>25</v>
      </c>
      <c r="C30" s="14">
        <v>8451840</v>
      </c>
      <c r="D30" s="14">
        <v>8514329</v>
      </c>
      <c r="E30" s="15">
        <v>8575280</v>
      </c>
      <c r="F30" s="12">
        <f>AVERAGE(Tabla1[[#This Row],[2017]:[2019]])</f>
        <v>8513816.333333334</v>
      </c>
      <c r="G30" s="11">
        <f>Tabla1[[#This Row],[Promedio 3 años]]*0.000001</f>
        <v>8.5138163333333328</v>
      </c>
      <c r="H30" s="20">
        <v>7516139900</v>
      </c>
      <c r="I30" s="20">
        <f>Tabla1[[#This Row],[Gasto Total en Deporte 2017-2019 (MM U$D)]]/Tabla1[[#This Row],[Promedio 3 años]]</f>
        <v>882.81677754460986</v>
      </c>
      <c r="J30" s="23">
        <f>Tabla1[[#This Row],[Gasto por habitante (U$D)]]*$L$5</f>
        <v>27314.351097230232</v>
      </c>
    </row>
  </sheetData>
  <mergeCells count="2">
    <mergeCell ref="C1:F1"/>
    <mergeCell ref="H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04AE-7848-45A6-B46E-90745352E2C7}">
  <dimension ref="B2:P30"/>
  <sheetViews>
    <sheetView topLeftCell="B16" workbookViewId="0">
      <selection activeCell="P30" sqref="M2:P30"/>
    </sheetView>
  </sheetViews>
  <sheetFormatPr baseColWidth="10" defaultRowHeight="14.4" x14ac:dyDescent="0.3"/>
  <cols>
    <col min="2" max="2" width="14.33203125" bestFit="1" customWidth="1"/>
    <col min="3" max="5" width="11.44140625" bestFit="1" customWidth="1"/>
    <col min="6" max="6" width="14.44140625" bestFit="1" customWidth="1"/>
    <col min="8" max="8" width="14.33203125" bestFit="1" customWidth="1"/>
    <col min="9" max="10" width="11.5546875" customWidth="1"/>
    <col min="11" max="11" width="15.21875" customWidth="1"/>
    <col min="13" max="13" width="14.33203125" bestFit="1" customWidth="1"/>
    <col min="14" max="15" width="14.109375" bestFit="1" customWidth="1"/>
    <col min="16" max="16" width="18.21875" bestFit="1" customWidth="1"/>
  </cols>
  <sheetData>
    <row r="2" spans="2:16" x14ac:dyDescent="0.3">
      <c r="B2" s="2" t="s">
        <v>27</v>
      </c>
      <c r="C2" s="1" t="s">
        <v>29</v>
      </c>
      <c r="D2" s="1" t="s">
        <v>30</v>
      </c>
      <c r="E2" s="3" t="s">
        <v>31</v>
      </c>
      <c r="F2" s="1" t="s">
        <v>44</v>
      </c>
      <c r="H2" s="2" t="s">
        <v>27</v>
      </c>
      <c r="I2" s="1" t="s">
        <v>45</v>
      </c>
      <c r="J2" s="1" t="s">
        <v>46</v>
      </c>
      <c r="K2" s="3" t="s">
        <v>47</v>
      </c>
      <c r="M2" s="2" t="s">
        <v>27</v>
      </c>
      <c r="N2" s="1" t="s">
        <v>45</v>
      </c>
      <c r="O2" s="1" t="s">
        <v>46</v>
      </c>
      <c r="P2" s="3" t="s">
        <v>47</v>
      </c>
    </row>
    <row r="3" spans="2:16" x14ac:dyDescent="0.3">
      <c r="B3" s="4" t="s">
        <v>7</v>
      </c>
      <c r="C3" s="12">
        <v>82657002</v>
      </c>
      <c r="D3" s="12">
        <v>82905782</v>
      </c>
      <c r="E3" s="13">
        <v>83092962</v>
      </c>
      <c r="F3" s="5"/>
      <c r="H3" s="4" t="s">
        <v>7</v>
      </c>
      <c r="I3" s="39">
        <f>(Tabla2[[#This Row],[2018]]/Tabla2[[#This Row],[2017]])-1</f>
        <v>3.0097873619949755E-3</v>
      </c>
      <c r="J3" s="39">
        <f>(Tabla2[[#This Row],[2019]]/Tabla2[[#This Row],[2018]])-1</f>
        <v>2.2577436155177821E-3</v>
      </c>
      <c r="K3" s="43">
        <f>(Tabla2[[#This Row],[2019]]/Tabla2[[#This Row],[2017]])-1</f>
        <v>5.2743263057133394E-3</v>
      </c>
      <c r="M3" s="4" t="s">
        <v>8</v>
      </c>
      <c r="N3" s="39">
        <v>1.2465813036101947E-2</v>
      </c>
      <c r="O3" s="39">
        <v>1.3770217507965476E-2</v>
      </c>
      <c r="P3" s="43">
        <v>2.6407687500987986E-2</v>
      </c>
    </row>
    <row r="4" spans="2:16" x14ac:dyDescent="0.3">
      <c r="B4" s="4" t="s">
        <v>11</v>
      </c>
      <c r="C4" s="12">
        <v>66918020</v>
      </c>
      <c r="D4" s="12">
        <v>67101930</v>
      </c>
      <c r="E4" s="13">
        <v>67248926</v>
      </c>
      <c r="F4" s="5"/>
      <c r="H4" s="4" t="s">
        <v>11</v>
      </c>
      <c r="I4" s="39">
        <f>(Tabla2[[#This Row],[2018]]/Tabla2[[#This Row],[2017]])-1</f>
        <v>2.7482881292661965E-3</v>
      </c>
      <c r="J4" s="39">
        <f>(Tabla2[[#This Row],[2019]]/Tabla2[[#This Row],[2018]])-1</f>
        <v>2.1906374377012039E-3</v>
      </c>
      <c r="K4" s="43">
        <f>(Tabla2[[#This Row],[2019]]/Tabla2[[#This Row],[2017]])-1</f>
        <v>4.9449460698329784E-3</v>
      </c>
      <c r="M4" s="4" t="s">
        <v>23</v>
      </c>
      <c r="N4" s="39">
        <v>1.1684184591742586E-2</v>
      </c>
      <c r="O4" s="42">
        <v>1.0188778339207394E-2</v>
      </c>
      <c r="P4" s="43">
        <v>2.1992010497829728E-2</v>
      </c>
    </row>
    <row r="5" spans="2:16" x14ac:dyDescent="0.3">
      <c r="B5" s="4" t="s">
        <v>26</v>
      </c>
      <c r="C5" s="12">
        <v>66058859</v>
      </c>
      <c r="D5" s="12">
        <v>66460344</v>
      </c>
      <c r="E5" s="13">
        <v>66836327</v>
      </c>
      <c r="F5" s="5"/>
      <c r="H5" s="4" t="s">
        <v>26</v>
      </c>
      <c r="I5" s="39">
        <f>(Tabla2[[#This Row],[2018]]/Tabla2[[#This Row],[2017]])-1</f>
        <v>6.0776859618481005E-3</v>
      </c>
      <c r="J5" s="39">
        <f>(Tabla2[[#This Row],[2019]]/Tabla2[[#This Row],[2018]])-1</f>
        <v>5.6572532937837483E-3</v>
      </c>
      <c r="K5" s="43">
        <f>(Tabla2[[#This Row],[2019]]/Tabla2[[#This Row],[2017]])-1</f>
        <v>1.1769322264558069E-2</v>
      </c>
      <c r="M5" s="30" t="s">
        <v>28</v>
      </c>
      <c r="N5" s="48">
        <v>1.020985196190316E-2</v>
      </c>
      <c r="O5" s="48">
        <v>9.9834806556549083E-3</v>
      </c>
      <c r="P5" s="49">
        <v>2.029526247711666E-2</v>
      </c>
    </row>
    <row r="6" spans="2:16" x14ac:dyDescent="0.3">
      <c r="B6" s="4" t="s">
        <v>13</v>
      </c>
      <c r="C6" s="12">
        <v>60536709</v>
      </c>
      <c r="D6" s="12">
        <v>60421760</v>
      </c>
      <c r="E6" s="13">
        <v>59729081</v>
      </c>
      <c r="F6" s="5"/>
      <c r="H6" s="4" t="s">
        <v>13</v>
      </c>
      <c r="I6" s="39">
        <f>(Tabla2[[#This Row],[2018]]/Tabla2[[#This Row],[2017]])-1</f>
        <v>-1.89883133554547E-3</v>
      </c>
      <c r="J6" s="39">
        <f>(Tabla2[[#This Row],[2019]]/Tabla2[[#This Row],[2018]])-1</f>
        <v>-1.1464065263904977E-2</v>
      </c>
      <c r="K6" s="43">
        <f>(Tabla2[[#This Row],[2019]]/Tabla2[[#This Row],[2017]])-1</f>
        <v>-1.3341128273094638E-2</v>
      </c>
      <c r="M6" s="4" t="s">
        <v>25</v>
      </c>
      <c r="N6" s="39">
        <v>7.3935379751628449E-3</v>
      </c>
      <c r="O6" s="39">
        <v>7.1586381028969637E-3</v>
      </c>
      <c r="P6" s="43">
        <v>1.460510374072399E-2</v>
      </c>
    </row>
    <row r="7" spans="2:16" x14ac:dyDescent="0.3">
      <c r="B7" s="4" t="s">
        <v>10</v>
      </c>
      <c r="C7" s="12">
        <v>46593236</v>
      </c>
      <c r="D7" s="12">
        <v>46797754</v>
      </c>
      <c r="E7" s="13">
        <v>47133521</v>
      </c>
      <c r="F7" s="5"/>
      <c r="H7" s="4" t="s">
        <v>10</v>
      </c>
      <c r="I7" s="39">
        <f>(Tabla2[[#This Row],[2018]]/Tabla2[[#This Row],[2017]])-1</f>
        <v>4.3894354107536504E-3</v>
      </c>
      <c r="J7" s="39">
        <f>(Tabla2[[#This Row],[2019]]/Tabla2[[#This Row],[2018]])-1</f>
        <v>7.1748528786232946E-3</v>
      </c>
      <c r="K7" s="43">
        <f>(Tabla2[[#This Row],[2019]]/Tabla2[[#This Row],[2017]])-1</f>
        <v>1.1595781842669073E-2</v>
      </c>
      <c r="M7" s="4" t="s">
        <v>24</v>
      </c>
      <c r="N7" s="39">
        <v>6.6227424536211554E-3</v>
      </c>
      <c r="O7" s="39">
        <v>6.7734504837801968E-3</v>
      </c>
      <c r="P7" s="43">
        <v>1.3441051755477718E-2</v>
      </c>
    </row>
    <row r="8" spans="2:16" x14ac:dyDescent="0.3">
      <c r="B8" s="30" t="s">
        <v>28</v>
      </c>
      <c r="C8" s="33">
        <v>44044811</v>
      </c>
      <c r="D8" s="33">
        <v>44494502</v>
      </c>
      <c r="E8" s="34">
        <v>44938712</v>
      </c>
      <c r="F8" s="35"/>
      <c r="H8" s="4" t="s">
        <v>28</v>
      </c>
      <c r="I8" s="42">
        <f>(Tabla2[[#This Row],[2018]]/Tabla2[[#This Row],[2017]])-1</f>
        <v>1.020985196190316E-2</v>
      </c>
      <c r="J8" s="42">
        <f>(Tabla2[[#This Row],[2019]]/Tabla2[[#This Row],[2018]])-1</f>
        <v>9.9834806556549083E-3</v>
      </c>
      <c r="K8" s="45">
        <f>(Tabla2[[#This Row],[2019]]/Tabla2[[#This Row],[2017]])-1</f>
        <v>2.029526247711666E-2</v>
      </c>
      <c r="M8" s="4" t="s">
        <v>17</v>
      </c>
      <c r="N8" s="39">
        <v>5.8564162337746417E-3</v>
      </c>
      <c r="O8" s="39">
        <v>6.5722186138694738E-3</v>
      </c>
      <c r="P8" s="43">
        <v>1.2467124495426418E-2</v>
      </c>
    </row>
    <row r="9" spans="2:16" x14ac:dyDescent="0.3">
      <c r="B9" s="4" t="s">
        <v>18</v>
      </c>
      <c r="C9" s="12">
        <v>37974826</v>
      </c>
      <c r="D9" s="12">
        <v>37974750</v>
      </c>
      <c r="E9" s="13">
        <v>37965475</v>
      </c>
      <c r="F9" s="5"/>
      <c r="H9" s="4" t="s">
        <v>18</v>
      </c>
      <c r="I9" s="40">
        <f>(Tabla2[[#This Row],[2018]]/Tabla2[[#This Row],[2017]])-1</f>
        <v>-2.0013258257289834E-6</v>
      </c>
      <c r="J9" s="41">
        <f>(Tabla2[[#This Row],[2019]]/Tabla2[[#This Row],[2018]])-1</f>
        <v>-2.4424123924449148E-4</v>
      </c>
      <c r="K9" s="44">
        <f>(Tabla2[[#This Row],[2019]]/Tabla2[[#This Row],[2017]])-1</f>
        <v>-2.4624207626389172E-4</v>
      </c>
      <c r="M9" s="4" t="s">
        <v>26</v>
      </c>
      <c r="N9" s="39">
        <v>6.0776859618481005E-3</v>
      </c>
      <c r="O9" s="39">
        <v>5.6572532937837483E-3</v>
      </c>
      <c r="P9" s="43">
        <v>1.1769322264558069E-2</v>
      </c>
    </row>
    <row r="10" spans="2:16" x14ac:dyDescent="0.3">
      <c r="B10" s="4" t="s">
        <v>19</v>
      </c>
      <c r="C10" s="12">
        <v>19588715</v>
      </c>
      <c r="D10" s="12">
        <v>19473970</v>
      </c>
      <c r="E10" s="13">
        <v>19371648</v>
      </c>
      <c r="F10" s="5"/>
      <c r="H10" s="4" t="s">
        <v>19</v>
      </c>
      <c r="I10" s="39">
        <f>(Tabla2[[#This Row],[2018]]/Tabla2[[#This Row],[2017]])-1</f>
        <v>-5.8577094005400898E-3</v>
      </c>
      <c r="J10" s="39">
        <f>(Tabla2[[#This Row],[2019]]/Tabla2[[#This Row],[2018]])-1</f>
        <v>-5.2542958626310421E-3</v>
      </c>
      <c r="K10" s="43">
        <f>(Tabla2[[#This Row],[2019]]/Tabla2[[#This Row],[2017]])-1</f>
        <v>-1.1081227124903337E-2</v>
      </c>
      <c r="M10" s="4" t="s">
        <v>10</v>
      </c>
      <c r="N10" s="39">
        <v>4.3894354107536504E-3</v>
      </c>
      <c r="O10" s="39">
        <v>7.1748528786232946E-3</v>
      </c>
      <c r="P10" s="43">
        <v>1.1595781842669073E-2</v>
      </c>
    </row>
    <row r="11" spans="2:16" x14ac:dyDescent="0.3">
      <c r="B11" s="4" t="s">
        <v>17</v>
      </c>
      <c r="C11" s="12">
        <v>17131296</v>
      </c>
      <c r="D11" s="12">
        <v>17231624</v>
      </c>
      <c r="E11" s="13">
        <v>17344874</v>
      </c>
      <c r="F11" s="5"/>
      <c r="H11" s="4" t="s">
        <v>17</v>
      </c>
      <c r="I11" s="39">
        <f>(Tabla2[[#This Row],[2018]]/Tabla2[[#This Row],[2017]])-1</f>
        <v>5.8564162337746417E-3</v>
      </c>
      <c r="J11" s="39">
        <f>(Tabla2[[#This Row],[2019]]/Tabla2[[#This Row],[2018]])-1</f>
        <v>6.5722186138694738E-3</v>
      </c>
      <c r="K11" s="43">
        <f>(Tabla2[[#This Row],[2019]]/Tabla2[[#This Row],[2017]])-1</f>
        <v>1.2467124495426418E-2</v>
      </c>
      <c r="M11" s="4" t="s">
        <v>20</v>
      </c>
      <c r="N11" s="39">
        <v>3.6324252754080799E-3</v>
      </c>
      <c r="O11" s="39">
        <v>6.9873387935930342E-3</v>
      </c>
      <c r="P11" s="43">
        <v>1.0645145055042882E-2</v>
      </c>
    </row>
    <row r="12" spans="2:16" x14ac:dyDescent="0.3">
      <c r="B12" s="4" t="s">
        <v>4</v>
      </c>
      <c r="C12" s="12">
        <v>11375158</v>
      </c>
      <c r="D12" s="12">
        <v>11427054</v>
      </c>
      <c r="E12" s="13">
        <v>11488980</v>
      </c>
      <c r="F12" s="5"/>
      <c r="H12" s="4" t="s">
        <v>4</v>
      </c>
      <c r="I12" s="39">
        <f>(Tabla2[[#This Row],[2018]]/Tabla2[[#This Row],[2017]])-1</f>
        <v>4.562222344516087E-3</v>
      </c>
      <c r="J12" s="39">
        <f>(Tabla2[[#This Row],[2019]]/Tabla2[[#This Row],[2018]])-1</f>
        <v>5.4192445401939349E-3</v>
      </c>
      <c r="K12" s="45">
        <f>(Tabla2[[#This Row],[2019]]/Tabla2[[#This Row],[2017]])-1</f>
        <v>1.00061906832416E-2</v>
      </c>
      <c r="M12" s="4" t="s">
        <v>4</v>
      </c>
      <c r="N12" s="39">
        <v>4.562222344516087E-3</v>
      </c>
      <c r="O12" s="39">
        <v>5.4192445401939349E-3</v>
      </c>
      <c r="P12" s="45">
        <v>1.00061906832416E-2</v>
      </c>
    </row>
    <row r="13" spans="2:16" x14ac:dyDescent="0.3">
      <c r="B13" s="4" t="s">
        <v>9</v>
      </c>
      <c r="C13" s="12">
        <v>10754679</v>
      </c>
      <c r="D13" s="12">
        <v>10732882</v>
      </c>
      <c r="E13" s="13">
        <v>10721582</v>
      </c>
      <c r="F13" s="5"/>
      <c r="H13" s="4" t="s">
        <v>9</v>
      </c>
      <c r="I13" s="39">
        <f>(Tabla2[[#This Row],[2018]]/Tabla2[[#This Row],[2017]])-1</f>
        <v>-2.0267457541038869E-3</v>
      </c>
      <c r="J13" s="39">
        <f>(Tabla2[[#This Row],[2019]]/Tabla2[[#This Row],[2018]])-1</f>
        <v>-1.0528393026215666E-3</v>
      </c>
      <c r="K13" s="43">
        <f>(Tabla2[[#This Row],[2019]]/Tabla2[[#This Row],[2017]])-1</f>
        <v>-3.0774512191391601E-3</v>
      </c>
      <c r="M13" s="4" t="s">
        <v>2</v>
      </c>
      <c r="N13" s="39">
        <v>4.8826004829063407E-3</v>
      </c>
      <c r="O13" s="39">
        <v>4.4566377931798407E-3</v>
      </c>
      <c r="P13" s="43">
        <v>9.3609982579272444E-3</v>
      </c>
    </row>
    <row r="14" spans="2:16" x14ac:dyDescent="0.3">
      <c r="B14" s="4" t="s">
        <v>5</v>
      </c>
      <c r="C14" s="12">
        <v>10594438</v>
      </c>
      <c r="D14" s="12">
        <v>10629928</v>
      </c>
      <c r="E14" s="13">
        <v>10671870</v>
      </c>
      <c r="F14" s="5"/>
      <c r="H14" s="4" t="s">
        <v>5</v>
      </c>
      <c r="I14" s="39">
        <f>(Tabla2[[#This Row],[2018]]/Tabla2[[#This Row],[2017]])-1</f>
        <v>3.3498709417147943E-3</v>
      </c>
      <c r="J14" s="39">
        <f>(Tabla2[[#This Row],[2019]]/Tabla2[[#This Row],[2018]])-1</f>
        <v>3.9456523129790533E-3</v>
      </c>
      <c r="K14" s="43">
        <f>(Tabla2[[#This Row],[2019]]/Tabla2[[#This Row],[2017]])-1</f>
        <v>7.3087406807232913E-3</v>
      </c>
      <c r="M14" s="4" t="s">
        <v>6</v>
      </c>
      <c r="N14" s="39">
        <v>4.9707024135383637E-3</v>
      </c>
      <c r="O14" s="39">
        <v>3.5877297089426108E-3</v>
      </c>
      <c r="P14" s="43">
        <v>8.5762656592043296E-3</v>
      </c>
    </row>
    <row r="15" spans="2:16" x14ac:dyDescent="0.3">
      <c r="B15" s="4" t="s">
        <v>3</v>
      </c>
      <c r="C15" s="12">
        <v>10300300</v>
      </c>
      <c r="D15" s="12">
        <v>10283822</v>
      </c>
      <c r="E15" s="13">
        <v>10286263</v>
      </c>
      <c r="F15" s="5"/>
      <c r="H15" s="4" t="s">
        <v>3</v>
      </c>
      <c r="I15" s="39">
        <f>(Tabla2[[#This Row],[2018]]/Tabla2[[#This Row],[2017]])-1</f>
        <v>-1.5997592303136354E-3</v>
      </c>
      <c r="J15" s="41">
        <f>(Tabla2[[#This Row],[2019]]/Tabla2[[#This Row],[2018]])-1</f>
        <v>2.3736311266375765E-4</v>
      </c>
      <c r="K15" s="43">
        <f>(Tabla2[[#This Row],[2019]]/Tabla2[[#This Row],[2017]])-1</f>
        <v>-1.3627758414803681E-3</v>
      </c>
      <c r="M15" s="4" t="s">
        <v>5</v>
      </c>
      <c r="N15" s="39">
        <v>3.3498709417147943E-3</v>
      </c>
      <c r="O15" s="39">
        <v>3.9456523129790533E-3</v>
      </c>
      <c r="P15" s="43">
        <v>7.3087406807232913E-3</v>
      </c>
    </row>
    <row r="16" spans="2:16" x14ac:dyDescent="0.3">
      <c r="B16" s="4" t="s">
        <v>23</v>
      </c>
      <c r="C16" s="12">
        <v>10057698</v>
      </c>
      <c r="D16" s="12">
        <v>10175214</v>
      </c>
      <c r="E16" s="13">
        <v>10278887</v>
      </c>
      <c r="F16" s="5"/>
      <c r="H16" s="4" t="s">
        <v>23</v>
      </c>
      <c r="I16" s="39">
        <f>(Tabla2[[#This Row],[2018]]/Tabla2[[#This Row],[2017]])-1</f>
        <v>1.1684184591742586E-2</v>
      </c>
      <c r="J16" s="42">
        <f>(Tabla2[[#This Row],[2019]]/Tabla2[[#This Row],[2018]])-1</f>
        <v>1.0188778339207394E-2</v>
      </c>
      <c r="K16" s="43">
        <f>(Tabla2[[#This Row],[2019]]/Tabla2[[#This Row],[2017]])-1</f>
        <v>2.1992010497829728E-2</v>
      </c>
      <c r="M16" s="4" t="s">
        <v>1</v>
      </c>
      <c r="N16" s="39">
        <v>3.4864549744038076E-3</v>
      </c>
      <c r="O16" s="39">
        <v>3.7224550805345924E-3</v>
      </c>
      <c r="P16" s="43">
        <v>7.2218882269710072E-3</v>
      </c>
    </row>
    <row r="17" spans="2:16" x14ac:dyDescent="0.3">
      <c r="B17" s="4" t="s">
        <v>16</v>
      </c>
      <c r="C17" s="12">
        <v>9787966</v>
      </c>
      <c r="D17" s="12">
        <v>9775564</v>
      </c>
      <c r="E17" s="13">
        <v>9771141</v>
      </c>
      <c r="F17" s="5"/>
      <c r="H17" s="4" t="s">
        <v>16</v>
      </c>
      <c r="I17" s="39">
        <f>(Tabla2[[#This Row],[2018]]/Tabla2[[#This Row],[2017]])-1</f>
        <v>-1.267066109547188E-3</v>
      </c>
      <c r="J17" s="41">
        <f>(Tabla2[[#This Row],[2019]]/Tabla2[[#This Row],[2018]])-1</f>
        <v>-4.5245471258748005E-4</v>
      </c>
      <c r="K17" s="43">
        <f>(Tabla2[[#This Row],[2019]]/Tabla2[[#This Row],[2017]])-1</f>
        <v>-1.7189475321022218E-3</v>
      </c>
      <c r="M17" s="4" t="s">
        <v>7</v>
      </c>
      <c r="N17" s="39">
        <v>3.0097873619949755E-3</v>
      </c>
      <c r="O17" s="39">
        <v>2.2577436155177821E-3</v>
      </c>
      <c r="P17" s="43">
        <v>5.2743263057133394E-3</v>
      </c>
    </row>
    <row r="18" spans="2:16" x14ac:dyDescent="0.3">
      <c r="B18" s="4" t="s">
        <v>2</v>
      </c>
      <c r="C18" s="12">
        <v>8797566</v>
      </c>
      <c r="D18" s="12">
        <v>8840521</v>
      </c>
      <c r="E18" s="13">
        <v>8879920</v>
      </c>
      <c r="F18" s="5"/>
      <c r="H18" s="4" t="s">
        <v>2</v>
      </c>
      <c r="I18" s="39">
        <f>(Tabla2[[#This Row],[2018]]/Tabla2[[#This Row],[2017]])-1</f>
        <v>4.8826004829063407E-3</v>
      </c>
      <c r="J18" s="39">
        <f>(Tabla2[[#This Row],[2019]]/Tabla2[[#This Row],[2018]])-1</f>
        <v>4.4566377931798407E-3</v>
      </c>
      <c r="K18" s="43">
        <f>(Tabla2[[#This Row],[2019]]/Tabla2[[#This Row],[2017]])-1</f>
        <v>9.3609982579272444E-3</v>
      </c>
      <c r="M18" s="4" t="s">
        <v>11</v>
      </c>
      <c r="N18" s="39">
        <v>2.7482881292661965E-3</v>
      </c>
      <c r="O18" s="39">
        <v>2.1906374377012039E-3</v>
      </c>
      <c r="P18" s="43">
        <v>4.9449460698329784E-3</v>
      </c>
    </row>
    <row r="19" spans="2:16" x14ac:dyDescent="0.3">
      <c r="B19" s="4" t="s">
        <v>25</v>
      </c>
      <c r="C19" s="12">
        <v>8451840</v>
      </c>
      <c r="D19" s="12">
        <v>8514329</v>
      </c>
      <c r="E19" s="13">
        <v>8575280</v>
      </c>
      <c r="F19" s="5"/>
      <c r="H19" s="4" t="s">
        <v>25</v>
      </c>
      <c r="I19" s="39">
        <f>(Tabla2[[#This Row],[2018]]/Tabla2[[#This Row],[2017]])-1</f>
        <v>7.3935379751628449E-3</v>
      </c>
      <c r="J19" s="39">
        <f>(Tabla2[[#This Row],[2019]]/Tabla2[[#This Row],[2018]])-1</f>
        <v>7.1586381028969637E-3</v>
      </c>
      <c r="K19" s="43">
        <f>(Tabla2[[#This Row],[2019]]/Tabla2[[#This Row],[2017]])-1</f>
        <v>1.460510374072399E-2</v>
      </c>
      <c r="M19" s="4" t="s">
        <v>21</v>
      </c>
      <c r="N19" s="39">
        <v>1.3860412646491405E-3</v>
      </c>
      <c r="O19" s="39">
        <v>1.3541968259727089E-3</v>
      </c>
      <c r="P19" s="43">
        <v>2.7421150633031299E-3</v>
      </c>
    </row>
    <row r="20" spans="2:16" x14ac:dyDescent="0.3">
      <c r="B20" s="4" t="s">
        <v>0</v>
      </c>
      <c r="C20" s="12">
        <v>7075947</v>
      </c>
      <c r="D20" s="12">
        <v>7025037</v>
      </c>
      <c r="E20" s="13">
        <v>6975761</v>
      </c>
      <c r="F20" s="5"/>
      <c r="H20" s="4" t="s">
        <v>0</v>
      </c>
      <c r="I20" s="39">
        <f>(Tabla2[[#This Row],[2018]]/Tabla2[[#This Row],[2017]])-1</f>
        <v>-7.1947966823380227E-3</v>
      </c>
      <c r="J20" s="39">
        <f>(Tabla2[[#This Row],[2019]]/Tabla2[[#This Row],[2018]])-1</f>
        <v>-7.0143402803429789E-3</v>
      </c>
      <c r="K20" s="43">
        <f>(Tabla2[[#This Row],[2019]]/Tabla2[[#This Row],[2017]])-1</f>
        <v>-1.4158670210503321E-2</v>
      </c>
      <c r="M20" s="4" t="s">
        <v>22</v>
      </c>
      <c r="N20" s="39">
        <v>1.3272904792733797E-3</v>
      </c>
      <c r="O20" s="39">
        <v>1.102524238399738E-3</v>
      </c>
      <c r="P20" s="43">
        <v>2.4312780875979101E-3</v>
      </c>
    </row>
    <row r="21" spans="2:16" x14ac:dyDescent="0.3">
      <c r="B21" s="4" t="s">
        <v>6</v>
      </c>
      <c r="C21" s="12">
        <v>5764980</v>
      </c>
      <c r="D21" s="12">
        <v>5793636</v>
      </c>
      <c r="E21" s="13">
        <v>5814422</v>
      </c>
      <c r="F21" s="5"/>
      <c r="H21" s="4" t="s">
        <v>6</v>
      </c>
      <c r="I21" s="39">
        <f>(Tabla2[[#This Row],[2018]]/Tabla2[[#This Row],[2017]])-1</f>
        <v>4.9707024135383637E-3</v>
      </c>
      <c r="J21" s="39">
        <f>(Tabla2[[#This Row],[2019]]/Tabla2[[#This Row],[2018]])-1</f>
        <v>3.5877297089426108E-3</v>
      </c>
      <c r="K21" s="43">
        <f>(Tabla2[[#This Row],[2019]]/Tabla2[[#This Row],[2017]])-1</f>
        <v>8.5762656592043296E-3</v>
      </c>
      <c r="M21" s="50" t="s">
        <v>18</v>
      </c>
      <c r="N21" s="51">
        <v>-2.0013258257289834E-6</v>
      </c>
      <c r="O21" s="52">
        <v>-2.4424123924449148E-4</v>
      </c>
      <c r="P21" s="53">
        <v>-2.4624207626389172E-4</v>
      </c>
    </row>
    <row r="22" spans="2:16" x14ac:dyDescent="0.3">
      <c r="B22" s="4" t="s">
        <v>22</v>
      </c>
      <c r="C22" s="12">
        <v>5508214</v>
      </c>
      <c r="D22" s="12">
        <v>5515525</v>
      </c>
      <c r="E22" s="13">
        <v>5521606</v>
      </c>
      <c r="F22" s="5"/>
      <c r="H22" s="4" t="s">
        <v>22</v>
      </c>
      <c r="I22" s="39">
        <f>(Tabla2[[#This Row],[2018]]/Tabla2[[#This Row],[2017]])-1</f>
        <v>1.3272904792733797E-3</v>
      </c>
      <c r="J22" s="39">
        <f>(Tabla2[[#This Row],[2019]]/Tabla2[[#This Row],[2018]])-1</f>
        <v>1.102524238399738E-3</v>
      </c>
      <c r="K22" s="43">
        <f>(Tabla2[[#This Row],[2019]]/Tabla2[[#This Row],[2017]])-1</f>
        <v>2.4312780875979101E-3</v>
      </c>
      <c r="M22" s="50" t="s">
        <v>3</v>
      </c>
      <c r="N22" s="54">
        <v>-1.5997592303136354E-3</v>
      </c>
      <c r="O22" s="52">
        <v>2.3736311266375765E-4</v>
      </c>
      <c r="P22" s="55">
        <v>-1.3627758414803681E-3</v>
      </c>
    </row>
    <row r="23" spans="2:16" x14ac:dyDescent="0.3">
      <c r="B23" s="4" t="s">
        <v>21</v>
      </c>
      <c r="C23" s="12">
        <v>5439232</v>
      </c>
      <c r="D23" s="12">
        <v>5446771</v>
      </c>
      <c r="E23" s="13">
        <v>5454147</v>
      </c>
      <c r="F23" s="5"/>
      <c r="H23" s="4" t="s">
        <v>21</v>
      </c>
      <c r="I23" s="39">
        <f>(Tabla2[[#This Row],[2018]]/Tabla2[[#This Row],[2017]])-1</f>
        <v>1.3860412646491405E-3</v>
      </c>
      <c r="J23" s="39">
        <f>(Tabla2[[#This Row],[2019]]/Tabla2[[#This Row],[2018]])-1</f>
        <v>1.3541968259727089E-3</v>
      </c>
      <c r="K23" s="43">
        <f>(Tabla2[[#This Row],[2019]]/Tabla2[[#This Row],[2017]])-1</f>
        <v>2.7421150633031299E-3</v>
      </c>
      <c r="M23" s="50" t="s">
        <v>16</v>
      </c>
      <c r="N23" s="54">
        <v>-1.267066109547188E-3</v>
      </c>
      <c r="O23" s="52">
        <v>-4.5245471258748005E-4</v>
      </c>
      <c r="P23" s="55">
        <v>-1.7189475321022218E-3</v>
      </c>
    </row>
    <row r="24" spans="2:16" x14ac:dyDescent="0.3">
      <c r="B24" s="4" t="s">
        <v>24</v>
      </c>
      <c r="C24" s="12">
        <v>5276968</v>
      </c>
      <c r="D24" s="12">
        <v>5311916</v>
      </c>
      <c r="E24" s="13">
        <v>5347896</v>
      </c>
      <c r="F24" s="5"/>
      <c r="H24" s="4" t="s">
        <v>24</v>
      </c>
      <c r="I24" s="39">
        <f>(Tabla2[[#This Row],[2018]]/Tabla2[[#This Row],[2017]])-1</f>
        <v>6.6227424536211554E-3</v>
      </c>
      <c r="J24" s="39">
        <f>(Tabla2[[#This Row],[2019]]/Tabla2[[#This Row],[2018]])-1</f>
        <v>6.7734504837801968E-3</v>
      </c>
      <c r="K24" s="43">
        <f>(Tabla2[[#This Row],[2019]]/Tabla2[[#This Row],[2017]])-1</f>
        <v>1.3441051755477718E-2</v>
      </c>
      <c r="M24" s="50" t="s">
        <v>9</v>
      </c>
      <c r="N24" s="54">
        <v>-2.0267457541038869E-3</v>
      </c>
      <c r="O24" s="54">
        <v>-1.0528393026215666E-3</v>
      </c>
      <c r="P24" s="55">
        <v>-3.0774512191391601E-3</v>
      </c>
    </row>
    <row r="25" spans="2:16" x14ac:dyDescent="0.3">
      <c r="B25" s="4" t="s">
        <v>8</v>
      </c>
      <c r="C25" s="12">
        <v>4807388</v>
      </c>
      <c r="D25" s="12">
        <v>4867316</v>
      </c>
      <c r="E25" s="13">
        <v>4934340</v>
      </c>
      <c r="F25" s="5"/>
      <c r="H25" s="4" t="s">
        <v>8</v>
      </c>
      <c r="I25" s="39">
        <f>(Tabla2[[#This Row],[2018]]/Tabla2[[#This Row],[2017]])-1</f>
        <v>1.2465813036101947E-2</v>
      </c>
      <c r="J25" s="39">
        <f>(Tabla2[[#This Row],[2019]]/Tabla2[[#This Row],[2018]])-1</f>
        <v>1.3770217507965476E-2</v>
      </c>
      <c r="K25" s="43">
        <f>(Tabla2[[#This Row],[2019]]/Tabla2[[#This Row],[2017]])-1</f>
        <v>2.6407687500987986E-2</v>
      </c>
      <c r="M25" s="50" t="s">
        <v>19</v>
      </c>
      <c r="N25" s="54">
        <v>-5.8577094005400898E-3</v>
      </c>
      <c r="O25" s="54">
        <v>-5.2542958626310421E-3</v>
      </c>
      <c r="P25" s="55">
        <v>-1.1081227124903337E-2</v>
      </c>
    </row>
    <row r="26" spans="2:16" x14ac:dyDescent="0.3">
      <c r="B26" s="4" t="s">
        <v>12</v>
      </c>
      <c r="C26" s="12">
        <v>4124531</v>
      </c>
      <c r="D26" s="12">
        <v>4087843</v>
      </c>
      <c r="E26" s="13">
        <v>4065253</v>
      </c>
      <c r="F26" s="5"/>
      <c r="H26" s="4" t="s">
        <v>12</v>
      </c>
      <c r="I26" s="39">
        <f>(Tabla2[[#This Row],[2018]]/Tabla2[[#This Row],[2017]])-1</f>
        <v>-8.8950719487864705E-3</v>
      </c>
      <c r="J26" s="39">
        <f>(Tabla2[[#This Row],[2019]]/Tabla2[[#This Row],[2018]])-1</f>
        <v>-5.5261417818639469E-3</v>
      </c>
      <c r="K26" s="43">
        <f>(Tabla2[[#This Row],[2019]]/Tabla2[[#This Row],[2017]])-1</f>
        <v>-1.4372058301901469E-2</v>
      </c>
      <c r="M26" s="50" t="s">
        <v>15</v>
      </c>
      <c r="N26" s="54">
        <v>-9.4965250708615168E-3</v>
      </c>
      <c r="O26" s="54">
        <v>-2.6435432188618435E-3</v>
      </c>
      <c r="P26" s="55">
        <v>-1.2114963815269553E-2</v>
      </c>
    </row>
    <row r="27" spans="2:16" x14ac:dyDescent="0.3">
      <c r="B27" s="4" t="s">
        <v>15</v>
      </c>
      <c r="C27" s="12">
        <v>2828403</v>
      </c>
      <c r="D27" s="12">
        <v>2801543</v>
      </c>
      <c r="E27" s="13">
        <v>2794137</v>
      </c>
      <c r="F27" s="5"/>
      <c r="H27" s="4" t="s">
        <v>15</v>
      </c>
      <c r="I27" s="39">
        <f>(Tabla2[[#This Row],[2018]]/Tabla2[[#This Row],[2017]])-1</f>
        <v>-9.4965250708615168E-3</v>
      </c>
      <c r="J27" s="39">
        <f>(Tabla2[[#This Row],[2019]]/Tabla2[[#This Row],[2018]])-1</f>
        <v>-2.6435432188618435E-3</v>
      </c>
      <c r="K27" s="43">
        <f>(Tabla2[[#This Row],[2019]]/Tabla2[[#This Row],[2017]])-1</f>
        <v>-1.2114963815269553E-2</v>
      </c>
      <c r="M27" s="50" t="s">
        <v>13</v>
      </c>
      <c r="N27" s="54">
        <v>-1.89883133554547E-3</v>
      </c>
      <c r="O27" s="54">
        <v>-1.1464065263904977E-2</v>
      </c>
      <c r="P27" s="55">
        <v>-1.3341128273094638E-2</v>
      </c>
    </row>
    <row r="28" spans="2:16" x14ac:dyDescent="0.3">
      <c r="B28" s="4" t="s">
        <v>20</v>
      </c>
      <c r="C28" s="12">
        <v>2066388</v>
      </c>
      <c r="D28" s="12">
        <v>2073894</v>
      </c>
      <c r="E28" s="13">
        <v>2088385</v>
      </c>
      <c r="F28" s="5"/>
      <c r="H28" s="4" t="s">
        <v>20</v>
      </c>
      <c r="I28" s="39">
        <f>(Tabla2[[#This Row],[2018]]/Tabla2[[#This Row],[2017]])-1</f>
        <v>3.6324252754080799E-3</v>
      </c>
      <c r="J28" s="39">
        <f>(Tabla2[[#This Row],[2019]]/Tabla2[[#This Row],[2018]])-1</f>
        <v>6.9873387935930342E-3</v>
      </c>
      <c r="K28" s="43">
        <f>(Tabla2[[#This Row],[2019]]/Tabla2[[#This Row],[2017]])-1</f>
        <v>1.0645145055042882E-2</v>
      </c>
      <c r="M28" s="50" t="s">
        <v>0</v>
      </c>
      <c r="N28" s="54">
        <v>-7.1947966823380227E-3</v>
      </c>
      <c r="O28" s="54">
        <v>-7.0143402803429789E-3</v>
      </c>
      <c r="P28" s="55">
        <v>-1.4158670210503321E-2</v>
      </c>
    </row>
    <row r="29" spans="2:16" x14ac:dyDescent="0.3">
      <c r="B29" s="4" t="s">
        <v>14</v>
      </c>
      <c r="C29" s="12">
        <v>1942248</v>
      </c>
      <c r="D29" s="12">
        <v>1927174</v>
      </c>
      <c r="E29" s="13">
        <v>1913822</v>
      </c>
      <c r="F29" s="5"/>
      <c r="H29" s="4" t="s">
        <v>14</v>
      </c>
      <c r="I29" s="39">
        <f>(Tabla2[[#This Row],[2018]]/Tabla2[[#This Row],[2017]])-1</f>
        <v>-7.761109806780575E-3</v>
      </c>
      <c r="J29" s="39">
        <f>(Tabla2[[#This Row],[2019]]/Tabla2[[#This Row],[2018]])-1</f>
        <v>-6.9282794392203639E-3</v>
      </c>
      <c r="K29" s="43">
        <f>(Tabla2[[#This Row],[2019]]/Tabla2[[#This Row],[2017]])-1</f>
        <v>-1.4635618108501114E-2</v>
      </c>
      <c r="M29" s="50" t="s">
        <v>12</v>
      </c>
      <c r="N29" s="54">
        <v>-8.8950719487864705E-3</v>
      </c>
      <c r="O29" s="54">
        <v>-5.5261417818639469E-3</v>
      </c>
      <c r="P29" s="55">
        <v>-1.4372058301901469E-2</v>
      </c>
    </row>
    <row r="30" spans="2:16" x14ac:dyDescent="0.3">
      <c r="B30" s="7" t="s">
        <v>1</v>
      </c>
      <c r="C30" s="14">
        <v>1317384</v>
      </c>
      <c r="D30" s="14">
        <v>1321977</v>
      </c>
      <c r="E30" s="15">
        <v>1326898</v>
      </c>
      <c r="F30" s="5"/>
      <c r="H30" s="7" t="s">
        <v>1</v>
      </c>
      <c r="I30" s="46">
        <f>(Tabla2[[#This Row],[2018]]/Tabla2[[#This Row],[2017]])-1</f>
        <v>3.4864549744038076E-3</v>
      </c>
      <c r="J30" s="46">
        <f>(Tabla2[[#This Row],[2019]]/Tabla2[[#This Row],[2018]])-1</f>
        <v>3.7224550805345924E-3</v>
      </c>
      <c r="K30" s="47">
        <f>(Tabla2[[#This Row],[2019]]/Tabla2[[#This Row],[2017]])-1</f>
        <v>7.2218882269710072E-3</v>
      </c>
      <c r="M30" s="56" t="s">
        <v>14</v>
      </c>
      <c r="N30" s="57">
        <v>-7.761109806780575E-3</v>
      </c>
      <c r="O30" s="57">
        <v>-6.9282794392203639E-3</v>
      </c>
      <c r="P30" s="58">
        <v>-1.4635618108501114E-2</v>
      </c>
    </row>
  </sheetData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BD3DE93E-81E7-40F1-9090-D2D24A6FB34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92D050"/>
          <x14:colorLow rgb="FFD00000"/>
          <x14:sparklines>
            <x14:sparkline>
              <xm:f>Hoja1!C3:E3</xm:f>
              <xm:sqref>F3</xm:sqref>
            </x14:sparkline>
            <x14:sparkline>
              <xm:f>Hoja1!C4:E4</xm:f>
              <xm:sqref>F4</xm:sqref>
            </x14:sparkline>
            <x14:sparkline>
              <xm:f>Hoja1!C5:E5</xm:f>
              <xm:sqref>F5</xm:sqref>
            </x14:sparkline>
            <x14:sparkline>
              <xm:f>Hoja1!C6:E6</xm:f>
              <xm:sqref>F6</xm:sqref>
            </x14:sparkline>
            <x14:sparkline>
              <xm:f>Hoja1!C7:E7</xm:f>
              <xm:sqref>F7</xm:sqref>
            </x14:sparkline>
            <x14:sparkline>
              <xm:f>Hoja1!C8:E8</xm:f>
              <xm:sqref>F8</xm:sqref>
            </x14:sparkline>
            <x14:sparkline>
              <xm:f>Hoja1!C9:E9</xm:f>
              <xm:sqref>F9</xm:sqref>
            </x14:sparkline>
            <x14:sparkline>
              <xm:f>Hoja1!C10:E10</xm:f>
              <xm:sqref>F10</xm:sqref>
            </x14:sparkline>
            <x14:sparkline>
              <xm:f>Hoja1!C11:E11</xm:f>
              <xm:sqref>F11</xm:sqref>
            </x14:sparkline>
            <x14:sparkline>
              <xm:f>Hoja1!C12:E12</xm:f>
              <xm:sqref>F12</xm:sqref>
            </x14:sparkline>
            <x14:sparkline>
              <xm:f>Hoja1!C13:E13</xm:f>
              <xm:sqref>F13</xm:sqref>
            </x14:sparkline>
            <x14:sparkline>
              <xm:f>Hoja1!C14:E14</xm:f>
              <xm:sqref>F14</xm:sqref>
            </x14:sparkline>
            <x14:sparkline>
              <xm:f>Hoja1!C15:E15</xm:f>
              <xm:sqref>F15</xm:sqref>
            </x14:sparkline>
            <x14:sparkline>
              <xm:f>Hoja1!C16:E16</xm:f>
              <xm:sqref>F16</xm:sqref>
            </x14:sparkline>
            <x14:sparkline>
              <xm:f>Hoja1!C17:E17</xm:f>
              <xm:sqref>F17</xm:sqref>
            </x14:sparkline>
            <x14:sparkline>
              <xm:f>Hoja1!C18:E18</xm:f>
              <xm:sqref>F18</xm:sqref>
            </x14:sparkline>
            <x14:sparkline>
              <xm:f>Hoja1!C19:E19</xm:f>
              <xm:sqref>F19</xm:sqref>
            </x14:sparkline>
            <x14:sparkline>
              <xm:f>Hoja1!C20:E20</xm:f>
              <xm:sqref>F20</xm:sqref>
            </x14:sparkline>
            <x14:sparkline>
              <xm:f>Hoja1!C21:E21</xm:f>
              <xm:sqref>F21</xm:sqref>
            </x14:sparkline>
            <x14:sparkline>
              <xm:f>Hoja1!C22:E22</xm:f>
              <xm:sqref>F22</xm:sqref>
            </x14:sparkline>
            <x14:sparkline>
              <xm:f>Hoja1!C23:E23</xm:f>
              <xm:sqref>F23</xm:sqref>
            </x14:sparkline>
            <x14:sparkline>
              <xm:f>Hoja1!C24:E24</xm:f>
              <xm:sqref>F24</xm:sqref>
            </x14:sparkline>
            <x14:sparkline>
              <xm:f>Hoja1!C25:E25</xm:f>
              <xm:sqref>F25</xm:sqref>
            </x14:sparkline>
            <x14:sparkline>
              <xm:f>Hoja1!C26:E26</xm:f>
              <xm:sqref>F26</xm:sqref>
            </x14:sparkline>
            <x14:sparkline>
              <xm:f>Hoja1!C27:E27</xm:f>
              <xm:sqref>F27</xm:sqref>
            </x14:sparkline>
            <x14:sparkline>
              <xm:f>Hoja1!C28:E28</xm:f>
              <xm:sqref>F28</xm:sqref>
            </x14:sparkline>
            <x14:sparkline>
              <xm:f>Hoja1!C29:E29</xm:f>
              <xm:sqref>F29</xm:sqref>
            </x14:sparkline>
            <x14:sparkline>
              <xm:f>Hoja1!C30:E30</xm:f>
              <xm:sqref>F30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B5E2C-9D5A-4795-9DDF-8DB274DFABA9}">
  <dimension ref="B2:D30"/>
  <sheetViews>
    <sheetView topLeftCell="A3" workbookViewId="0">
      <selection activeCell="C3" sqref="C3"/>
    </sheetView>
  </sheetViews>
  <sheetFormatPr baseColWidth="10" defaultRowHeight="14.4" x14ac:dyDescent="0.3"/>
  <cols>
    <col min="2" max="2" width="14.33203125" bestFit="1" customWidth="1"/>
    <col min="3" max="3" width="27.6640625" bestFit="1" customWidth="1"/>
    <col min="4" max="4" width="17.6640625" bestFit="1" customWidth="1"/>
  </cols>
  <sheetData>
    <row r="2" spans="2:4" x14ac:dyDescent="0.3">
      <c r="B2" s="2" t="s">
        <v>27</v>
      </c>
      <c r="C2" s="1" t="s">
        <v>39</v>
      </c>
      <c r="D2" s="3" t="s">
        <v>33</v>
      </c>
    </row>
    <row r="3" spans="2:4" x14ac:dyDescent="0.3">
      <c r="B3" s="4" t="s">
        <v>24</v>
      </c>
      <c r="C3" s="24">
        <v>1087.3606449985505</v>
      </c>
      <c r="D3" s="6">
        <v>8</v>
      </c>
    </row>
    <row r="4" spans="2:4" x14ac:dyDescent="0.3">
      <c r="B4" s="4" t="s">
        <v>23</v>
      </c>
      <c r="C4" s="24">
        <v>887.30253237444299</v>
      </c>
      <c r="D4" s="6">
        <v>9</v>
      </c>
    </row>
    <row r="5" spans="2:4" x14ac:dyDescent="0.3">
      <c r="B5" s="4" t="s">
        <v>25</v>
      </c>
      <c r="C5" s="24">
        <v>882.81677754460986</v>
      </c>
      <c r="D5" s="6">
        <v>13</v>
      </c>
    </row>
    <row r="6" spans="2:4" x14ac:dyDescent="0.3">
      <c r="B6" s="4" t="s">
        <v>22</v>
      </c>
      <c r="C6" s="24">
        <v>806.27196350393422</v>
      </c>
      <c r="D6" s="6">
        <v>2</v>
      </c>
    </row>
    <row r="7" spans="2:4" x14ac:dyDescent="0.3">
      <c r="B7" s="4" t="s">
        <v>17</v>
      </c>
      <c r="C7" s="24">
        <v>709.02227234834277</v>
      </c>
      <c r="D7" s="6">
        <v>36</v>
      </c>
    </row>
    <row r="8" spans="2:4" x14ac:dyDescent="0.3">
      <c r="B8" s="4" t="s">
        <v>6</v>
      </c>
      <c r="C8" s="24">
        <v>689.21734586662387</v>
      </c>
      <c r="D8" s="6">
        <v>11</v>
      </c>
    </row>
    <row r="9" spans="2:4" x14ac:dyDescent="0.3">
      <c r="B9" s="4" t="s">
        <v>11</v>
      </c>
      <c r="C9" s="24">
        <v>664.94475380286815</v>
      </c>
      <c r="D9" s="6">
        <v>33</v>
      </c>
    </row>
    <row r="10" spans="2:4" x14ac:dyDescent="0.3">
      <c r="B10" s="4" t="s">
        <v>4</v>
      </c>
      <c r="C10" s="24">
        <v>551.34371940176368</v>
      </c>
      <c r="D10" s="6">
        <v>7</v>
      </c>
    </row>
    <row r="11" spans="2:4" x14ac:dyDescent="0.3">
      <c r="B11" s="4" t="s">
        <v>16</v>
      </c>
      <c r="C11" s="24">
        <v>513.57107090105092</v>
      </c>
      <c r="D11" s="6">
        <v>20</v>
      </c>
    </row>
    <row r="12" spans="2:4" x14ac:dyDescent="0.3">
      <c r="B12" s="4" t="s">
        <v>2</v>
      </c>
      <c r="C12" s="24">
        <v>413.12956739169732</v>
      </c>
      <c r="D12" s="6">
        <v>7</v>
      </c>
    </row>
    <row r="13" spans="2:4" x14ac:dyDescent="0.3">
      <c r="B13" s="4" t="s">
        <v>1</v>
      </c>
      <c r="C13" s="24">
        <v>373.78608910814961</v>
      </c>
      <c r="D13" s="6">
        <v>2</v>
      </c>
    </row>
    <row r="14" spans="2:4" x14ac:dyDescent="0.3">
      <c r="B14" s="4" t="s">
        <v>7</v>
      </c>
      <c r="C14" s="24">
        <v>350.84761966449793</v>
      </c>
      <c r="D14" s="6">
        <v>37</v>
      </c>
    </row>
    <row r="15" spans="2:4" x14ac:dyDescent="0.3">
      <c r="B15" s="4" t="s">
        <v>10</v>
      </c>
      <c r="C15" s="24">
        <v>349.50204238746647</v>
      </c>
      <c r="D15" s="6">
        <v>17</v>
      </c>
    </row>
    <row r="16" spans="2:4" x14ac:dyDescent="0.3">
      <c r="B16" s="4" t="s">
        <v>5</v>
      </c>
      <c r="C16" s="24">
        <v>307.15204828557205</v>
      </c>
      <c r="D16" s="6">
        <v>11</v>
      </c>
    </row>
    <row r="17" spans="2:4" x14ac:dyDescent="0.3">
      <c r="B17" s="4" t="s">
        <v>13</v>
      </c>
      <c r="C17" s="24">
        <v>263.39182671966051</v>
      </c>
      <c r="D17" s="6">
        <v>40</v>
      </c>
    </row>
    <row r="18" spans="2:4" x14ac:dyDescent="0.3">
      <c r="B18" s="4" t="s">
        <v>9</v>
      </c>
      <c r="C18" s="24">
        <v>237.91588618175902</v>
      </c>
      <c r="D18" s="6">
        <v>4</v>
      </c>
    </row>
    <row r="19" spans="2:4" x14ac:dyDescent="0.3">
      <c r="B19" s="4" t="s">
        <v>20</v>
      </c>
      <c r="C19" s="24">
        <v>220.78033389808766</v>
      </c>
      <c r="D19" s="6">
        <v>5</v>
      </c>
    </row>
    <row r="20" spans="2:4" x14ac:dyDescent="0.3">
      <c r="B20" s="4" t="s">
        <v>8</v>
      </c>
      <c r="C20" s="24">
        <v>218.03505554504454</v>
      </c>
      <c r="D20" s="6">
        <v>4</v>
      </c>
    </row>
    <row r="21" spans="2:4" x14ac:dyDescent="0.3">
      <c r="B21" s="4" t="s">
        <v>26</v>
      </c>
      <c r="C21" s="24">
        <v>213.85030402718198</v>
      </c>
      <c r="D21" s="6">
        <v>65</v>
      </c>
    </row>
    <row r="22" spans="2:4" x14ac:dyDescent="0.3">
      <c r="B22" s="4" t="s">
        <v>3</v>
      </c>
      <c r="C22" s="24">
        <v>209.58738415474889</v>
      </c>
      <c r="D22" s="6">
        <v>4</v>
      </c>
    </row>
    <row r="23" spans="2:4" x14ac:dyDescent="0.3">
      <c r="B23" s="4" t="s">
        <v>18</v>
      </c>
      <c r="C23" s="24">
        <v>190.49397818379595</v>
      </c>
      <c r="D23" s="6">
        <v>14</v>
      </c>
    </row>
    <row r="24" spans="2:4" x14ac:dyDescent="0.3">
      <c r="B24" s="4" t="s">
        <v>14</v>
      </c>
      <c r="C24" s="24">
        <v>151.89990600431176</v>
      </c>
      <c r="D24" s="6">
        <v>2</v>
      </c>
    </row>
    <row r="25" spans="2:4" x14ac:dyDescent="0.3">
      <c r="B25" s="4" t="s">
        <v>12</v>
      </c>
      <c r="C25" s="24">
        <v>135.72583366476275</v>
      </c>
      <c r="D25" s="6">
        <v>8</v>
      </c>
    </row>
    <row r="26" spans="2:4" x14ac:dyDescent="0.3">
      <c r="B26" s="4" t="s">
        <v>15</v>
      </c>
      <c r="C26" s="24">
        <v>126.1066563565435</v>
      </c>
      <c r="D26" s="6">
        <v>1</v>
      </c>
    </row>
    <row r="27" spans="2:4" x14ac:dyDescent="0.3">
      <c r="B27" s="4" t="s">
        <v>21</v>
      </c>
      <c r="C27" s="24">
        <v>108.3421033466645</v>
      </c>
      <c r="D27" s="6">
        <v>4</v>
      </c>
    </row>
    <row r="28" spans="2:4" x14ac:dyDescent="0.3">
      <c r="B28" s="4" t="s">
        <v>19</v>
      </c>
      <c r="C28" s="24">
        <v>101.90630908715943</v>
      </c>
      <c r="D28" s="6">
        <v>4</v>
      </c>
    </row>
    <row r="29" spans="2:4" x14ac:dyDescent="0.3">
      <c r="B29" s="4" t="s">
        <v>0</v>
      </c>
      <c r="C29" s="24">
        <v>43.746686691896684</v>
      </c>
      <c r="D29" s="6">
        <v>6</v>
      </c>
    </row>
    <row r="30" spans="2:4" x14ac:dyDescent="0.3">
      <c r="B30" s="36" t="s">
        <v>28</v>
      </c>
      <c r="C30" s="37">
        <v>2.5573562492799247</v>
      </c>
      <c r="D30" s="38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F28D-FDD7-4048-A17E-A91FC0FA4976}">
  <dimension ref="B2:D30"/>
  <sheetViews>
    <sheetView tabSelected="1" workbookViewId="0">
      <selection activeCell="A7" sqref="A7"/>
    </sheetView>
  </sheetViews>
  <sheetFormatPr baseColWidth="10" defaultRowHeight="14.4" x14ac:dyDescent="0.3"/>
  <cols>
    <col min="2" max="2" width="14.33203125" bestFit="1" customWidth="1"/>
    <col min="3" max="3" width="39.109375" bestFit="1" customWidth="1"/>
    <col min="4" max="4" width="17.6640625" bestFit="1" customWidth="1"/>
  </cols>
  <sheetData>
    <row r="2" spans="2:4" x14ac:dyDescent="0.3">
      <c r="B2" s="2" t="s">
        <v>27</v>
      </c>
      <c r="C2" s="1" t="s">
        <v>43</v>
      </c>
      <c r="D2" s="3" t="s">
        <v>33</v>
      </c>
    </row>
    <row r="3" spans="2:4" x14ac:dyDescent="0.3">
      <c r="B3" s="4" t="s">
        <v>7</v>
      </c>
      <c r="C3" s="27">
        <v>82.885248666666669</v>
      </c>
      <c r="D3" s="6">
        <v>37</v>
      </c>
    </row>
    <row r="4" spans="2:4" x14ac:dyDescent="0.3">
      <c r="B4" s="4" t="s">
        <v>11</v>
      </c>
      <c r="C4" s="27">
        <v>67.089625333333331</v>
      </c>
      <c r="D4" s="6">
        <v>33</v>
      </c>
    </row>
    <row r="5" spans="2:4" x14ac:dyDescent="0.3">
      <c r="B5" s="4" t="s">
        <v>26</v>
      </c>
      <c r="C5" s="27">
        <v>66.451843333333329</v>
      </c>
      <c r="D5" s="6">
        <v>65</v>
      </c>
    </row>
    <row r="6" spans="2:4" x14ac:dyDescent="0.3">
      <c r="B6" s="4" t="s">
        <v>13</v>
      </c>
      <c r="C6" s="27">
        <v>60.229183333333332</v>
      </c>
      <c r="D6" s="6">
        <v>40</v>
      </c>
    </row>
    <row r="7" spans="2:4" x14ac:dyDescent="0.3">
      <c r="B7" s="4" t="s">
        <v>10</v>
      </c>
      <c r="C7" s="27">
        <v>46.841503666666661</v>
      </c>
      <c r="D7" s="6">
        <v>17</v>
      </c>
    </row>
    <row r="8" spans="2:4" x14ac:dyDescent="0.3">
      <c r="B8" s="30" t="s">
        <v>28</v>
      </c>
      <c r="C8" s="31">
        <v>44.492674999999998</v>
      </c>
      <c r="D8" s="32">
        <v>3</v>
      </c>
    </row>
    <row r="9" spans="2:4" x14ac:dyDescent="0.3">
      <c r="B9" s="4" t="s">
        <v>18</v>
      </c>
      <c r="C9" s="28">
        <v>37.971683666666664</v>
      </c>
      <c r="D9" s="6">
        <v>14</v>
      </c>
    </row>
    <row r="10" spans="2:4" x14ac:dyDescent="0.3">
      <c r="B10" s="4" t="s">
        <v>19</v>
      </c>
      <c r="C10" s="27">
        <v>19.478110999999998</v>
      </c>
      <c r="D10" s="6">
        <v>4</v>
      </c>
    </row>
    <row r="11" spans="2:4" x14ac:dyDescent="0.3">
      <c r="B11" s="4" t="s">
        <v>17</v>
      </c>
      <c r="C11" s="27">
        <v>17.23593133333333</v>
      </c>
      <c r="D11" s="6">
        <v>36</v>
      </c>
    </row>
    <row r="12" spans="2:4" x14ac:dyDescent="0.3">
      <c r="B12" s="4" t="s">
        <v>4</v>
      </c>
      <c r="C12" s="27">
        <v>11.430397333333334</v>
      </c>
      <c r="D12" s="6">
        <v>7</v>
      </c>
    </row>
    <row r="13" spans="2:4" x14ac:dyDescent="0.3">
      <c r="B13" s="4" t="s">
        <v>9</v>
      </c>
      <c r="C13" s="27">
        <v>10.736381</v>
      </c>
      <c r="D13" s="6">
        <v>4</v>
      </c>
    </row>
    <row r="14" spans="2:4" x14ac:dyDescent="0.3">
      <c r="B14" s="4" t="s">
        <v>5</v>
      </c>
      <c r="C14" s="27">
        <v>10.632078666666665</v>
      </c>
      <c r="D14" s="6">
        <v>11</v>
      </c>
    </row>
    <row r="15" spans="2:4" x14ac:dyDescent="0.3">
      <c r="B15" s="4" t="s">
        <v>3</v>
      </c>
      <c r="C15" s="27">
        <v>10.290128333333334</v>
      </c>
      <c r="D15" s="6">
        <v>4</v>
      </c>
    </row>
    <row r="16" spans="2:4" x14ac:dyDescent="0.3">
      <c r="B16" s="4" t="s">
        <v>23</v>
      </c>
      <c r="C16" s="27">
        <v>10.170599666666666</v>
      </c>
      <c r="D16" s="6">
        <v>9</v>
      </c>
    </row>
    <row r="17" spans="2:4" x14ac:dyDescent="0.3">
      <c r="B17" s="4" t="s">
        <v>16</v>
      </c>
      <c r="C17" s="27">
        <v>9.7782236666666655</v>
      </c>
      <c r="D17" s="6">
        <v>20</v>
      </c>
    </row>
    <row r="18" spans="2:4" x14ac:dyDescent="0.3">
      <c r="B18" s="4" t="s">
        <v>2</v>
      </c>
      <c r="C18" s="27">
        <v>8.8393356666666651</v>
      </c>
      <c r="D18" s="6">
        <v>7</v>
      </c>
    </row>
    <row r="19" spans="2:4" x14ac:dyDescent="0.3">
      <c r="B19" s="4" t="s">
        <v>25</v>
      </c>
      <c r="C19" s="27">
        <v>8.5138163333333328</v>
      </c>
      <c r="D19" s="6">
        <v>13</v>
      </c>
    </row>
    <row r="20" spans="2:4" x14ac:dyDescent="0.3">
      <c r="B20" s="4" t="s">
        <v>0</v>
      </c>
      <c r="C20" s="28">
        <v>7.0255816666666666</v>
      </c>
      <c r="D20" s="6">
        <v>6</v>
      </c>
    </row>
    <row r="21" spans="2:4" x14ac:dyDescent="0.3">
      <c r="B21" s="4" t="s">
        <v>6</v>
      </c>
      <c r="C21" s="27">
        <v>5.791012666666667</v>
      </c>
      <c r="D21" s="6">
        <v>11</v>
      </c>
    </row>
    <row r="22" spans="2:4" x14ac:dyDescent="0.3">
      <c r="B22" s="4" t="s">
        <v>22</v>
      </c>
      <c r="C22" s="27">
        <v>5.5151149999999998</v>
      </c>
      <c r="D22" s="6">
        <v>2</v>
      </c>
    </row>
    <row r="23" spans="2:4" x14ac:dyDescent="0.3">
      <c r="B23" s="4" t="s">
        <v>21</v>
      </c>
      <c r="C23" s="27">
        <v>5.4467166666666671</v>
      </c>
      <c r="D23" s="6">
        <v>4</v>
      </c>
    </row>
    <row r="24" spans="2:4" x14ac:dyDescent="0.3">
      <c r="B24" s="4" t="s">
        <v>24</v>
      </c>
      <c r="C24" s="27">
        <v>5.3122599999999993</v>
      </c>
      <c r="D24" s="6">
        <v>8</v>
      </c>
    </row>
    <row r="25" spans="2:4" x14ac:dyDescent="0.3">
      <c r="B25" s="4" t="s">
        <v>8</v>
      </c>
      <c r="C25" s="27">
        <v>4.8696813333333324</v>
      </c>
      <c r="D25" s="6">
        <v>4</v>
      </c>
    </row>
    <row r="26" spans="2:4" x14ac:dyDescent="0.3">
      <c r="B26" s="4" t="s">
        <v>12</v>
      </c>
      <c r="C26" s="27">
        <v>4.0925423333333333</v>
      </c>
      <c r="D26" s="6">
        <v>8</v>
      </c>
    </row>
    <row r="27" spans="2:4" x14ac:dyDescent="0.3">
      <c r="B27" s="4" t="s">
        <v>15</v>
      </c>
      <c r="C27" s="27">
        <v>2.8080276666666664</v>
      </c>
      <c r="D27" s="6">
        <v>1</v>
      </c>
    </row>
    <row r="28" spans="2:4" x14ac:dyDescent="0.3">
      <c r="B28" s="4" t="s">
        <v>20</v>
      </c>
      <c r="C28" s="27">
        <v>2.0762223333333329</v>
      </c>
      <c r="D28" s="6">
        <v>5</v>
      </c>
    </row>
    <row r="29" spans="2:4" x14ac:dyDescent="0.3">
      <c r="B29" s="4" t="s">
        <v>14</v>
      </c>
      <c r="C29" s="27">
        <v>1.927748</v>
      </c>
      <c r="D29" s="6">
        <v>2</v>
      </c>
    </row>
    <row r="30" spans="2:4" x14ac:dyDescent="0.3">
      <c r="B30" s="7" t="s">
        <v>1</v>
      </c>
      <c r="C30" s="29">
        <v>1.3220863333333333</v>
      </c>
      <c r="D30" s="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Medallero</vt:lpstr>
      <vt:lpstr>Población</vt:lpstr>
      <vt:lpstr>Hoja1</vt:lpstr>
      <vt:lpstr>Gasto x Hab.</vt:lpstr>
      <vt:lpstr>Cant. de Habs.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horvath</dc:creator>
  <cp:lastModifiedBy>julian horvath</cp:lastModifiedBy>
  <dcterms:created xsi:type="dcterms:W3CDTF">2021-08-12T05:22:27Z</dcterms:created>
  <dcterms:modified xsi:type="dcterms:W3CDTF">2021-09-08T08:04:54Z</dcterms:modified>
</cp:coreProperties>
</file>