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biLniKX3Ck0iNlLG218zni/rJtHB/1lZvnmwW3Fe5TY="/>
    </ext>
  </extLst>
</workbook>
</file>

<file path=xl/sharedStrings.xml><?xml version="1.0" encoding="utf-8"?>
<sst xmlns="http://schemas.openxmlformats.org/spreadsheetml/2006/main" count="22" uniqueCount="22">
  <si>
    <t>Id</t>
  </si>
  <si>
    <t>Nombre</t>
  </si>
  <si>
    <t>Cantidad</t>
  </si>
  <si>
    <t>P/Actual</t>
  </si>
  <si>
    <t>P/Compra</t>
  </si>
  <si>
    <t>Inversión</t>
  </si>
  <si>
    <t>Valoracion Actual</t>
  </si>
  <si>
    <t>Beneficio/Perdida</t>
  </si>
  <si>
    <t>Resultado %</t>
  </si>
  <si>
    <t>Tendencia</t>
  </si>
  <si>
    <t>KO</t>
  </si>
  <si>
    <t>DIS</t>
  </si>
  <si>
    <t>MELI</t>
  </si>
  <si>
    <t>GOOGL</t>
  </si>
  <si>
    <t>SPY</t>
  </si>
  <si>
    <t>INVERTIDO EN PORTFOLIO</t>
  </si>
  <si>
    <t xml:space="preserve"> </t>
  </si>
  <si>
    <t>Inversión inicial:</t>
  </si>
  <si>
    <t>Costo actual:</t>
  </si>
  <si>
    <t>Rendimiento:</t>
  </si>
  <si>
    <t>ARS$1536000</t>
  </si>
  <si>
    <t>USD C/Q = 525.41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</si>
</sst>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b/>
      <color rgb="FFFFFFFF"/>
      <name val="Georgia"/>
    </font>
    <font>
      <color theme="1"/>
      <name val="Arial"/>
    </font>
    <font>
      <color theme="1"/>
      <name val="Georgia"/>
    </font>
    <font>
      <color rgb="FFFFFFFF"/>
      <name val="Georgia"/>
    </font>
    <font>
      <sz val="23.0"/>
      <color rgb="FFFFFFFF"/>
      <name val="Georgia"/>
    </font>
    <font/>
    <font>
      <sz val="19.0"/>
      <color rgb="FFFFFFFF"/>
      <name val="Georgia"/>
    </font>
    <font>
      <sz val="18.0"/>
      <color rgb="FFFFFFFF"/>
      <name val="Georgia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9900"/>
      </left>
      <top style="thin">
        <color rgb="FFFF9900"/>
      </top>
    </border>
    <border>
      <top style="thin">
        <color rgb="FFFF9900"/>
      </top>
    </border>
    <border>
      <right style="thin">
        <color rgb="FFFF9900"/>
      </right>
      <top style="thin">
        <color rgb="FFFF9900"/>
      </top>
    </border>
    <border>
      <left style="thin">
        <color rgb="FFFF9900"/>
      </left>
    </border>
    <border>
      <right style="thin">
        <color rgb="FFFF9900"/>
      </right>
    </border>
    <border>
      <left style="thin">
        <color rgb="FFFF9900"/>
      </left>
      <bottom style="thin">
        <color rgb="FFFF9900"/>
      </bottom>
    </border>
    <border>
      <bottom style="thin">
        <color rgb="FFFF9900"/>
      </bottom>
    </border>
    <border>
      <right style="thin">
        <color rgb="FFFF9900"/>
      </right>
      <bottom style="thin">
        <color rgb="FFFF99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2" fontId="2" numFmtId="0" xfId="0" applyFont="1"/>
    <xf borderId="0" fillId="2" fontId="3" numFmtId="0" xfId="0" applyFont="1"/>
    <xf borderId="1" fillId="2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 readingOrder="0"/>
    </xf>
    <xf borderId="1" fillId="2" fontId="4" numFmtId="2" xfId="0" applyAlignment="1" applyBorder="1" applyFont="1" applyNumberFormat="1">
      <alignment horizontal="center"/>
    </xf>
    <xf borderId="1" fillId="2" fontId="4" numFmtId="10" xfId="0" applyAlignment="1" applyBorder="1" applyFont="1" applyNumberFormat="1">
      <alignment horizontal="center"/>
    </xf>
    <xf borderId="2" fillId="2" fontId="5" numFmtId="0" xfId="0" applyAlignment="1" applyBorder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5" fillId="2" fontId="7" numFmtId="0" xfId="0" applyAlignment="1" applyBorder="1" applyFont="1">
      <alignment horizontal="right"/>
    </xf>
    <xf borderId="0" fillId="2" fontId="8" numFmtId="164" xfId="0" applyAlignment="1" applyFont="1" applyNumberFormat="1">
      <alignment horizontal="center" vertical="center"/>
    </xf>
    <xf borderId="2" fillId="2" fontId="7" numFmtId="0" xfId="0" applyAlignment="1" applyBorder="1" applyFont="1">
      <alignment horizontal="right" vertical="center"/>
    </xf>
    <xf borderId="2" fillId="2" fontId="8" numFmtId="164" xfId="0" applyAlignment="1" applyBorder="1" applyFont="1" applyNumberFormat="1">
      <alignment horizontal="center" vertical="center"/>
    </xf>
    <xf borderId="10" fillId="2" fontId="4" numFmtId="0" xfId="0" applyAlignment="1" applyBorder="1" applyFont="1">
      <alignment horizontal="center"/>
    </xf>
    <xf borderId="10" fillId="2" fontId="4" numFmtId="2" xfId="0" applyAlignment="1" applyBorder="1" applyFont="1" applyNumberFormat="1">
      <alignment horizontal="center"/>
    </xf>
    <xf borderId="10" fillId="2" fontId="4" numFmtId="10" xfId="0" applyAlignment="1" applyBorder="1" applyFont="1" applyNumberFormat="1">
      <alignment horizontal="center"/>
    </xf>
    <xf borderId="0" fillId="2" fontId="4" numFmtId="0" xfId="0" applyFont="1"/>
    <xf borderId="0" fillId="2" fontId="4" numFmtId="0" xfId="0" applyAlignment="1" applyFont="1">
      <alignment horizontal="center"/>
    </xf>
  </cellXfs>
  <cellStyles count="1">
    <cellStyle xfId="0" name="Normal" builtinId="0"/>
  </cellStyles>
  <dxfs count="4">
    <dxf>
      <font>
        <b/>
        <color rgb="FF38761D"/>
      </font>
      <fill>
        <patternFill patternType="none"/>
      </fill>
      <border/>
    </dxf>
    <dxf>
      <font>
        <b/>
        <color rgb="FFCC00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274E13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'Hoja 1'!$F$1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1'!$A$2:$A$999</c:f>
            </c:strRef>
          </c:cat>
          <c:val>
            <c:numRef>
              <c:f>'Hoja 1'!$F$2:$F$999</c:f>
              <c:numCache/>
            </c:numRef>
          </c:val>
        </c:ser>
        <c:ser>
          <c:idx val="1"/>
          <c:order val="1"/>
          <c:tx>
            <c:strRef>
              <c:f>'Hoja 1'!$H$1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1'!$A$2:$A$999</c:f>
            </c:strRef>
          </c:cat>
          <c:val>
            <c:numRef>
              <c:f>'Hoja 1'!$H$2:$H$999</c:f>
              <c:numCache/>
            </c:numRef>
          </c:val>
        </c:ser>
        <c:overlap val="100"/>
        <c:axId val="911289161"/>
        <c:axId val="624486245"/>
      </c:barChart>
      <c:catAx>
        <c:axId val="911289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Georgia"/>
              </a:defRPr>
            </a:pPr>
          </a:p>
        </c:txPr>
        <c:crossAx val="624486245"/>
      </c:catAx>
      <c:valAx>
        <c:axId val="624486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Georgia"/>
              </a:defRPr>
            </a:pPr>
          </a:p>
        </c:txPr>
        <c:crossAx val="91128916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  <c:spPr>
    <a:solidFill>
      <a:srgbClr val="CCCC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476250</xdr:colOff>
      <xdr:row>0</xdr:row>
      <xdr:rowOff>180975</xdr:rowOff>
    </xdr:from>
    <xdr:ext cx="6496050" cy="3629025"/>
    <xdr:graphicFrame>
      <xdr:nvGraphicFramePr>
        <xdr:cNvPr id="2386795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20.13"/>
    <col customWidth="1" min="3" max="3" width="8.75"/>
    <col customWidth="1" min="4" max="4" width="8.5"/>
    <col customWidth="1" min="5" max="5" width="9.88"/>
    <col customWidth="1" min="6" max="6" width="9.25"/>
    <col customWidth="1" min="7" max="7" width="16.38"/>
    <col customWidth="1" min="8" max="8" width="16.63"/>
    <col customWidth="1" min="9" max="9" width="11.5"/>
    <col customWidth="1" min="10" max="10" width="16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10</v>
      </c>
      <c r="B2" s="4" t="str">
        <f>IFERROR(__xludf.DUMMYFUNCTION("GOOGLEFINANCE(A2,""NAME"")"),"Coca-Cola Co")</f>
        <v>Coca-Cola Co</v>
      </c>
      <c r="C2" s="4">
        <v>1.6</v>
      </c>
      <c r="D2" s="4">
        <f>IFERROR(__xludf.DUMMYFUNCTION("GOOGLEFINANCE(A2,""price"")"),62.47)</f>
        <v>62.47</v>
      </c>
      <c r="E2" s="5">
        <v>75.0</v>
      </c>
      <c r="F2" s="4">
        <f t="shared" ref="F2:F6" si="1">C2*E2</f>
        <v>120</v>
      </c>
      <c r="G2" s="6">
        <f t="shared" ref="G2:G6" si="2">C2*D2</f>
        <v>99.952</v>
      </c>
      <c r="H2" s="6">
        <f t="shared" ref="H2:H6" si="3">G2-F2</f>
        <v>-20.048</v>
      </c>
      <c r="I2" s="7">
        <f t="shared" ref="I2:I6" si="4">H2/F2</f>
        <v>-0.1670666667</v>
      </c>
      <c r="J2" s="4" t="str">
        <f>IFERROR(__xludf.DUMMYFUNCTION("SPARKLINE(GOOGLEFINANCE(A2,""price"",TODAY()-30,TODAY(),""Daily""),{""charttype"",""line"";""linewidth"",2;""color"",""orange""})"),"")</f>
        <v/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11</v>
      </c>
      <c r="B3" s="4" t="str">
        <f>IFERROR(__xludf.DUMMYFUNCTION("GOOGLEFINANCE(A3,""NAME"")"),"Walt Disney Co")</f>
        <v>Walt Disney Co</v>
      </c>
      <c r="C3" s="4">
        <v>5.0</v>
      </c>
      <c r="D3" s="4">
        <f>IFERROR(__xludf.DUMMYFUNCTION("GOOGLEFINANCE(A3,""price"")"),86.28)</f>
        <v>86.28</v>
      </c>
      <c r="E3" s="5">
        <v>95.0</v>
      </c>
      <c r="F3" s="4">
        <f t="shared" si="1"/>
        <v>475</v>
      </c>
      <c r="G3" s="6">
        <f t="shared" si="2"/>
        <v>431.4</v>
      </c>
      <c r="H3" s="6">
        <f t="shared" si="3"/>
        <v>-43.6</v>
      </c>
      <c r="I3" s="7">
        <f t="shared" si="4"/>
        <v>-0.09178947368</v>
      </c>
      <c r="J3" s="4" t="str">
        <f>IFERROR(__xludf.DUMMYFUNCTION("SPARKLINE(GOOGLEFINANCE(A3,""price"",TODAY()-30,TODAY(),""Daily""),{""charttype"",""line"";""linewidth"",2;""color"",""orange""})"),"")</f>
        <v/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 t="s">
        <v>12</v>
      </c>
      <c r="B4" s="4" t="str">
        <f>IFERROR(__xludf.DUMMYFUNCTION("GOOGLEFINANCE(A4,""NAME"")"),"MercadoLibre Inc")</f>
        <v>MercadoLibre Inc</v>
      </c>
      <c r="C4" s="4">
        <v>0.5</v>
      </c>
      <c r="D4" s="4">
        <f>IFERROR(__xludf.DUMMYFUNCTION("GOOGLEFINANCE(A4,""price"")"),1214.04)</f>
        <v>1214.04</v>
      </c>
      <c r="E4" s="4">
        <v>1183.46</v>
      </c>
      <c r="F4" s="4">
        <f t="shared" si="1"/>
        <v>591.73</v>
      </c>
      <c r="G4" s="6">
        <f t="shared" si="2"/>
        <v>607.02</v>
      </c>
      <c r="H4" s="6">
        <f t="shared" si="3"/>
        <v>15.29</v>
      </c>
      <c r="I4" s="7">
        <f t="shared" si="4"/>
        <v>0.0258394876</v>
      </c>
      <c r="J4" s="4" t="str">
        <f>IFERROR(__xludf.DUMMYFUNCTION("SPARKLINE(GOOGLEFINANCE(A4,""price"",TODAY()-30,TODAY(),""Daily""),{""charttype"",""line"";""linewidth"",2;""color"",""orange""})"),"")</f>
        <v/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 t="s">
        <v>13</v>
      </c>
      <c r="B5" s="4" t="str">
        <f>IFERROR(__xludf.DUMMYFUNCTION("GOOGLEFINANCE(A5,""NAME"")"),"Alphabet Inc Class A")</f>
        <v>Alphabet Inc Class A</v>
      </c>
      <c r="C5" s="4">
        <v>6.0</v>
      </c>
      <c r="D5" s="4">
        <f>IFERROR(__xludf.DUMMYFUNCTION("GOOGLEFINANCE(A5,""price"")"),133.37)</f>
        <v>133.37</v>
      </c>
      <c r="E5" s="6">
        <v>123.15</v>
      </c>
      <c r="F5" s="4">
        <f t="shared" si="1"/>
        <v>738.9</v>
      </c>
      <c r="G5" s="6">
        <f t="shared" si="2"/>
        <v>800.22</v>
      </c>
      <c r="H5" s="6">
        <f t="shared" si="3"/>
        <v>61.32</v>
      </c>
      <c r="I5" s="7">
        <f t="shared" si="4"/>
        <v>0.08298822574</v>
      </c>
      <c r="J5" s="4" t="str">
        <f>IFERROR(__xludf.DUMMYFUNCTION("SPARKLINE(GOOGLEFINANCE(A5,""price"",TODAY()-30,TODAY(),""Daily""),{""charttype"",""line"";""linewidth"",2;""color"",""orange""})"),"")</f>
        <v/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 t="s">
        <v>14</v>
      </c>
      <c r="B6" s="4" t="str">
        <f>IFERROR(__xludf.DUMMYFUNCTION("GOOGLEFINANCE(A6,""NAME"")"),"SPDR S&amp;P 500 ETF Trust")</f>
        <v>SPDR S&amp;P 500 ETF Trust</v>
      </c>
      <c r="C6" s="4">
        <v>2.5</v>
      </c>
      <c r="D6" s="4">
        <f>IFERROR(__xludf.DUMMYFUNCTION("GOOGLEFINANCE(A6,""price"")"),457.48)</f>
        <v>457.48</v>
      </c>
      <c r="E6" s="4">
        <v>451.86</v>
      </c>
      <c r="F6" s="4">
        <f t="shared" si="1"/>
        <v>1129.65</v>
      </c>
      <c r="G6" s="6">
        <f t="shared" si="2"/>
        <v>1143.7</v>
      </c>
      <c r="H6" s="6">
        <f t="shared" si="3"/>
        <v>14.05</v>
      </c>
      <c r="I6" s="7">
        <f t="shared" si="4"/>
        <v>0.01243748064</v>
      </c>
      <c r="J6" s="4" t="str">
        <f>IFERROR(__xludf.DUMMYFUNCTION("SPARKLINE(GOOGLEFINANCE(A6,""price"",TODAY()-30,TODAY(),""Daily""),{""charttype"",""line"";""linewidth"",2;""color"",""orange""})"),"")</f>
        <v/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/>
      <c r="B7" s="4"/>
      <c r="C7" s="4"/>
      <c r="D7" s="4"/>
      <c r="E7" s="4"/>
      <c r="F7" s="4"/>
      <c r="G7" s="6"/>
      <c r="H7" s="6"/>
      <c r="I7" s="7"/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/>
      <c r="B8" s="4"/>
      <c r="C8" s="4"/>
      <c r="D8" s="4"/>
      <c r="E8" s="4"/>
      <c r="F8" s="4"/>
      <c r="G8" s="6"/>
      <c r="H8" s="6"/>
      <c r="I8" s="7"/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/>
      <c r="B9" s="4"/>
      <c r="C9" s="4"/>
      <c r="D9" s="4"/>
      <c r="E9" s="4"/>
      <c r="F9" s="4"/>
      <c r="G9" s="6"/>
      <c r="H9" s="6"/>
      <c r="I9" s="7"/>
      <c r="J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/>
      <c r="B10" s="4"/>
      <c r="C10" s="4"/>
      <c r="D10" s="4"/>
      <c r="E10" s="4"/>
      <c r="F10" s="4"/>
      <c r="G10" s="6"/>
      <c r="H10" s="6"/>
      <c r="I10" s="7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/>
      <c r="B11" s="4"/>
      <c r="C11" s="4"/>
      <c r="D11" s="4"/>
      <c r="E11" s="4"/>
      <c r="F11" s="4"/>
      <c r="G11" s="6"/>
      <c r="H11" s="6"/>
      <c r="I11" s="7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/>
      <c r="B12" s="4"/>
      <c r="C12" s="4"/>
      <c r="D12" s="4"/>
      <c r="E12" s="4"/>
      <c r="F12" s="4"/>
      <c r="G12" s="6"/>
      <c r="H12" s="6"/>
      <c r="I12" s="7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/>
      <c r="B13" s="4"/>
      <c r="C13" s="4"/>
      <c r="D13" s="4"/>
      <c r="E13" s="4"/>
      <c r="F13" s="4"/>
      <c r="G13" s="6"/>
      <c r="H13" s="6"/>
      <c r="I13" s="7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/>
      <c r="B14" s="4"/>
      <c r="C14" s="4"/>
      <c r="D14" s="4"/>
      <c r="E14" s="4"/>
      <c r="F14" s="4"/>
      <c r="G14" s="6"/>
      <c r="H14" s="6"/>
      <c r="I14" s="7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/>
      <c r="B15" s="4"/>
      <c r="C15" s="4"/>
      <c r="D15" s="4"/>
      <c r="E15" s="4"/>
      <c r="F15" s="4"/>
      <c r="G15" s="6"/>
      <c r="H15" s="6"/>
      <c r="I15" s="7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/>
      <c r="B16" s="4"/>
      <c r="C16" s="4"/>
      <c r="D16" s="4"/>
      <c r="E16" s="4"/>
      <c r="F16" s="4"/>
      <c r="G16" s="6"/>
      <c r="H16" s="6"/>
      <c r="I16" s="7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/>
      <c r="B17" s="4"/>
      <c r="C17" s="4"/>
      <c r="D17" s="4"/>
      <c r="E17" s="4"/>
      <c r="F17" s="4"/>
      <c r="G17" s="6"/>
      <c r="H17" s="6"/>
      <c r="I17" s="7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/>
      <c r="B18" s="4"/>
      <c r="C18" s="4"/>
      <c r="D18" s="4"/>
      <c r="E18" s="4"/>
      <c r="F18" s="4"/>
      <c r="G18" s="6"/>
      <c r="H18" s="6"/>
      <c r="I18" s="7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/>
      <c r="B19" s="4"/>
      <c r="C19" s="4"/>
      <c r="D19" s="4"/>
      <c r="E19" s="4"/>
      <c r="F19" s="4"/>
      <c r="G19" s="6"/>
      <c r="H19" s="6"/>
      <c r="I19" s="7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/>
      <c r="B20" s="4"/>
      <c r="C20" s="4"/>
      <c r="D20" s="4"/>
      <c r="E20" s="4"/>
      <c r="F20" s="4"/>
      <c r="G20" s="6"/>
      <c r="H20" s="6"/>
      <c r="I20" s="7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/>
      <c r="B21" s="4"/>
      <c r="C21" s="4"/>
      <c r="D21" s="4"/>
      <c r="E21" s="4"/>
      <c r="F21" s="4"/>
      <c r="G21" s="6"/>
      <c r="H21" s="6"/>
      <c r="I21" s="7"/>
      <c r="J21" s="4"/>
      <c r="K21" s="3"/>
      <c r="L21" s="3"/>
      <c r="M21" s="8" t="s">
        <v>15</v>
      </c>
      <c r="N21" s="9"/>
      <c r="O21" s="9"/>
      <c r="P21" s="10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/>
      <c r="B22" s="4"/>
      <c r="C22" s="4"/>
      <c r="D22" s="4"/>
      <c r="E22" s="4"/>
      <c r="F22" s="4"/>
      <c r="G22" s="6"/>
      <c r="H22" s="6"/>
      <c r="I22" s="7"/>
      <c r="J22" s="4"/>
      <c r="K22" s="3"/>
      <c r="L22" s="3" t="s">
        <v>16</v>
      </c>
      <c r="M22" s="11"/>
      <c r="P22" s="12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/>
      <c r="B23" s="4"/>
      <c r="C23" s="4"/>
      <c r="D23" s="4"/>
      <c r="E23" s="4"/>
      <c r="F23" s="4"/>
      <c r="G23" s="6"/>
      <c r="H23" s="6"/>
      <c r="I23" s="7"/>
      <c r="J23" s="4"/>
      <c r="K23" s="3"/>
      <c r="L23" s="3"/>
      <c r="M23" s="11"/>
      <c r="P23" s="12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/>
      <c r="B24" s="4"/>
      <c r="C24" s="4"/>
      <c r="D24" s="4"/>
      <c r="E24" s="4"/>
      <c r="F24" s="4"/>
      <c r="G24" s="6"/>
      <c r="H24" s="6"/>
      <c r="I24" s="7"/>
      <c r="J24" s="4"/>
      <c r="K24" s="3"/>
      <c r="L24" s="3"/>
      <c r="M24" s="13"/>
      <c r="N24" s="14"/>
      <c r="O24" s="14"/>
      <c r="P24" s="15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/>
      <c r="B25" s="4"/>
      <c r="C25" s="4"/>
      <c r="D25" s="4"/>
      <c r="E25" s="4"/>
      <c r="F25" s="4"/>
      <c r="G25" s="6"/>
      <c r="H25" s="6"/>
      <c r="I25" s="7"/>
      <c r="J25" s="4"/>
      <c r="K25" s="3"/>
      <c r="L25" s="3"/>
      <c r="M25" s="16" t="s">
        <v>17</v>
      </c>
      <c r="N25" s="12"/>
      <c r="O25" s="17">
        <f>SUM(F:F)</f>
        <v>3055.28</v>
      </c>
      <c r="P25" s="12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/>
      <c r="B26" s="4"/>
      <c r="C26" s="4"/>
      <c r="D26" s="4"/>
      <c r="E26" s="4"/>
      <c r="F26" s="4"/>
      <c r="G26" s="6"/>
      <c r="H26" s="6"/>
      <c r="I26" s="7"/>
      <c r="J26" s="4"/>
      <c r="K26" s="3"/>
      <c r="L26" s="3"/>
      <c r="M26" s="13"/>
      <c r="N26" s="15"/>
      <c r="O26" s="14"/>
      <c r="P26" s="15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/>
      <c r="B27" s="4"/>
      <c r="C27" s="4"/>
      <c r="D27" s="4"/>
      <c r="E27" s="4"/>
      <c r="F27" s="4"/>
      <c r="G27" s="6"/>
      <c r="H27" s="6"/>
      <c r="I27" s="7"/>
      <c r="J27" s="4"/>
      <c r="K27" s="3"/>
      <c r="L27" s="3"/>
      <c r="M27" s="16" t="s">
        <v>18</v>
      </c>
      <c r="N27" s="12"/>
      <c r="O27" s="17">
        <f>sum(G:G)</f>
        <v>3082.292</v>
      </c>
      <c r="P27" s="12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/>
      <c r="B28" s="4"/>
      <c r="C28" s="4"/>
      <c r="D28" s="4"/>
      <c r="E28" s="4"/>
      <c r="F28" s="4"/>
      <c r="G28" s="6"/>
      <c r="H28" s="6"/>
      <c r="I28" s="7"/>
      <c r="J28" s="4"/>
      <c r="K28" s="3"/>
      <c r="L28" s="3"/>
      <c r="M28" s="13"/>
      <c r="N28" s="15"/>
      <c r="O28" s="14"/>
      <c r="P28" s="15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/>
      <c r="B29" s="4"/>
      <c r="C29" s="4"/>
      <c r="D29" s="4"/>
      <c r="E29" s="4"/>
      <c r="F29" s="4"/>
      <c r="G29" s="6"/>
      <c r="H29" s="6"/>
      <c r="I29" s="7"/>
      <c r="J29" s="4"/>
      <c r="K29" s="3"/>
      <c r="L29" s="3"/>
      <c r="M29" s="18" t="s">
        <v>19</v>
      </c>
      <c r="N29" s="10"/>
      <c r="O29" s="19">
        <f>O27-O25</f>
        <v>27.012</v>
      </c>
      <c r="P29" s="10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0"/>
      <c r="B30" s="20"/>
      <c r="C30" s="20"/>
      <c r="D30" s="20"/>
      <c r="E30" s="20"/>
      <c r="F30" s="20"/>
      <c r="G30" s="21"/>
      <c r="H30" s="21"/>
      <c r="I30" s="22"/>
      <c r="J30" s="20"/>
      <c r="K30" s="2"/>
      <c r="L30" s="3"/>
      <c r="M30" s="13"/>
      <c r="N30" s="15"/>
      <c r="O30" s="13"/>
      <c r="P30" s="15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23" t="s">
        <v>20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23" t="s">
        <v>21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M21:P24"/>
    <mergeCell ref="M25:N26"/>
    <mergeCell ref="O25:P26"/>
    <mergeCell ref="M27:N28"/>
    <mergeCell ref="O27:P28"/>
    <mergeCell ref="M29:N30"/>
    <mergeCell ref="O29:P30"/>
  </mergeCells>
  <conditionalFormatting sqref="H1:I1000">
    <cfRule type="cellIs" dxfId="0" priority="1" operator="greaterThan">
      <formula>0</formula>
    </cfRule>
  </conditionalFormatting>
  <conditionalFormatting sqref="H1:I1000">
    <cfRule type="cellIs" dxfId="1" priority="2" operator="lessThan">
      <formula>0</formula>
    </cfRule>
  </conditionalFormatting>
  <conditionalFormatting sqref="L19">
    <cfRule type="notContainsBlanks" dxfId="2" priority="3">
      <formula>LEN(TRIM(L19))&gt;0</formula>
    </cfRule>
  </conditionalFormatting>
  <conditionalFormatting sqref="O27:P28">
    <cfRule type="cellIs" dxfId="3" priority="4" operator="greaterThan">
      <formula>"026:P27"</formula>
    </cfRule>
  </conditionalFormatting>
  <drawing r:id="rId1"/>
</worksheet>
</file>