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qu\Desktop\Jordan\BA\figures\"/>
    </mc:Choice>
  </mc:AlternateContent>
  <xr:revisionPtr revIDLastSave="0" documentId="13_ncr:1_{234A7960-797D-477A-951E-43A28D4DD825}" xr6:coauthVersionLast="47" xr6:coauthVersionMax="47" xr10:uidLastSave="{00000000-0000-0000-0000-000000000000}"/>
  <bookViews>
    <workbookView xWindow="-120" yWindow="-120" windowWidth="29040" windowHeight="15720" tabRatio="212" xr2:uid="{00000000-000D-0000-FFFF-FFFF00000000}"/>
  </bookViews>
  <sheets>
    <sheet name="Questionnaire about Emotionbot" sheetId="1" r:id="rId1"/>
  </sheets>
  <definedNames>
    <definedName name="_xlchart.v1.0" hidden="1">'Questionnaire about Emotionbot'!$X$64</definedName>
    <definedName name="_xlchart.v1.1" hidden="1">'Questionnaire about Emotionbot'!$X$65:$X$74</definedName>
    <definedName name="_xlchart.v1.10" hidden="1">'Questionnaire about Emotionbot'!$AH$64</definedName>
    <definedName name="_xlchart.v1.11" hidden="1">'Questionnaire about Emotionbot'!$AH$65:$AH$74</definedName>
    <definedName name="_xlchart.v1.2" hidden="1">'Questionnaire about Emotionbot'!$Y$64</definedName>
    <definedName name="_xlchart.v1.3" hidden="1">'Questionnaire about Emotionbot'!$Y$65:$Y$74</definedName>
    <definedName name="_xlchart.v1.4" hidden="1">'Questionnaire about Emotionbot'!$AG$64</definedName>
    <definedName name="_xlchart.v1.5" hidden="1">'Questionnaire about Emotionbot'!$AG$65:$AG$74</definedName>
    <definedName name="_xlchart.v1.6" hidden="1">'Questionnaire about Emotionbot'!$AH$64</definedName>
    <definedName name="_xlchart.v1.7" hidden="1">'Questionnaire about Emotionbot'!$AH$65:$AH$74</definedName>
    <definedName name="_xlchart.v1.8" hidden="1">'Questionnaire about Emotionbot'!$AG$64</definedName>
    <definedName name="_xlchart.v1.9" hidden="1">'Questionnaire about Emotionbot'!$AG$65:$AG$74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0" i="1" l="1"/>
  <c r="AT23" i="1"/>
  <c r="AT49" i="1"/>
  <c r="AT47" i="1"/>
  <c r="AT45" i="1"/>
  <c r="AT43" i="1"/>
  <c r="AT41" i="1"/>
  <c r="AT39" i="1"/>
  <c r="AT37" i="1"/>
  <c r="AT35" i="1"/>
  <c r="AT33" i="1"/>
  <c r="AT31" i="1"/>
  <c r="AT22" i="1"/>
  <c r="AT20" i="1"/>
  <c r="AT18" i="1"/>
  <c r="AT16" i="1"/>
  <c r="AT14" i="1"/>
  <c r="AT12" i="1"/>
  <c r="AT10" i="1"/>
  <c r="AT8" i="1"/>
  <c r="AT6" i="1"/>
  <c r="AT4" i="1"/>
  <c r="N54" i="1"/>
  <c r="M49" i="1"/>
  <c r="L49" i="1"/>
  <c r="K49" i="1"/>
  <c r="M47" i="1"/>
  <c r="L47" i="1"/>
  <c r="K47" i="1"/>
  <c r="M45" i="1"/>
  <c r="L45" i="1"/>
  <c r="K45" i="1"/>
  <c r="N45" i="1" s="1"/>
  <c r="M43" i="1"/>
  <c r="L43" i="1"/>
  <c r="K43" i="1"/>
  <c r="M41" i="1"/>
  <c r="L41" i="1"/>
  <c r="K41" i="1"/>
  <c r="M39" i="1"/>
  <c r="L39" i="1"/>
  <c r="K39" i="1"/>
  <c r="N39" i="1" s="1"/>
  <c r="M37" i="1"/>
  <c r="L37" i="1"/>
  <c r="K37" i="1"/>
  <c r="N37" i="1" s="1"/>
  <c r="M35" i="1"/>
  <c r="L35" i="1"/>
  <c r="K35" i="1"/>
  <c r="M33" i="1"/>
  <c r="L33" i="1"/>
  <c r="K33" i="1"/>
  <c r="M31" i="1"/>
  <c r="L31" i="1"/>
  <c r="K31" i="1"/>
  <c r="N31" i="1" s="1"/>
  <c r="M22" i="1"/>
  <c r="L22" i="1"/>
  <c r="K22" i="1"/>
  <c r="N22" i="1" s="1"/>
  <c r="M20" i="1"/>
  <c r="L20" i="1"/>
  <c r="K20" i="1"/>
  <c r="N20" i="1" s="1"/>
  <c r="M18" i="1"/>
  <c r="L18" i="1"/>
  <c r="K18" i="1"/>
  <c r="N18" i="1" s="1"/>
  <c r="M16" i="1"/>
  <c r="L16" i="1"/>
  <c r="K16" i="1"/>
  <c r="N16" i="1" s="1"/>
  <c r="M14" i="1"/>
  <c r="L14" i="1"/>
  <c r="K14" i="1"/>
  <c r="N14" i="1" s="1"/>
  <c r="M12" i="1"/>
  <c r="L12" i="1"/>
  <c r="K12" i="1"/>
  <c r="N12" i="1" s="1"/>
  <c r="M10" i="1"/>
  <c r="L10" i="1"/>
  <c r="K10" i="1"/>
  <c r="N10" i="1" s="1"/>
  <c r="M8" i="1"/>
  <c r="L8" i="1"/>
  <c r="N8" i="1" s="1"/>
  <c r="K8" i="1"/>
  <c r="M6" i="1"/>
  <c r="N6" i="1" s="1"/>
  <c r="L6" i="1"/>
  <c r="K6" i="1"/>
  <c r="M4" i="1"/>
  <c r="L4" i="1"/>
  <c r="K4" i="1"/>
  <c r="N4" i="1" s="1"/>
  <c r="AH54" i="1"/>
  <c r="AG49" i="1"/>
  <c r="AF49" i="1"/>
  <c r="AE49" i="1"/>
  <c r="AD49" i="1"/>
  <c r="AC49" i="1"/>
  <c r="AB49" i="1"/>
  <c r="AA49" i="1"/>
  <c r="Z49" i="1"/>
  <c r="AH49" i="1" s="1"/>
  <c r="AR49" i="1" s="1"/>
  <c r="AG47" i="1"/>
  <c r="AF47" i="1"/>
  <c r="AE47" i="1"/>
  <c r="AD47" i="1"/>
  <c r="AC47" i="1"/>
  <c r="AB47" i="1"/>
  <c r="AA47" i="1"/>
  <c r="Z47" i="1"/>
  <c r="AH47" i="1" s="1"/>
  <c r="AR47" i="1" s="1"/>
  <c r="AG45" i="1"/>
  <c r="AF45" i="1"/>
  <c r="AE45" i="1"/>
  <c r="AD45" i="1"/>
  <c r="AC45" i="1"/>
  <c r="AB45" i="1"/>
  <c r="AA45" i="1"/>
  <c r="Z45" i="1"/>
  <c r="AH45" i="1" s="1"/>
  <c r="AR45" i="1" s="1"/>
  <c r="AG43" i="1"/>
  <c r="AF43" i="1"/>
  <c r="AE43" i="1"/>
  <c r="AD43" i="1"/>
  <c r="AC43" i="1"/>
  <c r="AB43" i="1"/>
  <c r="AA43" i="1"/>
  <c r="Z43" i="1"/>
  <c r="AH43" i="1" s="1"/>
  <c r="AG41" i="1"/>
  <c r="AR41" i="1" s="1"/>
  <c r="AF41" i="1"/>
  <c r="AE41" i="1"/>
  <c r="AD41" i="1"/>
  <c r="AC41" i="1"/>
  <c r="AB41" i="1"/>
  <c r="AA41" i="1"/>
  <c r="Z41" i="1"/>
  <c r="AH41" i="1" s="1"/>
  <c r="AG39" i="1"/>
  <c r="AF39" i="1"/>
  <c r="AE39" i="1"/>
  <c r="AD39" i="1"/>
  <c r="AC39" i="1"/>
  <c r="AB39" i="1"/>
  <c r="AA39" i="1"/>
  <c r="Z39" i="1"/>
  <c r="AH39" i="1" s="1"/>
  <c r="AG37" i="1"/>
  <c r="AR37" i="1" s="1"/>
  <c r="AF37" i="1"/>
  <c r="AE37" i="1"/>
  <c r="AD37" i="1"/>
  <c r="AC37" i="1"/>
  <c r="AB37" i="1"/>
  <c r="AA37" i="1"/>
  <c r="Z37" i="1"/>
  <c r="AH37" i="1" s="1"/>
  <c r="AG35" i="1"/>
  <c r="AF35" i="1"/>
  <c r="AE35" i="1"/>
  <c r="AD35" i="1"/>
  <c r="AC35" i="1"/>
  <c r="AB35" i="1"/>
  <c r="AA35" i="1"/>
  <c r="Z35" i="1"/>
  <c r="AH35" i="1" s="1"/>
  <c r="AG33" i="1"/>
  <c r="AR33" i="1" s="1"/>
  <c r="AF33" i="1"/>
  <c r="AE33" i="1"/>
  <c r="AD33" i="1"/>
  <c r="AC33" i="1"/>
  <c r="AB33" i="1"/>
  <c r="AA33" i="1"/>
  <c r="Z33" i="1"/>
  <c r="AH33" i="1" s="1"/>
  <c r="AG31" i="1"/>
  <c r="AF31" i="1"/>
  <c r="AE31" i="1"/>
  <c r="AD31" i="1"/>
  <c r="AC31" i="1"/>
  <c r="AB31" i="1"/>
  <c r="AA31" i="1"/>
  <c r="Z31" i="1"/>
  <c r="AH31" i="1" s="1"/>
  <c r="AG22" i="1"/>
  <c r="AR22" i="1" s="1"/>
  <c r="AF22" i="1"/>
  <c r="AE22" i="1"/>
  <c r="AD22" i="1"/>
  <c r="AC22" i="1"/>
  <c r="AB22" i="1"/>
  <c r="AA22" i="1"/>
  <c r="Z22" i="1"/>
  <c r="AH22" i="1" s="1"/>
  <c r="AG20" i="1"/>
  <c r="AF20" i="1"/>
  <c r="AE20" i="1"/>
  <c r="AD20" i="1"/>
  <c r="AC20" i="1"/>
  <c r="AB20" i="1"/>
  <c r="AA20" i="1"/>
  <c r="Z20" i="1"/>
  <c r="AH20" i="1" s="1"/>
  <c r="AG18" i="1"/>
  <c r="AR18" i="1" s="1"/>
  <c r="AF18" i="1"/>
  <c r="AE18" i="1"/>
  <c r="AD18" i="1"/>
  <c r="AC18" i="1"/>
  <c r="AB18" i="1"/>
  <c r="AA18" i="1"/>
  <c r="Z18" i="1"/>
  <c r="AH18" i="1" s="1"/>
  <c r="AG16" i="1"/>
  <c r="AF16" i="1"/>
  <c r="AH16" i="1" s="1"/>
  <c r="AR16" i="1" s="1"/>
  <c r="AE16" i="1"/>
  <c r="AD16" i="1"/>
  <c r="AC16" i="1"/>
  <c r="AB16" i="1"/>
  <c r="AA16" i="1"/>
  <c r="Z16" i="1"/>
  <c r="AG14" i="1"/>
  <c r="AF14" i="1"/>
  <c r="AE14" i="1"/>
  <c r="AD14" i="1"/>
  <c r="AC14" i="1"/>
  <c r="AB14" i="1"/>
  <c r="AA14" i="1"/>
  <c r="Z14" i="1"/>
  <c r="AH14" i="1" s="1"/>
  <c r="AR14" i="1" s="1"/>
  <c r="AG12" i="1"/>
  <c r="AF12" i="1"/>
  <c r="AE12" i="1"/>
  <c r="AD12" i="1"/>
  <c r="AC12" i="1"/>
  <c r="AB12" i="1"/>
  <c r="AA12" i="1"/>
  <c r="Z12" i="1"/>
  <c r="AH12" i="1" s="1"/>
  <c r="AG10" i="1"/>
  <c r="AR10" i="1" s="1"/>
  <c r="AF10" i="1"/>
  <c r="AE10" i="1"/>
  <c r="AD10" i="1"/>
  <c r="AC10" i="1"/>
  <c r="AB10" i="1"/>
  <c r="AA10" i="1"/>
  <c r="Z10" i="1"/>
  <c r="AH10" i="1" s="1"/>
  <c r="AG8" i="1"/>
  <c r="AF8" i="1"/>
  <c r="AE8" i="1"/>
  <c r="AD8" i="1"/>
  <c r="AC8" i="1"/>
  <c r="AB8" i="1"/>
  <c r="AA8" i="1"/>
  <c r="Z8" i="1"/>
  <c r="AH8" i="1" s="1"/>
  <c r="AR8" i="1" s="1"/>
  <c r="AG6" i="1"/>
  <c r="AR6" i="1" s="1"/>
  <c r="AF6" i="1"/>
  <c r="AE6" i="1"/>
  <c r="AD6" i="1"/>
  <c r="AC6" i="1"/>
  <c r="AB6" i="1"/>
  <c r="AA6" i="1"/>
  <c r="Z6" i="1"/>
  <c r="AH6" i="1" s="1"/>
  <c r="AG4" i="1"/>
  <c r="AF4" i="1"/>
  <c r="AE4" i="1"/>
  <c r="AD4" i="1"/>
  <c r="AC4" i="1"/>
  <c r="AB4" i="1"/>
  <c r="AA4" i="1"/>
  <c r="Z4" i="1"/>
  <c r="AH4" i="1" s="1"/>
  <c r="Y54" i="1"/>
  <c r="BA54" i="1"/>
  <c r="AZ49" i="1"/>
  <c r="AY49" i="1"/>
  <c r="AZ47" i="1"/>
  <c r="AY47" i="1"/>
  <c r="BA47" i="1" s="1"/>
  <c r="AZ45" i="1"/>
  <c r="AY45" i="1"/>
  <c r="AZ43" i="1"/>
  <c r="AY43" i="1"/>
  <c r="BA43" i="1" s="1"/>
  <c r="AZ41" i="1"/>
  <c r="AY41" i="1"/>
  <c r="AZ39" i="1"/>
  <c r="AY39" i="1"/>
  <c r="AZ37" i="1"/>
  <c r="AY37" i="1"/>
  <c r="AZ35" i="1"/>
  <c r="AY35" i="1"/>
  <c r="AZ33" i="1"/>
  <c r="AY33" i="1"/>
  <c r="AZ31" i="1"/>
  <c r="AY31" i="1"/>
  <c r="BA31" i="1" s="1"/>
  <c r="AZ22" i="1"/>
  <c r="AY22" i="1"/>
  <c r="AZ20" i="1"/>
  <c r="AY20" i="1"/>
  <c r="AZ18" i="1"/>
  <c r="AY18" i="1"/>
  <c r="AZ16" i="1"/>
  <c r="AY16" i="1"/>
  <c r="AZ14" i="1"/>
  <c r="AY14" i="1"/>
  <c r="BA14" i="1" s="1"/>
  <c r="AZ12" i="1"/>
  <c r="AY12" i="1"/>
  <c r="AZ10" i="1"/>
  <c r="AY10" i="1"/>
  <c r="BA10" i="1" s="1"/>
  <c r="AZ8" i="1"/>
  <c r="AY8" i="1"/>
  <c r="AZ6" i="1"/>
  <c r="AY6" i="1"/>
  <c r="AZ4" i="1"/>
  <c r="AY4" i="1"/>
  <c r="AV24" i="1"/>
  <c r="AV53" i="1"/>
  <c r="AV51" i="1"/>
  <c r="AR54" i="1"/>
  <c r="AV50" i="1"/>
  <c r="AV49" i="1"/>
  <c r="AV23" i="1"/>
  <c r="AV22" i="1"/>
  <c r="AQ49" i="1"/>
  <c r="AP49" i="1"/>
  <c r="AO49" i="1"/>
  <c r="AN49" i="1"/>
  <c r="AM49" i="1"/>
  <c r="AL49" i="1"/>
  <c r="AK49" i="1"/>
  <c r="AJ49" i="1"/>
  <c r="AI49" i="1"/>
  <c r="AQ47" i="1"/>
  <c r="AP47" i="1"/>
  <c r="AO47" i="1"/>
  <c r="AN47" i="1"/>
  <c r="AM47" i="1"/>
  <c r="AL47" i="1"/>
  <c r="AK47" i="1"/>
  <c r="AJ47" i="1"/>
  <c r="AI47" i="1"/>
  <c r="AQ45" i="1"/>
  <c r="AP45" i="1"/>
  <c r="AO45" i="1"/>
  <c r="AN45" i="1"/>
  <c r="AM45" i="1"/>
  <c r="AL45" i="1"/>
  <c r="AK45" i="1"/>
  <c r="AJ45" i="1"/>
  <c r="AI45" i="1"/>
  <c r="AQ43" i="1"/>
  <c r="AP43" i="1"/>
  <c r="AO43" i="1"/>
  <c r="AN43" i="1"/>
  <c r="AM43" i="1"/>
  <c r="AL43" i="1"/>
  <c r="AK43" i="1"/>
  <c r="AJ43" i="1"/>
  <c r="AI43" i="1"/>
  <c r="AQ41" i="1"/>
  <c r="AP41" i="1"/>
  <c r="AO41" i="1"/>
  <c r="AN41" i="1"/>
  <c r="AM41" i="1"/>
  <c r="AL41" i="1"/>
  <c r="AK41" i="1"/>
  <c r="AJ41" i="1"/>
  <c r="AI41" i="1"/>
  <c r="AQ39" i="1"/>
  <c r="AP39" i="1"/>
  <c r="AO39" i="1"/>
  <c r="AN39" i="1"/>
  <c r="AM39" i="1"/>
  <c r="AL39" i="1"/>
  <c r="AK39" i="1"/>
  <c r="AJ39" i="1"/>
  <c r="AI39" i="1"/>
  <c r="AQ37" i="1"/>
  <c r="AP37" i="1"/>
  <c r="AO37" i="1"/>
  <c r="AN37" i="1"/>
  <c r="AM37" i="1"/>
  <c r="AL37" i="1"/>
  <c r="AK37" i="1"/>
  <c r="AJ37" i="1"/>
  <c r="AI37" i="1"/>
  <c r="AQ35" i="1"/>
  <c r="AP35" i="1"/>
  <c r="AO35" i="1"/>
  <c r="AN35" i="1"/>
  <c r="AM35" i="1"/>
  <c r="AL35" i="1"/>
  <c r="AK35" i="1"/>
  <c r="AJ35" i="1"/>
  <c r="AI35" i="1"/>
  <c r="AQ33" i="1"/>
  <c r="AP33" i="1"/>
  <c r="AO33" i="1"/>
  <c r="AN33" i="1"/>
  <c r="AM33" i="1"/>
  <c r="AL33" i="1"/>
  <c r="AK33" i="1"/>
  <c r="AJ33" i="1"/>
  <c r="AI33" i="1"/>
  <c r="AQ31" i="1"/>
  <c r="AP31" i="1"/>
  <c r="AO31" i="1"/>
  <c r="AN31" i="1"/>
  <c r="AM31" i="1"/>
  <c r="AL31" i="1"/>
  <c r="AK31" i="1"/>
  <c r="AJ31" i="1"/>
  <c r="AI31" i="1"/>
  <c r="X49" i="1"/>
  <c r="W49" i="1"/>
  <c r="V49" i="1"/>
  <c r="U49" i="1"/>
  <c r="T49" i="1"/>
  <c r="S49" i="1"/>
  <c r="R49" i="1"/>
  <c r="Q49" i="1"/>
  <c r="P49" i="1"/>
  <c r="O49" i="1"/>
  <c r="X47" i="1"/>
  <c r="W47" i="1"/>
  <c r="V47" i="1"/>
  <c r="U47" i="1"/>
  <c r="T47" i="1"/>
  <c r="S47" i="1"/>
  <c r="R47" i="1"/>
  <c r="Q47" i="1"/>
  <c r="P47" i="1"/>
  <c r="O47" i="1"/>
  <c r="X45" i="1"/>
  <c r="W45" i="1"/>
  <c r="V45" i="1"/>
  <c r="U45" i="1"/>
  <c r="T45" i="1"/>
  <c r="S45" i="1"/>
  <c r="R45" i="1"/>
  <c r="Q45" i="1"/>
  <c r="P45" i="1"/>
  <c r="O45" i="1"/>
  <c r="X43" i="1"/>
  <c r="W43" i="1"/>
  <c r="V43" i="1"/>
  <c r="U43" i="1"/>
  <c r="T43" i="1"/>
  <c r="S43" i="1"/>
  <c r="R43" i="1"/>
  <c r="Q43" i="1"/>
  <c r="P43" i="1"/>
  <c r="O43" i="1"/>
  <c r="X41" i="1"/>
  <c r="W41" i="1"/>
  <c r="V41" i="1"/>
  <c r="U41" i="1"/>
  <c r="T41" i="1"/>
  <c r="S41" i="1"/>
  <c r="R41" i="1"/>
  <c r="Q41" i="1"/>
  <c r="P41" i="1"/>
  <c r="O41" i="1"/>
  <c r="X39" i="1"/>
  <c r="W39" i="1"/>
  <c r="V39" i="1"/>
  <c r="U39" i="1"/>
  <c r="T39" i="1"/>
  <c r="S39" i="1"/>
  <c r="R39" i="1"/>
  <c r="Q39" i="1"/>
  <c r="P39" i="1"/>
  <c r="O39" i="1"/>
  <c r="X37" i="1"/>
  <c r="W37" i="1"/>
  <c r="V37" i="1"/>
  <c r="U37" i="1"/>
  <c r="T37" i="1"/>
  <c r="S37" i="1"/>
  <c r="R37" i="1"/>
  <c r="Q37" i="1"/>
  <c r="P37" i="1"/>
  <c r="O37" i="1"/>
  <c r="X35" i="1"/>
  <c r="W35" i="1"/>
  <c r="V35" i="1"/>
  <c r="U35" i="1"/>
  <c r="T35" i="1"/>
  <c r="S35" i="1"/>
  <c r="R35" i="1"/>
  <c r="Q35" i="1"/>
  <c r="P35" i="1"/>
  <c r="O35" i="1"/>
  <c r="X33" i="1"/>
  <c r="W33" i="1"/>
  <c r="V33" i="1"/>
  <c r="U33" i="1"/>
  <c r="T33" i="1"/>
  <c r="S33" i="1"/>
  <c r="R33" i="1"/>
  <c r="Q33" i="1"/>
  <c r="P33" i="1"/>
  <c r="O33" i="1"/>
  <c r="X31" i="1"/>
  <c r="W31" i="1"/>
  <c r="V31" i="1"/>
  <c r="U31" i="1"/>
  <c r="T31" i="1"/>
  <c r="S31" i="1"/>
  <c r="R31" i="1"/>
  <c r="Q31" i="1"/>
  <c r="P31" i="1"/>
  <c r="O31" i="1"/>
  <c r="AQ22" i="1"/>
  <c r="AP22" i="1"/>
  <c r="AO22" i="1"/>
  <c r="AN22" i="1"/>
  <c r="AM22" i="1"/>
  <c r="AL22" i="1"/>
  <c r="AK22" i="1"/>
  <c r="AJ22" i="1"/>
  <c r="AI22" i="1"/>
  <c r="AQ20" i="1"/>
  <c r="AP20" i="1"/>
  <c r="AO20" i="1"/>
  <c r="AN20" i="1"/>
  <c r="AM20" i="1"/>
  <c r="AL20" i="1"/>
  <c r="AK20" i="1"/>
  <c r="AJ20" i="1"/>
  <c r="AI20" i="1"/>
  <c r="AQ18" i="1"/>
  <c r="AP18" i="1"/>
  <c r="AO18" i="1"/>
  <c r="AN18" i="1"/>
  <c r="AM18" i="1"/>
  <c r="AL18" i="1"/>
  <c r="AK18" i="1"/>
  <c r="AJ18" i="1"/>
  <c r="AI18" i="1"/>
  <c r="AQ16" i="1"/>
  <c r="AP16" i="1"/>
  <c r="AO16" i="1"/>
  <c r="AN16" i="1"/>
  <c r="AM16" i="1"/>
  <c r="AL16" i="1"/>
  <c r="AK16" i="1"/>
  <c r="AJ16" i="1"/>
  <c r="AI16" i="1"/>
  <c r="AQ14" i="1"/>
  <c r="AP14" i="1"/>
  <c r="AO14" i="1"/>
  <c r="AN14" i="1"/>
  <c r="AM14" i="1"/>
  <c r="AL14" i="1"/>
  <c r="AK14" i="1"/>
  <c r="AJ14" i="1"/>
  <c r="AI14" i="1"/>
  <c r="AQ12" i="1"/>
  <c r="AP12" i="1"/>
  <c r="AO12" i="1"/>
  <c r="AN12" i="1"/>
  <c r="AM12" i="1"/>
  <c r="AL12" i="1"/>
  <c r="AK12" i="1"/>
  <c r="AJ12" i="1"/>
  <c r="AI12" i="1"/>
  <c r="AQ10" i="1"/>
  <c r="AP10" i="1"/>
  <c r="AO10" i="1"/>
  <c r="AN10" i="1"/>
  <c r="AM10" i="1"/>
  <c r="AL10" i="1"/>
  <c r="AK10" i="1"/>
  <c r="AJ10" i="1"/>
  <c r="AI10" i="1"/>
  <c r="AQ8" i="1"/>
  <c r="AP8" i="1"/>
  <c r="AO8" i="1"/>
  <c r="AN8" i="1"/>
  <c r="AM8" i="1"/>
  <c r="AL8" i="1"/>
  <c r="AK8" i="1"/>
  <c r="AJ8" i="1"/>
  <c r="AI8" i="1"/>
  <c r="AQ6" i="1"/>
  <c r="AP6" i="1"/>
  <c r="AO6" i="1"/>
  <c r="AN6" i="1"/>
  <c r="AM6" i="1"/>
  <c r="AL6" i="1"/>
  <c r="AK6" i="1"/>
  <c r="AJ6" i="1"/>
  <c r="AI6" i="1"/>
  <c r="AN4" i="1"/>
  <c r="AP4" i="1"/>
  <c r="AK4" i="1"/>
  <c r="AQ4" i="1"/>
  <c r="AO4" i="1"/>
  <c r="AM4" i="1"/>
  <c r="AL4" i="1"/>
  <c r="AJ4" i="1"/>
  <c r="AI4" i="1"/>
  <c r="X22" i="1"/>
  <c r="W22" i="1"/>
  <c r="V22" i="1"/>
  <c r="U22" i="1"/>
  <c r="T22" i="1"/>
  <c r="S22" i="1"/>
  <c r="R22" i="1"/>
  <c r="Q22" i="1"/>
  <c r="P22" i="1"/>
  <c r="O22" i="1"/>
  <c r="X20" i="1"/>
  <c r="W20" i="1"/>
  <c r="V20" i="1"/>
  <c r="U20" i="1"/>
  <c r="T20" i="1"/>
  <c r="S20" i="1"/>
  <c r="R20" i="1"/>
  <c r="Q20" i="1"/>
  <c r="P20" i="1"/>
  <c r="O20" i="1"/>
  <c r="X18" i="1"/>
  <c r="W18" i="1"/>
  <c r="V18" i="1"/>
  <c r="U18" i="1"/>
  <c r="T18" i="1"/>
  <c r="S18" i="1"/>
  <c r="R18" i="1"/>
  <c r="Q18" i="1"/>
  <c r="P18" i="1"/>
  <c r="O18" i="1"/>
  <c r="X16" i="1"/>
  <c r="W16" i="1"/>
  <c r="V16" i="1"/>
  <c r="U16" i="1"/>
  <c r="T16" i="1"/>
  <c r="S16" i="1"/>
  <c r="R16" i="1"/>
  <c r="Q16" i="1"/>
  <c r="P16" i="1"/>
  <c r="O16" i="1"/>
  <c r="X14" i="1"/>
  <c r="W14" i="1"/>
  <c r="V14" i="1"/>
  <c r="U14" i="1"/>
  <c r="T14" i="1"/>
  <c r="S14" i="1"/>
  <c r="R14" i="1"/>
  <c r="Q14" i="1"/>
  <c r="P14" i="1"/>
  <c r="O14" i="1"/>
  <c r="X12" i="1"/>
  <c r="W12" i="1"/>
  <c r="V12" i="1"/>
  <c r="U12" i="1"/>
  <c r="T12" i="1"/>
  <c r="S12" i="1"/>
  <c r="R12" i="1"/>
  <c r="Q12" i="1"/>
  <c r="P12" i="1"/>
  <c r="O12" i="1"/>
  <c r="X10" i="1"/>
  <c r="W10" i="1"/>
  <c r="V10" i="1"/>
  <c r="U10" i="1"/>
  <c r="T10" i="1"/>
  <c r="S10" i="1"/>
  <c r="R10" i="1"/>
  <c r="Q10" i="1"/>
  <c r="P10" i="1"/>
  <c r="O10" i="1"/>
  <c r="X8" i="1"/>
  <c r="W8" i="1"/>
  <c r="V8" i="1"/>
  <c r="U8" i="1"/>
  <c r="T8" i="1"/>
  <c r="S8" i="1"/>
  <c r="R8" i="1"/>
  <c r="Q8" i="1"/>
  <c r="P8" i="1"/>
  <c r="O8" i="1"/>
  <c r="X6" i="1"/>
  <c r="W6" i="1"/>
  <c r="V6" i="1"/>
  <c r="U6" i="1"/>
  <c r="T6" i="1"/>
  <c r="S6" i="1"/>
  <c r="R6" i="1"/>
  <c r="Q6" i="1"/>
  <c r="P6" i="1"/>
  <c r="O6" i="1"/>
  <c r="X4" i="1"/>
  <c r="V4" i="1"/>
  <c r="T4" i="1"/>
  <c r="R4" i="1"/>
  <c r="P4" i="1"/>
  <c r="W4" i="1"/>
  <c r="U4" i="1"/>
  <c r="S4" i="1"/>
  <c r="Q4" i="1"/>
  <c r="O4" i="1"/>
  <c r="AR4" i="1" l="1"/>
  <c r="AR12" i="1"/>
  <c r="AR20" i="1"/>
  <c r="AR31" i="1"/>
  <c r="AR35" i="1"/>
  <c r="AR39" i="1"/>
  <c r="AR43" i="1"/>
  <c r="N25" i="1"/>
  <c r="N24" i="1"/>
  <c r="N23" i="1"/>
  <c r="N35" i="1"/>
  <c r="BA6" i="1"/>
  <c r="BA45" i="1"/>
  <c r="N47" i="1"/>
  <c r="BA33" i="1"/>
  <c r="N49" i="1"/>
  <c r="N41" i="1"/>
  <c r="BA16" i="1"/>
  <c r="N43" i="1"/>
  <c r="Y35" i="1"/>
  <c r="BA18" i="1"/>
  <c r="N33" i="1"/>
  <c r="N52" i="1" s="1"/>
  <c r="N53" i="1" s="1"/>
  <c r="N55" i="1" s="1"/>
  <c r="N56" i="1" s="1"/>
  <c r="AH25" i="1"/>
  <c r="AH24" i="1"/>
  <c r="AH23" i="1"/>
  <c r="BA39" i="1"/>
  <c r="BA4" i="1"/>
  <c r="BA20" i="1"/>
  <c r="BA12" i="1"/>
  <c r="Y39" i="1"/>
  <c r="BA22" i="1"/>
  <c r="Y45" i="1"/>
  <c r="BA8" i="1"/>
  <c r="Y33" i="1"/>
  <c r="Y49" i="1"/>
  <c r="Y43" i="1"/>
  <c r="Y37" i="1"/>
  <c r="BA49" i="1"/>
  <c r="BA41" i="1"/>
  <c r="Y31" i="1"/>
  <c r="Y47" i="1"/>
  <c r="BA35" i="1"/>
  <c r="BA24" i="1"/>
  <c r="Y41" i="1"/>
  <c r="BA37" i="1"/>
  <c r="AV52" i="1"/>
  <c r="AV54" i="1" s="1"/>
  <c r="AV55" i="1" s="1"/>
  <c r="Y12" i="1"/>
  <c r="Y6" i="1"/>
  <c r="Y22" i="1"/>
  <c r="Y16" i="1"/>
  <c r="Y18" i="1"/>
  <c r="Y10" i="1"/>
  <c r="Y8" i="1"/>
  <c r="Y14" i="1"/>
  <c r="Y4" i="1"/>
  <c r="Y20" i="1"/>
  <c r="N51" i="1" l="1"/>
  <c r="N50" i="1"/>
  <c r="BA23" i="1"/>
  <c r="AH52" i="1"/>
  <c r="AH53" i="1" s="1"/>
  <c r="AH55" i="1" s="1"/>
  <c r="AH56" i="1" s="1"/>
  <c r="AH51" i="1"/>
  <c r="AH50" i="1"/>
  <c r="AR50" i="1"/>
  <c r="BA25" i="1"/>
  <c r="BA52" i="1"/>
  <c r="BA51" i="1"/>
  <c r="AR24" i="1"/>
  <c r="AR25" i="1"/>
  <c r="Y52" i="1"/>
  <c r="Y51" i="1"/>
  <c r="Y50" i="1"/>
  <c r="BA50" i="1"/>
  <c r="AR52" i="1"/>
  <c r="Y25" i="1"/>
  <c r="Y24" i="1"/>
  <c r="Y23" i="1"/>
  <c r="AR23" i="1"/>
  <c r="BA53" i="1" l="1"/>
  <c r="BA55" i="1" s="1"/>
  <c r="BA56" i="1" s="1"/>
  <c r="AR51" i="1"/>
  <c r="Y53" i="1"/>
  <c r="Y55" i="1" s="1"/>
  <c r="Y56" i="1" s="1"/>
  <c r="AR53" i="1"/>
  <c r="AR55" i="1" s="1"/>
  <c r="AR56" i="1" s="1"/>
</calcChain>
</file>

<file path=xl/sharedStrings.xml><?xml version="1.0" encoding="utf-8"?>
<sst xmlns="http://schemas.openxmlformats.org/spreadsheetml/2006/main" count="1012" uniqueCount="108">
  <si>
    <t>id. Response ID</t>
  </si>
  <si>
    <t>submitdate. Date submitted</t>
  </si>
  <si>
    <t>lastpage. Last page</t>
  </si>
  <si>
    <t>startlanguage. Start language</t>
  </si>
  <si>
    <t>seed. Seed</t>
  </si>
  <si>
    <t>q00. Do you have experience with voice assistants? ( Alexa, Siri, Google Assistant, ... )</t>
  </si>
  <si>
    <t>q01. Could you complete the session? (Until the bot tells you to continue to the questionnaire)</t>
  </si>
  <si>
    <t>q02. In case you could not complete the session, please tell us the reason here.</t>
  </si>
  <si>
    <t>q03. Did you do the whole session with the audio enabled?</t>
  </si>
  <si>
    <t>q04. In case you did not do the whole session with audio enabled, please tell us the reason here.</t>
  </si>
  <si>
    <t>q10. Did the responses show understanding of the feelings of the person talking about their experience?</t>
  </si>
  <si>
    <t>q11. Did the responses seem appropriate to the conversation and were they on-topic?</t>
  </si>
  <si>
    <t>q12. Could you understand the responses? Did the language seem accurate?</t>
  </si>
  <si>
    <t>q20. I think that I would like to use this system frequently.</t>
  </si>
  <si>
    <t>q21. I found the system unnecessarily complex.</t>
  </si>
  <si>
    <t>q22. I thought the system was easy to use.</t>
  </si>
  <si>
    <t>q23. I think that I would need the support of a technical person to be able to use this system.</t>
  </si>
  <si>
    <t>q24. I found the various functions in this system were well integrated.</t>
  </si>
  <si>
    <t>q25. I thought there was too much inconsistency in this system.</t>
  </si>
  <si>
    <t>q26. I would imagine that most people would learn to use this system very quickly.</t>
  </si>
  <si>
    <t>q27. I found the system very cumbersome to use.</t>
  </si>
  <si>
    <t>q28. I felt very confident using the system.</t>
  </si>
  <si>
    <t>q29. I needed to learn a lot of things before I could get going with this system.</t>
  </si>
  <si>
    <t>q30. The training I attended was of high quality. ( "Training" means the exemplary therapy session you just participated in)</t>
  </si>
  <si>
    <t>q31. I received the kind of training I wanted.</t>
  </si>
  <si>
    <t>q32. The training has met my needs.</t>
  </si>
  <si>
    <t>q33. I would recommend this training to a friend, if he or she were in need of similar help.</t>
  </si>
  <si>
    <t>q34. I am satisfied with the amount of help I received through the training.</t>
  </si>
  <si>
    <t>q35. The training helped me deal with my problems more effectively.</t>
  </si>
  <si>
    <t>q36. In an overall, general sense, I am satisfied with the training.</t>
  </si>
  <si>
    <t>q70. I like to occupy myself in greater detail with technical systems.</t>
  </si>
  <si>
    <t>q71. I like testing the functions of new technical systems.</t>
  </si>
  <si>
    <t>q72. I predominantly deal with technical systems because I have to.</t>
  </si>
  <si>
    <t>q73. When I have a new technical system in front of me, I try it out intensively.</t>
  </si>
  <si>
    <t>q74. I enjoy spending time becoming acquainted with a new technical system.</t>
  </si>
  <si>
    <t>q75. It is enough for me that a technical system works; I don’t care how or why.</t>
  </si>
  <si>
    <t>q76. I try to understand how a technical system exactly works.</t>
  </si>
  <si>
    <t>q77. It is enough for me to know the basic functions of a technical system.</t>
  </si>
  <si>
    <t>q78. I try to make full use of the capabilities of a technical system.</t>
  </si>
  <si>
    <t>q40. How likely is it that you would recommend a system like this to a friend or colleague?</t>
  </si>
  <si>
    <t>q50. Your gender:</t>
  </si>
  <si>
    <t>q51. Your Age:</t>
  </si>
  <si>
    <t>q52. Your Occupation:</t>
  </si>
  <si>
    <t>q53. Your Nationality:</t>
  </si>
  <si>
    <t>q60. Little interest or pleasure in doing things.</t>
  </si>
  <si>
    <t>q61. Feeling down, depressed or hopeless.</t>
  </si>
  <si>
    <t>1980-01-01 00:00:00</t>
  </si>
  <si>
    <t>en</t>
  </si>
  <si>
    <t>No</t>
  </si>
  <si>
    <t>Yes</t>
  </si>
  <si>
    <t>Disagree</t>
  </si>
  <si>
    <t>Agree</t>
  </si>
  <si>
    <t>Strongly Disagree</t>
  </si>
  <si>
    <t>Strongly Agree</t>
  </si>
  <si>
    <t>Neither Agree nor Disagree</t>
  </si>
  <si>
    <t>Female</t>
  </si>
  <si>
    <t>Student</t>
  </si>
  <si>
    <t>Finland</t>
  </si>
  <si>
    <t>Not at all</t>
  </si>
  <si>
    <t>More than half the days</t>
  </si>
  <si>
    <t>i used the text based bot, because i'm not comfortable recording my voice for starngers on the internet</t>
  </si>
  <si>
    <t>Male</t>
  </si>
  <si>
    <t>Unable to work</t>
  </si>
  <si>
    <t>Germany</t>
  </si>
  <si>
    <t>Nearly every day</t>
  </si>
  <si>
    <t>It didn't work</t>
  </si>
  <si>
    <t>Employed part time (up to 39 hours per week)</t>
  </si>
  <si>
    <t>Spain</t>
  </si>
  <si>
    <t>Several days</t>
  </si>
  <si>
    <t>Some point the bot stopped by i kept recording myself</t>
  </si>
  <si>
    <t>Employed full time (40 or more hours per week)</t>
  </si>
  <si>
    <t>Italy</t>
  </si>
  <si>
    <t>Diverse</t>
  </si>
  <si>
    <t>Unemployed</t>
  </si>
  <si>
    <t>Self-employed</t>
  </si>
  <si>
    <t>ATI</t>
  </si>
  <si>
    <t>SUS</t>
  </si>
  <si>
    <t>The “hello”-input at the beginning worked. But after that, there were no possibility to use the audio, I didn’t find the record and stop button anymore. I used Chrome on an iPhone.</t>
  </si>
  <si>
    <t>I just realised the sound output was incorrectly configured; I hadn't paid attention to the fact that there was supposed to be sound.</t>
  </si>
  <si>
    <t>France</t>
  </si>
  <si>
    <t>Others</t>
  </si>
  <si>
    <t>Russian Federation</t>
  </si>
  <si>
    <t>I could complete but just via text. The record didn't work.</t>
  </si>
  <si>
    <t>I did it with opera browser and it should have worked actually. I don't know why it didn't.</t>
  </si>
  <si>
    <t>N/A</t>
  </si>
  <si>
    <t>United Kingdom</t>
  </si>
  <si>
    <t>DL GROUP</t>
  </si>
  <si>
    <t>RULE GROUP</t>
  </si>
  <si>
    <t>Standart Deviation</t>
  </si>
  <si>
    <t>p-VALUE</t>
  </si>
  <si>
    <t>AGE</t>
  </si>
  <si>
    <t>Varianz</t>
  </si>
  <si>
    <t>Critical Value</t>
  </si>
  <si>
    <t>Test statistik</t>
  </si>
  <si>
    <t>Leneve</t>
  </si>
  <si>
    <t>Lookup PHQ-2</t>
  </si>
  <si>
    <t>PHQ-2</t>
  </si>
  <si>
    <t>q37. I would come back to such a training if I were to seek help again.</t>
  </si>
  <si>
    <t>CSQ-I</t>
  </si>
  <si>
    <t>Median</t>
  </si>
  <si>
    <t>Likert 1 - 5</t>
  </si>
  <si>
    <t>Likert 1 - 5 reverted</t>
  </si>
  <si>
    <t>Likert 0 - 4</t>
  </si>
  <si>
    <t>Likert 0 - 4 reverted</t>
  </si>
  <si>
    <t>EMPATHY</t>
  </si>
  <si>
    <t>NPS</t>
  </si>
  <si>
    <t>DL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</si>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</sst>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45E764FC-2543-4EEA-A892-34797C6102CC}">
          <cx:tx>
            <cx:txData>
              <cx:f>_xlchart.v1.0</cx:f>
              <cx:v>DL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83EA4C-1BF8-4DB4-9C12-34A2302B776E}">
          <cx:tx>
            <cx:txData>
              <cx:f>_xlchart.v1.2</cx:f>
              <cx:v>RULE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de-DE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E6274DBF-6524-4149-8F9B-15D921DADD3F}">
          <cx:tx>
            <cx:txData>
              <cx:f>_xlchart.v1.8</cx:f>
              <cx:v>DL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3E7F9A-7904-49EF-9E9A-ED9A705815D7}">
          <cx:tx>
            <cx:txData>
              <cx:f>_xlchart.v1.10</cx:f>
              <cx:v>RULE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de-DE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276225</xdr:colOff>
      <xdr:row>57</xdr:row>
      <xdr:rowOff>80962</xdr:rowOff>
    </xdr:from>
    <xdr:to>
      <xdr:col>30</xdr:col>
      <xdr:colOff>66225</xdr:colOff>
      <xdr:row>79</xdr:row>
      <xdr:rowOff>118612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F4E81DD-831A-4272-A481-B34A01CBA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26225" y="9310687"/>
              <a:ext cx="36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34</xdr:col>
      <xdr:colOff>157162</xdr:colOff>
      <xdr:row>57</xdr:row>
      <xdr:rowOff>157162</xdr:rowOff>
    </xdr:from>
    <xdr:to>
      <xdr:col>38</xdr:col>
      <xdr:colOff>709162</xdr:colOff>
      <xdr:row>80</xdr:row>
      <xdr:rowOff>32887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24333E80-D10C-48D2-B511-F57BABEC6C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5162" y="9386887"/>
              <a:ext cx="36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4"/>
  <sheetViews>
    <sheetView tabSelected="1" topLeftCell="W46" zoomScaleNormal="100" workbookViewId="0">
      <selection activeCell="AF61" sqref="AF61"/>
    </sheetView>
  </sheetViews>
  <sheetFormatPr baseColWidth="10" defaultRowHeight="12.75" x14ac:dyDescent="0.2"/>
  <sheetData>
    <row r="1" spans="1:53" s="3" customFormat="1" x14ac:dyDescent="0.2">
      <c r="A1" s="3" t="s">
        <v>86</v>
      </c>
      <c r="N1" s="3" t="s">
        <v>104</v>
      </c>
      <c r="Y1" s="3" t="s">
        <v>76</v>
      </c>
      <c r="AH1" s="3" t="s">
        <v>98</v>
      </c>
      <c r="AR1" s="3" t="s">
        <v>75</v>
      </c>
      <c r="AV1" s="3" t="s">
        <v>90</v>
      </c>
      <c r="BA1" s="3" t="s">
        <v>96</v>
      </c>
    </row>
    <row r="2" spans="1:5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97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T2" t="s">
        <v>39</v>
      </c>
      <c r="AU2" t="s">
        <v>40</v>
      </c>
      <c r="AV2" t="s">
        <v>41</v>
      </c>
      <c r="AW2" t="s">
        <v>42</v>
      </c>
      <c r="AX2" t="s">
        <v>43</v>
      </c>
      <c r="AY2" t="s">
        <v>44</v>
      </c>
      <c r="AZ2" t="s">
        <v>45</v>
      </c>
    </row>
    <row r="3" spans="1:53" x14ac:dyDescent="0.2">
      <c r="A3">
        <v>1</v>
      </c>
      <c r="B3" t="s">
        <v>46</v>
      </c>
      <c r="C3">
        <v>8</v>
      </c>
      <c r="D3" t="s">
        <v>47</v>
      </c>
      <c r="E3">
        <v>1733364580</v>
      </c>
      <c r="F3" t="s">
        <v>48</v>
      </c>
      <c r="G3" t="s">
        <v>49</v>
      </c>
      <c r="I3" t="s">
        <v>49</v>
      </c>
      <c r="K3" t="s">
        <v>50</v>
      </c>
      <c r="L3" t="s">
        <v>51</v>
      </c>
      <c r="M3" t="s">
        <v>51</v>
      </c>
      <c r="O3" t="s">
        <v>50</v>
      </c>
      <c r="P3" t="s">
        <v>52</v>
      </c>
      <c r="Q3" t="s">
        <v>51</v>
      </c>
      <c r="R3" t="s">
        <v>52</v>
      </c>
      <c r="S3" t="s">
        <v>51</v>
      </c>
      <c r="T3" t="s">
        <v>52</v>
      </c>
      <c r="U3" t="s">
        <v>53</v>
      </c>
      <c r="V3" t="s">
        <v>52</v>
      </c>
      <c r="W3" t="s">
        <v>51</v>
      </c>
      <c r="X3" t="s">
        <v>52</v>
      </c>
      <c r="Z3" t="s">
        <v>50</v>
      </c>
      <c r="AA3" t="s">
        <v>54</v>
      </c>
      <c r="AB3" t="s">
        <v>50</v>
      </c>
      <c r="AC3" t="s">
        <v>50</v>
      </c>
      <c r="AD3" t="s">
        <v>50</v>
      </c>
      <c r="AE3" t="s">
        <v>52</v>
      </c>
      <c r="AF3" t="s">
        <v>50</v>
      </c>
      <c r="AG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51</v>
      </c>
      <c r="AO3" t="s">
        <v>50</v>
      </c>
      <c r="AP3" t="s">
        <v>51</v>
      </c>
      <c r="AQ3" t="s">
        <v>50</v>
      </c>
      <c r="AT3">
        <v>3</v>
      </c>
      <c r="AU3" t="s">
        <v>55</v>
      </c>
      <c r="AV3">
        <v>33</v>
      </c>
      <c r="AW3" t="s">
        <v>56</v>
      </c>
      <c r="AX3" t="s">
        <v>57</v>
      </c>
      <c r="AY3" t="s">
        <v>58</v>
      </c>
      <c r="AZ3" t="s">
        <v>59</v>
      </c>
    </row>
    <row r="4" spans="1:53" x14ac:dyDescent="0.2">
      <c r="K4">
        <f>VLOOKUP(K3,$D$53:$E$57,2,0)</f>
        <v>2</v>
      </c>
      <c r="L4">
        <f>VLOOKUP(L3,$D$53:$E$57,2,0)</f>
        <v>4</v>
      </c>
      <c r="M4">
        <f>VLOOKUP(M3,$D$53:$E$57,2,0)</f>
        <v>4</v>
      </c>
      <c r="N4">
        <f>SUM(K4:M4)</f>
        <v>10</v>
      </c>
      <c r="O4">
        <f>VLOOKUP(O3,$A$53:$B$57,2,0)</f>
        <v>1</v>
      </c>
      <c r="P4">
        <f>VLOOKUP(P3,$A$60:$B$64,2,0)</f>
        <v>4</v>
      </c>
      <c r="Q4">
        <f>VLOOKUP(Q3,$A$53:$B$57,2,0)</f>
        <v>3</v>
      </c>
      <c r="R4">
        <f>VLOOKUP(R3,$A$60:$B$64,2,0)</f>
        <v>4</v>
      </c>
      <c r="S4">
        <f>VLOOKUP(S3,$A$53:$B$57,2,0)</f>
        <v>3</v>
      </c>
      <c r="T4">
        <f>VLOOKUP(T3,$A$60:$B$64,2,0)</f>
        <v>4</v>
      </c>
      <c r="U4">
        <f>VLOOKUP(U3,$A$53:$B$57,2,0)</f>
        <v>4</v>
      </c>
      <c r="V4">
        <f>VLOOKUP(V3,$A$60:$B$64,2,0)</f>
        <v>4</v>
      </c>
      <c r="W4">
        <f>VLOOKUP(W3,$A$53:$B$57,2,0)</f>
        <v>3</v>
      </c>
      <c r="X4">
        <f>VLOOKUP(X3,$A$60:$B$64,2,0)</f>
        <v>4</v>
      </c>
      <c r="Y4">
        <f>SUM(O4:X4)*2.5</f>
        <v>85</v>
      </c>
      <c r="Z4">
        <f t="shared" ref="Z4:AG4" si="0">VLOOKUP(Z3,$A$53:$B$57,2,0)</f>
        <v>1</v>
      </c>
      <c r="AA4">
        <f t="shared" si="0"/>
        <v>2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0</v>
      </c>
      <c r="AF4">
        <f t="shared" si="0"/>
        <v>1</v>
      </c>
      <c r="AG4">
        <f t="shared" si="0"/>
        <v>1</v>
      </c>
      <c r="AH4">
        <f>SUM(Z4:AG4)</f>
        <v>8</v>
      </c>
      <c r="AI4">
        <f>VLOOKUP(AI3,$A$53:$B$57,2,0)</f>
        <v>1</v>
      </c>
      <c r="AJ4">
        <f>VLOOKUP(AJ3,$A$53:$B$57,2,0)</f>
        <v>1</v>
      </c>
      <c r="AK4">
        <f>VLOOKUP(AK3,$A$60:$B$64,2,0)</f>
        <v>3</v>
      </c>
      <c r="AL4">
        <f>VLOOKUP(AL3,$A$53:$B$57,2,0)</f>
        <v>1</v>
      </c>
      <c r="AM4">
        <f>VLOOKUP(AM3,$A$53:$B$57,2,0)</f>
        <v>1</v>
      </c>
      <c r="AN4">
        <f>VLOOKUP(AN3,$A$60:$B$64,2,0)</f>
        <v>1</v>
      </c>
      <c r="AO4">
        <f>VLOOKUP(AO3,$A$53:$B$57,2,0)</f>
        <v>1</v>
      </c>
      <c r="AP4">
        <f>VLOOKUP(AP3,$A$60:$B$64,2,0)</f>
        <v>1</v>
      </c>
      <c r="AQ4">
        <f>VLOOKUP(AQ3,$A$53:$B$57,2,0)</f>
        <v>1</v>
      </c>
      <c r="AR4">
        <f>SUM(AG4:AQ4)</f>
        <v>20</v>
      </c>
      <c r="AT4">
        <f>IF(AT3&gt;8,10,IF(AT3&lt;7,-10,0))</f>
        <v>-10</v>
      </c>
      <c r="AY4">
        <f>VLOOKUP(AY3,$A$68:$B$71,2,0)</f>
        <v>0</v>
      </c>
      <c r="AZ4">
        <f>VLOOKUP(AZ3,$A$68:$B$71,2,0)</f>
        <v>2</v>
      </c>
      <c r="BA4">
        <f>SUM(AY4:AZ4)</f>
        <v>2</v>
      </c>
    </row>
    <row r="5" spans="1:53" x14ac:dyDescent="0.2">
      <c r="A5">
        <v>2</v>
      </c>
      <c r="B5" t="s">
        <v>46</v>
      </c>
      <c r="C5">
        <v>8</v>
      </c>
      <c r="D5" t="s">
        <v>47</v>
      </c>
      <c r="E5">
        <v>1298141795</v>
      </c>
      <c r="F5" t="s">
        <v>48</v>
      </c>
      <c r="G5" t="s">
        <v>49</v>
      </c>
      <c r="I5" t="s">
        <v>48</v>
      </c>
      <c r="J5" t="s">
        <v>60</v>
      </c>
      <c r="K5" t="s">
        <v>52</v>
      </c>
      <c r="L5" t="s">
        <v>50</v>
      </c>
      <c r="M5" t="s">
        <v>51</v>
      </c>
      <c r="O5" t="s">
        <v>52</v>
      </c>
      <c r="P5" t="s">
        <v>50</v>
      </c>
      <c r="Q5" t="s">
        <v>51</v>
      </c>
      <c r="R5" t="s">
        <v>50</v>
      </c>
      <c r="S5" t="s">
        <v>54</v>
      </c>
      <c r="T5" t="s">
        <v>50</v>
      </c>
      <c r="U5" t="s">
        <v>51</v>
      </c>
      <c r="V5" t="s">
        <v>50</v>
      </c>
      <c r="W5" t="s">
        <v>50</v>
      </c>
      <c r="X5" t="s">
        <v>50</v>
      </c>
      <c r="Z5" t="s">
        <v>52</v>
      </c>
      <c r="AA5" t="s">
        <v>54</v>
      </c>
      <c r="AB5" t="s">
        <v>50</v>
      </c>
      <c r="AC5" t="s">
        <v>52</v>
      </c>
      <c r="AD5" t="s">
        <v>52</v>
      </c>
      <c r="AE5" t="s">
        <v>52</v>
      </c>
      <c r="AF5" t="s">
        <v>52</v>
      </c>
      <c r="AG5" t="s">
        <v>52</v>
      </c>
      <c r="AI5" t="s">
        <v>50</v>
      </c>
      <c r="AJ5" t="s">
        <v>54</v>
      </c>
      <c r="AK5" t="s">
        <v>51</v>
      </c>
      <c r="AL5" t="s">
        <v>51</v>
      </c>
      <c r="AM5" t="s">
        <v>54</v>
      </c>
      <c r="AN5" t="s">
        <v>50</v>
      </c>
      <c r="AO5" t="s">
        <v>54</v>
      </c>
      <c r="AP5" t="s">
        <v>50</v>
      </c>
      <c r="AQ5" t="s">
        <v>51</v>
      </c>
      <c r="AT5">
        <v>1</v>
      </c>
      <c r="AU5" t="s">
        <v>61</v>
      </c>
      <c r="AV5">
        <v>37</v>
      </c>
      <c r="AW5" t="s">
        <v>62</v>
      </c>
      <c r="AX5" t="s">
        <v>63</v>
      </c>
      <c r="AY5" t="s">
        <v>64</v>
      </c>
      <c r="AZ5" t="s">
        <v>64</v>
      </c>
    </row>
    <row r="6" spans="1:53" x14ac:dyDescent="0.2">
      <c r="K6">
        <f>VLOOKUP(K5,$D$53:$E$57,2,0)</f>
        <v>1</v>
      </c>
      <c r="L6">
        <f>VLOOKUP(L5,$D$53:$E$57,2,0)</f>
        <v>2</v>
      </c>
      <c r="M6">
        <f>VLOOKUP(M5,$D$53:$E$57,2,0)</f>
        <v>4</v>
      </c>
      <c r="N6">
        <f>SUM(K6:M6)</f>
        <v>7</v>
      </c>
      <c r="O6">
        <f>VLOOKUP(O5,$A$53:$B$57,2,0)</f>
        <v>0</v>
      </c>
      <c r="P6">
        <f>VLOOKUP(P5,$A$60:$B$64,2,0)</f>
        <v>3</v>
      </c>
      <c r="Q6">
        <f>VLOOKUP(Q5,$A$53:$B$57,2,0)</f>
        <v>3</v>
      </c>
      <c r="R6">
        <f>VLOOKUP(R5,$A$60:$B$64,2,0)</f>
        <v>3</v>
      </c>
      <c r="S6">
        <f>VLOOKUP(S5,$A$53:$B$57,2,0)</f>
        <v>2</v>
      </c>
      <c r="T6">
        <f>VLOOKUP(T5,$A$60:$B$64,2,0)</f>
        <v>3</v>
      </c>
      <c r="U6">
        <f>VLOOKUP(U5,$A$53:$B$57,2,0)</f>
        <v>3</v>
      </c>
      <c r="V6">
        <f>VLOOKUP(V5,$A$60:$B$64,2,0)</f>
        <v>3</v>
      </c>
      <c r="W6">
        <f>VLOOKUP(W5,$A$53:$B$57,2,0)</f>
        <v>1</v>
      </c>
      <c r="X6">
        <f>VLOOKUP(X5,$A$60:$B$64,2,0)</f>
        <v>3</v>
      </c>
      <c r="Y6">
        <f>SUM(O6:X6)*2.5</f>
        <v>60</v>
      </c>
      <c r="Z6">
        <f t="shared" ref="Z6:AG6" si="1">VLOOKUP(Z5,$A$53:$B$57,2,0)</f>
        <v>0</v>
      </c>
      <c r="AA6">
        <f t="shared" si="1"/>
        <v>2</v>
      </c>
      <c r="AB6">
        <f t="shared" si="1"/>
        <v>1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>SUM(Z6:AG6)</f>
        <v>3</v>
      </c>
      <c r="AI6">
        <f>VLOOKUP(AI5,$A$53:$B$57,2,0)</f>
        <v>1</v>
      </c>
      <c r="AJ6">
        <f>VLOOKUP(AJ5,$A$53:$B$57,2,0)</f>
        <v>2</v>
      </c>
      <c r="AK6">
        <f>VLOOKUP(AK5,$A$60:$B$64,2,0)</f>
        <v>1</v>
      </c>
      <c r="AL6">
        <f>VLOOKUP(AL5,$A$53:$B$57,2,0)</f>
        <v>3</v>
      </c>
      <c r="AM6">
        <f>VLOOKUP(AM5,$A$53:$B$57,2,0)</f>
        <v>2</v>
      </c>
      <c r="AN6">
        <f>VLOOKUP(AN5,$A$60:$B$64,2,0)</f>
        <v>3</v>
      </c>
      <c r="AO6">
        <f>VLOOKUP(AO5,$A$53:$B$57,2,0)</f>
        <v>2</v>
      </c>
      <c r="AP6">
        <f>VLOOKUP(AP5,$A$60:$B$64,2,0)</f>
        <v>3</v>
      </c>
      <c r="AQ6">
        <f>VLOOKUP(AQ5,$A$53:$B$57,2,0)</f>
        <v>3</v>
      </c>
      <c r="AR6">
        <f>SUM(AG6:AQ6)</f>
        <v>23</v>
      </c>
      <c r="AT6">
        <f>IF(AT5&gt;8,10,IF(AT5&lt;7,-10,0))</f>
        <v>-10</v>
      </c>
      <c r="AY6">
        <f>VLOOKUP(AY5,$A$68:$B$71,2,0)</f>
        <v>3</v>
      </c>
      <c r="AZ6">
        <f>VLOOKUP(AZ5,$A$68:$B$71,2,0)</f>
        <v>3</v>
      </c>
      <c r="BA6">
        <f>SUM(AY6:AZ6)</f>
        <v>6</v>
      </c>
    </row>
    <row r="7" spans="1:53" x14ac:dyDescent="0.2">
      <c r="A7">
        <v>3</v>
      </c>
      <c r="B7" t="s">
        <v>46</v>
      </c>
      <c r="C7">
        <v>8</v>
      </c>
      <c r="D7" t="s">
        <v>47</v>
      </c>
      <c r="E7">
        <v>303545760</v>
      </c>
      <c r="F7" t="s">
        <v>49</v>
      </c>
      <c r="G7" t="s">
        <v>49</v>
      </c>
      <c r="I7" t="s">
        <v>48</v>
      </c>
      <c r="J7" t="s">
        <v>65</v>
      </c>
      <c r="K7" t="s">
        <v>51</v>
      </c>
      <c r="L7" t="s">
        <v>51</v>
      </c>
      <c r="M7" t="s">
        <v>54</v>
      </c>
      <c r="O7" t="s">
        <v>54</v>
      </c>
      <c r="P7" t="s">
        <v>52</v>
      </c>
      <c r="Q7" t="s">
        <v>53</v>
      </c>
      <c r="R7" t="s">
        <v>50</v>
      </c>
      <c r="S7" t="s">
        <v>51</v>
      </c>
      <c r="T7" t="s">
        <v>50</v>
      </c>
      <c r="U7" t="s">
        <v>51</v>
      </c>
      <c r="V7" t="s">
        <v>54</v>
      </c>
      <c r="W7" t="s">
        <v>51</v>
      </c>
      <c r="X7" t="s">
        <v>50</v>
      </c>
      <c r="Z7" t="s">
        <v>54</v>
      </c>
      <c r="AA7" t="s">
        <v>51</v>
      </c>
      <c r="AB7" t="s">
        <v>54</v>
      </c>
      <c r="AC7" t="s">
        <v>54</v>
      </c>
      <c r="AD7" t="s">
        <v>51</v>
      </c>
      <c r="AE7" t="s">
        <v>54</v>
      </c>
      <c r="AF7" t="s">
        <v>51</v>
      </c>
      <c r="AG7" t="s">
        <v>51</v>
      </c>
      <c r="AI7" t="s">
        <v>50</v>
      </c>
      <c r="AJ7" t="s">
        <v>54</v>
      </c>
      <c r="AK7" t="s">
        <v>51</v>
      </c>
      <c r="AL7" t="s">
        <v>51</v>
      </c>
      <c r="AM7" t="s">
        <v>54</v>
      </c>
      <c r="AN7" t="s">
        <v>51</v>
      </c>
      <c r="AO7" t="s">
        <v>51</v>
      </c>
      <c r="AP7" t="s">
        <v>51</v>
      </c>
      <c r="AQ7" t="s">
        <v>50</v>
      </c>
      <c r="AT7">
        <v>7</v>
      </c>
      <c r="AU7" t="s">
        <v>55</v>
      </c>
      <c r="AV7">
        <v>35</v>
      </c>
      <c r="AW7" t="s">
        <v>66</v>
      </c>
      <c r="AX7" t="s">
        <v>67</v>
      </c>
      <c r="AY7" t="s">
        <v>68</v>
      </c>
      <c r="AZ7" t="s">
        <v>59</v>
      </c>
    </row>
    <row r="8" spans="1:53" x14ac:dyDescent="0.2">
      <c r="K8">
        <f>VLOOKUP(K7,$D$53:$E$57,2,0)</f>
        <v>4</v>
      </c>
      <c r="L8">
        <f>VLOOKUP(L7,$D$53:$E$57,2,0)</f>
        <v>4</v>
      </c>
      <c r="M8">
        <f>VLOOKUP(M7,$D$53:$E$57,2,0)</f>
        <v>3</v>
      </c>
      <c r="N8">
        <f>SUM(K8:M8)</f>
        <v>11</v>
      </c>
      <c r="O8">
        <f>VLOOKUP(O7,$A$53:$B$57,2,0)</f>
        <v>2</v>
      </c>
      <c r="P8">
        <f>VLOOKUP(P7,$A$60:$B$64,2,0)</f>
        <v>4</v>
      </c>
      <c r="Q8">
        <f>VLOOKUP(Q7,$A$53:$B$57,2,0)</f>
        <v>4</v>
      </c>
      <c r="R8">
        <f>VLOOKUP(R7,$A$60:$B$64,2,0)</f>
        <v>3</v>
      </c>
      <c r="S8">
        <f>VLOOKUP(S7,$A$53:$B$57,2,0)</f>
        <v>3</v>
      </c>
      <c r="T8">
        <f>VLOOKUP(T7,$A$60:$B$64,2,0)</f>
        <v>3</v>
      </c>
      <c r="U8">
        <f>VLOOKUP(U7,$A$53:$B$57,2,0)</f>
        <v>3</v>
      </c>
      <c r="V8">
        <f>VLOOKUP(V7,$A$60:$B$64,2,0)</f>
        <v>2</v>
      </c>
      <c r="W8">
        <f>VLOOKUP(W7,$A$53:$B$57,2,0)</f>
        <v>3</v>
      </c>
      <c r="X8">
        <f>VLOOKUP(X7,$A$60:$B$64,2,0)</f>
        <v>3</v>
      </c>
      <c r="Y8">
        <f>SUM(O8:X8)*2.5</f>
        <v>75</v>
      </c>
      <c r="Z8">
        <f t="shared" ref="Z8:AG8" si="2">VLOOKUP(Z7,$A$53:$B$57,2,0)</f>
        <v>2</v>
      </c>
      <c r="AA8">
        <f t="shared" si="2"/>
        <v>3</v>
      </c>
      <c r="AB8">
        <f t="shared" si="2"/>
        <v>2</v>
      </c>
      <c r="AC8">
        <f t="shared" si="2"/>
        <v>2</v>
      </c>
      <c r="AD8">
        <f t="shared" si="2"/>
        <v>3</v>
      </c>
      <c r="AE8">
        <f t="shared" si="2"/>
        <v>2</v>
      </c>
      <c r="AF8">
        <f t="shared" si="2"/>
        <v>3</v>
      </c>
      <c r="AG8">
        <f t="shared" si="2"/>
        <v>3</v>
      </c>
      <c r="AH8">
        <f>SUM(Z8:AG8)</f>
        <v>20</v>
      </c>
      <c r="AI8">
        <f>VLOOKUP(AI7,$A$53:$B$57,2,0)</f>
        <v>1</v>
      </c>
      <c r="AJ8">
        <f>VLOOKUP(AJ7,$A$53:$B$57,2,0)</f>
        <v>2</v>
      </c>
      <c r="AK8">
        <f>VLOOKUP(AK7,$A$60:$B$64,2,0)</f>
        <v>1</v>
      </c>
      <c r="AL8">
        <f>VLOOKUP(AL7,$A$53:$B$57,2,0)</f>
        <v>3</v>
      </c>
      <c r="AM8">
        <f>VLOOKUP(AM7,$A$53:$B$57,2,0)</f>
        <v>2</v>
      </c>
      <c r="AN8">
        <f>VLOOKUP(AN7,$A$60:$B$64,2,0)</f>
        <v>1</v>
      </c>
      <c r="AO8">
        <f>VLOOKUP(AO7,$A$53:$B$57,2,0)</f>
        <v>3</v>
      </c>
      <c r="AP8">
        <f>VLOOKUP(AP7,$A$60:$B$64,2,0)</f>
        <v>1</v>
      </c>
      <c r="AQ8">
        <f>VLOOKUP(AQ7,$A$53:$B$57,2,0)</f>
        <v>1</v>
      </c>
      <c r="AR8">
        <f>SUM(AG8:AQ8)</f>
        <v>38</v>
      </c>
      <c r="AT8">
        <f>IF(AT7&gt;8,10,IF(AT7&lt;7,-10,0))</f>
        <v>0</v>
      </c>
      <c r="AY8">
        <f>VLOOKUP(AY7,$A$68:$B$71,2,0)</f>
        <v>1</v>
      </c>
      <c r="AZ8">
        <f>VLOOKUP(AZ7,$A$68:$B$71,2,0)</f>
        <v>2</v>
      </c>
      <c r="BA8">
        <f>SUM(AY8:AZ8)</f>
        <v>3</v>
      </c>
    </row>
    <row r="9" spans="1:53" x14ac:dyDescent="0.2">
      <c r="A9">
        <v>4</v>
      </c>
      <c r="B9" t="s">
        <v>46</v>
      </c>
      <c r="C9">
        <v>8</v>
      </c>
      <c r="D9" t="s">
        <v>47</v>
      </c>
      <c r="E9">
        <v>926280503</v>
      </c>
      <c r="F9" t="s">
        <v>49</v>
      </c>
      <c r="G9" t="s">
        <v>49</v>
      </c>
      <c r="I9" t="s">
        <v>48</v>
      </c>
      <c r="J9" t="s">
        <v>69</v>
      </c>
      <c r="K9" t="s">
        <v>54</v>
      </c>
      <c r="L9" t="s">
        <v>50</v>
      </c>
      <c r="M9" t="s">
        <v>53</v>
      </c>
      <c r="O9" t="s">
        <v>54</v>
      </c>
      <c r="P9" t="s">
        <v>50</v>
      </c>
      <c r="Q9" t="s">
        <v>51</v>
      </c>
      <c r="R9" t="s">
        <v>50</v>
      </c>
      <c r="S9" t="s">
        <v>51</v>
      </c>
      <c r="T9" t="s">
        <v>50</v>
      </c>
      <c r="U9" t="s">
        <v>53</v>
      </c>
      <c r="V9" t="s">
        <v>54</v>
      </c>
      <c r="W9" t="s">
        <v>53</v>
      </c>
      <c r="X9" t="s">
        <v>52</v>
      </c>
      <c r="Z9" t="s">
        <v>50</v>
      </c>
      <c r="AA9" t="s">
        <v>54</v>
      </c>
      <c r="AB9" t="s">
        <v>54</v>
      </c>
      <c r="AC9" t="s">
        <v>51</v>
      </c>
      <c r="AD9" t="s">
        <v>54</v>
      </c>
      <c r="AE9" t="s">
        <v>54</v>
      </c>
      <c r="AF9" t="s">
        <v>51</v>
      </c>
      <c r="AG9" t="s">
        <v>51</v>
      </c>
      <c r="AI9" t="s">
        <v>51</v>
      </c>
      <c r="AJ9" t="s">
        <v>51</v>
      </c>
      <c r="AK9" t="s">
        <v>54</v>
      </c>
      <c r="AL9" t="s">
        <v>51</v>
      </c>
      <c r="AM9" t="s">
        <v>51</v>
      </c>
      <c r="AN9" t="s">
        <v>50</v>
      </c>
      <c r="AO9" t="s">
        <v>51</v>
      </c>
      <c r="AP9" t="s">
        <v>50</v>
      </c>
      <c r="AQ9" t="s">
        <v>51</v>
      </c>
      <c r="AT9">
        <v>5</v>
      </c>
      <c r="AU9" t="s">
        <v>55</v>
      </c>
      <c r="AV9">
        <v>35</v>
      </c>
      <c r="AW9" t="s">
        <v>70</v>
      </c>
      <c r="AX9" t="s">
        <v>71</v>
      </c>
      <c r="AY9" t="s">
        <v>68</v>
      </c>
      <c r="AZ9" t="s">
        <v>68</v>
      </c>
    </row>
    <row r="10" spans="1:53" x14ac:dyDescent="0.2">
      <c r="K10">
        <f>VLOOKUP(K9,$D$53:$E$57,2,0)</f>
        <v>3</v>
      </c>
      <c r="L10">
        <f>VLOOKUP(L9,$D$53:$E$57,2,0)</f>
        <v>2</v>
      </c>
      <c r="M10">
        <f>VLOOKUP(M9,$D$53:$E$57,2,0)</f>
        <v>5</v>
      </c>
      <c r="N10">
        <f>SUM(K10:M10)</f>
        <v>10</v>
      </c>
      <c r="O10">
        <f>VLOOKUP(O9,$A$53:$B$57,2,0)</f>
        <v>2</v>
      </c>
      <c r="P10">
        <f>VLOOKUP(P9,$A$60:$B$64,2,0)</f>
        <v>3</v>
      </c>
      <c r="Q10">
        <f>VLOOKUP(Q9,$A$53:$B$57,2,0)</f>
        <v>3</v>
      </c>
      <c r="R10">
        <f>VLOOKUP(R9,$A$60:$B$64,2,0)</f>
        <v>3</v>
      </c>
      <c r="S10">
        <f>VLOOKUP(S9,$A$53:$B$57,2,0)</f>
        <v>3</v>
      </c>
      <c r="T10">
        <f>VLOOKUP(T9,$A$60:$B$64,2,0)</f>
        <v>3</v>
      </c>
      <c r="U10">
        <f>VLOOKUP(U9,$A$53:$B$57,2,0)</f>
        <v>4</v>
      </c>
      <c r="V10">
        <f>VLOOKUP(V9,$A$60:$B$64,2,0)</f>
        <v>2</v>
      </c>
      <c r="W10">
        <f>VLOOKUP(W9,$A$53:$B$57,2,0)</f>
        <v>4</v>
      </c>
      <c r="X10">
        <f>VLOOKUP(X9,$A$60:$B$64,2,0)</f>
        <v>4</v>
      </c>
      <c r="Y10">
        <f>SUM(O10:X10)*2.5</f>
        <v>77.5</v>
      </c>
      <c r="Z10">
        <f t="shared" ref="Z10:AG10" si="3">VLOOKUP(Z9,$A$53:$B$57,2,0)</f>
        <v>1</v>
      </c>
      <c r="AA10">
        <f t="shared" si="3"/>
        <v>2</v>
      </c>
      <c r="AB10">
        <f t="shared" si="3"/>
        <v>2</v>
      </c>
      <c r="AC10">
        <f t="shared" si="3"/>
        <v>3</v>
      </c>
      <c r="AD10">
        <f t="shared" si="3"/>
        <v>2</v>
      </c>
      <c r="AE10">
        <f t="shared" si="3"/>
        <v>2</v>
      </c>
      <c r="AF10">
        <f t="shared" si="3"/>
        <v>3</v>
      </c>
      <c r="AG10">
        <f t="shared" si="3"/>
        <v>3</v>
      </c>
      <c r="AH10">
        <f>SUM(Z10:AG10)</f>
        <v>18</v>
      </c>
      <c r="AI10">
        <f>VLOOKUP(AI9,$A$53:$B$57,2,0)</f>
        <v>3</v>
      </c>
      <c r="AJ10">
        <f>VLOOKUP(AJ9,$A$53:$B$57,2,0)</f>
        <v>3</v>
      </c>
      <c r="AK10">
        <f>VLOOKUP(AK9,$A$60:$B$64,2,0)</f>
        <v>2</v>
      </c>
      <c r="AL10">
        <f>VLOOKUP(AL9,$A$53:$B$57,2,0)</f>
        <v>3</v>
      </c>
      <c r="AM10">
        <f>VLOOKUP(AM9,$A$53:$B$57,2,0)</f>
        <v>3</v>
      </c>
      <c r="AN10">
        <f>VLOOKUP(AN9,$A$60:$B$64,2,0)</f>
        <v>3</v>
      </c>
      <c r="AO10">
        <f>VLOOKUP(AO9,$A$53:$B$57,2,0)</f>
        <v>3</v>
      </c>
      <c r="AP10">
        <f>VLOOKUP(AP9,$A$60:$B$64,2,0)</f>
        <v>3</v>
      </c>
      <c r="AQ10">
        <f>VLOOKUP(AQ9,$A$53:$B$57,2,0)</f>
        <v>3</v>
      </c>
      <c r="AR10">
        <f>SUM(AG10:AQ10)</f>
        <v>47</v>
      </c>
      <c r="AT10">
        <f>IF(AT9&gt;8,10,IF(AT9&lt;7,-10,0))</f>
        <v>-10</v>
      </c>
      <c r="AY10">
        <f>VLOOKUP(AY9,$A$68:$B$71,2,0)</f>
        <v>1</v>
      </c>
      <c r="AZ10">
        <f>VLOOKUP(AZ9,$A$68:$B$71,2,0)</f>
        <v>1</v>
      </c>
      <c r="BA10">
        <f>SUM(AY10:AZ10)</f>
        <v>2</v>
      </c>
    </row>
    <row r="11" spans="1:53" x14ac:dyDescent="0.2">
      <c r="A11">
        <v>5</v>
      </c>
      <c r="B11" t="s">
        <v>46</v>
      </c>
      <c r="C11">
        <v>8</v>
      </c>
      <c r="D11" t="s">
        <v>47</v>
      </c>
      <c r="E11">
        <v>75639870</v>
      </c>
      <c r="F11" t="s">
        <v>49</v>
      </c>
      <c r="G11" t="s">
        <v>49</v>
      </c>
      <c r="I11" t="s">
        <v>49</v>
      </c>
      <c r="K11" t="s">
        <v>52</v>
      </c>
      <c r="L11" t="s">
        <v>52</v>
      </c>
      <c r="M11" t="s">
        <v>51</v>
      </c>
      <c r="O11" t="s">
        <v>52</v>
      </c>
      <c r="P11" t="s">
        <v>54</v>
      </c>
      <c r="Q11" t="s">
        <v>50</v>
      </c>
      <c r="R11" t="s">
        <v>50</v>
      </c>
      <c r="S11" t="s">
        <v>54</v>
      </c>
      <c r="T11" t="s">
        <v>51</v>
      </c>
      <c r="U11" t="s">
        <v>51</v>
      </c>
      <c r="V11" t="s">
        <v>54</v>
      </c>
      <c r="W11" t="s">
        <v>54</v>
      </c>
      <c r="X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t="s">
        <v>52</v>
      </c>
      <c r="AI11" t="s">
        <v>50</v>
      </c>
      <c r="AJ11" t="s">
        <v>50</v>
      </c>
      <c r="AK11" t="s">
        <v>51</v>
      </c>
      <c r="AL11" t="s">
        <v>54</v>
      </c>
      <c r="AM11" t="s">
        <v>50</v>
      </c>
      <c r="AN11" t="s">
        <v>50</v>
      </c>
      <c r="AO11" t="s">
        <v>50</v>
      </c>
      <c r="AP11" t="s">
        <v>51</v>
      </c>
      <c r="AQ11" t="s">
        <v>50</v>
      </c>
      <c r="AT11">
        <v>1</v>
      </c>
      <c r="AU11" t="s">
        <v>61</v>
      </c>
      <c r="AV11">
        <v>31</v>
      </c>
      <c r="AW11" t="s">
        <v>70</v>
      </c>
      <c r="AX11" t="s">
        <v>63</v>
      </c>
      <c r="AY11" t="s">
        <v>64</v>
      </c>
      <c r="AZ11" t="s">
        <v>68</v>
      </c>
    </row>
    <row r="12" spans="1:53" x14ac:dyDescent="0.2">
      <c r="K12">
        <f>VLOOKUP(K11,$D$53:$E$57,2,0)</f>
        <v>1</v>
      </c>
      <c r="L12">
        <f>VLOOKUP(L11,$D$53:$E$57,2,0)</f>
        <v>1</v>
      </c>
      <c r="M12">
        <f>VLOOKUP(M11,$D$53:$E$57,2,0)</f>
        <v>4</v>
      </c>
      <c r="N12">
        <f>SUM(K12:M12)</f>
        <v>6</v>
      </c>
      <c r="O12">
        <f>VLOOKUP(O11,$A$53:$B$57,2,0)</f>
        <v>0</v>
      </c>
      <c r="P12">
        <f>VLOOKUP(P11,$A$60:$B$64,2,0)</f>
        <v>2</v>
      </c>
      <c r="Q12">
        <f>VLOOKUP(Q11,$A$53:$B$57,2,0)</f>
        <v>1</v>
      </c>
      <c r="R12">
        <f>VLOOKUP(R11,$A$60:$B$64,2,0)</f>
        <v>3</v>
      </c>
      <c r="S12">
        <f>VLOOKUP(S11,$A$53:$B$57,2,0)</f>
        <v>2</v>
      </c>
      <c r="T12">
        <f>VLOOKUP(T11,$A$60:$B$64,2,0)</f>
        <v>1</v>
      </c>
      <c r="U12">
        <f>VLOOKUP(U11,$A$53:$B$57,2,0)</f>
        <v>3</v>
      </c>
      <c r="V12">
        <f>VLOOKUP(V11,$A$60:$B$64,2,0)</f>
        <v>2</v>
      </c>
      <c r="W12">
        <f>VLOOKUP(W11,$A$53:$B$57,2,0)</f>
        <v>2</v>
      </c>
      <c r="X12">
        <f>VLOOKUP(X11,$A$60:$B$64,2,0)</f>
        <v>4</v>
      </c>
      <c r="Y12">
        <f>SUM(O12:X12)*2.5</f>
        <v>50</v>
      </c>
      <c r="Z12">
        <f t="shared" ref="Z12:AG12" si="4">VLOOKUP(Z11,$A$53:$B$57,2,0)</f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>SUM(Z12:AG12)</f>
        <v>0</v>
      </c>
      <c r="AI12">
        <f>VLOOKUP(AI11,$A$53:$B$57,2,0)</f>
        <v>1</v>
      </c>
      <c r="AJ12">
        <f>VLOOKUP(AJ11,$A$53:$B$57,2,0)</f>
        <v>1</v>
      </c>
      <c r="AK12">
        <f>VLOOKUP(AK11,$A$60:$B$64,2,0)</f>
        <v>1</v>
      </c>
      <c r="AL12">
        <f>VLOOKUP(AL11,$A$53:$B$57,2,0)</f>
        <v>2</v>
      </c>
      <c r="AM12">
        <f>VLOOKUP(AM11,$A$53:$B$57,2,0)</f>
        <v>1</v>
      </c>
      <c r="AN12">
        <f>VLOOKUP(AN11,$A$60:$B$64,2,0)</f>
        <v>3</v>
      </c>
      <c r="AO12">
        <f>VLOOKUP(AO11,$A$53:$B$57,2,0)</f>
        <v>1</v>
      </c>
      <c r="AP12">
        <f>VLOOKUP(AP11,$A$60:$B$64,2,0)</f>
        <v>1</v>
      </c>
      <c r="AQ12">
        <f>VLOOKUP(AQ11,$A$53:$B$57,2,0)</f>
        <v>1</v>
      </c>
      <c r="AR12">
        <f>SUM(AG12:AQ12)</f>
        <v>12</v>
      </c>
      <c r="AT12">
        <f>IF(AT11&gt;8,10,IF(AT11&lt;7,-10,0))</f>
        <v>-10</v>
      </c>
      <c r="AY12">
        <f>VLOOKUP(AY11,$A$68:$B$71,2,0)</f>
        <v>3</v>
      </c>
      <c r="AZ12">
        <f>VLOOKUP(AZ11,$A$68:$B$71,2,0)</f>
        <v>1</v>
      </c>
      <c r="BA12">
        <f>SUM(AY12:AZ12)</f>
        <v>4</v>
      </c>
    </row>
    <row r="13" spans="1:53" x14ac:dyDescent="0.2">
      <c r="A13">
        <v>6</v>
      </c>
      <c r="B13" t="s">
        <v>46</v>
      </c>
      <c r="C13">
        <v>8</v>
      </c>
      <c r="D13" t="s">
        <v>47</v>
      </c>
      <c r="E13">
        <v>1058196768</v>
      </c>
      <c r="F13" t="s">
        <v>49</v>
      </c>
      <c r="G13" t="s">
        <v>49</v>
      </c>
      <c r="I13" t="s">
        <v>49</v>
      </c>
      <c r="K13" t="s">
        <v>50</v>
      </c>
      <c r="L13" t="s">
        <v>51</v>
      </c>
      <c r="M13" t="s">
        <v>53</v>
      </c>
      <c r="O13" t="s">
        <v>54</v>
      </c>
      <c r="P13" t="s">
        <v>50</v>
      </c>
      <c r="Q13" t="s">
        <v>53</v>
      </c>
      <c r="R13" t="s">
        <v>52</v>
      </c>
      <c r="S13" t="s">
        <v>51</v>
      </c>
      <c r="T13" t="s">
        <v>51</v>
      </c>
      <c r="U13" t="s">
        <v>51</v>
      </c>
      <c r="V13" t="s">
        <v>54</v>
      </c>
      <c r="W13" t="s">
        <v>53</v>
      </c>
      <c r="X13" t="s">
        <v>52</v>
      </c>
      <c r="Z13" t="s">
        <v>50</v>
      </c>
      <c r="AA13" t="s">
        <v>50</v>
      </c>
      <c r="AB13" t="s">
        <v>54</v>
      </c>
      <c r="AC13" t="s">
        <v>51</v>
      </c>
      <c r="AD13" t="s">
        <v>54</v>
      </c>
      <c r="AE13" t="s">
        <v>54</v>
      </c>
      <c r="AF13" t="s">
        <v>51</v>
      </c>
      <c r="AG13" t="s">
        <v>51</v>
      </c>
      <c r="AI13" t="s">
        <v>51</v>
      </c>
      <c r="AJ13" t="s">
        <v>53</v>
      </c>
      <c r="AK13" t="s">
        <v>54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T13">
        <v>8</v>
      </c>
      <c r="AU13" t="s">
        <v>72</v>
      </c>
      <c r="AV13">
        <v>16</v>
      </c>
      <c r="AW13" t="s">
        <v>56</v>
      </c>
      <c r="AX13" t="s">
        <v>67</v>
      </c>
      <c r="AY13" t="s">
        <v>58</v>
      </c>
      <c r="AZ13" t="s">
        <v>58</v>
      </c>
    </row>
    <row r="14" spans="1:53" x14ac:dyDescent="0.2">
      <c r="K14">
        <f>VLOOKUP(K13,$D$53:$E$57,2,0)</f>
        <v>2</v>
      </c>
      <c r="L14">
        <f>VLOOKUP(L13,$D$53:$E$57,2,0)</f>
        <v>4</v>
      </c>
      <c r="M14">
        <f>VLOOKUP(M13,$D$53:$E$57,2,0)</f>
        <v>5</v>
      </c>
      <c r="N14">
        <f>SUM(K14:M14)</f>
        <v>11</v>
      </c>
      <c r="O14">
        <f>VLOOKUP(O13,$A$53:$B$57,2,0)</f>
        <v>2</v>
      </c>
      <c r="P14">
        <f>VLOOKUP(P13,$A$60:$B$64,2,0)</f>
        <v>3</v>
      </c>
      <c r="Q14">
        <f>VLOOKUP(Q13,$A$53:$B$57,2,0)</f>
        <v>4</v>
      </c>
      <c r="R14">
        <f>VLOOKUP(R13,$A$60:$B$64,2,0)</f>
        <v>4</v>
      </c>
      <c r="S14">
        <f>VLOOKUP(S13,$A$53:$B$57,2,0)</f>
        <v>3</v>
      </c>
      <c r="T14">
        <f>VLOOKUP(T13,$A$60:$B$64,2,0)</f>
        <v>1</v>
      </c>
      <c r="U14">
        <f>VLOOKUP(U13,$A$53:$B$57,2,0)</f>
        <v>3</v>
      </c>
      <c r="V14">
        <f>VLOOKUP(V13,$A$60:$B$64,2,0)</f>
        <v>2</v>
      </c>
      <c r="W14">
        <f>VLOOKUP(W13,$A$53:$B$57,2,0)</f>
        <v>4</v>
      </c>
      <c r="X14">
        <f>VLOOKUP(X13,$A$60:$B$64,2,0)</f>
        <v>4</v>
      </c>
      <c r="Y14">
        <f>SUM(O14:X14)*2.5</f>
        <v>75</v>
      </c>
      <c r="Z14">
        <f t="shared" ref="Z14:AG14" si="5">VLOOKUP(Z13,$A$53:$B$57,2,0)</f>
        <v>1</v>
      </c>
      <c r="AA14">
        <f t="shared" si="5"/>
        <v>1</v>
      </c>
      <c r="AB14">
        <f t="shared" si="5"/>
        <v>2</v>
      </c>
      <c r="AC14">
        <f t="shared" si="5"/>
        <v>3</v>
      </c>
      <c r="AD14">
        <f t="shared" si="5"/>
        <v>2</v>
      </c>
      <c r="AE14">
        <f t="shared" si="5"/>
        <v>2</v>
      </c>
      <c r="AF14">
        <f t="shared" si="5"/>
        <v>3</v>
      </c>
      <c r="AG14">
        <f t="shared" si="5"/>
        <v>3</v>
      </c>
      <c r="AH14">
        <f>SUM(Z14:AG14)</f>
        <v>17</v>
      </c>
      <c r="AI14">
        <f>VLOOKUP(AI13,$A$53:$B$57,2,0)</f>
        <v>3</v>
      </c>
      <c r="AJ14">
        <f>VLOOKUP(AJ13,$A$53:$B$57,2,0)</f>
        <v>4</v>
      </c>
      <c r="AK14">
        <f>VLOOKUP(AK13,$A$60:$B$64,2,0)</f>
        <v>2</v>
      </c>
      <c r="AL14">
        <f>VLOOKUP(AL13,$A$53:$B$57,2,0)</f>
        <v>3</v>
      </c>
      <c r="AM14">
        <f>VLOOKUP(AM13,$A$53:$B$57,2,0)</f>
        <v>3</v>
      </c>
      <c r="AN14">
        <f>VLOOKUP(AN13,$A$60:$B$64,2,0)</f>
        <v>1</v>
      </c>
      <c r="AO14">
        <f>VLOOKUP(AO13,$A$53:$B$57,2,0)</f>
        <v>3</v>
      </c>
      <c r="AP14">
        <f>VLOOKUP(AP13,$A$60:$B$64,2,0)</f>
        <v>1</v>
      </c>
      <c r="AQ14">
        <f>VLOOKUP(AQ13,$A$53:$B$57,2,0)</f>
        <v>3</v>
      </c>
      <c r="AR14">
        <f>SUM(AG14:AQ14)</f>
        <v>43</v>
      </c>
      <c r="AT14">
        <f>IF(AT13&gt;8,10,IF(AT13&lt;7,-10,0))</f>
        <v>0</v>
      </c>
      <c r="AY14">
        <f>VLOOKUP(AY13,$A$68:$B$71,2,0)</f>
        <v>0</v>
      </c>
      <c r="AZ14">
        <f>VLOOKUP(AZ13,$A$68:$B$71,2,0)</f>
        <v>0</v>
      </c>
      <c r="BA14">
        <f>SUM(AY14:AZ14)</f>
        <v>0</v>
      </c>
    </row>
    <row r="15" spans="1:53" x14ac:dyDescent="0.2">
      <c r="A15">
        <v>7</v>
      </c>
      <c r="B15" t="s">
        <v>46</v>
      </c>
      <c r="C15">
        <v>8</v>
      </c>
      <c r="D15" t="s">
        <v>47</v>
      </c>
      <c r="E15">
        <v>554883654</v>
      </c>
      <c r="F15" t="s">
        <v>48</v>
      </c>
      <c r="G15" t="s">
        <v>49</v>
      </c>
      <c r="I15" t="s">
        <v>49</v>
      </c>
      <c r="K15" t="s">
        <v>51</v>
      </c>
      <c r="L15" t="s">
        <v>51</v>
      </c>
      <c r="M15" t="s">
        <v>51</v>
      </c>
      <c r="O15" t="s">
        <v>50</v>
      </c>
      <c r="P15" t="s">
        <v>54</v>
      </c>
      <c r="Q15" t="s">
        <v>54</v>
      </c>
      <c r="R15" t="s">
        <v>52</v>
      </c>
      <c r="S15" t="s">
        <v>54</v>
      </c>
      <c r="T15" t="s">
        <v>50</v>
      </c>
      <c r="U15" t="s">
        <v>51</v>
      </c>
      <c r="V15" t="s">
        <v>50</v>
      </c>
      <c r="W15" t="s">
        <v>51</v>
      </c>
      <c r="X15" t="s">
        <v>52</v>
      </c>
      <c r="Z15" t="s">
        <v>54</v>
      </c>
      <c r="AA15" t="s">
        <v>54</v>
      </c>
      <c r="AB15" t="s">
        <v>54</v>
      </c>
      <c r="AC15" t="s">
        <v>54</v>
      </c>
      <c r="AD15" t="s">
        <v>54</v>
      </c>
      <c r="AE15" t="s">
        <v>54</v>
      </c>
      <c r="AF15" t="s">
        <v>51</v>
      </c>
      <c r="AG15" t="s">
        <v>54</v>
      </c>
      <c r="AI15" t="s">
        <v>51</v>
      </c>
      <c r="AJ15" t="s">
        <v>51</v>
      </c>
      <c r="AK15" t="s">
        <v>50</v>
      </c>
      <c r="AL15" t="s">
        <v>51</v>
      </c>
      <c r="AM15" t="s">
        <v>51</v>
      </c>
      <c r="AN15" t="s">
        <v>50</v>
      </c>
      <c r="AO15" t="s">
        <v>54</v>
      </c>
      <c r="AP15" t="s">
        <v>51</v>
      </c>
      <c r="AQ15" t="s">
        <v>50</v>
      </c>
      <c r="AT15">
        <v>7</v>
      </c>
      <c r="AU15" t="s">
        <v>61</v>
      </c>
      <c r="AV15">
        <v>32</v>
      </c>
      <c r="AW15" t="s">
        <v>70</v>
      </c>
      <c r="AX15" t="s">
        <v>63</v>
      </c>
      <c r="AY15" t="s">
        <v>68</v>
      </c>
      <c r="AZ15" t="s">
        <v>58</v>
      </c>
    </row>
    <row r="16" spans="1:53" x14ac:dyDescent="0.2">
      <c r="K16">
        <f>VLOOKUP(K15,$D$53:$E$57,2,0)</f>
        <v>4</v>
      </c>
      <c r="L16">
        <f>VLOOKUP(L15,$D$53:$E$57,2,0)</f>
        <v>4</v>
      </c>
      <c r="M16">
        <f>VLOOKUP(M15,$D$53:$E$57,2,0)</f>
        <v>4</v>
      </c>
      <c r="N16">
        <f>SUM(K16:M16)</f>
        <v>12</v>
      </c>
      <c r="O16">
        <f>VLOOKUP(O15,$A$53:$B$57,2,0)</f>
        <v>1</v>
      </c>
      <c r="P16">
        <f>VLOOKUP(P15,$A$60:$B$64,2,0)</f>
        <v>2</v>
      </c>
      <c r="Q16">
        <f>VLOOKUP(Q15,$A$53:$B$57,2,0)</f>
        <v>2</v>
      </c>
      <c r="R16">
        <f>VLOOKUP(R15,$A$60:$B$64,2,0)</f>
        <v>4</v>
      </c>
      <c r="S16">
        <f>VLOOKUP(S15,$A$53:$B$57,2,0)</f>
        <v>2</v>
      </c>
      <c r="T16">
        <f>VLOOKUP(T15,$A$60:$B$64,2,0)</f>
        <v>3</v>
      </c>
      <c r="U16">
        <f>VLOOKUP(U15,$A$53:$B$57,2,0)</f>
        <v>3</v>
      </c>
      <c r="V16">
        <f>VLOOKUP(V15,$A$60:$B$64,2,0)</f>
        <v>3</v>
      </c>
      <c r="W16">
        <f>VLOOKUP(W15,$A$53:$B$57,2,0)</f>
        <v>3</v>
      </c>
      <c r="X16">
        <f>VLOOKUP(X15,$A$60:$B$64,2,0)</f>
        <v>4</v>
      </c>
      <c r="Y16">
        <f>SUM(O16:X16)*2.5</f>
        <v>67.5</v>
      </c>
      <c r="Z16">
        <f t="shared" ref="Z16:AG16" si="6">VLOOKUP(Z15,$A$53:$B$57,2,0)</f>
        <v>2</v>
      </c>
      <c r="AA16">
        <f t="shared" si="6"/>
        <v>2</v>
      </c>
      <c r="AB16">
        <f t="shared" si="6"/>
        <v>2</v>
      </c>
      <c r="AC16">
        <f t="shared" si="6"/>
        <v>2</v>
      </c>
      <c r="AD16">
        <f t="shared" si="6"/>
        <v>2</v>
      </c>
      <c r="AE16">
        <f t="shared" si="6"/>
        <v>2</v>
      </c>
      <c r="AF16">
        <f t="shared" si="6"/>
        <v>3</v>
      </c>
      <c r="AG16">
        <f t="shared" si="6"/>
        <v>2</v>
      </c>
      <c r="AH16">
        <f>SUM(Z16:AG16)</f>
        <v>17</v>
      </c>
      <c r="AI16">
        <f>VLOOKUP(AI15,$A$53:$B$57,2,0)</f>
        <v>3</v>
      </c>
      <c r="AJ16">
        <f>VLOOKUP(AJ15,$A$53:$B$57,2,0)</f>
        <v>3</v>
      </c>
      <c r="AK16">
        <f>VLOOKUP(AK15,$A$60:$B$64,2,0)</f>
        <v>3</v>
      </c>
      <c r="AL16">
        <f>VLOOKUP(AL15,$A$53:$B$57,2,0)</f>
        <v>3</v>
      </c>
      <c r="AM16">
        <f>VLOOKUP(AM15,$A$53:$B$57,2,0)</f>
        <v>3</v>
      </c>
      <c r="AN16">
        <f>VLOOKUP(AN15,$A$60:$B$64,2,0)</f>
        <v>3</v>
      </c>
      <c r="AO16">
        <f>VLOOKUP(AO15,$A$53:$B$57,2,0)</f>
        <v>2</v>
      </c>
      <c r="AP16">
        <f>VLOOKUP(AP15,$A$60:$B$64,2,0)</f>
        <v>1</v>
      </c>
      <c r="AQ16">
        <f>VLOOKUP(AQ15,$A$53:$B$57,2,0)</f>
        <v>1</v>
      </c>
      <c r="AR16">
        <f>SUM(AG16:AQ16)</f>
        <v>41</v>
      </c>
      <c r="AT16">
        <f>IF(AT15&gt;8,10,IF(AT15&lt;7,-10,0))</f>
        <v>0</v>
      </c>
      <c r="AY16">
        <f>VLOOKUP(AY15,$A$68:$B$71,2,0)</f>
        <v>1</v>
      </c>
      <c r="AZ16">
        <f>VLOOKUP(AZ15,$A$68:$B$71,2,0)</f>
        <v>0</v>
      </c>
      <c r="BA16">
        <f>SUM(AY16:AZ16)</f>
        <v>1</v>
      </c>
    </row>
    <row r="17" spans="1:53" x14ac:dyDescent="0.2">
      <c r="A17">
        <v>8</v>
      </c>
      <c r="B17" t="s">
        <v>46</v>
      </c>
      <c r="C17">
        <v>8</v>
      </c>
      <c r="D17" t="s">
        <v>47</v>
      </c>
      <c r="E17">
        <v>44038641</v>
      </c>
      <c r="F17" t="s">
        <v>48</v>
      </c>
      <c r="G17" t="s">
        <v>49</v>
      </c>
      <c r="I17" t="s">
        <v>49</v>
      </c>
      <c r="K17" t="s">
        <v>51</v>
      </c>
      <c r="L17" t="s">
        <v>51</v>
      </c>
      <c r="M17" t="s">
        <v>51</v>
      </c>
      <c r="O17" t="s">
        <v>53</v>
      </c>
      <c r="P17" t="s">
        <v>50</v>
      </c>
      <c r="Q17" t="s">
        <v>53</v>
      </c>
      <c r="R17" t="s">
        <v>52</v>
      </c>
      <c r="S17" t="s">
        <v>51</v>
      </c>
      <c r="T17" t="s">
        <v>50</v>
      </c>
      <c r="U17" t="s">
        <v>53</v>
      </c>
      <c r="V17" t="s">
        <v>52</v>
      </c>
      <c r="W17" t="s">
        <v>53</v>
      </c>
      <c r="X17" t="s">
        <v>52</v>
      </c>
      <c r="Z17" t="s">
        <v>51</v>
      </c>
      <c r="AA17" t="s">
        <v>51</v>
      </c>
      <c r="AB17" t="s">
        <v>51</v>
      </c>
      <c r="AC17" t="s">
        <v>53</v>
      </c>
      <c r="AD17" t="s">
        <v>51</v>
      </c>
      <c r="AE17" t="s">
        <v>51</v>
      </c>
      <c r="AF17" t="s">
        <v>53</v>
      </c>
      <c r="AG17" t="s">
        <v>51</v>
      </c>
      <c r="AI17" t="s">
        <v>54</v>
      </c>
      <c r="AJ17" t="s">
        <v>51</v>
      </c>
      <c r="AK17" t="s">
        <v>50</v>
      </c>
      <c r="AL17" t="s">
        <v>51</v>
      </c>
      <c r="AM17" t="s">
        <v>51</v>
      </c>
      <c r="AN17" t="s">
        <v>53</v>
      </c>
      <c r="AO17" t="s">
        <v>54</v>
      </c>
      <c r="AP17" t="s">
        <v>51</v>
      </c>
      <c r="AQ17" t="s">
        <v>51</v>
      </c>
      <c r="AT17">
        <v>7</v>
      </c>
      <c r="AU17" t="s">
        <v>61</v>
      </c>
      <c r="AV17">
        <v>27</v>
      </c>
      <c r="AW17" t="s">
        <v>73</v>
      </c>
      <c r="AX17" t="s">
        <v>63</v>
      </c>
      <c r="AY17" t="s">
        <v>68</v>
      </c>
      <c r="AZ17" t="s">
        <v>58</v>
      </c>
    </row>
    <row r="18" spans="1:53" x14ac:dyDescent="0.2">
      <c r="K18">
        <f>VLOOKUP(K17,$D$53:$E$57,2,0)</f>
        <v>4</v>
      </c>
      <c r="L18">
        <f>VLOOKUP(L17,$D$53:$E$57,2,0)</f>
        <v>4</v>
      </c>
      <c r="M18">
        <f>VLOOKUP(M17,$D$53:$E$57,2,0)</f>
        <v>4</v>
      </c>
      <c r="N18">
        <f>SUM(K18:M18)</f>
        <v>12</v>
      </c>
      <c r="O18">
        <f>VLOOKUP(O17,$A$53:$B$57,2,0)</f>
        <v>4</v>
      </c>
      <c r="P18">
        <f>VLOOKUP(P17,$A$60:$B$64,2,0)</f>
        <v>3</v>
      </c>
      <c r="Q18">
        <f>VLOOKUP(Q17,$A$53:$B$57,2,0)</f>
        <v>4</v>
      </c>
      <c r="R18">
        <f>VLOOKUP(R17,$A$60:$B$64,2,0)</f>
        <v>4</v>
      </c>
      <c r="S18">
        <f>VLOOKUP(S17,$A$53:$B$57,2,0)</f>
        <v>3</v>
      </c>
      <c r="T18">
        <f>VLOOKUP(T17,$A$60:$B$64,2,0)</f>
        <v>3</v>
      </c>
      <c r="U18">
        <f>VLOOKUP(U17,$A$53:$B$57,2,0)</f>
        <v>4</v>
      </c>
      <c r="V18">
        <f>VLOOKUP(V17,$A$60:$B$64,2,0)</f>
        <v>4</v>
      </c>
      <c r="W18">
        <f>VLOOKUP(W17,$A$53:$B$57,2,0)</f>
        <v>4</v>
      </c>
      <c r="X18">
        <f>VLOOKUP(X17,$A$60:$B$64,2,0)</f>
        <v>4</v>
      </c>
      <c r="Y18">
        <f>SUM(O18:X18)*2.5</f>
        <v>92.5</v>
      </c>
      <c r="Z18">
        <f t="shared" ref="Z18:AG18" si="7">VLOOKUP(Z17,$A$53:$B$57,2,0)</f>
        <v>3</v>
      </c>
      <c r="AA18">
        <f t="shared" si="7"/>
        <v>3</v>
      </c>
      <c r="AB18">
        <f t="shared" si="7"/>
        <v>3</v>
      </c>
      <c r="AC18">
        <f t="shared" si="7"/>
        <v>4</v>
      </c>
      <c r="AD18">
        <f t="shared" si="7"/>
        <v>3</v>
      </c>
      <c r="AE18">
        <f t="shared" si="7"/>
        <v>3</v>
      </c>
      <c r="AF18">
        <f t="shared" si="7"/>
        <v>4</v>
      </c>
      <c r="AG18">
        <f t="shared" si="7"/>
        <v>3</v>
      </c>
      <c r="AH18">
        <f>SUM(Z18:AG18)</f>
        <v>26</v>
      </c>
      <c r="AI18">
        <f>VLOOKUP(AI17,$A$53:$B$57,2,0)</f>
        <v>2</v>
      </c>
      <c r="AJ18">
        <f>VLOOKUP(AJ17,$A$53:$B$57,2,0)</f>
        <v>3</v>
      </c>
      <c r="AK18">
        <f>VLOOKUP(AK17,$A$60:$B$64,2,0)</f>
        <v>3</v>
      </c>
      <c r="AL18">
        <f>VLOOKUP(AL17,$A$53:$B$57,2,0)</f>
        <v>3</v>
      </c>
      <c r="AM18">
        <f>VLOOKUP(AM17,$A$53:$B$57,2,0)</f>
        <v>3</v>
      </c>
      <c r="AN18">
        <f>VLOOKUP(AN17,$A$60:$B$64,2,0)</f>
        <v>0</v>
      </c>
      <c r="AO18">
        <f>VLOOKUP(AO17,$A$53:$B$57,2,0)</f>
        <v>2</v>
      </c>
      <c r="AP18">
        <f>VLOOKUP(AP17,$A$60:$B$64,2,0)</f>
        <v>1</v>
      </c>
      <c r="AQ18">
        <f>VLOOKUP(AQ17,$A$53:$B$57,2,0)</f>
        <v>3</v>
      </c>
      <c r="AR18">
        <f>SUM(AG18:AQ18)</f>
        <v>49</v>
      </c>
      <c r="AT18">
        <f>IF(AT17&gt;8,10,IF(AT17&lt;7,-10,0))</f>
        <v>0</v>
      </c>
      <c r="AY18">
        <f>VLOOKUP(AY17,$A$68:$B$71,2,0)</f>
        <v>1</v>
      </c>
      <c r="AZ18">
        <f>VLOOKUP(AZ17,$A$68:$B$71,2,0)</f>
        <v>0</v>
      </c>
      <c r="BA18">
        <f>SUM(AY18:AZ18)</f>
        <v>1</v>
      </c>
    </row>
    <row r="19" spans="1:53" x14ac:dyDescent="0.2">
      <c r="A19">
        <v>9</v>
      </c>
      <c r="B19" t="s">
        <v>46</v>
      </c>
      <c r="C19">
        <v>8</v>
      </c>
      <c r="D19" t="s">
        <v>47</v>
      </c>
      <c r="E19">
        <v>155651434</v>
      </c>
      <c r="F19" t="s">
        <v>49</v>
      </c>
      <c r="G19" t="s">
        <v>49</v>
      </c>
      <c r="I19" t="s">
        <v>49</v>
      </c>
      <c r="K19" t="s">
        <v>51</v>
      </c>
      <c r="L19" t="s">
        <v>51</v>
      </c>
      <c r="M19" t="s">
        <v>53</v>
      </c>
      <c r="O19" t="s">
        <v>54</v>
      </c>
      <c r="P19" t="s">
        <v>52</v>
      </c>
      <c r="Q19" t="s">
        <v>53</v>
      </c>
      <c r="R19" t="s">
        <v>54</v>
      </c>
      <c r="S19" t="s">
        <v>53</v>
      </c>
      <c r="T19" t="s">
        <v>50</v>
      </c>
      <c r="U19" t="s">
        <v>53</v>
      </c>
      <c r="V19" t="s">
        <v>52</v>
      </c>
      <c r="W19" t="s">
        <v>51</v>
      </c>
      <c r="X19" t="s">
        <v>52</v>
      </c>
      <c r="Z19" t="s">
        <v>54</v>
      </c>
      <c r="AA19" t="s">
        <v>51</v>
      </c>
      <c r="AB19" t="s">
        <v>54</v>
      </c>
      <c r="AC19" t="s">
        <v>51</v>
      </c>
      <c r="AD19" t="s">
        <v>51</v>
      </c>
      <c r="AE19" t="s">
        <v>51</v>
      </c>
      <c r="AF19" t="s">
        <v>51</v>
      </c>
      <c r="AG19" t="s">
        <v>54</v>
      </c>
      <c r="AI19" t="s">
        <v>52</v>
      </c>
      <c r="AJ19" t="s">
        <v>52</v>
      </c>
      <c r="AK19" t="s">
        <v>54</v>
      </c>
      <c r="AL19" t="s">
        <v>52</v>
      </c>
      <c r="AM19" t="s">
        <v>52</v>
      </c>
      <c r="AN19" t="s">
        <v>54</v>
      </c>
      <c r="AO19" t="s">
        <v>54</v>
      </c>
      <c r="AP19" t="s">
        <v>51</v>
      </c>
      <c r="AQ19" t="s">
        <v>50</v>
      </c>
      <c r="AT19">
        <v>8</v>
      </c>
      <c r="AU19" t="s">
        <v>55</v>
      </c>
      <c r="AV19">
        <v>33</v>
      </c>
      <c r="AW19" t="s">
        <v>66</v>
      </c>
      <c r="AX19" t="s">
        <v>67</v>
      </c>
      <c r="AY19" t="s">
        <v>68</v>
      </c>
      <c r="AZ19" t="s">
        <v>64</v>
      </c>
    </row>
    <row r="20" spans="1:53" x14ac:dyDescent="0.2">
      <c r="K20">
        <f>VLOOKUP(K19,$D$53:$E$57,2,0)</f>
        <v>4</v>
      </c>
      <c r="L20">
        <f>VLOOKUP(L19,$D$53:$E$57,2,0)</f>
        <v>4</v>
      </c>
      <c r="M20">
        <f>VLOOKUP(M19,$D$53:$E$57,2,0)</f>
        <v>5</v>
      </c>
      <c r="N20">
        <f>SUM(K20:M20)</f>
        <v>13</v>
      </c>
      <c r="O20">
        <f>VLOOKUP(O19,$A$53:$B$57,2,0)</f>
        <v>2</v>
      </c>
      <c r="P20">
        <f>VLOOKUP(P19,$A$60:$B$64,2,0)</f>
        <v>4</v>
      </c>
      <c r="Q20">
        <f>VLOOKUP(Q19,$A$53:$B$57,2,0)</f>
        <v>4</v>
      </c>
      <c r="R20">
        <f>VLOOKUP(R19,$A$60:$B$64,2,0)</f>
        <v>2</v>
      </c>
      <c r="S20">
        <f>VLOOKUP(S19,$A$53:$B$57,2,0)</f>
        <v>4</v>
      </c>
      <c r="T20">
        <f>VLOOKUP(T19,$A$60:$B$64,2,0)</f>
        <v>3</v>
      </c>
      <c r="U20">
        <f>VLOOKUP(U19,$A$53:$B$57,2,0)</f>
        <v>4</v>
      </c>
      <c r="V20">
        <f>VLOOKUP(V19,$A$60:$B$64,2,0)</f>
        <v>4</v>
      </c>
      <c r="W20">
        <f>VLOOKUP(W19,$A$53:$B$57,2,0)</f>
        <v>3</v>
      </c>
      <c r="X20">
        <f>VLOOKUP(X19,$A$60:$B$64,2,0)</f>
        <v>4</v>
      </c>
      <c r="Y20">
        <f>SUM(O20:X20)*2.5</f>
        <v>85</v>
      </c>
      <c r="Z20">
        <f t="shared" ref="Z20:AG20" si="8">VLOOKUP(Z19,$A$53:$B$57,2,0)</f>
        <v>2</v>
      </c>
      <c r="AA20">
        <f t="shared" si="8"/>
        <v>3</v>
      </c>
      <c r="AB20">
        <f t="shared" si="8"/>
        <v>2</v>
      </c>
      <c r="AC20">
        <f t="shared" si="8"/>
        <v>3</v>
      </c>
      <c r="AD20">
        <f t="shared" si="8"/>
        <v>3</v>
      </c>
      <c r="AE20">
        <f t="shared" si="8"/>
        <v>3</v>
      </c>
      <c r="AF20">
        <f t="shared" si="8"/>
        <v>3</v>
      </c>
      <c r="AG20">
        <f t="shared" si="8"/>
        <v>2</v>
      </c>
      <c r="AH20">
        <f>SUM(Z20:AG20)</f>
        <v>21</v>
      </c>
      <c r="AI20">
        <f>VLOOKUP(AI19,$A$53:$B$57,2,0)</f>
        <v>0</v>
      </c>
      <c r="AJ20">
        <f>VLOOKUP(AJ19,$A$53:$B$57,2,0)</f>
        <v>0</v>
      </c>
      <c r="AK20">
        <f>VLOOKUP(AK19,$A$60:$B$64,2,0)</f>
        <v>2</v>
      </c>
      <c r="AL20">
        <f>VLOOKUP(AL19,$A$53:$B$57,2,0)</f>
        <v>0</v>
      </c>
      <c r="AM20">
        <f>VLOOKUP(AM19,$A$53:$B$57,2,0)</f>
        <v>0</v>
      </c>
      <c r="AN20">
        <f>VLOOKUP(AN19,$A$60:$B$64,2,0)</f>
        <v>2</v>
      </c>
      <c r="AO20">
        <f>VLOOKUP(AO19,$A$53:$B$57,2,0)</f>
        <v>2</v>
      </c>
      <c r="AP20">
        <f>VLOOKUP(AP19,$A$60:$B$64,2,0)</f>
        <v>1</v>
      </c>
      <c r="AQ20">
        <f>VLOOKUP(AQ19,$A$53:$B$57,2,0)</f>
        <v>1</v>
      </c>
      <c r="AR20">
        <f>SUM(AG20:AQ20)</f>
        <v>31</v>
      </c>
      <c r="AT20">
        <f>IF(AT19&gt;8,10,IF(AT19&lt;7,-10,0))</f>
        <v>0</v>
      </c>
      <c r="AY20">
        <f>VLOOKUP(AY19,$A$68:$B$71,2,0)</f>
        <v>1</v>
      </c>
      <c r="AZ20">
        <f>VLOOKUP(AZ19,$A$68:$B$71,2,0)</f>
        <v>3</v>
      </c>
      <c r="BA20">
        <f>SUM(AY20:AZ20)</f>
        <v>4</v>
      </c>
    </row>
    <row r="21" spans="1:53" x14ac:dyDescent="0.2">
      <c r="A21">
        <v>10</v>
      </c>
      <c r="B21" t="s">
        <v>46</v>
      </c>
      <c r="C21">
        <v>8</v>
      </c>
      <c r="D21" t="s">
        <v>47</v>
      </c>
      <c r="E21">
        <v>740974866</v>
      </c>
      <c r="F21" t="s">
        <v>48</v>
      </c>
      <c r="G21" t="s">
        <v>49</v>
      </c>
      <c r="I21" t="s">
        <v>49</v>
      </c>
      <c r="K21" t="s">
        <v>51</v>
      </c>
      <c r="L21" t="s">
        <v>51</v>
      </c>
      <c r="M21" t="s">
        <v>53</v>
      </c>
      <c r="O21" t="s">
        <v>50</v>
      </c>
      <c r="P21" t="s">
        <v>54</v>
      </c>
      <c r="Q21" t="s">
        <v>51</v>
      </c>
      <c r="R21" t="s">
        <v>51</v>
      </c>
      <c r="S21" t="s">
        <v>51</v>
      </c>
      <c r="T21" t="s">
        <v>50</v>
      </c>
      <c r="U21" t="s">
        <v>51</v>
      </c>
      <c r="V21" t="s">
        <v>50</v>
      </c>
      <c r="W21" t="s">
        <v>54</v>
      </c>
      <c r="X21" t="s">
        <v>54</v>
      </c>
      <c r="Z21" t="s">
        <v>50</v>
      </c>
      <c r="AA21" t="s">
        <v>54</v>
      </c>
      <c r="AB21" t="s">
        <v>50</v>
      </c>
      <c r="AC21" t="s">
        <v>50</v>
      </c>
      <c r="AD21" t="s">
        <v>50</v>
      </c>
      <c r="AE21" t="s">
        <v>54</v>
      </c>
      <c r="AF21" t="s">
        <v>50</v>
      </c>
      <c r="AG21" t="s">
        <v>50</v>
      </c>
      <c r="AI21" t="s">
        <v>52</v>
      </c>
      <c r="AJ21" t="s">
        <v>52</v>
      </c>
      <c r="AK21" t="s">
        <v>54</v>
      </c>
      <c r="AL21" t="s">
        <v>50</v>
      </c>
      <c r="AM21" t="s">
        <v>52</v>
      </c>
      <c r="AN21" t="s">
        <v>51</v>
      </c>
      <c r="AO21" t="s">
        <v>50</v>
      </c>
      <c r="AP21" t="s">
        <v>51</v>
      </c>
      <c r="AQ21" t="s">
        <v>50</v>
      </c>
      <c r="AT21">
        <v>2</v>
      </c>
      <c r="AU21" t="s">
        <v>55</v>
      </c>
      <c r="AV21">
        <v>68</v>
      </c>
      <c r="AW21" t="s">
        <v>74</v>
      </c>
      <c r="AX21" t="s">
        <v>63</v>
      </c>
      <c r="AY21" t="s">
        <v>58</v>
      </c>
      <c r="AZ21" t="s">
        <v>58</v>
      </c>
    </row>
    <row r="22" spans="1:53" x14ac:dyDescent="0.2">
      <c r="K22">
        <f>VLOOKUP(K21,$D$53:$E$57,2,0)</f>
        <v>4</v>
      </c>
      <c r="L22">
        <f>VLOOKUP(L21,$D$53:$E$57,2,0)</f>
        <v>4</v>
      </c>
      <c r="M22">
        <f>VLOOKUP(M21,$D$53:$E$57,2,0)</f>
        <v>5</v>
      </c>
      <c r="N22">
        <f>SUM(K22:M22)</f>
        <v>13</v>
      </c>
      <c r="O22">
        <f>VLOOKUP(O21,$A$53:$B$57,2,0)</f>
        <v>1</v>
      </c>
      <c r="P22">
        <f>VLOOKUP(P21,$A$60:$B$64,2,0)</f>
        <v>2</v>
      </c>
      <c r="Q22">
        <f>VLOOKUP(Q21,$A$53:$B$57,2,0)</f>
        <v>3</v>
      </c>
      <c r="R22">
        <f>VLOOKUP(R21,$A$60:$B$64,2,0)</f>
        <v>1</v>
      </c>
      <c r="S22">
        <f>VLOOKUP(S21,$A$53:$B$57,2,0)</f>
        <v>3</v>
      </c>
      <c r="T22">
        <f>VLOOKUP(T21,$A$60:$B$64,2,0)</f>
        <v>3</v>
      </c>
      <c r="U22">
        <f>VLOOKUP(U21,$A$53:$B$57,2,0)</f>
        <v>3</v>
      </c>
      <c r="V22">
        <f>VLOOKUP(V21,$A$60:$B$64,2,0)</f>
        <v>3</v>
      </c>
      <c r="W22">
        <f>VLOOKUP(W21,$A$53:$B$57,2,0)</f>
        <v>2</v>
      </c>
      <c r="X22">
        <f>VLOOKUP(X21,$A$60:$B$64,2,0)</f>
        <v>2</v>
      </c>
      <c r="Y22">
        <f>SUM(O22:X22)*2.5</f>
        <v>57.5</v>
      </c>
      <c r="Z22">
        <f t="shared" ref="Z22:AG22" si="9">VLOOKUP(Z21,$A$53:$B$57,2,0)</f>
        <v>1</v>
      </c>
      <c r="AA22">
        <f t="shared" si="9"/>
        <v>2</v>
      </c>
      <c r="AB22">
        <f t="shared" si="9"/>
        <v>1</v>
      </c>
      <c r="AC22">
        <f t="shared" si="9"/>
        <v>1</v>
      </c>
      <c r="AD22">
        <f t="shared" si="9"/>
        <v>1</v>
      </c>
      <c r="AE22">
        <f t="shared" si="9"/>
        <v>2</v>
      </c>
      <c r="AF22">
        <f t="shared" si="9"/>
        <v>1</v>
      </c>
      <c r="AG22">
        <f t="shared" si="9"/>
        <v>1</v>
      </c>
      <c r="AH22">
        <f>SUM(Z22:AG22)</f>
        <v>10</v>
      </c>
      <c r="AI22">
        <f>VLOOKUP(AI21,$A$53:$B$57,2,0)</f>
        <v>0</v>
      </c>
      <c r="AJ22">
        <f>VLOOKUP(AJ21,$A$53:$B$57,2,0)</f>
        <v>0</v>
      </c>
      <c r="AK22">
        <f>VLOOKUP(AK21,$A$60:$B$64,2,0)</f>
        <v>2</v>
      </c>
      <c r="AL22">
        <f>VLOOKUP(AL21,$A$53:$B$57,2,0)</f>
        <v>1</v>
      </c>
      <c r="AM22">
        <f>VLOOKUP(AM21,$A$53:$B$57,2,0)</f>
        <v>0</v>
      </c>
      <c r="AN22">
        <f>VLOOKUP(AN21,$A$60:$B$64,2,0)</f>
        <v>1</v>
      </c>
      <c r="AO22">
        <f>VLOOKUP(AO21,$A$53:$B$57,2,0)</f>
        <v>1</v>
      </c>
      <c r="AP22">
        <f>VLOOKUP(AP21,$A$60:$B$64,2,0)</f>
        <v>1</v>
      </c>
      <c r="AQ22">
        <f>VLOOKUP(AQ21,$A$53:$B$57,2,0)</f>
        <v>1</v>
      </c>
      <c r="AR22">
        <f>SUM(AG22:AQ22)</f>
        <v>18</v>
      </c>
      <c r="AT22">
        <f>IF(AT21&gt;8,10,IF(AT21&lt;7,-10,0))</f>
        <v>-10</v>
      </c>
      <c r="AU22" s="5" t="s">
        <v>99</v>
      </c>
      <c r="AV22">
        <f>AVERAGE(AV3,AV5,AV7,AV9,AV11,AV13,AV15,AV17,AV19,AV21)</f>
        <v>34.700000000000003</v>
      </c>
      <c r="AY22">
        <f>VLOOKUP(AY21,$A$68:$B$71,2,0)</f>
        <v>0</v>
      </c>
      <c r="AZ22">
        <f>VLOOKUP(AZ21,$A$68:$B$71,2,0)</f>
        <v>0</v>
      </c>
      <c r="BA22">
        <f>SUM(AY22:AZ22)</f>
        <v>0</v>
      </c>
    </row>
    <row r="23" spans="1:53" x14ac:dyDescent="0.2">
      <c r="M23" s="5" t="s">
        <v>99</v>
      </c>
      <c r="N23">
        <f>AVERAGE(N4,N6,N8,N10,N12,N14,N16,N18,N20,N22)</f>
        <v>10.5</v>
      </c>
      <c r="X23" s="5" t="s">
        <v>99</v>
      </c>
      <c r="Y23">
        <f>AVERAGE(Y4,Y6,Y8,Y10,Y12,Y14,Y16,Y18,Y20,Y22)</f>
        <v>72.5</v>
      </c>
      <c r="AG23" s="5" t="s">
        <v>99</v>
      </c>
      <c r="AH23">
        <f>AVERAGE(AH4,AH6,AH8,AH10,AH12,AH14,AH16,AH18,AH20,AH22)</f>
        <v>14</v>
      </c>
      <c r="AQ23" s="5" t="s">
        <v>99</v>
      </c>
      <c r="AR23">
        <f>AVERAGE(AR4,AR6,AR8,AR10,AR12,AR14,AR16,AR18,AR20,AR22)</f>
        <v>32.200000000000003</v>
      </c>
      <c r="AS23" s="3" t="s">
        <v>105</v>
      </c>
      <c r="AT23">
        <f>SUM(AT4,AT6,AT8,AT10,AT12,AT14,AT16,AT18,AT20,AT22)</f>
        <v>-50</v>
      </c>
      <c r="AU23" s="6" t="s">
        <v>88</v>
      </c>
      <c r="AV23">
        <f>_xlfn.STDEV.P(AV3,AV5,AV7,AV9,AV11,AV13,AV15,AV17,AV19,AV21)</f>
        <v>12.450301201175817</v>
      </c>
      <c r="AZ23" s="5" t="s">
        <v>99</v>
      </c>
      <c r="BA23">
        <f>AVERAGE(BA4,BA6,BA8,BA10,BA12,BA14,BA16,BA18,BA20,BA22)</f>
        <v>2.2999999999999998</v>
      </c>
    </row>
    <row r="24" spans="1:53" x14ac:dyDescent="0.2">
      <c r="M24" s="6" t="s">
        <v>88</v>
      </c>
      <c r="N24">
        <f>_xlfn.STDEV.P(N4,N6,N8,N10,N12,N14,N16,N18,N20,N22)</f>
        <v>2.2472205054244232</v>
      </c>
      <c r="X24" s="6" t="s">
        <v>88</v>
      </c>
      <c r="Y24">
        <f>_xlfn.STDEV.P(Y4,Y6,Y8,Y10,Y12,Y14,Y16,Y18,Y20,Y22)</f>
        <v>12.893796958227627</v>
      </c>
      <c r="AG24" s="6" t="s">
        <v>88</v>
      </c>
      <c r="AH24">
        <f>_xlfn.STDEV.P(AH4,AH6,AH8,AH10,AH12,AH14,AH16,AH18,AH20,AH22)</f>
        <v>7.9498427657407165</v>
      </c>
      <c r="AQ24" s="6" t="s">
        <v>88</v>
      </c>
      <c r="AR24">
        <f>_xlfn.STDEV.P(AR4,AR6,AR8,AR10,AR12,AR14,AR16,AR18,AR20,AR22)</f>
        <v>12.544321424453377</v>
      </c>
      <c r="AU24" s="7" t="s">
        <v>91</v>
      </c>
      <c r="AV24">
        <f>_xlfn.VAR.S(AV3:AV21)</f>
        <v>172.23333333333338</v>
      </c>
      <c r="AZ24" s="6" t="s">
        <v>88</v>
      </c>
      <c r="BA24">
        <f>_xlfn.STDEV.P(BA4,BA6,BA8,BA10,BA12,BA14,BA16,BA18,BA20,BA22)</f>
        <v>1.8466185312619388</v>
      </c>
    </row>
    <row r="25" spans="1:53" x14ac:dyDescent="0.2">
      <c r="M25" s="7" t="s">
        <v>91</v>
      </c>
      <c r="N25">
        <f>_xlfn.VAR.S(N4:N22)</f>
        <v>5.6111111111111107</v>
      </c>
      <c r="X25" s="7" t="s">
        <v>91</v>
      </c>
      <c r="Y25">
        <f>_xlfn.VAR.S(Y4:Y22)</f>
        <v>184.72222222222223</v>
      </c>
      <c r="AG25" s="7" t="s">
        <v>91</v>
      </c>
      <c r="AH25">
        <f>_xlfn.VAR.S(AH4:AH22)</f>
        <v>70.222222222222229</v>
      </c>
      <c r="AQ25" s="7" t="s">
        <v>91</v>
      </c>
      <c r="AR25">
        <f>_xlfn.VAR.S(AR4:AR22)</f>
        <v>174.84444444444449</v>
      </c>
      <c r="AZ25" s="7" t="s">
        <v>91</v>
      </c>
      <c r="BA25">
        <f>_xlfn.VAR.S(BA4:BA22)</f>
        <v>3.7888888888888892</v>
      </c>
    </row>
    <row r="28" spans="1:53" s="2" customFormat="1" x14ac:dyDescent="0.2">
      <c r="A28" s="2" t="s">
        <v>87</v>
      </c>
      <c r="N28" s="2" t="s">
        <v>104</v>
      </c>
      <c r="Y28" s="2" t="s">
        <v>76</v>
      </c>
      <c r="AH28" s="2" t="s">
        <v>98</v>
      </c>
      <c r="AR28" s="2" t="s">
        <v>75</v>
      </c>
      <c r="AV28" s="2" t="s">
        <v>90</v>
      </c>
      <c r="BA28" s="2" t="s">
        <v>96</v>
      </c>
    </row>
    <row r="29" spans="1:53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Z29" t="s">
        <v>23</v>
      </c>
      <c r="AA29" t="s">
        <v>24</v>
      </c>
      <c r="AB29" t="s">
        <v>25</v>
      </c>
      <c r="AC29" t="s">
        <v>26</v>
      </c>
      <c r="AD29" t="s">
        <v>27</v>
      </c>
      <c r="AE29" t="s">
        <v>28</v>
      </c>
      <c r="AF29" t="s">
        <v>29</v>
      </c>
      <c r="AG29" t="s">
        <v>97</v>
      </c>
      <c r="AI29" t="s">
        <v>30</v>
      </c>
      <c r="AJ29" t="s">
        <v>31</v>
      </c>
      <c r="AK29" t="s">
        <v>32</v>
      </c>
      <c r="AL29" t="s">
        <v>33</v>
      </c>
      <c r="AM29" t="s">
        <v>34</v>
      </c>
      <c r="AN29" t="s">
        <v>35</v>
      </c>
      <c r="AO29" t="s">
        <v>36</v>
      </c>
      <c r="AP29" t="s">
        <v>37</v>
      </c>
      <c r="AQ29" t="s">
        <v>38</v>
      </c>
      <c r="AT29" t="s">
        <v>39</v>
      </c>
      <c r="AU29" t="s">
        <v>40</v>
      </c>
      <c r="AV29" t="s">
        <v>41</v>
      </c>
      <c r="AW29" t="s">
        <v>42</v>
      </c>
      <c r="AX29" t="s">
        <v>43</v>
      </c>
      <c r="AY29" t="s">
        <v>44</v>
      </c>
      <c r="AZ29" t="s">
        <v>45</v>
      </c>
    </row>
    <row r="30" spans="1:53" x14ac:dyDescent="0.2">
      <c r="A30">
        <v>1</v>
      </c>
      <c r="B30" t="s">
        <v>46</v>
      </c>
      <c r="C30">
        <v>8</v>
      </c>
      <c r="D30" t="s">
        <v>47</v>
      </c>
      <c r="E30">
        <v>1346507428</v>
      </c>
      <c r="F30" t="s">
        <v>49</v>
      </c>
      <c r="G30" t="s">
        <v>49</v>
      </c>
      <c r="I30" t="s">
        <v>48</v>
      </c>
      <c r="J30" t="s">
        <v>77</v>
      </c>
      <c r="K30" t="s">
        <v>51</v>
      </c>
      <c r="L30" t="s">
        <v>54</v>
      </c>
      <c r="M30" t="s">
        <v>51</v>
      </c>
      <c r="O30" t="s">
        <v>54</v>
      </c>
      <c r="P30" t="s">
        <v>52</v>
      </c>
      <c r="Q30" t="s">
        <v>53</v>
      </c>
      <c r="R30" t="s">
        <v>52</v>
      </c>
      <c r="S30" t="s">
        <v>51</v>
      </c>
      <c r="T30" t="s">
        <v>50</v>
      </c>
      <c r="U30" t="s">
        <v>51</v>
      </c>
      <c r="V30" t="s">
        <v>52</v>
      </c>
      <c r="W30" t="s">
        <v>51</v>
      </c>
      <c r="X30" t="s">
        <v>52</v>
      </c>
      <c r="Z30" t="s">
        <v>51</v>
      </c>
      <c r="AA30" t="s">
        <v>51</v>
      </c>
      <c r="AB30" t="s">
        <v>54</v>
      </c>
      <c r="AC30" t="s">
        <v>51</v>
      </c>
      <c r="AD30" t="s">
        <v>54</v>
      </c>
      <c r="AE30" t="s">
        <v>54</v>
      </c>
      <c r="AF30" t="s">
        <v>51</v>
      </c>
      <c r="AG30" t="s">
        <v>50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52</v>
      </c>
      <c r="AO30" t="s">
        <v>53</v>
      </c>
      <c r="AP30" t="s">
        <v>52</v>
      </c>
      <c r="AQ30" t="s">
        <v>53</v>
      </c>
      <c r="AT30">
        <v>7</v>
      </c>
      <c r="AU30" t="s">
        <v>55</v>
      </c>
      <c r="AV30">
        <v>21</v>
      </c>
      <c r="AW30" t="s">
        <v>56</v>
      </c>
      <c r="AX30" t="s">
        <v>63</v>
      </c>
      <c r="AY30" t="s">
        <v>68</v>
      </c>
      <c r="AZ30" t="s">
        <v>68</v>
      </c>
    </row>
    <row r="31" spans="1:53" x14ac:dyDescent="0.2">
      <c r="K31">
        <f>VLOOKUP(K30,$D$53:$E$57,2,0)</f>
        <v>4</v>
      </c>
      <c r="L31">
        <f>VLOOKUP(L30,$D$53:$E$57,2,0)</f>
        <v>3</v>
      </c>
      <c r="M31">
        <f>VLOOKUP(M30,$D$53:$E$57,2,0)</f>
        <v>4</v>
      </c>
      <c r="N31">
        <f>SUM(K31:M31)</f>
        <v>11</v>
      </c>
      <c r="O31">
        <f>VLOOKUP(O30,$A$53:$B$57,2,0)</f>
        <v>2</v>
      </c>
      <c r="P31">
        <f>VLOOKUP(P30,$A$60:$B$64,2,0)</f>
        <v>4</v>
      </c>
      <c r="Q31">
        <f>VLOOKUP(Q30,$A$53:$B$57,2,0)</f>
        <v>4</v>
      </c>
      <c r="R31">
        <f>VLOOKUP(R30,$A$60:$B$64,2,0)</f>
        <v>4</v>
      </c>
      <c r="S31">
        <f>VLOOKUP(S30,$A$53:$B$57,2,0)</f>
        <v>3</v>
      </c>
      <c r="T31">
        <f>VLOOKUP(T30,$A$60:$B$64,2,0)</f>
        <v>3</v>
      </c>
      <c r="U31">
        <f>VLOOKUP(U30,$A$53:$B$57,2,0)</f>
        <v>3</v>
      </c>
      <c r="V31">
        <f>VLOOKUP(V30,$A$60:$B$64,2,0)</f>
        <v>4</v>
      </c>
      <c r="W31">
        <f>VLOOKUP(W30,$A$53:$B$57,2,0)</f>
        <v>3</v>
      </c>
      <c r="X31">
        <f>VLOOKUP(X30,$A$60:$B$64,2,0)</f>
        <v>4</v>
      </c>
      <c r="Y31">
        <f>SUM(O31:X31)*2.5</f>
        <v>85</v>
      </c>
      <c r="Z31">
        <f t="shared" ref="Z31:AG31" si="10">VLOOKUP(Z30,$A$53:$B$57,2,0)</f>
        <v>3</v>
      </c>
      <c r="AA31">
        <f t="shared" si="10"/>
        <v>3</v>
      </c>
      <c r="AB31">
        <f t="shared" si="10"/>
        <v>2</v>
      </c>
      <c r="AC31">
        <f t="shared" si="10"/>
        <v>3</v>
      </c>
      <c r="AD31">
        <f t="shared" si="10"/>
        <v>2</v>
      </c>
      <c r="AE31">
        <f t="shared" si="10"/>
        <v>2</v>
      </c>
      <c r="AF31">
        <f t="shared" si="10"/>
        <v>3</v>
      </c>
      <c r="AG31">
        <f t="shared" si="10"/>
        <v>1</v>
      </c>
      <c r="AH31">
        <f>SUM(Z31:AG31)</f>
        <v>19</v>
      </c>
      <c r="AI31">
        <f>VLOOKUP(AI30,$A$53:$B$57,2,0)</f>
        <v>4</v>
      </c>
      <c r="AJ31">
        <f>VLOOKUP(AJ30,$A$53:$B$57,2,0)</f>
        <v>4</v>
      </c>
      <c r="AK31">
        <f>VLOOKUP(AK30,$A$60:$B$64,2,0)</f>
        <v>0</v>
      </c>
      <c r="AL31">
        <f>VLOOKUP(AL30,$A$53:$B$57,2,0)</f>
        <v>4</v>
      </c>
      <c r="AM31">
        <f>VLOOKUP(AM30,$A$53:$B$57,2,0)</f>
        <v>4</v>
      </c>
      <c r="AN31">
        <f>VLOOKUP(AN30,$A$60:$B$64,2,0)</f>
        <v>4</v>
      </c>
      <c r="AO31">
        <f>VLOOKUP(AO30,$A$53:$B$57,2,0)</f>
        <v>4</v>
      </c>
      <c r="AP31">
        <f>VLOOKUP(AP30,$A$60:$B$64,2,0)</f>
        <v>4</v>
      </c>
      <c r="AQ31">
        <f>VLOOKUP(AQ30,$A$53:$B$57,2,0)</f>
        <v>4</v>
      </c>
      <c r="AR31">
        <f>SUM(AG31:AQ31)</f>
        <v>52</v>
      </c>
      <c r="AT31">
        <f>IF(AT30&gt;8,10,IF(AT30&lt;7,-10,0))</f>
        <v>0</v>
      </c>
      <c r="AY31">
        <f>VLOOKUP(AY30,$A$68:$B$71,2,0)</f>
        <v>1</v>
      </c>
      <c r="AZ31">
        <f>VLOOKUP(AZ30,$A$68:$B$71,2,0)</f>
        <v>1</v>
      </c>
      <c r="BA31">
        <f>SUM(AY31:AZ31)</f>
        <v>2</v>
      </c>
    </row>
    <row r="32" spans="1:53" x14ac:dyDescent="0.2">
      <c r="A32">
        <v>2</v>
      </c>
      <c r="B32" t="s">
        <v>46</v>
      </c>
      <c r="C32">
        <v>8</v>
      </c>
      <c r="D32" t="s">
        <v>47</v>
      </c>
      <c r="E32">
        <v>1766374429</v>
      </c>
      <c r="F32" t="s">
        <v>48</v>
      </c>
      <c r="G32" t="s">
        <v>49</v>
      </c>
      <c r="I32" t="s">
        <v>48</v>
      </c>
      <c r="J32" t="s">
        <v>78</v>
      </c>
      <c r="K32" t="s">
        <v>52</v>
      </c>
      <c r="L32" t="s">
        <v>52</v>
      </c>
      <c r="M32" t="s">
        <v>53</v>
      </c>
      <c r="O32" t="s">
        <v>52</v>
      </c>
      <c r="P32" t="s">
        <v>52</v>
      </c>
      <c r="Q32" t="s">
        <v>53</v>
      </c>
      <c r="R32" t="s">
        <v>52</v>
      </c>
      <c r="S32" t="s">
        <v>54</v>
      </c>
      <c r="T32" t="s">
        <v>52</v>
      </c>
      <c r="U32" t="s">
        <v>53</v>
      </c>
      <c r="V32" t="s">
        <v>50</v>
      </c>
      <c r="W32" t="s">
        <v>51</v>
      </c>
      <c r="X32" t="s">
        <v>52</v>
      </c>
      <c r="Z32" t="s">
        <v>52</v>
      </c>
      <c r="AA32" t="s">
        <v>52</v>
      </c>
      <c r="AB32" t="s">
        <v>52</v>
      </c>
      <c r="AC32" t="s">
        <v>52</v>
      </c>
      <c r="AD32" t="s">
        <v>53</v>
      </c>
      <c r="AE32" t="s">
        <v>52</v>
      </c>
      <c r="AF32" t="s">
        <v>54</v>
      </c>
      <c r="AG32" t="s">
        <v>52</v>
      </c>
      <c r="AI32" t="s">
        <v>51</v>
      </c>
      <c r="AJ32" t="s">
        <v>51</v>
      </c>
      <c r="AK32" t="s">
        <v>50</v>
      </c>
      <c r="AL32" t="s">
        <v>51</v>
      </c>
      <c r="AM32" t="s">
        <v>51</v>
      </c>
      <c r="AN32" t="s">
        <v>54</v>
      </c>
      <c r="AO32" t="s">
        <v>51</v>
      </c>
      <c r="AP32" t="s">
        <v>54</v>
      </c>
      <c r="AQ32" t="s">
        <v>51</v>
      </c>
      <c r="AT32">
        <v>1</v>
      </c>
      <c r="AU32" t="s">
        <v>61</v>
      </c>
      <c r="AV32">
        <v>25</v>
      </c>
      <c r="AW32" t="s">
        <v>70</v>
      </c>
      <c r="AX32" t="s">
        <v>79</v>
      </c>
      <c r="AY32" t="s">
        <v>68</v>
      </c>
      <c r="AZ32" t="s">
        <v>58</v>
      </c>
    </row>
    <row r="33" spans="1:53" x14ac:dyDescent="0.2">
      <c r="K33">
        <f>VLOOKUP(K32,$D$53:$E$57,2,0)</f>
        <v>1</v>
      </c>
      <c r="L33">
        <f>VLOOKUP(L32,$D$53:$E$57,2,0)</f>
        <v>1</v>
      </c>
      <c r="M33">
        <f>VLOOKUP(M32,$D$53:$E$57,2,0)</f>
        <v>5</v>
      </c>
      <c r="N33">
        <f>SUM(K33:M33)</f>
        <v>7</v>
      </c>
      <c r="O33">
        <f>VLOOKUP(O32,$A$53:$B$57,2,0)</f>
        <v>0</v>
      </c>
      <c r="P33">
        <f>VLOOKUP(P32,$A$60:$B$64,2,0)</f>
        <v>4</v>
      </c>
      <c r="Q33">
        <f>VLOOKUP(Q32,$A$53:$B$57,2,0)</f>
        <v>4</v>
      </c>
      <c r="R33">
        <f>VLOOKUP(R32,$A$60:$B$64,2,0)</f>
        <v>4</v>
      </c>
      <c r="S33">
        <f>VLOOKUP(S32,$A$53:$B$57,2,0)</f>
        <v>2</v>
      </c>
      <c r="T33">
        <f>VLOOKUP(T32,$A$60:$B$64,2,0)</f>
        <v>4</v>
      </c>
      <c r="U33">
        <f>VLOOKUP(U32,$A$53:$B$57,2,0)</f>
        <v>4</v>
      </c>
      <c r="V33">
        <f>VLOOKUP(V32,$A$60:$B$64,2,0)</f>
        <v>3</v>
      </c>
      <c r="W33">
        <f>VLOOKUP(W32,$A$53:$B$57,2,0)</f>
        <v>3</v>
      </c>
      <c r="X33">
        <f>VLOOKUP(X32,$A$60:$B$64,2,0)</f>
        <v>4</v>
      </c>
      <c r="Y33">
        <f>SUM(O33:X33)*2.5</f>
        <v>80</v>
      </c>
      <c r="Z33">
        <f t="shared" ref="Z33:AG33" si="11">VLOOKUP(Z32,$A$53:$B$57,2,0)</f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>
        <f t="shared" si="11"/>
        <v>4</v>
      </c>
      <c r="AE33">
        <f t="shared" si="11"/>
        <v>0</v>
      </c>
      <c r="AF33">
        <f t="shared" si="11"/>
        <v>2</v>
      </c>
      <c r="AG33">
        <f t="shared" si="11"/>
        <v>0</v>
      </c>
      <c r="AH33">
        <f>SUM(Z33:AG33)</f>
        <v>6</v>
      </c>
      <c r="AI33">
        <f>VLOOKUP(AI32,$A$53:$B$57,2,0)</f>
        <v>3</v>
      </c>
      <c r="AJ33">
        <f>VLOOKUP(AJ32,$A$53:$B$57,2,0)</f>
        <v>3</v>
      </c>
      <c r="AK33">
        <f>VLOOKUP(AK32,$A$60:$B$64,2,0)</f>
        <v>3</v>
      </c>
      <c r="AL33">
        <f>VLOOKUP(AL32,$A$53:$B$57,2,0)</f>
        <v>3</v>
      </c>
      <c r="AM33">
        <f>VLOOKUP(AM32,$A$53:$B$57,2,0)</f>
        <v>3</v>
      </c>
      <c r="AN33">
        <f>VLOOKUP(AN32,$A$60:$B$64,2,0)</f>
        <v>2</v>
      </c>
      <c r="AO33">
        <f>VLOOKUP(AO32,$A$53:$B$57,2,0)</f>
        <v>3</v>
      </c>
      <c r="AP33">
        <f>VLOOKUP(AP32,$A$60:$B$64,2,0)</f>
        <v>2</v>
      </c>
      <c r="AQ33">
        <f>VLOOKUP(AQ32,$A$53:$B$57,2,0)</f>
        <v>3</v>
      </c>
      <c r="AR33">
        <f>SUM(AG33:AQ33)</f>
        <v>31</v>
      </c>
      <c r="AT33">
        <f>IF(AT32&gt;8,10,IF(AT32&lt;7,-10,0))</f>
        <v>-10</v>
      </c>
      <c r="AY33">
        <f>VLOOKUP(AY32,$A$68:$B$71,2,0)</f>
        <v>1</v>
      </c>
      <c r="AZ33">
        <f>VLOOKUP(AZ32,$A$68:$B$71,2,0)</f>
        <v>0</v>
      </c>
      <c r="BA33">
        <f>SUM(AY33:AZ33)</f>
        <v>1</v>
      </c>
    </row>
    <row r="34" spans="1:53" x14ac:dyDescent="0.2">
      <c r="A34">
        <v>3</v>
      </c>
      <c r="B34" t="s">
        <v>46</v>
      </c>
      <c r="C34">
        <v>8</v>
      </c>
      <c r="D34" t="s">
        <v>47</v>
      </c>
      <c r="E34">
        <v>1476269195</v>
      </c>
      <c r="F34" t="s">
        <v>48</v>
      </c>
      <c r="G34" t="s">
        <v>49</v>
      </c>
      <c r="I34" t="s">
        <v>49</v>
      </c>
      <c r="K34" t="s">
        <v>51</v>
      </c>
      <c r="L34" t="s">
        <v>51</v>
      </c>
      <c r="M34" t="s">
        <v>53</v>
      </c>
      <c r="O34" t="s">
        <v>50</v>
      </c>
      <c r="P34" t="s">
        <v>50</v>
      </c>
      <c r="Q34" t="s">
        <v>53</v>
      </c>
      <c r="R34" t="s">
        <v>52</v>
      </c>
      <c r="S34" t="s">
        <v>51</v>
      </c>
      <c r="T34" t="s">
        <v>50</v>
      </c>
      <c r="U34" t="s">
        <v>51</v>
      </c>
      <c r="V34" t="s">
        <v>52</v>
      </c>
      <c r="W34" t="s">
        <v>51</v>
      </c>
      <c r="X34" t="s">
        <v>52</v>
      </c>
      <c r="Z34" t="s">
        <v>51</v>
      </c>
      <c r="AA34" t="s">
        <v>54</v>
      </c>
      <c r="AB34" t="s">
        <v>54</v>
      </c>
      <c r="AC34" t="s">
        <v>54</v>
      </c>
      <c r="AD34" t="s">
        <v>54</v>
      </c>
      <c r="AE34" t="s">
        <v>54</v>
      </c>
      <c r="AF34" t="s">
        <v>51</v>
      </c>
      <c r="AG34" t="s">
        <v>54</v>
      </c>
      <c r="AI34" t="s">
        <v>50</v>
      </c>
      <c r="AJ34" t="s">
        <v>50</v>
      </c>
      <c r="AK34" t="s">
        <v>50</v>
      </c>
      <c r="AL34" t="s">
        <v>50</v>
      </c>
      <c r="AM34" t="s">
        <v>54</v>
      </c>
      <c r="AN34" t="s">
        <v>51</v>
      </c>
      <c r="AO34" t="s">
        <v>50</v>
      </c>
      <c r="AP34" t="s">
        <v>51</v>
      </c>
      <c r="AQ34" t="s">
        <v>50</v>
      </c>
      <c r="AT34">
        <v>6</v>
      </c>
      <c r="AU34" t="s">
        <v>80</v>
      </c>
      <c r="AV34">
        <v>17</v>
      </c>
      <c r="AW34" t="s">
        <v>56</v>
      </c>
      <c r="AX34" t="s">
        <v>81</v>
      </c>
      <c r="AY34" t="s">
        <v>68</v>
      </c>
      <c r="AZ34" t="s">
        <v>68</v>
      </c>
    </row>
    <row r="35" spans="1:53" x14ac:dyDescent="0.2">
      <c r="K35">
        <f>VLOOKUP(K34,$D$53:$E$57,2,0)</f>
        <v>4</v>
      </c>
      <c r="L35">
        <f>VLOOKUP(L34,$D$53:$E$57,2,0)</f>
        <v>4</v>
      </c>
      <c r="M35">
        <f>VLOOKUP(M34,$D$53:$E$57,2,0)</f>
        <v>5</v>
      </c>
      <c r="N35">
        <f>SUM(K35:M35)</f>
        <v>13</v>
      </c>
      <c r="O35">
        <f>VLOOKUP(O34,$A$53:$B$57,2,0)</f>
        <v>1</v>
      </c>
      <c r="P35">
        <f>VLOOKUP(P34,$A$60:$B$64,2,0)</f>
        <v>3</v>
      </c>
      <c r="Q35">
        <f>VLOOKUP(Q34,$A$53:$B$57,2,0)</f>
        <v>4</v>
      </c>
      <c r="R35">
        <f>VLOOKUP(R34,$A$60:$B$64,2,0)</f>
        <v>4</v>
      </c>
      <c r="S35">
        <f>VLOOKUP(S34,$A$53:$B$57,2,0)</f>
        <v>3</v>
      </c>
      <c r="T35">
        <f>VLOOKUP(T34,$A$60:$B$64,2,0)</f>
        <v>3</v>
      </c>
      <c r="U35">
        <f>VLOOKUP(U34,$A$53:$B$57,2,0)</f>
        <v>3</v>
      </c>
      <c r="V35">
        <f>VLOOKUP(V34,$A$60:$B$64,2,0)</f>
        <v>4</v>
      </c>
      <c r="W35">
        <f>VLOOKUP(W34,$A$53:$B$57,2,0)</f>
        <v>3</v>
      </c>
      <c r="X35">
        <f>VLOOKUP(X34,$A$60:$B$64,2,0)</f>
        <v>4</v>
      </c>
      <c r="Y35">
        <f>SUM(O35:X35)*2.5</f>
        <v>80</v>
      </c>
      <c r="Z35">
        <f t="shared" ref="Z35:AG35" si="12">VLOOKUP(Z34,$A$53:$B$57,2,0)</f>
        <v>3</v>
      </c>
      <c r="AA35">
        <f t="shared" si="12"/>
        <v>2</v>
      </c>
      <c r="AB35">
        <f t="shared" si="12"/>
        <v>2</v>
      </c>
      <c r="AC35">
        <f t="shared" si="12"/>
        <v>2</v>
      </c>
      <c r="AD35">
        <f t="shared" si="12"/>
        <v>2</v>
      </c>
      <c r="AE35">
        <f t="shared" si="12"/>
        <v>2</v>
      </c>
      <c r="AF35">
        <f t="shared" si="12"/>
        <v>3</v>
      </c>
      <c r="AG35">
        <f t="shared" si="12"/>
        <v>2</v>
      </c>
      <c r="AH35">
        <f>SUM(Z35:AG35)</f>
        <v>18</v>
      </c>
      <c r="AI35">
        <f>VLOOKUP(AI34,$A$53:$B$57,2,0)</f>
        <v>1</v>
      </c>
      <c r="AJ35">
        <f>VLOOKUP(AJ34,$A$53:$B$57,2,0)</f>
        <v>1</v>
      </c>
      <c r="AK35">
        <f>VLOOKUP(AK34,$A$60:$B$64,2,0)</f>
        <v>3</v>
      </c>
      <c r="AL35">
        <f>VLOOKUP(AL34,$A$53:$B$57,2,0)</f>
        <v>1</v>
      </c>
      <c r="AM35">
        <f>VLOOKUP(AM34,$A$53:$B$57,2,0)</f>
        <v>2</v>
      </c>
      <c r="AN35">
        <f>VLOOKUP(AN34,$A$60:$B$64,2,0)</f>
        <v>1</v>
      </c>
      <c r="AO35">
        <f>VLOOKUP(AO34,$A$53:$B$57,2,0)</f>
        <v>1</v>
      </c>
      <c r="AP35">
        <f>VLOOKUP(AP34,$A$60:$B$64,2,0)</f>
        <v>1</v>
      </c>
      <c r="AQ35">
        <f>VLOOKUP(AQ34,$A$53:$B$57,2,0)</f>
        <v>1</v>
      </c>
      <c r="AR35">
        <f>SUM(AG35:AQ35)</f>
        <v>32</v>
      </c>
      <c r="AT35">
        <f>IF(AT34&gt;8,10,IF(AT34&lt;7,-10,0))</f>
        <v>-10</v>
      </c>
      <c r="AY35">
        <f>VLOOKUP(AY34,$A$68:$B$71,2,0)</f>
        <v>1</v>
      </c>
      <c r="AZ35">
        <f>VLOOKUP(AZ34,$A$68:$B$71,2,0)</f>
        <v>1</v>
      </c>
      <c r="BA35">
        <f>SUM(AY35:AZ35)</f>
        <v>2</v>
      </c>
    </row>
    <row r="36" spans="1:53" x14ac:dyDescent="0.2">
      <c r="A36">
        <v>4</v>
      </c>
      <c r="B36" t="s">
        <v>46</v>
      </c>
      <c r="C36">
        <v>8</v>
      </c>
      <c r="D36" t="s">
        <v>47</v>
      </c>
      <c r="E36">
        <v>1496152129</v>
      </c>
      <c r="F36" t="s">
        <v>48</v>
      </c>
      <c r="G36" t="s">
        <v>49</v>
      </c>
      <c r="I36" t="s">
        <v>49</v>
      </c>
      <c r="K36" t="s">
        <v>51</v>
      </c>
      <c r="L36" t="s">
        <v>51</v>
      </c>
      <c r="M36" t="s">
        <v>53</v>
      </c>
      <c r="O36" t="s">
        <v>54</v>
      </c>
      <c r="P36" t="s">
        <v>50</v>
      </c>
      <c r="Q36" t="s">
        <v>51</v>
      </c>
      <c r="R36" t="s">
        <v>50</v>
      </c>
      <c r="S36" t="s">
        <v>51</v>
      </c>
      <c r="T36" t="s">
        <v>54</v>
      </c>
      <c r="U36" t="s">
        <v>51</v>
      </c>
      <c r="V36" t="s">
        <v>50</v>
      </c>
      <c r="W36" t="s">
        <v>51</v>
      </c>
      <c r="X36" t="s">
        <v>50</v>
      </c>
      <c r="Z36" t="s">
        <v>51</v>
      </c>
      <c r="AA36" t="s">
        <v>51</v>
      </c>
      <c r="AB36" t="s">
        <v>54</v>
      </c>
      <c r="AC36" t="s">
        <v>51</v>
      </c>
      <c r="AD36" t="s">
        <v>51</v>
      </c>
      <c r="AE36" t="s">
        <v>54</v>
      </c>
      <c r="AF36" t="s">
        <v>51</v>
      </c>
      <c r="AG36" t="s">
        <v>51</v>
      </c>
      <c r="AI36" t="s">
        <v>50</v>
      </c>
      <c r="AJ36" t="s">
        <v>50</v>
      </c>
      <c r="AK36" t="s">
        <v>52</v>
      </c>
      <c r="AL36" t="s">
        <v>50</v>
      </c>
      <c r="AM36" t="s">
        <v>52</v>
      </c>
      <c r="AN36" t="s">
        <v>51</v>
      </c>
      <c r="AO36" t="s">
        <v>50</v>
      </c>
      <c r="AP36" t="s">
        <v>51</v>
      </c>
      <c r="AQ36" t="s">
        <v>54</v>
      </c>
      <c r="AT36">
        <v>6</v>
      </c>
      <c r="AU36" t="s">
        <v>55</v>
      </c>
      <c r="AV36">
        <v>52</v>
      </c>
      <c r="AW36" t="s">
        <v>70</v>
      </c>
      <c r="AX36" t="s">
        <v>63</v>
      </c>
      <c r="AY36" t="s">
        <v>58</v>
      </c>
      <c r="AZ36" t="s">
        <v>58</v>
      </c>
    </row>
    <row r="37" spans="1:53" x14ac:dyDescent="0.2">
      <c r="K37">
        <f>VLOOKUP(K36,$D$53:$E$57,2,0)</f>
        <v>4</v>
      </c>
      <c r="L37">
        <f>VLOOKUP(L36,$D$53:$E$57,2,0)</f>
        <v>4</v>
      </c>
      <c r="M37">
        <f>VLOOKUP(M36,$D$53:$E$57,2,0)</f>
        <v>5</v>
      </c>
      <c r="N37">
        <f>SUM(K37:M37)</f>
        <v>13</v>
      </c>
      <c r="O37">
        <f>VLOOKUP(O36,$A$53:$B$57,2,0)</f>
        <v>2</v>
      </c>
      <c r="P37">
        <f>VLOOKUP(P36,$A$60:$B$64,2,0)</f>
        <v>3</v>
      </c>
      <c r="Q37">
        <f>VLOOKUP(Q36,$A$53:$B$57,2,0)</f>
        <v>3</v>
      </c>
      <c r="R37">
        <f>VLOOKUP(R36,$A$60:$B$64,2,0)</f>
        <v>3</v>
      </c>
      <c r="S37">
        <f>VLOOKUP(S36,$A$53:$B$57,2,0)</f>
        <v>3</v>
      </c>
      <c r="T37">
        <f>VLOOKUP(T36,$A$60:$B$64,2,0)</f>
        <v>2</v>
      </c>
      <c r="U37">
        <f>VLOOKUP(U36,$A$53:$B$57,2,0)</f>
        <v>3</v>
      </c>
      <c r="V37">
        <f>VLOOKUP(V36,$A$60:$B$64,2,0)</f>
        <v>3</v>
      </c>
      <c r="W37">
        <f>VLOOKUP(W36,$A$53:$B$57,2,0)</f>
        <v>3</v>
      </c>
      <c r="X37">
        <f>VLOOKUP(X36,$A$60:$B$64,2,0)</f>
        <v>3</v>
      </c>
      <c r="Y37">
        <f>SUM(O37:X37)*2.5</f>
        <v>70</v>
      </c>
      <c r="Z37">
        <f t="shared" ref="Z37:AG37" si="13">VLOOKUP(Z36,$A$53:$B$57,2,0)</f>
        <v>3</v>
      </c>
      <c r="AA37">
        <f t="shared" si="13"/>
        <v>3</v>
      </c>
      <c r="AB37">
        <f t="shared" si="13"/>
        <v>2</v>
      </c>
      <c r="AC37">
        <f t="shared" si="13"/>
        <v>3</v>
      </c>
      <c r="AD37">
        <f t="shared" si="13"/>
        <v>3</v>
      </c>
      <c r="AE37">
        <f t="shared" si="13"/>
        <v>2</v>
      </c>
      <c r="AF37">
        <f t="shared" si="13"/>
        <v>3</v>
      </c>
      <c r="AG37">
        <f t="shared" si="13"/>
        <v>3</v>
      </c>
      <c r="AH37">
        <f>SUM(Z37:AG37)</f>
        <v>22</v>
      </c>
      <c r="AI37">
        <f>VLOOKUP(AI36,$A$53:$B$57,2,0)</f>
        <v>1</v>
      </c>
      <c r="AJ37">
        <f>VLOOKUP(AJ36,$A$53:$B$57,2,0)</f>
        <v>1</v>
      </c>
      <c r="AK37">
        <f>VLOOKUP(AK36,$A$60:$B$64,2,0)</f>
        <v>4</v>
      </c>
      <c r="AL37">
        <f>VLOOKUP(AL36,$A$53:$B$57,2,0)</f>
        <v>1</v>
      </c>
      <c r="AM37">
        <f>VLOOKUP(AM36,$A$53:$B$57,2,0)</f>
        <v>0</v>
      </c>
      <c r="AN37">
        <f>VLOOKUP(AN36,$A$60:$B$64,2,0)</f>
        <v>1</v>
      </c>
      <c r="AO37">
        <f>VLOOKUP(AO36,$A$53:$B$57,2,0)</f>
        <v>1</v>
      </c>
      <c r="AP37">
        <f>VLOOKUP(AP36,$A$60:$B$64,2,0)</f>
        <v>1</v>
      </c>
      <c r="AQ37">
        <f>VLOOKUP(AQ36,$A$53:$B$57,2,0)</f>
        <v>2</v>
      </c>
      <c r="AR37">
        <f>SUM(AG37:AQ37)</f>
        <v>37</v>
      </c>
      <c r="AT37">
        <f>IF(AT36&gt;8,10,IF(AT36&lt;7,-10,0))</f>
        <v>-10</v>
      </c>
      <c r="AY37">
        <f>VLOOKUP(AY36,$A$68:$B$71,2,0)</f>
        <v>0</v>
      </c>
      <c r="AZ37">
        <f>VLOOKUP(AZ36,$A$68:$B$71,2,0)</f>
        <v>0</v>
      </c>
      <c r="BA37">
        <f>SUM(AY37:AZ37)</f>
        <v>0</v>
      </c>
    </row>
    <row r="38" spans="1:53" x14ac:dyDescent="0.2">
      <c r="A38">
        <v>5</v>
      </c>
      <c r="B38" t="s">
        <v>46</v>
      </c>
      <c r="C38">
        <v>8</v>
      </c>
      <c r="D38" t="s">
        <v>47</v>
      </c>
      <c r="E38">
        <v>1291403275</v>
      </c>
      <c r="F38" t="s">
        <v>49</v>
      </c>
      <c r="G38" t="s">
        <v>49</v>
      </c>
      <c r="I38" t="s">
        <v>49</v>
      </c>
      <c r="K38" t="s">
        <v>50</v>
      </c>
      <c r="L38" t="s">
        <v>50</v>
      </c>
      <c r="M38" t="s">
        <v>53</v>
      </c>
      <c r="O38" t="s">
        <v>54</v>
      </c>
      <c r="P38" t="s">
        <v>50</v>
      </c>
      <c r="Q38" t="s">
        <v>51</v>
      </c>
      <c r="R38" t="s">
        <v>52</v>
      </c>
      <c r="S38" t="s">
        <v>54</v>
      </c>
      <c r="T38" t="s">
        <v>54</v>
      </c>
      <c r="U38" t="s">
        <v>53</v>
      </c>
      <c r="V38" t="s">
        <v>50</v>
      </c>
      <c r="W38" t="s">
        <v>51</v>
      </c>
      <c r="X38" t="s">
        <v>50</v>
      </c>
      <c r="Z38" t="s">
        <v>54</v>
      </c>
      <c r="AA38" t="s">
        <v>54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51</v>
      </c>
      <c r="AI38" t="s">
        <v>52</v>
      </c>
      <c r="AJ38" t="s">
        <v>54</v>
      </c>
      <c r="AK38" t="s">
        <v>50</v>
      </c>
      <c r="AL38" t="s">
        <v>54</v>
      </c>
      <c r="AM38" t="s">
        <v>51</v>
      </c>
      <c r="AN38" t="s">
        <v>51</v>
      </c>
      <c r="AO38" t="s">
        <v>51</v>
      </c>
      <c r="AP38" t="s">
        <v>51</v>
      </c>
      <c r="AQ38" t="s">
        <v>50</v>
      </c>
      <c r="AT38">
        <v>5</v>
      </c>
      <c r="AU38" t="s">
        <v>61</v>
      </c>
      <c r="AV38">
        <v>30</v>
      </c>
      <c r="AW38" t="s">
        <v>66</v>
      </c>
      <c r="AX38" t="s">
        <v>63</v>
      </c>
      <c r="AY38" t="s">
        <v>68</v>
      </c>
      <c r="AZ38" t="s">
        <v>68</v>
      </c>
    </row>
    <row r="39" spans="1:53" x14ac:dyDescent="0.2">
      <c r="K39">
        <f>VLOOKUP(K38,$D$53:$E$57,2,0)</f>
        <v>2</v>
      </c>
      <c r="L39">
        <f>VLOOKUP(L38,$D$53:$E$57,2,0)</f>
        <v>2</v>
      </c>
      <c r="M39">
        <f>VLOOKUP(M38,$D$53:$E$57,2,0)</f>
        <v>5</v>
      </c>
      <c r="N39">
        <f>SUM(K39:M39)</f>
        <v>9</v>
      </c>
      <c r="O39">
        <f>VLOOKUP(O38,$A$53:$B$57,2,0)</f>
        <v>2</v>
      </c>
      <c r="P39">
        <f>VLOOKUP(P38,$A$60:$B$64,2,0)</f>
        <v>3</v>
      </c>
      <c r="Q39">
        <f>VLOOKUP(Q38,$A$53:$B$57,2,0)</f>
        <v>3</v>
      </c>
      <c r="R39">
        <f>VLOOKUP(R38,$A$60:$B$64,2,0)</f>
        <v>4</v>
      </c>
      <c r="S39">
        <f>VLOOKUP(S38,$A$53:$B$57,2,0)</f>
        <v>2</v>
      </c>
      <c r="T39">
        <f>VLOOKUP(T38,$A$60:$B$64,2,0)</f>
        <v>2</v>
      </c>
      <c r="U39">
        <f>VLOOKUP(U38,$A$53:$B$57,2,0)</f>
        <v>4</v>
      </c>
      <c r="V39">
        <f>VLOOKUP(V38,$A$60:$B$64,2,0)</f>
        <v>3</v>
      </c>
      <c r="W39">
        <f>VLOOKUP(W38,$A$53:$B$57,2,0)</f>
        <v>3</v>
      </c>
      <c r="X39">
        <f>VLOOKUP(X38,$A$60:$B$64,2,0)</f>
        <v>3</v>
      </c>
      <c r="Y39">
        <f>SUM(O39:X39)*2.5</f>
        <v>72.5</v>
      </c>
      <c r="Z39">
        <f t="shared" ref="Z39:AG39" si="14">VLOOKUP(Z38,$A$53:$B$57,2,0)</f>
        <v>2</v>
      </c>
      <c r="AA39">
        <f t="shared" si="14"/>
        <v>2</v>
      </c>
      <c r="AB39">
        <f t="shared" si="14"/>
        <v>1</v>
      </c>
      <c r="AC39">
        <f t="shared" si="14"/>
        <v>1</v>
      </c>
      <c r="AD39">
        <f t="shared" si="14"/>
        <v>1</v>
      </c>
      <c r="AE39">
        <f t="shared" si="14"/>
        <v>1</v>
      </c>
      <c r="AF39">
        <f t="shared" si="14"/>
        <v>1</v>
      </c>
      <c r="AG39">
        <f t="shared" si="14"/>
        <v>3</v>
      </c>
      <c r="AH39">
        <f>SUM(Z39:AG39)</f>
        <v>12</v>
      </c>
      <c r="AI39">
        <f>VLOOKUP(AI38,$A$53:$B$57,2,0)</f>
        <v>0</v>
      </c>
      <c r="AJ39">
        <f>VLOOKUP(AJ38,$A$53:$B$57,2,0)</f>
        <v>2</v>
      </c>
      <c r="AK39">
        <f>VLOOKUP(AK38,$A$60:$B$64,2,0)</f>
        <v>3</v>
      </c>
      <c r="AL39">
        <f>VLOOKUP(AL38,$A$53:$B$57,2,0)</f>
        <v>2</v>
      </c>
      <c r="AM39">
        <f>VLOOKUP(AM38,$A$53:$B$57,2,0)</f>
        <v>3</v>
      </c>
      <c r="AN39">
        <f>VLOOKUP(AN38,$A$60:$B$64,2,0)</f>
        <v>1</v>
      </c>
      <c r="AO39">
        <f>VLOOKUP(AO38,$A$53:$B$57,2,0)</f>
        <v>3</v>
      </c>
      <c r="AP39">
        <f>VLOOKUP(AP38,$A$60:$B$64,2,0)</f>
        <v>1</v>
      </c>
      <c r="AQ39">
        <f>VLOOKUP(AQ38,$A$53:$B$57,2,0)</f>
        <v>1</v>
      </c>
      <c r="AR39">
        <f>SUM(AG39:AQ39)</f>
        <v>31</v>
      </c>
      <c r="AT39">
        <f>IF(AT38&gt;8,10,IF(AT38&lt;7,-10,0))</f>
        <v>-10</v>
      </c>
      <c r="AY39">
        <f>VLOOKUP(AY38,$A$68:$B$71,2,0)</f>
        <v>1</v>
      </c>
      <c r="AZ39">
        <f>VLOOKUP(AZ38,$A$68:$B$71,2,0)</f>
        <v>1</v>
      </c>
      <c r="BA39">
        <f>SUM(AY39:AZ39)</f>
        <v>2</v>
      </c>
    </row>
    <row r="40" spans="1:53" x14ac:dyDescent="0.2">
      <c r="A40">
        <v>6</v>
      </c>
      <c r="B40" t="s">
        <v>46</v>
      </c>
      <c r="C40">
        <v>8</v>
      </c>
      <c r="D40" t="s">
        <v>47</v>
      </c>
      <c r="E40">
        <v>1328658537</v>
      </c>
      <c r="F40" t="s">
        <v>48</v>
      </c>
      <c r="G40" t="s">
        <v>49</v>
      </c>
      <c r="H40" t="s">
        <v>82</v>
      </c>
      <c r="I40" t="s">
        <v>48</v>
      </c>
      <c r="J40" t="s">
        <v>83</v>
      </c>
      <c r="K40" t="s">
        <v>54</v>
      </c>
      <c r="L40" t="s">
        <v>54</v>
      </c>
      <c r="M40" t="s">
        <v>53</v>
      </c>
      <c r="O40" t="s">
        <v>54</v>
      </c>
      <c r="P40" t="s">
        <v>50</v>
      </c>
      <c r="Q40" t="s">
        <v>51</v>
      </c>
      <c r="R40" t="s">
        <v>54</v>
      </c>
      <c r="S40" t="s">
        <v>51</v>
      </c>
      <c r="T40" t="s">
        <v>50</v>
      </c>
      <c r="U40" t="s">
        <v>53</v>
      </c>
      <c r="V40" t="s">
        <v>50</v>
      </c>
      <c r="W40" t="s">
        <v>54</v>
      </c>
      <c r="X40" t="s">
        <v>50</v>
      </c>
      <c r="Z40" t="s">
        <v>54</v>
      </c>
      <c r="AA40" t="s">
        <v>54</v>
      </c>
      <c r="AB40" t="s">
        <v>54</v>
      </c>
      <c r="AC40" t="s">
        <v>54</v>
      </c>
      <c r="AD40" t="s">
        <v>54</v>
      </c>
      <c r="AE40" t="s">
        <v>54</v>
      </c>
      <c r="AF40" t="s">
        <v>54</v>
      </c>
      <c r="AG40" t="s">
        <v>51</v>
      </c>
      <c r="AI40" t="s">
        <v>50</v>
      </c>
      <c r="AJ40" t="s">
        <v>51</v>
      </c>
      <c r="AK40" t="s">
        <v>54</v>
      </c>
      <c r="AL40" t="s">
        <v>54</v>
      </c>
      <c r="AM40" t="s">
        <v>50</v>
      </c>
      <c r="AN40" t="s">
        <v>54</v>
      </c>
      <c r="AO40" t="s">
        <v>50</v>
      </c>
      <c r="AP40" t="s">
        <v>51</v>
      </c>
      <c r="AQ40" t="s">
        <v>54</v>
      </c>
      <c r="AT40">
        <v>6</v>
      </c>
      <c r="AU40" t="s">
        <v>55</v>
      </c>
      <c r="AV40">
        <v>38</v>
      </c>
      <c r="AW40" t="s">
        <v>62</v>
      </c>
      <c r="AX40" t="s">
        <v>63</v>
      </c>
      <c r="AY40" t="s">
        <v>59</v>
      </c>
      <c r="AZ40" t="s">
        <v>68</v>
      </c>
    </row>
    <row r="41" spans="1:53" x14ac:dyDescent="0.2">
      <c r="K41">
        <f>VLOOKUP(K40,$D$53:$E$57,2,0)</f>
        <v>3</v>
      </c>
      <c r="L41">
        <f>VLOOKUP(L40,$D$53:$E$57,2,0)</f>
        <v>3</v>
      </c>
      <c r="M41">
        <f>VLOOKUP(M40,$D$53:$E$57,2,0)</f>
        <v>5</v>
      </c>
      <c r="N41">
        <f>SUM(K41:M41)</f>
        <v>11</v>
      </c>
      <c r="O41">
        <f>VLOOKUP(O40,$A$53:$B$57,2,0)</f>
        <v>2</v>
      </c>
      <c r="P41">
        <f>VLOOKUP(P40,$A$60:$B$64,2,0)</f>
        <v>3</v>
      </c>
      <c r="Q41">
        <f>VLOOKUP(Q40,$A$53:$B$57,2,0)</f>
        <v>3</v>
      </c>
      <c r="R41">
        <f>VLOOKUP(R40,$A$60:$B$64,2,0)</f>
        <v>2</v>
      </c>
      <c r="S41">
        <f>VLOOKUP(S40,$A$53:$B$57,2,0)</f>
        <v>3</v>
      </c>
      <c r="T41">
        <f>VLOOKUP(T40,$A$60:$B$64,2,0)</f>
        <v>3</v>
      </c>
      <c r="U41">
        <f>VLOOKUP(U40,$A$53:$B$57,2,0)</f>
        <v>4</v>
      </c>
      <c r="V41">
        <f>VLOOKUP(V40,$A$60:$B$64,2,0)</f>
        <v>3</v>
      </c>
      <c r="W41">
        <f>VLOOKUP(W40,$A$53:$B$57,2,0)</f>
        <v>2</v>
      </c>
      <c r="X41">
        <f>VLOOKUP(X40,$A$60:$B$64,2,0)</f>
        <v>3</v>
      </c>
      <c r="Y41">
        <f>SUM(O41:X41)*2.5</f>
        <v>70</v>
      </c>
      <c r="Z41">
        <f t="shared" ref="Z41:AG41" si="15">VLOOKUP(Z40,$A$53:$B$57,2,0)</f>
        <v>2</v>
      </c>
      <c r="AA41">
        <f t="shared" si="15"/>
        <v>2</v>
      </c>
      <c r="AB41">
        <f t="shared" si="15"/>
        <v>2</v>
      </c>
      <c r="AC41">
        <f t="shared" si="15"/>
        <v>2</v>
      </c>
      <c r="AD41">
        <f t="shared" si="15"/>
        <v>2</v>
      </c>
      <c r="AE41">
        <f t="shared" si="15"/>
        <v>2</v>
      </c>
      <c r="AF41">
        <f t="shared" si="15"/>
        <v>2</v>
      </c>
      <c r="AG41">
        <f t="shared" si="15"/>
        <v>3</v>
      </c>
      <c r="AH41">
        <f>SUM(Z41:AG41)</f>
        <v>17</v>
      </c>
      <c r="AI41">
        <f>VLOOKUP(AI40,$A$53:$B$57,2,0)</f>
        <v>1</v>
      </c>
      <c r="AJ41">
        <f>VLOOKUP(AJ40,$A$53:$B$57,2,0)</f>
        <v>3</v>
      </c>
      <c r="AK41">
        <f>VLOOKUP(AK40,$A$60:$B$64,2,0)</f>
        <v>2</v>
      </c>
      <c r="AL41">
        <f>VLOOKUP(AL40,$A$53:$B$57,2,0)</f>
        <v>2</v>
      </c>
      <c r="AM41">
        <f>VLOOKUP(AM40,$A$53:$B$57,2,0)</f>
        <v>1</v>
      </c>
      <c r="AN41">
        <f>VLOOKUP(AN40,$A$60:$B$64,2,0)</f>
        <v>2</v>
      </c>
      <c r="AO41">
        <f>VLOOKUP(AO40,$A$53:$B$57,2,0)</f>
        <v>1</v>
      </c>
      <c r="AP41">
        <f>VLOOKUP(AP40,$A$60:$B$64,2,0)</f>
        <v>1</v>
      </c>
      <c r="AQ41">
        <f>VLOOKUP(AQ40,$A$53:$B$57,2,0)</f>
        <v>2</v>
      </c>
      <c r="AR41">
        <f>SUM(AG41:AQ41)</f>
        <v>35</v>
      </c>
      <c r="AT41">
        <f>IF(AT40&gt;8,10,IF(AT40&lt;7,-10,0))</f>
        <v>-10</v>
      </c>
      <c r="AY41">
        <f>VLOOKUP(AY40,$A$68:$B$71,2,0)</f>
        <v>2</v>
      </c>
      <c r="AZ41">
        <f>VLOOKUP(AZ40,$A$68:$B$71,2,0)</f>
        <v>1</v>
      </c>
      <c r="BA41">
        <f>SUM(AY41:AZ41)</f>
        <v>3</v>
      </c>
    </row>
    <row r="42" spans="1:53" x14ac:dyDescent="0.2">
      <c r="A42">
        <v>7</v>
      </c>
      <c r="B42" t="s">
        <v>46</v>
      </c>
      <c r="C42">
        <v>8</v>
      </c>
      <c r="D42" t="s">
        <v>47</v>
      </c>
      <c r="E42">
        <v>1278396744</v>
      </c>
      <c r="F42" t="s">
        <v>49</v>
      </c>
      <c r="G42" t="s">
        <v>49</v>
      </c>
      <c r="H42" t="s">
        <v>84</v>
      </c>
      <c r="I42" t="s">
        <v>49</v>
      </c>
      <c r="J42" t="s">
        <v>84</v>
      </c>
      <c r="K42" t="s">
        <v>51</v>
      </c>
      <c r="L42" t="s">
        <v>50</v>
      </c>
      <c r="M42" t="s">
        <v>51</v>
      </c>
      <c r="O42" t="s">
        <v>52</v>
      </c>
      <c r="P42" t="s">
        <v>52</v>
      </c>
      <c r="Q42" t="s">
        <v>53</v>
      </c>
      <c r="R42" t="s">
        <v>52</v>
      </c>
      <c r="S42" t="s">
        <v>53</v>
      </c>
      <c r="T42" t="s">
        <v>52</v>
      </c>
      <c r="U42" t="s">
        <v>53</v>
      </c>
      <c r="V42" t="s">
        <v>52</v>
      </c>
      <c r="W42" t="s">
        <v>53</v>
      </c>
      <c r="X42" t="s">
        <v>52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I42" t="s">
        <v>53</v>
      </c>
      <c r="AJ42" t="s">
        <v>53</v>
      </c>
      <c r="AK42" t="s">
        <v>50</v>
      </c>
      <c r="AL42" t="s">
        <v>53</v>
      </c>
      <c r="AM42" t="s">
        <v>53</v>
      </c>
      <c r="AN42" t="s">
        <v>54</v>
      </c>
      <c r="AO42" t="s">
        <v>54</v>
      </c>
      <c r="AP42" t="s">
        <v>52</v>
      </c>
      <c r="AQ42" t="s">
        <v>53</v>
      </c>
      <c r="AT42">
        <v>3</v>
      </c>
      <c r="AU42" t="s">
        <v>72</v>
      </c>
      <c r="AV42">
        <v>21</v>
      </c>
      <c r="AW42" t="s">
        <v>56</v>
      </c>
      <c r="AX42" t="s">
        <v>85</v>
      </c>
      <c r="AY42" t="s">
        <v>68</v>
      </c>
      <c r="AZ42" t="s">
        <v>68</v>
      </c>
    </row>
    <row r="43" spans="1:53" x14ac:dyDescent="0.2">
      <c r="K43">
        <f>VLOOKUP(K42,$D$53:$E$57,2,0)</f>
        <v>4</v>
      </c>
      <c r="L43">
        <f>VLOOKUP(L42,$D$53:$E$57,2,0)</f>
        <v>2</v>
      </c>
      <c r="M43">
        <f>VLOOKUP(M42,$D$53:$E$57,2,0)</f>
        <v>4</v>
      </c>
      <c r="N43">
        <f>SUM(K43:M43)</f>
        <v>10</v>
      </c>
      <c r="O43">
        <f>VLOOKUP(O42,$A$53:$B$57,2,0)</f>
        <v>0</v>
      </c>
      <c r="P43">
        <f>VLOOKUP(P42,$A$60:$B$64,2,0)</f>
        <v>4</v>
      </c>
      <c r="Q43">
        <f>VLOOKUP(Q42,$A$53:$B$57,2,0)</f>
        <v>4</v>
      </c>
      <c r="R43">
        <f>VLOOKUP(R42,$A$60:$B$64,2,0)</f>
        <v>4</v>
      </c>
      <c r="S43">
        <f>VLOOKUP(S42,$A$53:$B$57,2,0)</f>
        <v>4</v>
      </c>
      <c r="T43">
        <f>VLOOKUP(T42,$A$60:$B$64,2,0)</f>
        <v>4</v>
      </c>
      <c r="U43">
        <f>VLOOKUP(U42,$A$53:$B$57,2,0)</f>
        <v>4</v>
      </c>
      <c r="V43">
        <f>VLOOKUP(V42,$A$60:$B$64,2,0)</f>
        <v>4</v>
      </c>
      <c r="W43">
        <f>VLOOKUP(W42,$A$53:$B$57,2,0)</f>
        <v>4</v>
      </c>
      <c r="X43">
        <f>VLOOKUP(X42,$A$60:$B$64,2,0)</f>
        <v>4</v>
      </c>
      <c r="Y43">
        <f>SUM(O43:X43)*2.5</f>
        <v>90</v>
      </c>
      <c r="Z43">
        <f t="shared" ref="Z43:AG43" si="16">VLOOKUP(Z42,$A$53:$B$57,2,0)</f>
        <v>1</v>
      </c>
      <c r="AA43">
        <f t="shared" si="16"/>
        <v>1</v>
      </c>
      <c r="AB43">
        <f t="shared" si="16"/>
        <v>1</v>
      </c>
      <c r="AC43">
        <f t="shared" si="16"/>
        <v>1</v>
      </c>
      <c r="AD43">
        <f t="shared" si="16"/>
        <v>1</v>
      </c>
      <c r="AE43">
        <f t="shared" si="16"/>
        <v>1</v>
      </c>
      <c r="AF43">
        <f t="shared" si="16"/>
        <v>1</v>
      </c>
      <c r="AG43">
        <f t="shared" si="16"/>
        <v>1</v>
      </c>
      <c r="AH43">
        <f>SUM(Z43:AG43)</f>
        <v>8</v>
      </c>
      <c r="AI43">
        <f>VLOOKUP(AI42,$A$53:$B$57,2,0)</f>
        <v>4</v>
      </c>
      <c r="AJ43">
        <f>VLOOKUP(AJ42,$A$53:$B$57,2,0)</f>
        <v>4</v>
      </c>
      <c r="AK43">
        <f>VLOOKUP(AK42,$A$60:$B$64,2,0)</f>
        <v>3</v>
      </c>
      <c r="AL43">
        <f>VLOOKUP(AL42,$A$53:$B$57,2,0)</f>
        <v>4</v>
      </c>
      <c r="AM43">
        <f>VLOOKUP(AM42,$A$53:$B$57,2,0)</f>
        <v>4</v>
      </c>
      <c r="AN43">
        <f>VLOOKUP(AN42,$A$60:$B$64,2,0)</f>
        <v>2</v>
      </c>
      <c r="AO43">
        <f>VLOOKUP(AO42,$A$53:$B$57,2,0)</f>
        <v>2</v>
      </c>
      <c r="AP43">
        <f>VLOOKUP(AP42,$A$60:$B$64,2,0)</f>
        <v>4</v>
      </c>
      <c r="AQ43">
        <f>VLOOKUP(AQ42,$A$53:$B$57,2,0)</f>
        <v>4</v>
      </c>
      <c r="AR43">
        <f>SUM(AG43:AQ43)</f>
        <v>40</v>
      </c>
      <c r="AT43">
        <f>IF(AT42&gt;8,10,IF(AT42&lt;7,-10,0))</f>
        <v>-10</v>
      </c>
      <c r="AY43">
        <f>VLOOKUP(AY42,$A$68:$B$71,2,0)</f>
        <v>1</v>
      </c>
      <c r="AZ43">
        <f>VLOOKUP(AZ42,$A$68:$B$71,2,0)</f>
        <v>1</v>
      </c>
      <c r="BA43">
        <f>SUM(AY43:AZ43)</f>
        <v>2</v>
      </c>
    </row>
    <row r="44" spans="1:53" x14ac:dyDescent="0.2">
      <c r="A44">
        <v>8</v>
      </c>
      <c r="B44" t="s">
        <v>46</v>
      </c>
      <c r="C44">
        <v>8</v>
      </c>
      <c r="D44" t="s">
        <v>47</v>
      </c>
      <c r="E44">
        <v>14326423</v>
      </c>
      <c r="F44" t="s">
        <v>48</v>
      </c>
      <c r="G44" t="s">
        <v>49</v>
      </c>
      <c r="I44" t="s">
        <v>49</v>
      </c>
      <c r="K44" t="s">
        <v>51</v>
      </c>
      <c r="L44" t="s">
        <v>54</v>
      </c>
      <c r="M44" t="s">
        <v>53</v>
      </c>
      <c r="O44" t="s">
        <v>50</v>
      </c>
      <c r="P44" t="s">
        <v>52</v>
      </c>
      <c r="Q44" t="s">
        <v>53</v>
      </c>
      <c r="R44" t="s">
        <v>52</v>
      </c>
      <c r="S44" t="s">
        <v>51</v>
      </c>
      <c r="T44" t="s">
        <v>54</v>
      </c>
      <c r="U44" t="s">
        <v>53</v>
      </c>
      <c r="V44" t="s">
        <v>50</v>
      </c>
      <c r="W44" t="s">
        <v>51</v>
      </c>
      <c r="X44" t="s">
        <v>52</v>
      </c>
      <c r="Z44" t="s">
        <v>51</v>
      </c>
      <c r="AA44" t="s">
        <v>54</v>
      </c>
      <c r="AB44" t="s">
        <v>50</v>
      </c>
      <c r="AC44" t="s">
        <v>50</v>
      </c>
      <c r="AD44" t="s">
        <v>54</v>
      </c>
      <c r="AE44" t="s">
        <v>51</v>
      </c>
      <c r="AF44" t="s">
        <v>54</v>
      </c>
      <c r="AG44" t="s">
        <v>50</v>
      </c>
      <c r="AI44" t="s">
        <v>51</v>
      </c>
      <c r="AJ44" t="s">
        <v>51</v>
      </c>
      <c r="AK44" t="s">
        <v>50</v>
      </c>
      <c r="AL44" t="s">
        <v>53</v>
      </c>
      <c r="AM44" t="s">
        <v>51</v>
      </c>
      <c r="AN44" t="s">
        <v>52</v>
      </c>
      <c r="AO44" t="s">
        <v>53</v>
      </c>
      <c r="AP44" t="s">
        <v>52</v>
      </c>
      <c r="AQ44" t="s">
        <v>54</v>
      </c>
      <c r="AT44">
        <v>4</v>
      </c>
      <c r="AU44" t="s">
        <v>61</v>
      </c>
      <c r="AV44">
        <v>20</v>
      </c>
      <c r="AW44" t="s">
        <v>56</v>
      </c>
      <c r="AX44" t="s">
        <v>63</v>
      </c>
      <c r="AY44" t="s">
        <v>58</v>
      </c>
      <c r="AZ44" t="s">
        <v>58</v>
      </c>
    </row>
    <row r="45" spans="1:53" x14ac:dyDescent="0.2">
      <c r="K45">
        <f>VLOOKUP(K44,$D$53:$E$57,2,0)</f>
        <v>4</v>
      </c>
      <c r="L45">
        <f>VLOOKUP(L44,$D$53:$E$57,2,0)</f>
        <v>3</v>
      </c>
      <c r="M45">
        <f>VLOOKUP(M44,$D$53:$E$57,2,0)</f>
        <v>5</v>
      </c>
      <c r="N45">
        <f>SUM(K45:M45)</f>
        <v>12</v>
      </c>
      <c r="O45">
        <f>VLOOKUP(O44,$A$53:$B$57,2,0)</f>
        <v>1</v>
      </c>
      <c r="P45">
        <f>VLOOKUP(P44,$A$60:$B$64,2,0)</f>
        <v>4</v>
      </c>
      <c r="Q45">
        <f>VLOOKUP(Q44,$A$53:$B$57,2,0)</f>
        <v>4</v>
      </c>
      <c r="R45">
        <f>VLOOKUP(R44,$A$60:$B$64,2,0)</f>
        <v>4</v>
      </c>
      <c r="S45">
        <f>VLOOKUP(S44,$A$53:$B$57,2,0)</f>
        <v>3</v>
      </c>
      <c r="T45">
        <f>VLOOKUP(T44,$A$60:$B$64,2,0)</f>
        <v>2</v>
      </c>
      <c r="U45">
        <f>VLOOKUP(U44,$A$53:$B$57,2,0)</f>
        <v>4</v>
      </c>
      <c r="V45">
        <f>VLOOKUP(V44,$A$60:$B$64,2,0)</f>
        <v>3</v>
      </c>
      <c r="W45">
        <f>VLOOKUP(W44,$A$53:$B$57,2,0)</f>
        <v>3</v>
      </c>
      <c r="X45">
        <f>VLOOKUP(X44,$A$60:$B$64,2,0)</f>
        <v>4</v>
      </c>
      <c r="Y45">
        <f>SUM(O45:X45)*2.5</f>
        <v>80</v>
      </c>
      <c r="Z45">
        <f t="shared" ref="Z45:AG45" si="17">VLOOKUP(Z44,$A$53:$B$57,2,0)</f>
        <v>3</v>
      </c>
      <c r="AA45">
        <f t="shared" si="17"/>
        <v>2</v>
      </c>
      <c r="AB45">
        <f t="shared" si="17"/>
        <v>1</v>
      </c>
      <c r="AC45">
        <f t="shared" si="17"/>
        <v>1</v>
      </c>
      <c r="AD45">
        <f t="shared" si="17"/>
        <v>2</v>
      </c>
      <c r="AE45">
        <f t="shared" si="17"/>
        <v>3</v>
      </c>
      <c r="AF45">
        <f t="shared" si="17"/>
        <v>2</v>
      </c>
      <c r="AG45">
        <f t="shared" si="17"/>
        <v>1</v>
      </c>
      <c r="AH45">
        <f>SUM(Z45:AG45)</f>
        <v>15</v>
      </c>
      <c r="AI45">
        <f>VLOOKUP(AI44,$A$53:$B$57,2,0)</f>
        <v>3</v>
      </c>
      <c r="AJ45">
        <f>VLOOKUP(AJ44,$A$53:$B$57,2,0)</f>
        <v>3</v>
      </c>
      <c r="AK45">
        <f>VLOOKUP(AK44,$A$60:$B$64,2,0)</f>
        <v>3</v>
      </c>
      <c r="AL45">
        <f>VLOOKUP(AL44,$A$53:$B$57,2,0)</f>
        <v>4</v>
      </c>
      <c r="AM45">
        <f>VLOOKUP(AM44,$A$53:$B$57,2,0)</f>
        <v>3</v>
      </c>
      <c r="AN45">
        <f>VLOOKUP(AN44,$A$60:$B$64,2,0)</f>
        <v>4</v>
      </c>
      <c r="AO45">
        <f>VLOOKUP(AO44,$A$53:$B$57,2,0)</f>
        <v>4</v>
      </c>
      <c r="AP45">
        <f>VLOOKUP(AP44,$A$60:$B$64,2,0)</f>
        <v>4</v>
      </c>
      <c r="AQ45">
        <f>VLOOKUP(AQ44,$A$53:$B$57,2,0)</f>
        <v>2</v>
      </c>
      <c r="AR45">
        <f>SUM(AG45:AQ45)</f>
        <v>46</v>
      </c>
      <c r="AT45">
        <f>IF(AT44&gt;8,10,IF(AT44&lt;7,-10,0))</f>
        <v>-10</v>
      </c>
      <c r="AY45">
        <f>VLOOKUP(AY44,$A$68:$B$71,2,0)</f>
        <v>0</v>
      </c>
      <c r="AZ45">
        <f>VLOOKUP(AZ44,$A$68:$B$71,2,0)</f>
        <v>0</v>
      </c>
      <c r="BA45">
        <f>SUM(AY45:AZ45)</f>
        <v>0</v>
      </c>
    </row>
    <row r="46" spans="1:53" x14ac:dyDescent="0.2">
      <c r="A46">
        <v>9</v>
      </c>
      <c r="B46" t="s">
        <v>46</v>
      </c>
      <c r="C46">
        <v>8</v>
      </c>
      <c r="D46" t="s">
        <v>47</v>
      </c>
      <c r="E46">
        <v>617863438</v>
      </c>
      <c r="F46" t="s">
        <v>48</v>
      </c>
      <c r="G46" t="s">
        <v>49</v>
      </c>
      <c r="I46" t="s">
        <v>49</v>
      </c>
      <c r="K46" t="s">
        <v>54</v>
      </c>
      <c r="L46" t="s">
        <v>54</v>
      </c>
      <c r="M46" t="s">
        <v>51</v>
      </c>
      <c r="O46" t="s">
        <v>54</v>
      </c>
      <c r="P46" t="s">
        <v>50</v>
      </c>
      <c r="Q46" t="s">
        <v>51</v>
      </c>
      <c r="R46" t="s">
        <v>50</v>
      </c>
      <c r="S46" t="s">
        <v>54</v>
      </c>
      <c r="T46" t="s">
        <v>54</v>
      </c>
      <c r="U46" t="s">
        <v>51</v>
      </c>
      <c r="V46" t="s">
        <v>50</v>
      </c>
      <c r="W46" t="s">
        <v>54</v>
      </c>
      <c r="X46" t="s">
        <v>50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  <c r="AE46" t="s">
        <v>54</v>
      </c>
      <c r="AF46" t="s">
        <v>54</v>
      </c>
      <c r="AG46" t="s">
        <v>50</v>
      </c>
      <c r="AI46" t="s">
        <v>50</v>
      </c>
      <c r="AJ46" t="s">
        <v>51</v>
      </c>
      <c r="AK46" t="s">
        <v>54</v>
      </c>
      <c r="AL46" t="s">
        <v>51</v>
      </c>
      <c r="AM46" t="s">
        <v>54</v>
      </c>
      <c r="AN46" t="s">
        <v>51</v>
      </c>
      <c r="AO46" t="s">
        <v>50</v>
      </c>
      <c r="AP46" t="s">
        <v>51</v>
      </c>
      <c r="AQ46" t="s">
        <v>54</v>
      </c>
      <c r="AT46">
        <v>4</v>
      </c>
      <c r="AU46" t="s">
        <v>55</v>
      </c>
      <c r="AV46">
        <v>33</v>
      </c>
      <c r="AW46" t="s">
        <v>66</v>
      </c>
      <c r="AX46" t="s">
        <v>63</v>
      </c>
      <c r="AY46" t="s">
        <v>68</v>
      </c>
      <c r="AZ46" t="s">
        <v>59</v>
      </c>
    </row>
    <row r="47" spans="1:53" x14ac:dyDescent="0.2">
      <c r="K47">
        <f>VLOOKUP(K46,$D$53:$E$57,2,0)</f>
        <v>3</v>
      </c>
      <c r="L47">
        <f>VLOOKUP(L46,$D$53:$E$57,2,0)</f>
        <v>3</v>
      </c>
      <c r="M47">
        <f>VLOOKUP(M46,$D$53:$E$57,2,0)</f>
        <v>4</v>
      </c>
      <c r="N47">
        <f>SUM(K47:M47)</f>
        <v>10</v>
      </c>
      <c r="O47">
        <f>VLOOKUP(O46,$A$53:$B$57,2,0)</f>
        <v>2</v>
      </c>
      <c r="P47">
        <f>VLOOKUP(P46,$A$60:$B$64,2,0)</f>
        <v>3</v>
      </c>
      <c r="Q47">
        <f>VLOOKUP(Q46,$A$53:$B$57,2,0)</f>
        <v>3</v>
      </c>
      <c r="R47">
        <f>VLOOKUP(R46,$A$60:$B$64,2,0)</f>
        <v>3</v>
      </c>
      <c r="S47">
        <f>VLOOKUP(S46,$A$53:$B$57,2,0)</f>
        <v>2</v>
      </c>
      <c r="T47">
        <f>VLOOKUP(T46,$A$60:$B$64,2,0)</f>
        <v>2</v>
      </c>
      <c r="U47">
        <f>VLOOKUP(U46,$A$53:$B$57,2,0)</f>
        <v>3</v>
      </c>
      <c r="V47">
        <f>VLOOKUP(V46,$A$60:$B$64,2,0)</f>
        <v>3</v>
      </c>
      <c r="W47">
        <f>VLOOKUP(W46,$A$53:$B$57,2,0)</f>
        <v>2</v>
      </c>
      <c r="X47">
        <f>VLOOKUP(X46,$A$60:$B$64,2,0)</f>
        <v>3</v>
      </c>
      <c r="Y47">
        <f>SUM(O47:X47)*2.5</f>
        <v>65</v>
      </c>
      <c r="Z47">
        <f t="shared" ref="Z47:AG47" si="18">VLOOKUP(Z46,$A$53:$B$57,2,0)</f>
        <v>2</v>
      </c>
      <c r="AA47">
        <f t="shared" si="18"/>
        <v>2</v>
      </c>
      <c r="AB47">
        <f t="shared" si="18"/>
        <v>2</v>
      </c>
      <c r="AC47">
        <f t="shared" si="18"/>
        <v>2</v>
      </c>
      <c r="AD47">
        <f t="shared" si="18"/>
        <v>2</v>
      </c>
      <c r="AE47">
        <f t="shared" si="18"/>
        <v>2</v>
      </c>
      <c r="AF47">
        <f t="shared" si="18"/>
        <v>2</v>
      </c>
      <c r="AG47">
        <f t="shared" si="18"/>
        <v>1</v>
      </c>
      <c r="AH47">
        <f>SUM(Z47:AG47)</f>
        <v>15</v>
      </c>
      <c r="AI47">
        <f>VLOOKUP(AI46,$A$53:$B$57,2,0)</f>
        <v>1</v>
      </c>
      <c r="AJ47">
        <f>VLOOKUP(AJ46,$A$53:$B$57,2,0)</f>
        <v>3</v>
      </c>
      <c r="AK47">
        <f>VLOOKUP(AK46,$A$60:$B$64,2,0)</f>
        <v>2</v>
      </c>
      <c r="AL47">
        <f>VLOOKUP(AL46,$A$53:$B$57,2,0)</f>
        <v>3</v>
      </c>
      <c r="AM47">
        <f>VLOOKUP(AM46,$A$53:$B$57,2,0)</f>
        <v>2</v>
      </c>
      <c r="AN47">
        <f>VLOOKUP(AN46,$A$60:$B$64,2,0)</f>
        <v>1</v>
      </c>
      <c r="AO47">
        <f>VLOOKUP(AO46,$A$53:$B$57,2,0)</f>
        <v>1</v>
      </c>
      <c r="AP47">
        <f>VLOOKUP(AP46,$A$60:$B$64,2,0)</f>
        <v>1</v>
      </c>
      <c r="AQ47">
        <f>VLOOKUP(AQ46,$A$53:$B$57,2,0)</f>
        <v>2</v>
      </c>
      <c r="AR47">
        <f>SUM(AG47:AQ47)</f>
        <v>32</v>
      </c>
      <c r="AT47">
        <f>IF(AT46&gt;8,10,IF(AT46&lt;7,-10,0))</f>
        <v>-10</v>
      </c>
      <c r="AY47">
        <f>VLOOKUP(AY46,$A$68:$B$71,2,0)</f>
        <v>1</v>
      </c>
      <c r="AZ47">
        <f>VLOOKUP(AZ46,$A$68:$B$71,2,0)</f>
        <v>2</v>
      </c>
      <c r="BA47">
        <f>SUM(AY47:AZ47)</f>
        <v>3</v>
      </c>
    </row>
    <row r="48" spans="1:53" x14ac:dyDescent="0.2">
      <c r="A48">
        <v>10</v>
      </c>
      <c r="B48" t="s">
        <v>46</v>
      </c>
      <c r="C48">
        <v>8</v>
      </c>
      <c r="D48" t="s">
        <v>47</v>
      </c>
      <c r="E48">
        <v>1092676687</v>
      </c>
      <c r="F48" t="s">
        <v>49</v>
      </c>
      <c r="G48" t="s">
        <v>49</v>
      </c>
      <c r="I48" t="s">
        <v>49</v>
      </c>
      <c r="K48" t="s">
        <v>51</v>
      </c>
      <c r="L48" t="s">
        <v>51</v>
      </c>
      <c r="M48" t="s">
        <v>53</v>
      </c>
      <c r="O48" t="s">
        <v>53</v>
      </c>
      <c r="P48" t="s">
        <v>50</v>
      </c>
      <c r="Q48" t="s">
        <v>51</v>
      </c>
      <c r="R48" t="s">
        <v>50</v>
      </c>
      <c r="S48" t="s">
        <v>53</v>
      </c>
      <c r="T48" t="s">
        <v>52</v>
      </c>
      <c r="U48" t="s">
        <v>53</v>
      </c>
      <c r="V48" t="s">
        <v>50</v>
      </c>
      <c r="W48" t="s">
        <v>51</v>
      </c>
      <c r="X48" t="s">
        <v>50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I48" t="s">
        <v>54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54</v>
      </c>
      <c r="AP48" t="s">
        <v>51</v>
      </c>
      <c r="AQ48" t="s">
        <v>51</v>
      </c>
      <c r="AT48">
        <v>10</v>
      </c>
      <c r="AU48" t="s">
        <v>61</v>
      </c>
      <c r="AV48">
        <v>20</v>
      </c>
      <c r="AW48" t="s">
        <v>56</v>
      </c>
      <c r="AX48" t="s">
        <v>67</v>
      </c>
      <c r="AY48" t="s">
        <v>68</v>
      </c>
      <c r="AZ48" t="s">
        <v>58</v>
      </c>
    </row>
    <row r="49" spans="1:53" x14ac:dyDescent="0.2">
      <c r="K49">
        <f>VLOOKUP(K48,$D$53:$E$57,2,0)</f>
        <v>4</v>
      </c>
      <c r="L49">
        <f>VLOOKUP(L48,$D$53:$E$57,2,0)</f>
        <v>4</v>
      </c>
      <c r="M49">
        <f>VLOOKUP(M48,$D$53:$E$57,2,0)</f>
        <v>5</v>
      </c>
      <c r="N49">
        <f>SUM(K49:M49)</f>
        <v>13</v>
      </c>
      <c r="O49">
        <f>VLOOKUP(O48,$A$53:$B$57,2,0)</f>
        <v>4</v>
      </c>
      <c r="P49">
        <f>VLOOKUP(P48,$A$60:$B$64,2,0)</f>
        <v>3</v>
      </c>
      <c r="Q49">
        <f>VLOOKUP(Q48,$A$53:$B$57,2,0)</f>
        <v>3</v>
      </c>
      <c r="R49">
        <f>VLOOKUP(R48,$A$60:$B$64,2,0)</f>
        <v>3</v>
      </c>
      <c r="S49">
        <f>VLOOKUP(S48,$A$53:$B$57,2,0)</f>
        <v>4</v>
      </c>
      <c r="T49">
        <f>VLOOKUP(T48,$A$60:$B$64,2,0)</f>
        <v>4</v>
      </c>
      <c r="U49">
        <f>VLOOKUP(U48,$A$53:$B$57,2,0)</f>
        <v>4</v>
      </c>
      <c r="V49">
        <f>VLOOKUP(V48,$A$60:$B$64,2,0)</f>
        <v>3</v>
      </c>
      <c r="W49">
        <f>VLOOKUP(W48,$A$53:$B$57,2,0)</f>
        <v>3</v>
      </c>
      <c r="X49">
        <f>VLOOKUP(X48,$A$60:$B$64,2,0)</f>
        <v>3</v>
      </c>
      <c r="Y49">
        <f>SUM(O49:X49)*2.5</f>
        <v>85</v>
      </c>
      <c r="Z49">
        <f t="shared" ref="Z49:AG49" si="19">VLOOKUP(Z48,$A$53:$B$57,2,0)</f>
        <v>4</v>
      </c>
      <c r="AA49">
        <f t="shared" si="19"/>
        <v>4</v>
      </c>
      <c r="AB49">
        <f t="shared" si="19"/>
        <v>4</v>
      </c>
      <c r="AC49">
        <f t="shared" si="19"/>
        <v>4</v>
      </c>
      <c r="AD49">
        <f t="shared" si="19"/>
        <v>4</v>
      </c>
      <c r="AE49">
        <f t="shared" si="19"/>
        <v>4</v>
      </c>
      <c r="AF49">
        <f t="shared" si="19"/>
        <v>4</v>
      </c>
      <c r="AG49">
        <f t="shared" si="19"/>
        <v>4</v>
      </c>
      <c r="AH49">
        <f>SUM(Z49:AG49)</f>
        <v>32</v>
      </c>
      <c r="AI49">
        <f>VLOOKUP(AI48,$A$53:$B$57,2,0)</f>
        <v>2</v>
      </c>
      <c r="AJ49">
        <f>VLOOKUP(AJ48,$A$53:$B$57,2,0)</f>
        <v>4</v>
      </c>
      <c r="AK49">
        <f>VLOOKUP(AK48,$A$60:$B$64,2,0)</f>
        <v>0</v>
      </c>
      <c r="AL49">
        <f>VLOOKUP(AL48,$A$53:$B$57,2,0)</f>
        <v>4</v>
      </c>
      <c r="AM49">
        <f>VLOOKUP(AM48,$A$53:$B$57,2,0)</f>
        <v>4</v>
      </c>
      <c r="AN49">
        <f>VLOOKUP(AN48,$A$60:$B$64,2,0)</f>
        <v>0</v>
      </c>
      <c r="AO49">
        <f>VLOOKUP(AO48,$A$53:$B$57,2,0)</f>
        <v>2</v>
      </c>
      <c r="AP49">
        <f>VLOOKUP(AP48,$A$60:$B$64,2,0)</f>
        <v>1</v>
      </c>
      <c r="AQ49">
        <f>VLOOKUP(AQ48,$A$53:$B$57,2,0)</f>
        <v>3</v>
      </c>
      <c r="AR49">
        <f>SUM(AG49:AQ49)</f>
        <v>56</v>
      </c>
      <c r="AT49">
        <f>IF(AT48&gt;8,10,IF(AT48&lt;7,-10,0))</f>
        <v>10</v>
      </c>
      <c r="AU49" s="5" t="s">
        <v>99</v>
      </c>
      <c r="AV49">
        <f>AVERAGE(AV30,AV32,AV34,AV36,AV38,AV40,AV42,AV44,AV46,AV48)</f>
        <v>27.7</v>
      </c>
      <c r="AY49">
        <f>VLOOKUP(AY48,$A$68:$B$71,2,0)</f>
        <v>1</v>
      </c>
      <c r="AZ49">
        <f>VLOOKUP(AZ48,$A$68:$B$71,2,0)</f>
        <v>0</v>
      </c>
      <c r="BA49">
        <f>SUM(AY49:AZ49)</f>
        <v>1</v>
      </c>
    </row>
    <row r="50" spans="1:53" x14ac:dyDescent="0.2">
      <c r="M50" s="5" t="s">
        <v>99</v>
      </c>
      <c r="N50">
        <f>AVERAGE(N31,N33,N35,N37,N39,N41,N43,N45,N47,N49)</f>
        <v>10.9</v>
      </c>
      <c r="X50" s="5" t="s">
        <v>99</v>
      </c>
      <c r="Y50">
        <f>AVERAGE(Y31,Y33,Y35,Y37,Y39,Y41,Y43,Y45,Y47,Y49)</f>
        <v>77.75</v>
      </c>
      <c r="AG50" s="5" t="s">
        <v>99</v>
      </c>
      <c r="AH50">
        <f>AVERAGE(AH31,AH33,AH35,AH37,AH39,AH41,AH43,AH45,AH47,AH49)</f>
        <v>16.399999999999999</v>
      </c>
      <c r="AQ50" s="5" t="s">
        <v>99</v>
      </c>
      <c r="AR50">
        <f>AVERAGE(AR31,AR33,AR35,AR37,AR39,AR41,AR43,AR45,AR47,AR49)</f>
        <v>39.200000000000003</v>
      </c>
      <c r="AS50" s="3" t="s">
        <v>105</v>
      </c>
      <c r="AT50">
        <f>SUM(AT31,AT33,AT35,AT37,AT39,AT41,AT43,AT45,AT47,AT49)</f>
        <v>-70</v>
      </c>
      <c r="AU50" s="6" t="s">
        <v>88</v>
      </c>
      <c r="AV50">
        <f>_xlfn.STDEV.P(AV30,AV32,AV34,AV36,AV38,AV40,AV42,AV44,AV46,AV48)</f>
        <v>10.296115772464876</v>
      </c>
      <c r="AZ50" s="5" t="s">
        <v>99</v>
      </c>
      <c r="BA50">
        <f>AVERAGE(BA31,BA33,BA35,BA37,BA39,BA41,BA43,BA45,BA47,BA49)</f>
        <v>1.6</v>
      </c>
    </row>
    <row r="51" spans="1:53" x14ac:dyDescent="0.2">
      <c r="M51" s="6" t="s">
        <v>88</v>
      </c>
      <c r="N51">
        <f>_xlfn.STDEV.P(N31,N33,N35,N37,N39,N41,N43,N45,N47,N49)</f>
        <v>1.8681541692269406</v>
      </c>
      <c r="X51" s="6" t="s">
        <v>88</v>
      </c>
      <c r="Y51">
        <f>_xlfn.STDEV.P(Y31,Y33,Y35,Y37,Y39,Y41,Y43,Y45,Y47,Y49)</f>
        <v>7.6198753270640855</v>
      </c>
      <c r="AG51" s="6" t="s">
        <v>88</v>
      </c>
      <c r="AH51">
        <f>_xlfn.STDEV.P(AH31,AH33,AH35,AH37,AH39,AH41,AH43,AH45,AH47,AH49)</f>
        <v>6.9742383096650773</v>
      </c>
      <c r="AQ51" s="6" t="s">
        <v>88</v>
      </c>
      <c r="AR51">
        <f>_xlfn.STDEV.P(AR31,AR33,AR35,AR37,AR39,AR41,AR43,AR45,AR47,AR49)</f>
        <v>8.6810137656842823</v>
      </c>
      <c r="AU51" s="7" t="s">
        <v>91</v>
      </c>
      <c r="AV51">
        <f>_xlfn.VAR.S(AV30:AV48)</f>
        <v>117.78888888888893</v>
      </c>
      <c r="AZ51" s="6" t="s">
        <v>88</v>
      </c>
      <c r="BA51">
        <f>_xlfn.STDEV.P(BA31,BA33,BA35,BA37,BA39,BA41,BA43,BA45,BA47,BA49)</f>
        <v>1.019803902718557</v>
      </c>
    </row>
    <row r="52" spans="1:53" x14ac:dyDescent="0.2">
      <c r="A52" s="1" t="s">
        <v>102</v>
      </c>
      <c r="B52" s="1"/>
      <c r="D52" s="1" t="s">
        <v>100</v>
      </c>
      <c r="E52" s="1"/>
      <c r="M52" s="7" t="s">
        <v>91</v>
      </c>
      <c r="N52">
        <f>_xlfn.VAR.S(N31:N49)</f>
        <v>3.877777777777788</v>
      </c>
      <c r="X52" s="7" t="s">
        <v>91</v>
      </c>
      <c r="Y52">
        <f>_xlfn.VAR.S(Y31:Y49)</f>
        <v>64.513888888888886</v>
      </c>
      <c r="AG52" s="7" t="s">
        <v>91</v>
      </c>
      <c r="AH52">
        <f>_xlfn.VAR.S(AH31:AH49)</f>
        <v>54.044444444444451</v>
      </c>
      <c r="AQ52" s="7" t="s">
        <v>91</v>
      </c>
      <c r="AR52">
        <f>_xlfn.VAR.S(AR31:AR49)</f>
        <v>83.733333333333377</v>
      </c>
      <c r="AU52" s="8" t="s">
        <v>93</v>
      </c>
      <c r="AV52">
        <f>IF(AV24&gt;AV51,AV24/AV51,AV51/AV24)</f>
        <v>1.4622205452315817</v>
      </c>
      <c r="AZ52" s="7" t="s">
        <v>91</v>
      </c>
      <c r="BA52">
        <f>_xlfn.VAR.S(BA31:BA49)</f>
        <v>1.1555555555555554</v>
      </c>
    </row>
    <row r="53" spans="1:53" x14ac:dyDescent="0.2">
      <c r="A53" s="1" t="s">
        <v>53</v>
      </c>
      <c r="B53" s="1">
        <v>4</v>
      </c>
      <c r="D53" s="1" t="s">
        <v>53</v>
      </c>
      <c r="E53" s="1">
        <v>5</v>
      </c>
      <c r="M53" s="8" t="s">
        <v>93</v>
      </c>
      <c r="N53">
        <f>IF(N25&gt;N52,N25/N52,N52/N25)</f>
        <v>1.4469914040114573</v>
      </c>
      <c r="X53" s="8" t="s">
        <v>93</v>
      </c>
      <c r="Y53">
        <f>IF(Y25&gt;Y52,Y25/Y52,Y52/Y25)</f>
        <v>2.863293864370291</v>
      </c>
      <c r="AG53" s="8" t="s">
        <v>93</v>
      </c>
      <c r="AH53">
        <f>IF(AH25&gt;AH52,AH25/AH52,AH52/AH25)</f>
        <v>1.2993421052631577</v>
      </c>
      <c r="AQ53" s="8" t="s">
        <v>93</v>
      </c>
      <c r="AR53">
        <f>IF(AR25&gt;AR52,AR25/AR52,AR52/AR25)</f>
        <v>2.0881104033970272</v>
      </c>
      <c r="AU53" s="1" t="s">
        <v>92</v>
      </c>
      <c r="AV53">
        <f>_xlfn.F.INV(0.95,9,9)</f>
        <v>3.1788931044582691</v>
      </c>
      <c r="AZ53" s="8" t="s">
        <v>93</v>
      </c>
      <c r="BA53">
        <f>IF(BA25&gt;BA52,BA25/BA52,BA52/BA25)</f>
        <v>3.2788461538461546</v>
      </c>
    </row>
    <row r="54" spans="1:53" x14ac:dyDescent="0.2">
      <c r="A54" s="1" t="s">
        <v>51</v>
      </c>
      <c r="B54" s="1">
        <v>3</v>
      </c>
      <c r="D54" s="1" t="s">
        <v>51</v>
      </c>
      <c r="E54" s="1">
        <v>4</v>
      </c>
      <c r="M54" s="1" t="s">
        <v>92</v>
      </c>
      <c r="N54">
        <f>_xlfn.F.INV(0.95,9,9)</f>
        <v>3.1788931044582691</v>
      </c>
      <c r="X54" s="1" t="s">
        <v>92</v>
      </c>
      <c r="Y54">
        <f>_xlfn.F.INV(0.95,9,9)</f>
        <v>3.1788931044582691</v>
      </c>
      <c r="AG54" s="1" t="s">
        <v>92</v>
      </c>
      <c r="AH54">
        <f>_xlfn.F.INV(0.95,9,9)</f>
        <v>3.1788931044582691</v>
      </c>
      <c r="AQ54" s="1" t="s">
        <v>92</v>
      </c>
      <c r="AR54">
        <f>_xlfn.F.INV(0.95,9,9)</f>
        <v>3.1788931044582691</v>
      </c>
      <c r="AU54" s="9" t="s">
        <v>94</v>
      </c>
      <c r="AV54" t="str">
        <f>IF(AV53&gt;AV52,"Homogen","Heterogen")</f>
        <v>Homogen</v>
      </c>
      <c r="AZ54" s="1" t="s">
        <v>92</v>
      </c>
      <c r="BA54">
        <f>_xlfn.F.INV(0.95,9,9)</f>
        <v>3.1788931044582691</v>
      </c>
    </row>
    <row r="55" spans="1:53" x14ac:dyDescent="0.2">
      <c r="A55" s="1" t="s">
        <v>54</v>
      </c>
      <c r="B55" s="1">
        <v>2</v>
      </c>
      <c r="D55" s="1" t="s">
        <v>54</v>
      </c>
      <c r="E55" s="1">
        <v>3</v>
      </c>
      <c r="M55" s="9" t="s">
        <v>94</v>
      </c>
      <c r="N55" t="str">
        <f>IF(N54&gt;N53,"Homogen","Heterogen")</f>
        <v>Homogen</v>
      </c>
      <c r="X55" s="9" t="s">
        <v>94</v>
      </c>
      <c r="Y55" t="str">
        <f>IF(Y54&gt;Y53,"Homogen","Heterogen")</f>
        <v>Homogen</v>
      </c>
      <c r="AG55" s="9" t="s">
        <v>94</v>
      </c>
      <c r="AH55" t="str">
        <f>IF(AH54&gt;AH53,"Homogen","Heterogen")</f>
        <v>Homogen</v>
      </c>
      <c r="AQ55" s="9" t="s">
        <v>94</v>
      </c>
      <c r="AR55" t="str">
        <f>IF(AR54&gt;AR53,"Homogen","Heterogen")</f>
        <v>Homogen</v>
      </c>
      <c r="AU55" s="10" t="s">
        <v>89</v>
      </c>
      <c r="AV55">
        <f>IF(AV54="Homogen",_xlfn.T.TEST(AV3:AV21,AV30:AV48,2,2),_xlfn.T.TEST(AV3:AV21,AV30:AV48,2,2))</f>
        <v>0.21006362865974434</v>
      </c>
      <c r="AZ55" s="9" t="s">
        <v>94</v>
      </c>
      <c r="BA55" t="str">
        <f>IF(BA54&gt;BA53,"Homogen","Heterogen")</f>
        <v>Heterogen</v>
      </c>
    </row>
    <row r="56" spans="1:53" x14ac:dyDescent="0.2">
      <c r="A56" s="1" t="s">
        <v>50</v>
      </c>
      <c r="B56" s="1">
        <v>1</v>
      </c>
      <c r="D56" s="1" t="s">
        <v>50</v>
      </c>
      <c r="E56" s="1">
        <v>2</v>
      </c>
      <c r="M56" s="10" t="s">
        <v>89</v>
      </c>
      <c r="N56">
        <f>IF(N55="Homogen",_xlfn.T.TEST(N4:N22,N31:N49,2,2),_xlfn.T.TEST(N4:N22,N31:N49,2,2))</f>
        <v>0.6861895659874041</v>
      </c>
      <c r="X56" s="10" t="s">
        <v>89</v>
      </c>
      <c r="Y56">
        <f>IF(Y55="Homogen",_xlfn.T.TEST(Y4:Y22,Y31:Y49,2,2),_xlfn.T.TEST(Y4:Y22,Y31:Y49,2,2))</f>
        <v>0.30689326467393385</v>
      </c>
      <c r="AG56" s="10" t="s">
        <v>89</v>
      </c>
      <c r="AH56">
        <f>IF(AH55="Homogen",_xlfn.T.TEST(AH4:AH22,AH31:AH49,2,2),_xlfn.T.TEST(AH4:AH22,AH31:AH49,2,2))</f>
        <v>0.50464843444486263</v>
      </c>
      <c r="AQ56" s="10" t="s">
        <v>89</v>
      </c>
      <c r="AR56">
        <f>IF(AR55="Homogen",_xlfn.T.TEST(AR4:AR22,AR31:AR49,2,2),_xlfn.T.TEST(AR4:AR22,AR31:AR49,2,2))</f>
        <v>0.18552440024926942</v>
      </c>
      <c r="AZ56" s="10" t="s">
        <v>89</v>
      </c>
      <c r="BA56">
        <f>IF(BA55="Homogen",_xlfn.T.TEST(BA4:BA22,BA31:BA49,2,2),_xlfn.T.TEST(BA4:BA22,BA31:BA49,2,2))</f>
        <v>0.33269046160058424</v>
      </c>
    </row>
    <row r="57" spans="1:53" x14ac:dyDescent="0.2">
      <c r="A57" s="1" t="s">
        <v>52</v>
      </c>
      <c r="B57" s="1">
        <v>0</v>
      </c>
      <c r="D57" s="1" t="s">
        <v>52</v>
      </c>
      <c r="E57" s="1">
        <v>1</v>
      </c>
    </row>
    <row r="59" spans="1:53" x14ac:dyDescent="0.2">
      <c r="A59" s="2" t="s">
        <v>103</v>
      </c>
      <c r="B59" s="2"/>
      <c r="D59" s="2" t="s">
        <v>101</v>
      </c>
      <c r="E59" s="2"/>
    </row>
    <row r="60" spans="1:53" x14ac:dyDescent="0.2">
      <c r="A60" s="2" t="s">
        <v>53</v>
      </c>
      <c r="B60" s="2">
        <v>0</v>
      </c>
      <c r="D60" s="2" t="s">
        <v>53</v>
      </c>
      <c r="E60" s="2">
        <v>1</v>
      </c>
    </row>
    <row r="61" spans="1:53" x14ac:dyDescent="0.2">
      <c r="A61" s="2" t="s">
        <v>51</v>
      </c>
      <c r="B61" s="2">
        <v>1</v>
      </c>
      <c r="D61" s="2" t="s">
        <v>51</v>
      </c>
      <c r="E61" s="2">
        <v>2</v>
      </c>
    </row>
    <row r="62" spans="1:53" x14ac:dyDescent="0.2">
      <c r="A62" s="2" t="s">
        <v>54</v>
      </c>
      <c r="B62" s="2">
        <v>2</v>
      </c>
      <c r="D62" s="2" t="s">
        <v>54</v>
      </c>
      <c r="E62" s="2">
        <v>3</v>
      </c>
    </row>
    <row r="63" spans="1:53" x14ac:dyDescent="0.2">
      <c r="A63" s="2" t="s">
        <v>50</v>
      </c>
      <c r="B63" s="2">
        <v>3</v>
      </c>
      <c r="D63" s="2" t="s">
        <v>50</v>
      </c>
      <c r="E63" s="2">
        <v>4</v>
      </c>
    </row>
    <row r="64" spans="1:53" x14ac:dyDescent="0.2">
      <c r="A64" s="2" t="s">
        <v>52</v>
      </c>
      <c r="B64" s="2">
        <v>4</v>
      </c>
      <c r="D64" s="2" t="s">
        <v>52</v>
      </c>
      <c r="E64" s="2">
        <v>5</v>
      </c>
      <c r="X64" t="s">
        <v>106</v>
      </c>
      <c r="Y64" t="s">
        <v>107</v>
      </c>
      <c r="AG64" t="s">
        <v>106</v>
      </c>
      <c r="AH64" t="s">
        <v>107</v>
      </c>
    </row>
    <row r="65" spans="1:34" x14ac:dyDescent="0.2">
      <c r="X65">
        <v>85</v>
      </c>
      <c r="Y65">
        <v>85</v>
      </c>
      <c r="AG65">
        <v>8</v>
      </c>
      <c r="AH65">
        <v>19</v>
      </c>
    </row>
    <row r="66" spans="1:34" x14ac:dyDescent="0.2">
      <c r="X66">
        <v>60</v>
      </c>
      <c r="Y66">
        <v>80</v>
      </c>
      <c r="AG66">
        <v>3</v>
      </c>
      <c r="AH66">
        <v>6</v>
      </c>
    </row>
    <row r="67" spans="1:34" x14ac:dyDescent="0.2">
      <c r="A67" s="4" t="s">
        <v>95</v>
      </c>
      <c r="B67" s="4"/>
      <c r="X67">
        <v>75</v>
      </c>
      <c r="Y67">
        <v>80</v>
      </c>
      <c r="AG67">
        <v>20</v>
      </c>
      <c r="AH67">
        <v>18</v>
      </c>
    </row>
    <row r="68" spans="1:34" x14ac:dyDescent="0.2">
      <c r="A68" s="4" t="s">
        <v>64</v>
      </c>
      <c r="B68" s="4">
        <v>3</v>
      </c>
      <c r="X68">
        <v>77.5</v>
      </c>
      <c r="Y68">
        <v>70</v>
      </c>
      <c r="AG68">
        <v>18</v>
      </c>
      <c r="AH68">
        <v>22</v>
      </c>
    </row>
    <row r="69" spans="1:34" x14ac:dyDescent="0.2">
      <c r="A69" s="4" t="s">
        <v>59</v>
      </c>
      <c r="B69" s="4">
        <v>2</v>
      </c>
      <c r="X69">
        <v>50</v>
      </c>
      <c r="Y69">
        <v>72.5</v>
      </c>
      <c r="AG69">
        <v>0</v>
      </c>
      <c r="AH69">
        <v>12</v>
      </c>
    </row>
    <row r="70" spans="1:34" x14ac:dyDescent="0.2">
      <c r="A70" s="4" t="s">
        <v>68</v>
      </c>
      <c r="B70" s="4">
        <v>1</v>
      </c>
      <c r="X70">
        <v>75</v>
      </c>
      <c r="Y70">
        <v>70</v>
      </c>
      <c r="AG70">
        <v>17</v>
      </c>
      <c r="AH70">
        <v>17</v>
      </c>
    </row>
    <row r="71" spans="1:34" x14ac:dyDescent="0.2">
      <c r="A71" s="4" t="s">
        <v>58</v>
      </c>
      <c r="B71" s="4">
        <v>0</v>
      </c>
      <c r="X71">
        <v>67.5</v>
      </c>
      <c r="Y71">
        <v>90</v>
      </c>
      <c r="AG71">
        <v>17</v>
      </c>
      <c r="AH71">
        <v>8</v>
      </c>
    </row>
    <row r="72" spans="1:34" x14ac:dyDescent="0.2">
      <c r="X72">
        <v>92.5</v>
      </c>
      <c r="Y72">
        <v>80</v>
      </c>
      <c r="AG72">
        <v>26</v>
      </c>
      <c r="AH72">
        <v>15</v>
      </c>
    </row>
    <row r="73" spans="1:34" x14ac:dyDescent="0.2">
      <c r="X73">
        <v>85</v>
      </c>
      <c r="Y73">
        <v>65</v>
      </c>
      <c r="AG73">
        <v>21</v>
      </c>
      <c r="AH73">
        <v>15</v>
      </c>
    </row>
    <row r="74" spans="1:34" x14ac:dyDescent="0.2">
      <c r="X74">
        <v>57.5</v>
      </c>
      <c r="Y74">
        <v>85</v>
      </c>
      <c r="AG74">
        <v>10</v>
      </c>
      <c r="AH74">
        <v>32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Questionnaire about Emotionbot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Richter</dc:creator>
  <dc:description/>
  <cp:lastModifiedBy>Jordan Richter</cp:lastModifiedBy>
  <cp:revision>0</cp:revision>
  <dcterms:created xsi:type="dcterms:W3CDTF">2022-09-27T17:16:40Z</dcterms:created>
  <dcterms:modified xsi:type="dcterms:W3CDTF">2022-09-27T20:06:47Z</dcterms:modified>
</cp:coreProperties>
</file>