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"/>
    </mc:Choice>
  </mc:AlternateContent>
  <xr:revisionPtr revIDLastSave="0" documentId="13_ncr:1_{8CF5E092-D458-774D-989B-F3FC9350FC4F}" xr6:coauthVersionLast="45" xr6:coauthVersionMax="45" xr10:uidLastSave="{00000000-0000-0000-0000-000000000000}"/>
  <bookViews>
    <workbookView xWindow="0" yWindow="640" windowWidth="28800" windowHeight="16700" activeTab="1" xr2:uid="{2416389F-30F3-4E41-878E-D0686FFF59A5}"/>
  </bookViews>
  <sheets>
    <sheet name="Servicios" sheetId="4" r:id="rId1"/>
    <sheet name="Calculo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6" l="1"/>
  <c r="H53" i="6" s="1"/>
  <c r="H54" i="6" s="1"/>
  <c r="H55" i="6" s="1"/>
  <c r="H56" i="6" s="1"/>
  <c r="H57" i="6" s="1"/>
  <c r="H58" i="6" s="1"/>
  <c r="H59" i="6" s="1"/>
  <c r="H60" i="6" s="1"/>
  <c r="H61" i="6" s="1"/>
  <c r="H51" i="6"/>
  <c r="H50" i="6"/>
  <c r="B19" i="6"/>
  <c r="I46" i="6"/>
  <c r="M42" i="6"/>
  <c r="B16" i="6"/>
  <c r="F62" i="6"/>
  <c r="J66" i="6" s="1"/>
  <c r="B17" i="6" s="1"/>
  <c r="M32" i="6"/>
  <c r="M39" i="6"/>
  <c r="M41" i="6"/>
  <c r="H43" i="6"/>
  <c r="J43" i="6"/>
  <c r="L43" i="6"/>
  <c r="M33" i="6" l="1"/>
  <c r="M34" i="6" s="1"/>
  <c r="M35" i="6" s="1"/>
  <c r="M36" i="6" s="1"/>
  <c r="M37" i="6" s="1"/>
  <c r="M38" i="6" s="1"/>
  <c r="M40" i="6" s="1"/>
  <c r="M31" i="6"/>
  <c r="N22" i="6" l="1"/>
  <c r="N23" i="6"/>
  <c r="N24" i="6" s="1"/>
  <c r="N25" i="6" s="1"/>
  <c r="N21" i="6"/>
  <c r="N20" i="6"/>
  <c r="M26" i="6" l="1"/>
  <c r="Q199" i="6" l="1"/>
  <c r="P198" i="6" l="1"/>
  <c r="P237" i="6"/>
  <c r="Q218" i="6"/>
  <c r="P224" i="6" s="1"/>
  <c r="Q224" i="6" s="1"/>
  <c r="P229" i="6" s="1"/>
  <c r="Q229" i="6" s="1"/>
  <c r="P236" i="6" s="1"/>
  <c r="Q236" i="6" s="1"/>
  <c r="P238" i="6" s="1"/>
  <c r="Q179" i="6"/>
  <c r="Q138" i="6"/>
  <c r="P144" i="6" s="1"/>
  <c r="Q144" i="6" s="1"/>
  <c r="P149" i="6" s="1"/>
  <c r="Q149" i="6" s="1"/>
  <c r="Q237" i="6"/>
  <c r="P243" i="6" s="1"/>
  <c r="Q243" i="6" s="1"/>
  <c r="Q198" i="6"/>
  <c r="P204" i="6" s="1"/>
  <c r="Q204" i="6" s="1"/>
  <c r="P185" i="6"/>
  <c r="P124" i="6"/>
  <c r="Q124" i="6" s="1"/>
  <c r="Q118" i="6"/>
  <c r="Q119" i="6" s="1"/>
  <c r="P105" i="6"/>
  <c r="Q105" i="6" s="1"/>
  <c r="P110" i="6" s="1"/>
  <c r="Q110" i="6" s="1"/>
  <c r="P117" i="6" s="1"/>
  <c r="Q117" i="6" s="1"/>
  <c r="P119" i="6" s="1"/>
  <c r="Q85" i="6"/>
  <c r="Q80" i="6"/>
  <c r="R80" i="6" s="1"/>
  <c r="P80" i="6"/>
  <c r="Q66" i="6"/>
  <c r="Q47" i="6"/>
  <c r="Q40" i="6"/>
  <c r="P41" i="6"/>
  <c r="Q41" i="6" s="1"/>
  <c r="Q28" i="6"/>
  <c r="AE22" i="6"/>
  <c r="AC21" i="6"/>
  <c r="AD22" i="6" s="1"/>
  <c r="P23" i="6"/>
  <c r="Q23" i="6" s="1"/>
  <c r="Q238" i="6" l="1"/>
  <c r="Q185" i="6"/>
  <c r="P190" i="6" s="1"/>
  <c r="Q190" i="6" s="1"/>
  <c r="P197" i="6" s="1"/>
  <c r="Q197" i="6" s="1"/>
  <c r="P199" i="6" s="1"/>
  <c r="P156" i="6"/>
  <c r="Q156" i="6" s="1"/>
  <c r="P163" i="6" s="1"/>
  <c r="Q163" i="6" s="1"/>
  <c r="R238" i="6"/>
  <c r="R119" i="6"/>
  <c r="P48" i="6"/>
  <c r="Q48" i="6" s="1"/>
  <c r="P29" i="6"/>
  <c r="Q29" i="6" s="1"/>
  <c r="AF22" i="6"/>
  <c r="AC23" i="6"/>
  <c r="R199" i="6" l="1"/>
  <c r="AE23" i="6"/>
  <c r="AD23" i="6"/>
  <c r="AF23" i="6" s="1"/>
  <c r="I6" i="6"/>
  <c r="E7" i="6"/>
  <c r="I4" i="6" l="1"/>
  <c r="F17" i="6" s="1"/>
  <c r="I5" i="6"/>
  <c r="F18" i="6" s="1"/>
  <c r="F19" i="6"/>
  <c r="N4" i="6"/>
  <c r="E9" i="6"/>
  <c r="K4" i="6"/>
  <c r="F22" i="6" s="1"/>
  <c r="I7" i="6"/>
  <c r="F21" i="6" s="1"/>
  <c r="B8" i="6"/>
  <c r="P46" i="6" l="1"/>
  <c r="P27" i="6"/>
  <c r="F23" i="6"/>
  <c r="E10" i="6"/>
  <c r="I8" i="6"/>
  <c r="K13" i="6"/>
</calcChain>
</file>

<file path=xl/sharedStrings.xml><?xml version="1.0" encoding="utf-8"?>
<sst xmlns="http://schemas.openxmlformats.org/spreadsheetml/2006/main" count="404" uniqueCount="162">
  <si>
    <t>ID</t>
  </si>
  <si>
    <t>NOMBRE</t>
  </si>
  <si>
    <t>IDALOJAMIENTO</t>
  </si>
  <si>
    <t>HOTEL</t>
  </si>
  <si>
    <t>DESCRIPCION</t>
  </si>
  <si>
    <t>PRECIO</t>
  </si>
  <si>
    <t>TOMASERVICIO</t>
  </si>
  <si>
    <t>Capadidad del servicio</t>
  </si>
  <si>
    <t>N</t>
  </si>
  <si>
    <t>Bañera</t>
  </si>
  <si>
    <t>Jacuzzi</t>
  </si>
  <si>
    <t>Sala</t>
  </si>
  <si>
    <t>Cocineta</t>
  </si>
  <si>
    <t>Se ofrece una recepcion de 24 horas</t>
  </si>
  <si>
    <t>Recepcion</t>
  </si>
  <si>
    <t>Se debe usar gorro</t>
  </si>
  <si>
    <t>Piscina</t>
  </si>
  <si>
    <t>platos a la crata y menu</t>
  </si>
  <si>
    <t>restaurante</t>
  </si>
  <si>
    <t>para un carro por habitación</t>
  </si>
  <si>
    <t>Parqueadero</t>
  </si>
  <si>
    <t>Wifi</t>
  </si>
  <si>
    <t>TVcable</t>
  </si>
  <si>
    <t>HOSTAL</t>
  </si>
  <si>
    <t>Personas naturales</t>
  </si>
  <si>
    <t>son 3 comidas al dia</t>
  </si>
  <si>
    <t>comidas</t>
  </si>
  <si>
    <t>depende</t>
  </si>
  <si>
    <t>Acceso a la concina</t>
  </si>
  <si>
    <t>Sobre el baño que tendra</t>
  </si>
  <si>
    <t>Baño privado</t>
  </si>
  <si>
    <t>Baño compartido</t>
  </si>
  <si>
    <t>Los muebles que trae</t>
  </si>
  <si>
    <t>Esquema</t>
  </si>
  <si>
    <t>los servicios a pagar son luz, teléfono, agua, TV cable y servicio de internet</t>
  </si>
  <si>
    <t>servicios</t>
  </si>
  <si>
    <t>cuenta con sillas, sala y comedor</t>
  </si>
  <si>
    <t>amoblado</t>
  </si>
  <si>
    <t>Se indica si tiene que pagar los servicios publicos</t>
  </si>
  <si>
    <t>Servicios publicos</t>
  </si>
  <si>
    <t>Si cuenta con televisor</t>
  </si>
  <si>
    <t>TV</t>
  </si>
  <si>
    <t>Se indica si hay internet</t>
  </si>
  <si>
    <t>internet</t>
  </si>
  <si>
    <t>Renta del apartamento</t>
  </si>
  <si>
    <t xml:space="preserve">CITY U </t>
  </si>
  <si>
    <t>Contiene un amoblado basico</t>
  </si>
  <si>
    <t>Y</t>
  </si>
  <si>
    <t>para prepara la comida</t>
  </si>
  <si>
    <t>Servicio de internet 24 horas</t>
  </si>
  <si>
    <t>Internet</t>
  </si>
  <si>
    <t>Sintoniza direct tv</t>
  </si>
  <si>
    <t>TV cable</t>
  </si>
  <si>
    <t>luz, teléfono, agua</t>
  </si>
  <si>
    <t>con seguridad ecuseguros</t>
  </si>
  <si>
    <t>Porteria 24 horas</t>
  </si>
  <si>
    <t>dos dias a la semana</t>
  </si>
  <si>
    <t>Servicio de aseo</t>
  </si>
  <si>
    <t>en el tercer piso </t>
  </si>
  <si>
    <t>Servicio se apoyo social</t>
  </si>
  <si>
    <t>se oferen calculos y fisicas</t>
  </si>
  <si>
    <t>Servicio de apoyo academico</t>
  </si>
  <si>
    <t>Salas de estudio</t>
  </si>
  <si>
    <t>salas de esparcimiento</t>
  </si>
  <si>
    <t>gimnasio</t>
  </si>
  <si>
    <t>para las 3 comidas del dia</t>
  </si>
  <si>
    <t>Restaurante</t>
  </si>
  <si>
    <t xml:space="preserve">Miembros </t>
  </si>
  <si>
    <t>miembros Dueños de apartamento</t>
  </si>
  <si>
    <t>meimbros comunidad que ofrecen vivienda</t>
  </si>
  <si>
    <t>Operadores</t>
  </si>
  <si>
    <t>Miembros COMUNIDAD</t>
  </si>
  <si>
    <t>hoteles</t>
  </si>
  <si>
    <t>Hostales</t>
  </si>
  <si>
    <t>vivienda universitaria</t>
  </si>
  <si>
    <t>PERSONAS TOTALES</t>
  </si>
  <si>
    <t>vivienda comunidad</t>
  </si>
  <si>
    <t>Habitación perona Natural</t>
  </si>
  <si>
    <t>Apartamentos</t>
  </si>
  <si>
    <t>TOTAL OPERADORES</t>
  </si>
  <si>
    <t>Habitaciones</t>
  </si>
  <si>
    <t>hab- hotel</t>
  </si>
  <si>
    <t>hab- hostal</t>
  </si>
  <si>
    <t>hab- city u</t>
  </si>
  <si>
    <t>hab- Persona</t>
  </si>
  <si>
    <t>TOTAL HAB</t>
  </si>
  <si>
    <t>APARTAMENTOS</t>
  </si>
  <si>
    <t>Num apartamentos</t>
  </si>
  <si>
    <t>VIVIvienda comunidad</t>
  </si>
  <si>
    <t>num vivienda comunidad</t>
  </si>
  <si>
    <t>ALOJAMIENTOS</t>
  </si>
  <si>
    <t>num de Alojamientos</t>
  </si>
  <si>
    <t xml:space="preserve">TABLA sevicios </t>
  </si>
  <si>
    <t>servi- Hotel</t>
  </si>
  <si>
    <t>servi- Hostal</t>
  </si>
  <si>
    <t>servi- city u</t>
  </si>
  <si>
    <t>servi- vivienda</t>
  </si>
  <si>
    <t>servi- Perso Natural</t>
  </si>
  <si>
    <t>servi- Apartamentos</t>
  </si>
  <si>
    <t>num servicos</t>
  </si>
  <si>
    <t>TOTAL TUPLAS SIN RESERVAS</t>
  </si>
  <si>
    <t>TOTAL TUPLAS CON RESERVAS</t>
  </si>
  <si>
    <t>num habitaciones</t>
  </si>
  <si>
    <t>ids disponibles</t>
  </si>
  <si>
    <t xml:space="preserve">Reservas de 1- 6 dias </t>
  </si>
  <si>
    <t xml:space="preserve">Reservas de mas dias </t>
  </si>
  <si>
    <t>ids miembros Inicial</t>
  </si>
  <si>
    <t>ids miembros Final</t>
  </si>
  <si>
    <t>Febrero- Marzo 2018 Hotel</t>
  </si>
  <si>
    <t>Abril- mayo 2018 Hotel</t>
  </si>
  <si>
    <t>Juni- Julio 2018 Hotel</t>
  </si>
  <si>
    <t>Agosto - septiembre 2018 Hotel</t>
  </si>
  <si>
    <t>Octube - noviembre 2018 Hotel</t>
  </si>
  <si>
    <t xml:space="preserve">Reservas de 1- 60 dias </t>
  </si>
  <si>
    <t>ids usados</t>
  </si>
  <si>
    <t>Hoteles</t>
  </si>
  <si>
    <t>Num Reservas emn total</t>
  </si>
  <si>
    <t>Febrero- Marzo 2018 Hostal</t>
  </si>
  <si>
    <t>Abril- mayo 2018 Hostal</t>
  </si>
  <si>
    <t>Juni- Julio 2018 Hostal</t>
  </si>
  <si>
    <t>Agosto - septiembre 2018 Hostal</t>
  </si>
  <si>
    <t>Octube - noviembre 2018 Hostal</t>
  </si>
  <si>
    <t>801- 1760 </t>
  </si>
  <si>
    <t>city u</t>
  </si>
  <si>
    <t>CITY U</t>
  </si>
  <si>
    <t>1761 - 4760</t>
  </si>
  <si>
    <t xml:space="preserve">Reservas de 1- 120 dias </t>
  </si>
  <si>
    <t xml:space="preserve">Reservas de 1- 50 dias </t>
  </si>
  <si>
    <t>Febrero- marzo  2018 Hostal</t>
  </si>
  <si>
    <t>vivieda</t>
  </si>
  <si>
    <t>personal</t>
  </si>
  <si>
    <t>Apartamento</t>
  </si>
  <si>
    <t>TOTAL Reservas</t>
  </si>
  <si>
    <t>VIVIENDA</t>
  </si>
  <si>
    <t>apartamentos</t>
  </si>
  <si>
    <t>Persona Natural</t>
  </si>
  <si>
    <t>4761 - 7260</t>
  </si>
  <si>
    <t>7761 - 10260</t>
  </si>
  <si>
    <t xml:space="preserve"> 10261 - 12260</t>
  </si>
  <si>
    <t xml:space="preserve">Reservas de 31 - 120 dias </t>
  </si>
  <si>
    <t xml:space="preserve">Reservas de  31 - 120 dias </t>
  </si>
  <si>
    <t xml:space="preserve">Reservas de 30- 60 dias </t>
  </si>
  <si>
    <t xml:space="preserve">Reservas de  1 - 16 dias </t>
  </si>
  <si>
    <t>Hotel</t>
  </si>
  <si>
    <t>o-</t>
  </si>
  <si>
    <t>SUMA</t>
  </si>
  <si>
    <t>NUEVAS RESERVAS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</si>
  <si>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</si>
  <si>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</si>
  <si>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</si>
  <si>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</si>
  <si>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</si>
  <si>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</si>
  <si>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</si>
  <si>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</si>
  <si>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</si>
  <si>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</si>
  <si>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</si>
  <si>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</si>
  <si>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numRserva</t>
  </si>
  <si>
    <t>TOTAL RESERVAS</t>
  </si>
  <si>
    <t>Faltantes para el millon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</si>
</sst>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sz val="14"/>
      <color rgb="FF000000"/>
      <name val="Times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ont="1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7" fillId="3" borderId="0" xfId="0" applyFont="1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F98-BD19-0646-91BA-6829907320E6}">
  <dimension ref="A4:F63"/>
  <sheetViews>
    <sheetView topLeftCell="A25" workbookViewId="0">
      <selection activeCell="F56" sqref="F56"/>
    </sheetView>
  </sheetViews>
  <sheetFormatPr baseColWidth="10" defaultRowHeight="16" x14ac:dyDescent="0.2"/>
  <cols>
    <col min="1" max="1" width="20.5" customWidth="1"/>
    <col min="2" max="2" width="21.33203125" customWidth="1"/>
    <col min="3" max="3" width="37.33203125" customWidth="1"/>
    <col min="4" max="4" width="19" customWidth="1"/>
    <col min="5" max="5" width="16" customWidth="1"/>
    <col min="6" max="6" width="20.33203125" customWidth="1"/>
  </cols>
  <sheetData>
    <row r="4" spans="1:6" x14ac:dyDescent="0.2">
      <c r="A4" t="s">
        <v>3</v>
      </c>
    </row>
    <row r="5" spans="1:6" x14ac:dyDescent="0.2">
      <c r="A5" s="2" t="s">
        <v>0</v>
      </c>
      <c r="B5" s="2" t="s">
        <v>2</v>
      </c>
      <c r="C5" s="2" t="s">
        <v>4</v>
      </c>
      <c r="D5" s="2" t="s">
        <v>1</v>
      </c>
      <c r="E5" s="2" t="s">
        <v>5</v>
      </c>
      <c r="F5" s="2" t="s">
        <v>6</v>
      </c>
    </row>
    <row r="6" spans="1:6" x14ac:dyDescent="0.2">
      <c r="A6" s="2">
        <v>1</v>
      </c>
      <c r="B6" s="1">
        <v>1</v>
      </c>
      <c r="C6" s="1"/>
      <c r="D6" s="1" t="s">
        <v>7</v>
      </c>
      <c r="E6" s="1">
        <v>40000</v>
      </c>
      <c r="F6" s="1" t="s">
        <v>8</v>
      </c>
    </row>
    <row r="7" spans="1:6" x14ac:dyDescent="0.2">
      <c r="A7" s="2">
        <v>1</v>
      </c>
      <c r="B7" s="1">
        <v>2</v>
      </c>
      <c r="C7" s="1"/>
      <c r="D7" s="1" t="s">
        <v>9</v>
      </c>
      <c r="E7" s="1">
        <v>15000</v>
      </c>
      <c r="F7" s="1" t="s">
        <v>8</v>
      </c>
    </row>
    <row r="8" spans="1:6" x14ac:dyDescent="0.2">
      <c r="A8" s="2">
        <v>1</v>
      </c>
      <c r="B8" s="1">
        <v>3</v>
      </c>
      <c r="C8" s="1"/>
      <c r="D8" s="1" t="s">
        <v>10</v>
      </c>
      <c r="E8" s="1">
        <v>40000</v>
      </c>
      <c r="F8" s="1" t="s">
        <v>8</v>
      </c>
    </row>
    <row r="9" spans="1:6" x14ac:dyDescent="0.2">
      <c r="A9" s="2">
        <v>1</v>
      </c>
      <c r="B9" s="1">
        <v>4</v>
      </c>
      <c r="C9" s="1"/>
      <c r="D9" s="1" t="s">
        <v>11</v>
      </c>
      <c r="E9" s="1">
        <v>10000</v>
      </c>
      <c r="F9" s="1" t="s">
        <v>8</v>
      </c>
    </row>
    <row r="10" spans="1:6" x14ac:dyDescent="0.2">
      <c r="A10" s="2">
        <v>1</v>
      </c>
      <c r="B10" s="1">
        <v>5</v>
      </c>
      <c r="C10" s="1"/>
      <c r="D10" s="1" t="s">
        <v>12</v>
      </c>
      <c r="E10" s="1">
        <v>40000</v>
      </c>
      <c r="F10" s="1" t="s">
        <v>8</v>
      </c>
    </row>
    <row r="11" spans="1:6" x14ac:dyDescent="0.2">
      <c r="A11" s="2">
        <v>1</v>
      </c>
      <c r="B11" s="1">
        <v>1</v>
      </c>
      <c r="C11" s="1"/>
      <c r="D11" s="1" t="s">
        <v>14</v>
      </c>
      <c r="E11" s="1">
        <v>0</v>
      </c>
      <c r="F11" s="1" t="s">
        <v>8</v>
      </c>
    </row>
    <row r="12" spans="1:6" x14ac:dyDescent="0.2">
      <c r="A12" s="2">
        <v>1</v>
      </c>
      <c r="B12" s="1">
        <v>2</v>
      </c>
      <c r="C12" s="1"/>
      <c r="D12" s="1" t="s">
        <v>16</v>
      </c>
      <c r="E12" s="1">
        <v>0</v>
      </c>
      <c r="F12" s="1" t="s">
        <v>8</v>
      </c>
    </row>
    <row r="13" spans="1:6" x14ac:dyDescent="0.2">
      <c r="A13" s="2">
        <v>1</v>
      </c>
      <c r="B13" s="1">
        <v>3</v>
      </c>
      <c r="C13" s="1"/>
      <c r="D13" s="1" t="s">
        <v>18</v>
      </c>
      <c r="E13" s="1">
        <v>0</v>
      </c>
      <c r="F13" s="1" t="s">
        <v>8</v>
      </c>
    </row>
    <row r="14" spans="1:6" x14ac:dyDescent="0.2">
      <c r="A14" s="2">
        <v>1</v>
      </c>
      <c r="B14" s="1">
        <v>4</v>
      </c>
      <c r="C14" s="1"/>
      <c r="D14" s="1" t="s">
        <v>20</v>
      </c>
      <c r="E14" s="1">
        <v>0</v>
      </c>
      <c r="F14" s="1" t="s">
        <v>8</v>
      </c>
    </row>
    <row r="15" spans="1:6" x14ac:dyDescent="0.2">
      <c r="A15" s="2">
        <v>1</v>
      </c>
      <c r="B15" s="1">
        <v>5</v>
      </c>
      <c r="C15" s="3"/>
      <c r="D15" s="1" t="s">
        <v>21</v>
      </c>
      <c r="E15" s="1">
        <v>0</v>
      </c>
      <c r="F15" s="1" t="s">
        <v>8</v>
      </c>
    </row>
    <row r="16" spans="1:6" x14ac:dyDescent="0.2">
      <c r="A16" s="2">
        <v>1</v>
      </c>
      <c r="B16" s="1">
        <v>6</v>
      </c>
      <c r="C16" s="3"/>
      <c r="D16" s="1" t="s">
        <v>22</v>
      </c>
      <c r="E16" s="1">
        <v>0</v>
      </c>
      <c r="F16" s="1" t="s">
        <v>8</v>
      </c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3"/>
      <c r="D19" s="1"/>
      <c r="E19" s="1"/>
      <c r="F19" s="1"/>
    </row>
    <row r="20" spans="1:6" x14ac:dyDescent="0.2">
      <c r="A20" t="s">
        <v>23</v>
      </c>
    </row>
    <row r="21" spans="1:6" x14ac:dyDescent="0.2">
      <c r="A21" s="2" t="s">
        <v>0</v>
      </c>
      <c r="B21" s="2" t="s">
        <v>2</v>
      </c>
      <c r="C21" s="2" t="s">
        <v>4</v>
      </c>
      <c r="D21" s="2" t="s">
        <v>1</v>
      </c>
      <c r="E21" s="2" t="s">
        <v>5</v>
      </c>
      <c r="F21" s="2" t="s">
        <v>6</v>
      </c>
    </row>
    <row r="22" spans="1:6" x14ac:dyDescent="0.2">
      <c r="A22" s="2">
        <v>1</v>
      </c>
      <c r="B22" s="1">
        <v>1</v>
      </c>
      <c r="C22" s="1" t="s">
        <v>13</v>
      </c>
      <c r="D22" s="1" t="s">
        <v>14</v>
      </c>
      <c r="E22" s="1">
        <v>0</v>
      </c>
      <c r="F22" s="1" t="s">
        <v>8</v>
      </c>
    </row>
    <row r="23" spans="1:6" x14ac:dyDescent="0.2">
      <c r="A23" s="2">
        <v>2</v>
      </c>
      <c r="B23" s="1">
        <v>2</v>
      </c>
      <c r="C23" s="1" t="s">
        <v>15</v>
      </c>
      <c r="D23" s="1" t="s">
        <v>16</v>
      </c>
      <c r="E23" s="1">
        <v>0</v>
      </c>
      <c r="F23" s="1" t="s">
        <v>8</v>
      </c>
    </row>
    <row r="24" spans="1:6" x14ac:dyDescent="0.2">
      <c r="A24" s="2">
        <v>3</v>
      </c>
      <c r="B24" s="1">
        <v>3</v>
      </c>
      <c r="C24" s="1" t="s">
        <v>17</v>
      </c>
      <c r="D24" s="1" t="s">
        <v>18</v>
      </c>
      <c r="E24" s="1">
        <v>0</v>
      </c>
      <c r="F24" s="1" t="s">
        <v>8</v>
      </c>
    </row>
    <row r="25" spans="1:6" x14ac:dyDescent="0.2">
      <c r="A25" s="2">
        <v>4</v>
      </c>
      <c r="B25" s="1">
        <v>4</v>
      </c>
      <c r="C25" s="1" t="s">
        <v>19</v>
      </c>
      <c r="D25" s="1" t="s">
        <v>20</v>
      </c>
      <c r="E25" s="1">
        <v>0</v>
      </c>
      <c r="F25" s="1" t="s">
        <v>8</v>
      </c>
    </row>
    <row r="26" spans="1:6" x14ac:dyDescent="0.2">
      <c r="A26" s="2">
        <v>5</v>
      </c>
      <c r="B26" s="1">
        <v>5</v>
      </c>
      <c r="C26" s="3"/>
      <c r="D26" s="1" t="s">
        <v>21</v>
      </c>
      <c r="E26" s="1">
        <v>0</v>
      </c>
      <c r="F26" s="1" t="s">
        <v>8</v>
      </c>
    </row>
    <row r="27" spans="1:6" x14ac:dyDescent="0.2">
      <c r="A27" s="2">
        <v>6</v>
      </c>
      <c r="B27" s="1">
        <v>6</v>
      </c>
      <c r="C27" s="3"/>
      <c r="D27" s="1" t="s">
        <v>22</v>
      </c>
      <c r="E27" s="1">
        <v>0</v>
      </c>
      <c r="F27" s="1" t="s">
        <v>8</v>
      </c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 t="s">
        <v>24</v>
      </c>
      <c r="B31" s="1"/>
      <c r="C31" s="1"/>
      <c r="D31" s="1"/>
      <c r="E31" s="1"/>
      <c r="F31" s="1"/>
    </row>
    <row r="32" spans="1:6" x14ac:dyDescent="0.2">
      <c r="A32" s="2" t="s">
        <v>0</v>
      </c>
      <c r="B32" s="2" t="s">
        <v>2</v>
      </c>
      <c r="C32" s="2" t="s">
        <v>4</v>
      </c>
      <c r="D32" s="2" t="s">
        <v>1</v>
      </c>
      <c r="E32" s="2" t="s">
        <v>5</v>
      </c>
      <c r="F32" s="2" t="s">
        <v>6</v>
      </c>
    </row>
    <row r="33" spans="1:6" x14ac:dyDescent="0.2">
      <c r="A33" s="2">
        <v>1</v>
      </c>
      <c r="B33" s="1">
        <v>1</v>
      </c>
      <c r="C33" s="1" t="s">
        <v>25</v>
      </c>
      <c r="D33" s="1" t="s">
        <v>26</v>
      </c>
      <c r="E33" s="1">
        <v>0</v>
      </c>
      <c r="F33" s="1" t="s">
        <v>8</v>
      </c>
    </row>
    <row r="34" spans="1:6" x14ac:dyDescent="0.2">
      <c r="A34" s="2">
        <v>2</v>
      </c>
      <c r="B34" s="1">
        <v>2</v>
      </c>
      <c r="C34" s="1" t="s">
        <v>27</v>
      </c>
      <c r="D34" s="1" t="s">
        <v>28</v>
      </c>
      <c r="E34" s="1">
        <v>0</v>
      </c>
      <c r="F34" s="1" t="s">
        <v>8</v>
      </c>
    </row>
    <row r="35" spans="1:6" x14ac:dyDescent="0.2">
      <c r="A35" s="2">
        <v>1</v>
      </c>
      <c r="B35" s="1">
        <v>1</v>
      </c>
      <c r="C35" s="1" t="s">
        <v>29</v>
      </c>
      <c r="D35" s="1" t="s">
        <v>30</v>
      </c>
      <c r="E35" s="1">
        <v>0</v>
      </c>
      <c r="F35" s="1" t="s">
        <v>8</v>
      </c>
    </row>
    <row r="36" spans="1:6" x14ac:dyDescent="0.2">
      <c r="A36" s="2">
        <v>1</v>
      </c>
      <c r="B36" s="1">
        <v>1</v>
      </c>
      <c r="C36" s="1" t="s">
        <v>29</v>
      </c>
      <c r="D36" s="1" t="s">
        <v>31</v>
      </c>
      <c r="E36" s="1">
        <v>0</v>
      </c>
      <c r="F36" s="1" t="s">
        <v>8</v>
      </c>
    </row>
    <row r="37" spans="1:6" x14ac:dyDescent="0.2">
      <c r="A37" s="2">
        <v>1</v>
      </c>
      <c r="B37" s="1">
        <v>1</v>
      </c>
      <c r="C37" s="1" t="s">
        <v>32</v>
      </c>
      <c r="D37" s="1" t="s">
        <v>33</v>
      </c>
      <c r="E37" s="1">
        <v>0</v>
      </c>
      <c r="F37" s="1" t="s">
        <v>8</v>
      </c>
    </row>
    <row r="38" spans="1:6" x14ac:dyDescent="0.2">
      <c r="A38" s="2">
        <v>1</v>
      </c>
      <c r="B38" s="1">
        <v>1</v>
      </c>
      <c r="C38" s="1" t="s">
        <v>34</v>
      </c>
      <c r="D38" s="1" t="s">
        <v>35</v>
      </c>
      <c r="E38" s="1">
        <v>60000</v>
      </c>
      <c r="F38" s="1" t="s">
        <v>8</v>
      </c>
    </row>
    <row r="41" spans="1:6" x14ac:dyDescent="0.2">
      <c r="A41" t="s">
        <v>44</v>
      </c>
    </row>
    <row r="42" spans="1:6" x14ac:dyDescent="0.2">
      <c r="A42" s="2" t="s">
        <v>0</v>
      </c>
      <c r="B42" s="2" t="s">
        <v>2</v>
      </c>
      <c r="C42" s="2" t="s">
        <v>4</v>
      </c>
      <c r="D42" s="2" t="s">
        <v>1</v>
      </c>
      <c r="E42" s="2" t="s">
        <v>5</v>
      </c>
      <c r="F42" s="2" t="s">
        <v>6</v>
      </c>
    </row>
    <row r="43" spans="1:6" x14ac:dyDescent="0.2">
      <c r="A43" s="2">
        <v>1</v>
      </c>
      <c r="B43" s="1">
        <v>1</v>
      </c>
      <c r="C43" s="1" t="s">
        <v>36</v>
      </c>
      <c r="D43" s="1" t="s">
        <v>37</v>
      </c>
      <c r="E43" s="1">
        <v>0</v>
      </c>
      <c r="F43" s="1" t="s">
        <v>8</v>
      </c>
    </row>
    <row r="44" spans="1:6" x14ac:dyDescent="0.2">
      <c r="A44" s="2">
        <v>1</v>
      </c>
      <c r="B44" s="1">
        <v>1</v>
      </c>
      <c r="C44" s="1" t="s">
        <v>38</v>
      </c>
      <c r="D44" s="1" t="s">
        <v>39</v>
      </c>
      <c r="E44" s="1">
        <v>50000</v>
      </c>
      <c r="F44" s="1" t="s">
        <v>8</v>
      </c>
    </row>
    <row r="45" spans="1:6" x14ac:dyDescent="0.2">
      <c r="A45" s="2">
        <v>1</v>
      </c>
      <c r="B45" s="1">
        <v>1</v>
      </c>
      <c r="C45" s="1" t="s">
        <v>40</v>
      </c>
      <c r="D45" s="1" t="s">
        <v>41</v>
      </c>
      <c r="E45" s="1">
        <v>0</v>
      </c>
      <c r="F45" s="1" t="s">
        <v>8</v>
      </c>
    </row>
    <row r="46" spans="1:6" x14ac:dyDescent="0.2">
      <c r="A46" s="2">
        <v>1</v>
      </c>
      <c r="B46" s="1">
        <v>1</v>
      </c>
      <c r="C46" s="1" t="s">
        <v>42</v>
      </c>
      <c r="D46" s="1" t="s">
        <v>43</v>
      </c>
      <c r="E46" s="1">
        <v>0</v>
      </c>
      <c r="F46" s="1" t="s">
        <v>8</v>
      </c>
    </row>
    <row r="49" spans="1:6" x14ac:dyDescent="0.2">
      <c r="A49" t="s">
        <v>45</v>
      </c>
    </row>
    <row r="50" spans="1:6" x14ac:dyDescent="0.2">
      <c r="A50" s="2" t="s">
        <v>0</v>
      </c>
      <c r="B50" s="2" t="s">
        <v>2</v>
      </c>
      <c r="C50" s="2" t="s">
        <v>4</v>
      </c>
      <c r="D50" s="2" t="s">
        <v>1</v>
      </c>
      <c r="E50" s="2" t="s">
        <v>5</v>
      </c>
      <c r="F50" s="2" t="s">
        <v>6</v>
      </c>
    </row>
    <row r="51" spans="1:6" x14ac:dyDescent="0.2">
      <c r="A51" s="2">
        <v>1</v>
      </c>
      <c r="B51" s="1">
        <v>1</v>
      </c>
      <c r="C51" s="1" t="s">
        <v>46</v>
      </c>
      <c r="D51" s="1" t="s">
        <v>37</v>
      </c>
      <c r="E51" s="1">
        <v>0</v>
      </c>
      <c r="F51" s="1" t="s">
        <v>47</v>
      </c>
    </row>
    <row r="52" spans="1:6" x14ac:dyDescent="0.2">
      <c r="A52" s="2">
        <v>1</v>
      </c>
      <c r="B52" s="1">
        <v>1</v>
      </c>
      <c r="C52" s="1" t="s">
        <v>48</v>
      </c>
      <c r="D52" s="1" t="s">
        <v>12</v>
      </c>
      <c r="E52" s="1">
        <v>0</v>
      </c>
      <c r="F52" s="1" t="s">
        <v>47</v>
      </c>
    </row>
    <row r="53" spans="1:6" x14ac:dyDescent="0.2">
      <c r="A53" s="2">
        <v>3</v>
      </c>
      <c r="B53" s="1">
        <v>1</v>
      </c>
      <c r="C53" s="1" t="s">
        <v>49</v>
      </c>
      <c r="D53" s="1" t="s">
        <v>50</v>
      </c>
      <c r="E53" s="1">
        <v>0</v>
      </c>
      <c r="F53" s="1" t="s">
        <v>47</v>
      </c>
    </row>
    <row r="54" spans="1:6" x14ac:dyDescent="0.2">
      <c r="A54" s="2">
        <v>4</v>
      </c>
      <c r="B54" s="1">
        <v>1</v>
      </c>
      <c r="C54" s="1" t="s">
        <v>51</v>
      </c>
      <c r="D54" s="1" t="s">
        <v>52</v>
      </c>
      <c r="E54" s="1">
        <v>0</v>
      </c>
      <c r="F54" s="1" t="s">
        <v>47</v>
      </c>
    </row>
    <row r="55" spans="1:6" x14ac:dyDescent="0.2">
      <c r="A55" s="2">
        <v>5</v>
      </c>
      <c r="B55" s="1">
        <v>1</v>
      </c>
      <c r="C55" s="1" t="s">
        <v>53</v>
      </c>
      <c r="D55" s="1" t="s">
        <v>39</v>
      </c>
      <c r="E55" s="1">
        <v>0</v>
      </c>
      <c r="F55" s="1" t="s">
        <v>47</v>
      </c>
    </row>
    <row r="56" spans="1:6" x14ac:dyDescent="0.2">
      <c r="A56" s="2">
        <v>6</v>
      </c>
      <c r="B56" s="1">
        <v>1</v>
      </c>
      <c r="C56" s="1" t="s">
        <v>54</v>
      </c>
      <c r="D56" s="1" t="s">
        <v>55</v>
      </c>
      <c r="E56" s="1">
        <v>0</v>
      </c>
      <c r="F56" s="1" t="s">
        <v>47</v>
      </c>
    </row>
    <row r="57" spans="1:6" x14ac:dyDescent="0.2">
      <c r="A57" s="2">
        <v>7</v>
      </c>
      <c r="B57" s="1">
        <v>1</v>
      </c>
      <c r="C57" s="1" t="s">
        <v>56</v>
      </c>
      <c r="D57" s="1" t="s">
        <v>57</v>
      </c>
      <c r="E57" s="1">
        <v>0</v>
      </c>
      <c r="F57" s="1" t="s">
        <v>47</v>
      </c>
    </row>
    <row r="58" spans="1:6" x14ac:dyDescent="0.2">
      <c r="A58" s="2">
        <v>8</v>
      </c>
      <c r="B58" s="1">
        <v>1</v>
      </c>
      <c r="C58" s="1" t="s">
        <v>58</v>
      </c>
      <c r="D58" s="1" t="s">
        <v>59</v>
      </c>
      <c r="E58" s="1">
        <v>0</v>
      </c>
      <c r="F58" s="1" t="s">
        <v>47</v>
      </c>
    </row>
    <row r="59" spans="1:6" x14ac:dyDescent="0.2">
      <c r="A59" s="2">
        <v>91</v>
      </c>
      <c r="B59" s="1">
        <v>1</v>
      </c>
      <c r="C59" s="1" t="s">
        <v>60</v>
      </c>
      <c r="D59" s="1" t="s">
        <v>61</v>
      </c>
      <c r="E59" s="1">
        <v>0</v>
      </c>
      <c r="F59" s="1" t="s">
        <v>47</v>
      </c>
    </row>
    <row r="60" spans="1:6" x14ac:dyDescent="0.2">
      <c r="A60" s="2">
        <v>10</v>
      </c>
      <c r="B60" s="1">
        <v>1</v>
      </c>
      <c r="C60" s="3"/>
      <c r="D60" s="1" t="s">
        <v>62</v>
      </c>
      <c r="E60" s="1">
        <v>0</v>
      </c>
      <c r="F60" s="1" t="s">
        <v>47</v>
      </c>
    </row>
    <row r="61" spans="1:6" x14ac:dyDescent="0.2">
      <c r="A61" s="2">
        <v>11</v>
      </c>
      <c r="B61" s="1">
        <v>1</v>
      </c>
      <c r="C61" s="3"/>
      <c r="D61" s="1" t="s">
        <v>63</v>
      </c>
      <c r="E61" s="1">
        <v>0</v>
      </c>
      <c r="F61" s="1" t="s">
        <v>47</v>
      </c>
    </row>
    <row r="62" spans="1:6" x14ac:dyDescent="0.2">
      <c r="A62" s="2">
        <v>12</v>
      </c>
      <c r="B62" s="1">
        <v>1</v>
      </c>
      <c r="C62" s="3"/>
      <c r="D62" s="1" t="s">
        <v>64</v>
      </c>
      <c r="E62" s="1">
        <v>0</v>
      </c>
      <c r="F62" s="1" t="s">
        <v>47</v>
      </c>
    </row>
    <row r="63" spans="1:6" x14ac:dyDescent="0.2">
      <c r="A63" s="2">
        <v>13</v>
      </c>
      <c r="B63" s="1">
        <v>1</v>
      </c>
      <c r="C63" s="1" t="s">
        <v>65</v>
      </c>
      <c r="D63" s="1" t="s">
        <v>66</v>
      </c>
      <c r="E63" s="1">
        <v>20000</v>
      </c>
      <c r="F6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A065-3EAB-0440-8877-7EE8DAD91023}">
  <dimension ref="A3:AF244"/>
  <sheetViews>
    <sheetView tabSelected="1" topLeftCell="D43" zoomScale="50" workbookViewId="0">
      <selection activeCell="J63" sqref="J63"/>
    </sheetView>
  </sheetViews>
  <sheetFormatPr baseColWidth="10" defaultRowHeight="16" x14ac:dyDescent="0.2"/>
  <cols>
    <col min="1" max="1" width="39" customWidth="1"/>
    <col min="4" max="4" width="25.33203125" customWidth="1"/>
    <col min="5" max="5" width="13" customWidth="1"/>
    <col min="7" max="7" width="12.1640625" customWidth="1"/>
    <col min="8" max="8" width="16.83203125" customWidth="1"/>
    <col min="9" max="9" width="15.83203125" customWidth="1"/>
    <col min="10" max="10" width="17.33203125" customWidth="1"/>
    <col min="12" max="12" width="14.5" customWidth="1"/>
    <col min="13" max="13" width="22.83203125" customWidth="1"/>
    <col min="15" max="15" width="28.5" customWidth="1"/>
    <col min="16" max="16" width="19.6640625" customWidth="1"/>
    <col min="18" max="18" width="20.33203125" customWidth="1"/>
    <col min="19" max="19" width="21" customWidth="1"/>
    <col min="21" max="21" width="24.83203125" customWidth="1"/>
    <col min="24" max="24" width="18.83203125" customWidth="1"/>
    <col min="25" max="25" width="16.6640625" customWidth="1"/>
    <col min="28" max="28" width="23.33203125" customWidth="1"/>
    <col min="31" max="31" width="20.83203125" customWidth="1"/>
    <col min="32" max="32" width="20.1640625" customWidth="1"/>
  </cols>
  <sheetData>
    <row r="3" spans="1:14" x14ac:dyDescent="0.2">
      <c r="A3" s="4" t="s">
        <v>71</v>
      </c>
      <c r="D3" s="4" t="s">
        <v>70</v>
      </c>
      <c r="G3" s="4" t="s">
        <v>80</v>
      </c>
      <c r="H3" t="s">
        <v>102</v>
      </c>
      <c r="J3" s="4" t="s">
        <v>86</v>
      </c>
      <c r="M3" s="4" t="s">
        <v>88</v>
      </c>
    </row>
    <row r="4" spans="1:14" x14ac:dyDescent="0.2">
      <c r="A4" t="s">
        <v>67</v>
      </c>
      <c r="B4">
        <v>150000</v>
      </c>
      <c r="D4" t="s">
        <v>72</v>
      </c>
      <c r="E4">
        <v>10</v>
      </c>
      <c r="G4" t="s">
        <v>81</v>
      </c>
      <c r="H4">
        <v>80</v>
      </c>
      <c r="I4">
        <f>H4*E4</f>
        <v>800</v>
      </c>
      <c r="J4" t="s">
        <v>87</v>
      </c>
      <c r="K4" s="17">
        <f>B5</f>
        <v>2000</v>
      </c>
      <c r="M4" t="s">
        <v>89</v>
      </c>
      <c r="N4" s="17">
        <f>B6</f>
        <v>3000</v>
      </c>
    </row>
    <row r="5" spans="1:14" x14ac:dyDescent="0.2">
      <c r="A5" t="s">
        <v>68</v>
      </c>
      <c r="B5">
        <v>2000</v>
      </c>
      <c r="D5" t="s">
        <v>73</v>
      </c>
      <c r="E5">
        <v>12</v>
      </c>
      <c r="G5" t="s">
        <v>82</v>
      </c>
      <c r="H5">
        <v>80</v>
      </c>
      <c r="I5">
        <f>E5*H5</f>
        <v>960</v>
      </c>
    </row>
    <row r="6" spans="1:14" x14ac:dyDescent="0.2">
      <c r="A6" t="s">
        <v>69</v>
      </c>
      <c r="B6">
        <v>3000</v>
      </c>
      <c r="D6" t="s">
        <v>74</v>
      </c>
      <c r="E6">
        <v>1</v>
      </c>
      <c r="G6" t="s">
        <v>83</v>
      </c>
      <c r="H6">
        <v>3000</v>
      </c>
      <c r="I6">
        <f>H6*E6</f>
        <v>3000</v>
      </c>
    </row>
    <row r="7" spans="1:14" x14ac:dyDescent="0.2">
      <c r="D7" t="s">
        <v>76</v>
      </c>
      <c r="E7">
        <f>B6</f>
        <v>3000</v>
      </c>
      <c r="G7" t="s">
        <v>84</v>
      </c>
      <c r="H7">
        <v>1</v>
      </c>
      <c r="I7">
        <f>E8</f>
        <v>2500</v>
      </c>
    </row>
    <row r="8" spans="1:14" x14ac:dyDescent="0.2">
      <c r="A8" t="s">
        <v>75</v>
      </c>
      <c r="B8" s="17">
        <f>SUM(B4:B7)</f>
        <v>155000</v>
      </c>
      <c r="D8" t="s">
        <v>77</v>
      </c>
      <c r="E8">
        <v>2500</v>
      </c>
      <c r="G8" t="s">
        <v>85</v>
      </c>
      <c r="I8" s="17">
        <f>SUM(I4:I7)</f>
        <v>7260</v>
      </c>
    </row>
    <row r="9" spans="1:14" x14ac:dyDescent="0.2">
      <c r="D9" t="s">
        <v>78</v>
      </c>
      <c r="E9">
        <f>B5</f>
        <v>2000</v>
      </c>
    </row>
    <row r="10" spans="1:14" x14ac:dyDescent="0.2">
      <c r="D10" t="s">
        <v>79</v>
      </c>
      <c r="E10" s="17">
        <f>SUM(E4:E9)</f>
        <v>7523</v>
      </c>
    </row>
    <row r="12" spans="1:14" x14ac:dyDescent="0.2">
      <c r="J12" s="4" t="s">
        <v>90</v>
      </c>
    </row>
    <row r="13" spans="1:14" x14ac:dyDescent="0.2">
      <c r="J13" t="s">
        <v>91</v>
      </c>
      <c r="K13" s="17">
        <f>N4+K4+I8</f>
        <v>12260</v>
      </c>
    </row>
    <row r="16" spans="1:14" x14ac:dyDescent="0.2">
      <c r="A16" t="s">
        <v>100</v>
      </c>
      <c r="B16" s="8">
        <f>B8+E10+I8+K4+K13+N4+F23</f>
        <v>263603</v>
      </c>
      <c r="D16" s="4" t="s">
        <v>92</v>
      </c>
      <c r="E16" t="s">
        <v>99</v>
      </c>
      <c r="G16" t="s">
        <v>145</v>
      </c>
    </row>
    <row r="17" spans="1:32" x14ac:dyDescent="0.2">
      <c r="A17" t="s">
        <v>101</v>
      </c>
      <c r="B17" s="7">
        <f>B16+J66</f>
        <v>995303</v>
      </c>
      <c r="D17" t="s">
        <v>93</v>
      </c>
      <c r="E17">
        <v>11</v>
      </c>
      <c r="F17">
        <f>E17*I4</f>
        <v>8800</v>
      </c>
    </row>
    <row r="18" spans="1:32" x14ac:dyDescent="0.2">
      <c r="B18">
        <v>1000000</v>
      </c>
      <c r="D18" t="s">
        <v>94</v>
      </c>
      <c r="E18">
        <v>6</v>
      </c>
      <c r="F18">
        <f>E18*I5</f>
        <v>5760</v>
      </c>
      <c r="O18" t="s">
        <v>143</v>
      </c>
    </row>
    <row r="19" spans="1:32" x14ac:dyDescent="0.2">
      <c r="A19" t="s">
        <v>161</v>
      </c>
      <c r="B19">
        <f>B18-B17</f>
        <v>4697</v>
      </c>
      <c r="D19" t="s">
        <v>95</v>
      </c>
      <c r="E19">
        <v>13</v>
      </c>
      <c r="F19">
        <f>E19*I6</f>
        <v>39000</v>
      </c>
      <c r="I19" s="4"/>
      <c r="M19" t="s">
        <v>116</v>
      </c>
      <c r="N19" t="s">
        <v>145</v>
      </c>
    </row>
    <row r="20" spans="1:32" x14ac:dyDescent="0.2">
      <c r="D20" s="6" t="s">
        <v>96</v>
      </c>
      <c r="E20">
        <v>0</v>
      </c>
      <c r="F20">
        <v>0</v>
      </c>
      <c r="H20" s="20"/>
      <c r="L20" t="s">
        <v>115</v>
      </c>
      <c r="M20" s="17">
        <v>5100</v>
      </c>
      <c r="N20">
        <f>M20</f>
        <v>5100</v>
      </c>
      <c r="O20" s="10" t="s">
        <v>108</v>
      </c>
      <c r="P20" s="10"/>
      <c r="Q20" s="10"/>
      <c r="R20" s="10" t="s">
        <v>106</v>
      </c>
      <c r="S20" s="10" t="s">
        <v>107</v>
      </c>
      <c r="T20" s="11"/>
      <c r="U20" s="11">
        <v>2019</v>
      </c>
      <c r="V20" s="11"/>
      <c r="W20" s="11">
        <v>2020</v>
      </c>
      <c r="X20" s="9"/>
      <c r="Y20" s="9"/>
      <c r="AB20" s="9"/>
      <c r="AC20" s="9"/>
      <c r="AD20" s="9"/>
      <c r="AE20" s="9" t="s">
        <v>106</v>
      </c>
      <c r="AF20" s="9" t="s">
        <v>107</v>
      </c>
    </row>
    <row r="21" spans="1:32" x14ac:dyDescent="0.2">
      <c r="D21" s="6" t="s">
        <v>97</v>
      </c>
      <c r="E21">
        <v>6</v>
      </c>
      <c r="F21">
        <f>E21*I7</f>
        <v>15000</v>
      </c>
      <c r="H21" s="20"/>
      <c r="L21" t="s">
        <v>73</v>
      </c>
      <c r="M21" s="17">
        <v>3900</v>
      </c>
      <c r="N21">
        <f>M21+N20</f>
        <v>9000</v>
      </c>
      <c r="O21" s="10" t="s">
        <v>103</v>
      </c>
      <c r="P21" s="10"/>
      <c r="Q21" s="10"/>
      <c r="R21" s="10"/>
      <c r="S21" s="10"/>
      <c r="T21" s="11"/>
      <c r="U21" s="11"/>
      <c r="V21" s="11"/>
      <c r="W21" s="11"/>
      <c r="X21" s="9"/>
      <c r="Y21" s="9"/>
      <c r="AB21" s="9"/>
      <c r="AC21" s="9">
        <f>V4</f>
        <v>0</v>
      </c>
      <c r="AD21" s="9"/>
      <c r="AE21" s="9"/>
      <c r="AF21" s="9"/>
    </row>
    <row r="22" spans="1:32" x14ac:dyDescent="0.2">
      <c r="D22" s="6" t="s">
        <v>98</v>
      </c>
      <c r="E22">
        <v>4</v>
      </c>
      <c r="F22">
        <f>K4*E22</f>
        <v>8000</v>
      </c>
      <c r="H22" s="20"/>
      <c r="L22" t="s">
        <v>123</v>
      </c>
      <c r="M22" s="17">
        <v>6900</v>
      </c>
      <c r="N22">
        <f>M22+N21</f>
        <v>15900</v>
      </c>
      <c r="O22" s="10" t="s">
        <v>104</v>
      </c>
      <c r="P22" s="10">
        <v>1</v>
      </c>
      <c r="Q22" s="10">
        <v>200</v>
      </c>
      <c r="R22" s="10">
        <v>200</v>
      </c>
      <c r="S22" s="10"/>
      <c r="T22" s="11"/>
      <c r="U22" s="11"/>
      <c r="V22" s="11"/>
      <c r="W22" s="11"/>
      <c r="X22" s="9"/>
      <c r="Y22" s="9"/>
      <c r="AB22" s="10"/>
      <c r="AC22" s="9">
        <v>1</v>
      </c>
      <c r="AD22" s="9">
        <f>AC21/4</f>
        <v>0</v>
      </c>
      <c r="AE22" s="9">
        <f>AC22</f>
        <v>1</v>
      </c>
      <c r="AF22" s="9">
        <f>AD22</f>
        <v>0</v>
      </c>
    </row>
    <row r="23" spans="1:32" x14ac:dyDescent="0.2">
      <c r="F23" s="17">
        <f>SUM(F17:F22)</f>
        <v>76560</v>
      </c>
      <c r="H23" s="20"/>
      <c r="L23" t="s">
        <v>129</v>
      </c>
      <c r="M23" s="17">
        <v>7200</v>
      </c>
      <c r="N23">
        <f t="shared" ref="N23:N25" si="0">M23+N22</f>
        <v>23100</v>
      </c>
      <c r="O23" s="10" t="s">
        <v>105</v>
      </c>
      <c r="P23" s="10">
        <f>Q22+1</f>
        <v>201</v>
      </c>
      <c r="Q23" s="10">
        <f>P23+200-1</f>
        <v>400</v>
      </c>
      <c r="R23" s="10">
        <v>200</v>
      </c>
      <c r="S23" s="10"/>
      <c r="T23" s="11"/>
      <c r="U23" s="11">
        <v>2019</v>
      </c>
      <c r="V23" s="11"/>
      <c r="W23" s="11">
        <v>2020</v>
      </c>
      <c r="X23" s="9"/>
      <c r="Y23" s="9"/>
      <c r="AB23" s="10"/>
      <c r="AC23" s="9">
        <f>AD22+1</f>
        <v>1</v>
      </c>
      <c r="AD23" s="9">
        <f>AC23+200</f>
        <v>201</v>
      </c>
      <c r="AE23" s="9">
        <f>AC23</f>
        <v>1</v>
      </c>
      <c r="AF23" s="9">
        <f>AD23</f>
        <v>201</v>
      </c>
    </row>
    <row r="24" spans="1:32" x14ac:dyDescent="0.2">
      <c r="H24" s="20"/>
      <c r="L24" t="s">
        <v>130</v>
      </c>
      <c r="M24" s="17">
        <v>9900</v>
      </c>
      <c r="N24">
        <f t="shared" si="0"/>
        <v>33000</v>
      </c>
      <c r="O24" s="11"/>
      <c r="P24" s="11"/>
      <c r="Q24" s="11"/>
      <c r="R24" s="11"/>
      <c r="S24" s="11"/>
      <c r="T24" s="11"/>
      <c r="U24" s="11"/>
      <c r="V24" s="11"/>
      <c r="W24" s="11"/>
    </row>
    <row r="25" spans="1:32" x14ac:dyDescent="0.2">
      <c r="H25" s="20"/>
      <c r="L25" t="s">
        <v>131</v>
      </c>
      <c r="M25" s="17">
        <v>8700</v>
      </c>
      <c r="N25">
        <f t="shared" si="0"/>
        <v>41700</v>
      </c>
    </row>
    <row r="26" spans="1:32" x14ac:dyDescent="0.2">
      <c r="H26" s="20"/>
      <c r="I26" t="s">
        <v>144</v>
      </c>
      <c r="L26" t="s">
        <v>132</v>
      </c>
      <c r="M26" s="17">
        <f>SUM(M20:M25)</f>
        <v>41700</v>
      </c>
      <c r="O26" s="10" t="s">
        <v>109</v>
      </c>
      <c r="P26" s="9"/>
      <c r="Q26" s="9"/>
      <c r="R26" s="9" t="s">
        <v>106</v>
      </c>
      <c r="S26" s="9" t="s">
        <v>107</v>
      </c>
      <c r="U26" s="11">
        <v>2019</v>
      </c>
      <c r="V26" s="11"/>
      <c r="W26" s="11">
        <v>2020</v>
      </c>
    </row>
    <row r="27" spans="1:32" x14ac:dyDescent="0.2">
      <c r="H27" s="20"/>
      <c r="O27" s="10" t="s">
        <v>103</v>
      </c>
      <c r="P27" s="10">
        <f>$I$4</f>
        <v>800</v>
      </c>
      <c r="Q27" s="10"/>
      <c r="R27" s="10"/>
      <c r="S27" s="10"/>
      <c r="T27" s="11"/>
      <c r="U27" s="11"/>
      <c r="V27" s="11"/>
      <c r="W27" s="11"/>
    </row>
    <row r="28" spans="1:32" x14ac:dyDescent="0.2">
      <c r="G28" t="s">
        <v>146</v>
      </c>
      <c r="O28" s="10" t="s">
        <v>104</v>
      </c>
      <c r="P28" s="10">
        <v>401</v>
      </c>
      <c r="Q28" s="10">
        <f>P28+199</f>
        <v>600</v>
      </c>
      <c r="R28" s="10">
        <v>200</v>
      </c>
      <c r="S28" s="10"/>
      <c r="T28" s="11"/>
      <c r="U28" s="11"/>
      <c r="V28" s="11"/>
      <c r="W28" s="11"/>
    </row>
    <row r="29" spans="1:32" x14ac:dyDescent="0.2">
      <c r="G29">
        <v>2021</v>
      </c>
      <c r="I29">
        <v>2022</v>
      </c>
      <c r="K29">
        <v>2023</v>
      </c>
      <c r="O29" s="10" t="s">
        <v>105</v>
      </c>
      <c r="P29" s="10">
        <f>Q28+1</f>
        <v>601</v>
      </c>
      <c r="Q29" s="10">
        <f>P29+200-1</f>
        <v>800</v>
      </c>
      <c r="R29" s="10">
        <v>200</v>
      </c>
      <c r="S29" s="10"/>
      <c r="T29" s="11"/>
      <c r="U29" s="11">
        <v>2019</v>
      </c>
      <c r="V29" s="11"/>
      <c r="W29" s="11">
        <v>2020</v>
      </c>
    </row>
    <row r="30" spans="1:32" x14ac:dyDescent="0.2">
      <c r="M30" t="s">
        <v>159</v>
      </c>
      <c r="O30" s="11"/>
      <c r="P30" s="11"/>
      <c r="Q30" s="11"/>
      <c r="R30" s="11"/>
      <c r="S30" s="11"/>
      <c r="T30" s="11"/>
      <c r="U30" s="11"/>
      <c r="V30" s="11"/>
      <c r="W30" s="11"/>
    </row>
    <row r="31" spans="1:32" x14ac:dyDescent="0.2">
      <c r="G31" t="s">
        <v>147</v>
      </c>
      <c r="H31">
        <v>15000</v>
      </c>
      <c r="I31" t="s">
        <v>147</v>
      </c>
      <c r="J31">
        <v>15000</v>
      </c>
      <c r="K31" t="s">
        <v>147</v>
      </c>
      <c r="L31">
        <v>15000</v>
      </c>
      <c r="M31">
        <f>M26+L31+H31+J31</f>
        <v>86700</v>
      </c>
      <c r="O31" s="11"/>
      <c r="P31" s="11"/>
      <c r="Q31" s="11"/>
      <c r="R31" s="11"/>
      <c r="S31" s="11"/>
      <c r="T31" s="11"/>
      <c r="U31" s="11"/>
      <c r="V31" s="11"/>
      <c r="W31" s="11"/>
    </row>
    <row r="32" spans="1:32" x14ac:dyDescent="0.2">
      <c r="G32" t="s">
        <v>148</v>
      </c>
      <c r="H32">
        <v>15000</v>
      </c>
      <c r="I32" t="s">
        <v>148</v>
      </c>
      <c r="J32">
        <v>15000</v>
      </c>
      <c r="K32" t="s">
        <v>148</v>
      </c>
      <c r="L32">
        <v>15000</v>
      </c>
      <c r="M32">
        <f>L32+J32+H32+M31</f>
        <v>131700</v>
      </c>
      <c r="O32" s="10" t="s">
        <v>110</v>
      </c>
      <c r="P32" s="10"/>
      <c r="Q32" s="10"/>
      <c r="R32" s="10" t="s">
        <v>106</v>
      </c>
      <c r="S32" s="10" t="s">
        <v>107</v>
      </c>
      <c r="T32" s="11"/>
      <c r="U32" s="11">
        <v>2019</v>
      </c>
      <c r="V32" s="11"/>
      <c r="W32" s="11">
        <v>2020</v>
      </c>
    </row>
    <row r="33" spans="5:23" x14ac:dyDescent="0.2">
      <c r="G33" t="s">
        <v>149</v>
      </c>
      <c r="H33">
        <v>15000</v>
      </c>
      <c r="I33" t="s">
        <v>149</v>
      </c>
      <c r="J33">
        <v>15000</v>
      </c>
      <c r="K33" t="s">
        <v>149</v>
      </c>
      <c r="L33">
        <v>15000</v>
      </c>
      <c r="M33">
        <f t="shared" ref="M33:M42" si="1">L33+J33+H33+M32</f>
        <v>176700</v>
      </c>
      <c r="O33" s="10" t="s">
        <v>114</v>
      </c>
      <c r="P33" s="10">
        <v>1</v>
      </c>
      <c r="Q33" s="10">
        <v>100</v>
      </c>
      <c r="R33" s="10"/>
      <c r="S33" s="10"/>
      <c r="T33" s="11"/>
      <c r="U33" s="11"/>
      <c r="V33" s="11"/>
      <c r="W33" s="11"/>
    </row>
    <row r="34" spans="5:23" x14ac:dyDescent="0.2">
      <c r="G34" t="s">
        <v>150</v>
      </c>
      <c r="H34">
        <v>15000</v>
      </c>
      <c r="I34" t="s">
        <v>150</v>
      </c>
      <c r="J34">
        <v>15000</v>
      </c>
      <c r="K34" t="s">
        <v>150</v>
      </c>
      <c r="L34">
        <v>15000</v>
      </c>
      <c r="M34">
        <f t="shared" si="1"/>
        <v>221700</v>
      </c>
      <c r="O34" s="10" t="s">
        <v>113</v>
      </c>
      <c r="P34" s="10"/>
      <c r="Q34" s="10"/>
      <c r="R34" s="10">
        <v>100</v>
      </c>
      <c r="S34" s="10"/>
      <c r="T34" s="11"/>
      <c r="U34" s="11"/>
      <c r="V34" s="11"/>
      <c r="W34" s="11"/>
    </row>
    <row r="35" spans="5:23" x14ac:dyDescent="0.2">
      <c r="G35" t="s">
        <v>151</v>
      </c>
      <c r="H35">
        <v>15000</v>
      </c>
      <c r="I35" t="s">
        <v>151</v>
      </c>
      <c r="J35">
        <v>15000</v>
      </c>
      <c r="K35" t="s">
        <v>151</v>
      </c>
      <c r="L35">
        <v>15000</v>
      </c>
      <c r="M35">
        <f t="shared" si="1"/>
        <v>266700</v>
      </c>
      <c r="O35" s="10"/>
      <c r="P35" s="10"/>
      <c r="Q35" s="10"/>
      <c r="R35" s="10"/>
      <c r="S35" s="10"/>
      <c r="T35" s="11"/>
      <c r="U35" s="11"/>
      <c r="V35" s="11"/>
      <c r="W35" s="11"/>
    </row>
    <row r="36" spans="5:23" x14ac:dyDescent="0.2">
      <c r="G36" t="s">
        <v>152</v>
      </c>
      <c r="H36">
        <v>15000</v>
      </c>
      <c r="I36" t="s">
        <v>152</v>
      </c>
      <c r="J36">
        <v>15000</v>
      </c>
      <c r="K36" t="s">
        <v>152</v>
      </c>
      <c r="L36">
        <v>15000</v>
      </c>
      <c r="M36">
        <f t="shared" si="1"/>
        <v>311700</v>
      </c>
      <c r="O36" s="11"/>
      <c r="P36" s="11"/>
      <c r="Q36" s="11"/>
      <c r="R36" s="11"/>
      <c r="S36" s="11"/>
      <c r="T36" s="11"/>
      <c r="U36" s="11"/>
      <c r="V36" s="11"/>
      <c r="W36" s="11"/>
    </row>
    <row r="37" spans="5:23" x14ac:dyDescent="0.2">
      <c r="G37" t="s">
        <v>153</v>
      </c>
      <c r="H37">
        <v>15000</v>
      </c>
      <c r="I37" t="s">
        <v>153</v>
      </c>
      <c r="J37">
        <v>15000</v>
      </c>
      <c r="K37" t="s">
        <v>153</v>
      </c>
      <c r="L37">
        <v>15000</v>
      </c>
      <c r="M37">
        <f t="shared" si="1"/>
        <v>356700</v>
      </c>
      <c r="O37" s="11"/>
      <c r="P37" s="11"/>
      <c r="Q37" s="11"/>
      <c r="R37" s="11"/>
      <c r="S37" s="11"/>
      <c r="T37" s="11"/>
      <c r="U37" s="11"/>
      <c r="V37" s="11"/>
      <c r="W37" s="11"/>
    </row>
    <row r="38" spans="5:23" x14ac:dyDescent="0.2">
      <c r="G38" t="s">
        <v>154</v>
      </c>
      <c r="H38">
        <v>15000</v>
      </c>
      <c r="I38" t="s">
        <v>154</v>
      </c>
      <c r="J38">
        <v>15000</v>
      </c>
      <c r="K38" t="s">
        <v>154</v>
      </c>
      <c r="L38">
        <v>15000</v>
      </c>
      <c r="M38">
        <f t="shared" si="1"/>
        <v>401700</v>
      </c>
      <c r="O38" s="10" t="s">
        <v>111</v>
      </c>
      <c r="P38" s="10"/>
      <c r="Q38" s="10"/>
      <c r="R38" s="10" t="s">
        <v>106</v>
      </c>
      <c r="S38" s="10" t="s">
        <v>107</v>
      </c>
      <c r="T38" s="11"/>
      <c r="U38" s="11">
        <v>2019</v>
      </c>
      <c r="V38" s="11"/>
      <c r="W38" s="11">
        <v>2020</v>
      </c>
    </row>
    <row r="39" spans="5:23" x14ac:dyDescent="0.2">
      <c r="G39" t="s">
        <v>155</v>
      </c>
      <c r="H39">
        <v>15000</v>
      </c>
      <c r="I39" t="s">
        <v>155</v>
      </c>
      <c r="J39">
        <v>15000</v>
      </c>
      <c r="K39" t="s">
        <v>155</v>
      </c>
      <c r="L39">
        <v>15000</v>
      </c>
      <c r="M39">
        <f>L39+J39+H39+M38</f>
        <v>446700</v>
      </c>
      <c r="O39" s="10" t="s">
        <v>103</v>
      </c>
      <c r="P39" s="10">
        <v>200</v>
      </c>
      <c r="Q39" s="10"/>
      <c r="R39" s="10"/>
      <c r="S39" s="10"/>
      <c r="T39" s="11"/>
      <c r="U39" s="11"/>
      <c r="V39" s="11"/>
      <c r="W39" s="11"/>
    </row>
    <row r="40" spans="5:23" x14ac:dyDescent="0.2">
      <c r="G40" t="s">
        <v>156</v>
      </c>
      <c r="H40">
        <v>15000</v>
      </c>
      <c r="I40" t="s">
        <v>156</v>
      </c>
      <c r="J40">
        <v>15000</v>
      </c>
      <c r="K40" t="s">
        <v>156</v>
      </c>
      <c r="L40">
        <v>15000</v>
      </c>
      <c r="M40">
        <f t="shared" si="1"/>
        <v>491700</v>
      </c>
      <c r="O40" s="10" t="s">
        <v>104</v>
      </c>
      <c r="P40" s="10">
        <v>101</v>
      </c>
      <c r="Q40" s="10">
        <f>P40+199</f>
        <v>300</v>
      </c>
      <c r="R40" s="10">
        <v>200</v>
      </c>
      <c r="S40" s="10"/>
      <c r="T40" s="11"/>
      <c r="U40" s="11"/>
      <c r="V40" s="11"/>
      <c r="W40" s="11"/>
    </row>
    <row r="41" spans="5:23" x14ac:dyDescent="0.2">
      <c r="G41" t="s">
        <v>157</v>
      </c>
      <c r="H41">
        <v>15000</v>
      </c>
      <c r="I41" t="s">
        <v>157</v>
      </c>
      <c r="J41">
        <v>15000</v>
      </c>
      <c r="K41" t="s">
        <v>157</v>
      </c>
      <c r="L41">
        <v>15000</v>
      </c>
      <c r="M41">
        <f>L41+J41+H41+M40</f>
        <v>536700</v>
      </c>
      <c r="O41" s="10" t="s">
        <v>105</v>
      </c>
      <c r="P41" s="10">
        <f>Q40+1</f>
        <v>301</v>
      </c>
      <c r="Q41" s="10">
        <f>P41+200-1</f>
        <v>500</v>
      </c>
      <c r="R41" s="10">
        <v>200</v>
      </c>
      <c r="S41" s="10"/>
      <c r="T41" s="11"/>
      <c r="U41" s="11">
        <v>2019</v>
      </c>
      <c r="V41" s="11"/>
      <c r="W41" s="11">
        <v>2020</v>
      </c>
    </row>
    <row r="42" spans="5:23" x14ac:dyDescent="0.2">
      <c r="G42" t="s">
        <v>158</v>
      </c>
      <c r="H42">
        <v>15000</v>
      </c>
      <c r="I42" t="s">
        <v>158</v>
      </c>
      <c r="J42">
        <v>15000</v>
      </c>
      <c r="K42" t="s">
        <v>158</v>
      </c>
      <c r="L42">
        <v>15000</v>
      </c>
      <c r="M42">
        <f>L42+J42+H42+M41</f>
        <v>581700</v>
      </c>
      <c r="O42" s="11"/>
      <c r="P42" s="11"/>
      <c r="Q42" s="11"/>
      <c r="R42" s="11"/>
      <c r="S42" s="11"/>
      <c r="T42" s="11"/>
      <c r="U42" s="11"/>
      <c r="V42" s="11"/>
      <c r="W42" s="11"/>
    </row>
    <row r="43" spans="5:23" x14ac:dyDescent="0.2">
      <c r="H43" s="6">
        <f>SUM(H31:H42)</f>
        <v>180000</v>
      </c>
      <c r="J43">
        <f>SUM(J31:J42)</f>
        <v>180000</v>
      </c>
      <c r="L43">
        <f>SUM(L31:L42)</f>
        <v>180000</v>
      </c>
      <c r="O43" s="11"/>
      <c r="P43" s="11"/>
      <c r="Q43" s="11"/>
      <c r="R43" s="11"/>
      <c r="S43" s="11"/>
      <c r="T43" s="11"/>
      <c r="U43" s="11"/>
      <c r="V43" s="11"/>
      <c r="W43" s="11"/>
    </row>
    <row r="44" spans="5:23" x14ac:dyDescent="0.2">
      <c r="H44" s="20"/>
      <c r="O44" s="11"/>
      <c r="P44" s="11"/>
      <c r="Q44" s="11"/>
      <c r="R44" s="11"/>
      <c r="S44" s="11"/>
      <c r="T44" s="11"/>
      <c r="U44" s="11"/>
      <c r="V44" s="11"/>
      <c r="W44" s="11"/>
    </row>
    <row r="45" spans="5:23" x14ac:dyDescent="0.2">
      <c r="H45" s="20"/>
      <c r="O45" s="10" t="s">
        <v>112</v>
      </c>
      <c r="P45" s="10"/>
      <c r="Q45" s="10"/>
      <c r="R45" s="10" t="s">
        <v>106</v>
      </c>
      <c r="S45" s="10" t="s">
        <v>107</v>
      </c>
      <c r="T45" s="11"/>
      <c r="U45" s="11">
        <v>2019</v>
      </c>
      <c r="V45" s="11"/>
      <c r="W45" s="11">
        <v>2020</v>
      </c>
    </row>
    <row r="46" spans="5:23" x14ac:dyDescent="0.2">
      <c r="H46" s="20"/>
      <c r="I46" s="17">
        <f>H43+J43+L43+M26</f>
        <v>581700</v>
      </c>
      <c r="O46" s="10" t="s">
        <v>103</v>
      </c>
      <c r="P46" s="10">
        <f>$I$4</f>
        <v>800</v>
      </c>
      <c r="Q46" s="10"/>
      <c r="R46" s="10"/>
      <c r="S46" s="10"/>
      <c r="T46" s="11"/>
      <c r="U46" s="11"/>
      <c r="V46" s="11"/>
      <c r="W46" s="11"/>
    </row>
    <row r="47" spans="5:23" x14ac:dyDescent="0.2">
      <c r="H47" s="20"/>
      <c r="O47" s="10" t="s">
        <v>104</v>
      </c>
      <c r="P47" s="10">
        <v>501</v>
      </c>
      <c r="Q47" s="10">
        <f>P47+199</f>
        <v>700</v>
      </c>
      <c r="R47" s="10">
        <v>200</v>
      </c>
      <c r="S47" s="10"/>
      <c r="T47" s="11"/>
      <c r="U47" s="11"/>
      <c r="V47" s="11"/>
      <c r="W47" s="11"/>
    </row>
    <row r="48" spans="5:23" x14ac:dyDescent="0.2">
      <c r="E48">
        <v>2024</v>
      </c>
      <c r="H48" s="20"/>
      <c r="O48" s="10" t="s">
        <v>105</v>
      </c>
      <c r="P48" s="10">
        <f>Q47+1</f>
        <v>701</v>
      </c>
      <c r="Q48" s="10">
        <f>P48+100-1</f>
        <v>800</v>
      </c>
      <c r="R48" s="10">
        <v>200</v>
      </c>
      <c r="S48" s="10"/>
      <c r="T48" s="11"/>
      <c r="U48" s="11">
        <v>2019</v>
      </c>
      <c r="V48" s="11"/>
      <c r="W48" s="11">
        <v>2020</v>
      </c>
    </row>
    <row r="49" spans="5:23" x14ac:dyDescent="0.2">
      <c r="H49" s="20"/>
      <c r="O49" s="11"/>
      <c r="P49" s="11"/>
      <c r="Q49" s="11">
        <v>100</v>
      </c>
      <c r="R49" s="11"/>
      <c r="S49" s="11"/>
      <c r="T49" s="11"/>
      <c r="U49" s="11"/>
      <c r="V49" s="11"/>
      <c r="W49" s="11"/>
    </row>
    <row r="50" spans="5:23" x14ac:dyDescent="0.2">
      <c r="E50" t="s">
        <v>147</v>
      </c>
      <c r="F50">
        <v>15000</v>
      </c>
      <c r="H50" s="20">
        <f>I46+F50</f>
        <v>596700</v>
      </c>
      <c r="O50" s="13"/>
      <c r="U50" s="13"/>
      <c r="V50" s="13"/>
      <c r="W50" s="13"/>
    </row>
    <row r="51" spans="5:23" x14ac:dyDescent="0.2">
      <c r="E51" t="s">
        <v>148</v>
      </c>
      <c r="F51">
        <v>15000</v>
      </c>
      <c r="H51" s="20">
        <f>H50+F51</f>
        <v>611700</v>
      </c>
      <c r="O51" s="12"/>
      <c r="P51" s="9"/>
      <c r="Q51" s="9"/>
      <c r="R51" s="9"/>
      <c r="S51" s="9"/>
      <c r="U51" s="13"/>
      <c r="V51" s="13"/>
      <c r="W51" s="13"/>
    </row>
    <row r="52" spans="5:23" x14ac:dyDescent="0.2">
      <c r="E52" t="s">
        <v>149</v>
      </c>
      <c r="F52">
        <v>15000</v>
      </c>
      <c r="H52" s="20">
        <f t="shared" ref="H52:H61" si="2">H51+F52</f>
        <v>626700</v>
      </c>
      <c r="O52" s="12"/>
      <c r="P52" s="9"/>
      <c r="Q52" s="9"/>
      <c r="R52" s="9"/>
      <c r="S52" s="9"/>
      <c r="U52" s="13"/>
      <c r="V52" s="13"/>
      <c r="W52" s="13"/>
    </row>
    <row r="53" spans="5:23" x14ac:dyDescent="0.2">
      <c r="E53" t="s">
        <v>150</v>
      </c>
      <c r="F53">
        <v>15000</v>
      </c>
      <c r="H53" s="20">
        <f t="shared" si="2"/>
        <v>641700</v>
      </c>
      <c r="O53" s="12"/>
      <c r="P53" s="9"/>
      <c r="Q53" s="9"/>
      <c r="R53" s="9"/>
      <c r="S53" s="9"/>
      <c r="U53" s="13"/>
      <c r="V53" s="13"/>
      <c r="W53" s="13"/>
    </row>
    <row r="54" spans="5:23" x14ac:dyDescent="0.2">
      <c r="E54" t="s">
        <v>151</v>
      </c>
      <c r="F54">
        <v>15000</v>
      </c>
      <c r="H54" s="20">
        <f t="shared" si="2"/>
        <v>656700</v>
      </c>
      <c r="O54" s="12"/>
      <c r="P54" s="9"/>
      <c r="Q54" s="9"/>
      <c r="R54" s="9"/>
      <c r="S54" s="9"/>
      <c r="U54" s="13"/>
      <c r="V54" s="13"/>
      <c r="W54" s="13"/>
    </row>
    <row r="55" spans="5:23" x14ac:dyDescent="0.2">
      <c r="E55" t="s">
        <v>152</v>
      </c>
      <c r="F55">
        <v>15000</v>
      </c>
      <c r="H55" s="20">
        <f t="shared" si="2"/>
        <v>671700</v>
      </c>
    </row>
    <row r="56" spans="5:23" x14ac:dyDescent="0.2">
      <c r="E56" t="s">
        <v>153</v>
      </c>
      <c r="H56" s="20">
        <f t="shared" si="2"/>
        <v>671700</v>
      </c>
      <c r="J56" s="5"/>
      <c r="O56" s="13"/>
      <c r="P56" s="13"/>
      <c r="Q56" s="13"/>
      <c r="R56" s="13"/>
      <c r="S56" s="13"/>
      <c r="T56" s="13"/>
      <c r="U56" s="13"/>
      <c r="V56" s="13"/>
      <c r="W56" s="13"/>
    </row>
    <row r="57" spans="5:23" ht="19" x14ac:dyDescent="0.25">
      <c r="E57" t="s">
        <v>154</v>
      </c>
      <c r="F57">
        <v>15000</v>
      </c>
      <c r="H57" s="20">
        <f t="shared" si="2"/>
        <v>686700</v>
      </c>
      <c r="O57" s="11"/>
      <c r="P57" s="15" t="s">
        <v>122</v>
      </c>
      <c r="Q57" s="11"/>
      <c r="R57" s="11"/>
      <c r="S57" s="11"/>
      <c r="T57" s="11"/>
      <c r="U57" s="11"/>
      <c r="V57" s="11"/>
      <c r="W57" s="11"/>
    </row>
    <row r="58" spans="5:23" x14ac:dyDescent="0.2">
      <c r="E58" t="s">
        <v>155</v>
      </c>
      <c r="F58">
        <v>15000</v>
      </c>
      <c r="H58" s="20">
        <f t="shared" si="2"/>
        <v>701700</v>
      </c>
      <c r="O58" s="10" t="s">
        <v>117</v>
      </c>
      <c r="P58" s="10"/>
      <c r="Q58" s="10"/>
      <c r="R58" s="10" t="s">
        <v>106</v>
      </c>
      <c r="S58" s="10" t="s">
        <v>107</v>
      </c>
      <c r="T58" s="11"/>
      <c r="U58" s="11"/>
      <c r="V58" s="11"/>
      <c r="W58" s="11"/>
    </row>
    <row r="59" spans="5:23" x14ac:dyDescent="0.2">
      <c r="E59" t="s">
        <v>156</v>
      </c>
      <c r="F59">
        <v>15000</v>
      </c>
      <c r="H59" s="20">
        <f t="shared" si="2"/>
        <v>716700</v>
      </c>
      <c r="O59" s="10" t="s">
        <v>103</v>
      </c>
      <c r="P59" s="10"/>
      <c r="Q59" s="10"/>
      <c r="R59" s="10"/>
      <c r="S59" s="10"/>
      <c r="T59" s="11"/>
      <c r="U59" s="11"/>
      <c r="V59" s="11"/>
      <c r="W59" s="11"/>
    </row>
    <row r="60" spans="5:23" x14ac:dyDescent="0.2">
      <c r="E60" t="s">
        <v>157</v>
      </c>
      <c r="F60">
        <v>15000</v>
      </c>
      <c r="H60" s="20">
        <f t="shared" si="2"/>
        <v>731700</v>
      </c>
      <c r="O60" s="10" t="s">
        <v>104</v>
      </c>
      <c r="P60" s="10">
        <v>801</v>
      </c>
      <c r="Q60" s="10">
        <v>1100</v>
      </c>
      <c r="R60" s="10">
        <v>300</v>
      </c>
      <c r="S60" s="10"/>
      <c r="T60" s="11"/>
      <c r="U60" s="11"/>
      <c r="V60" s="11"/>
      <c r="W60" s="11"/>
    </row>
    <row r="61" spans="5:23" x14ac:dyDescent="0.2">
      <c r="E61" t="s">
        <v>158</v>
      </c>
      <c r="H61" s="20">
        <f t="shared" si="2"/>
        <v>731700</v>
      </c>
      <c r="O61" s="10"/>
      <c r="P61" s="10"/>
      <c r="Q61" s="10"/>
      <c r="R61" s="10"/>
      <c r="S61" s="10"/>
      <c r="T61" s="11"/>
      <c r="U61" s="11">
        <v>2019</v>
      </c>
      <c r="V61" s="11"/>
      <c r="W61" s="11">
        <v>2020</v>
      </c>
    </row>
    <row r="62" spans="5:23" x14ac:dyDescent="0.2">
      <c r="F62">
        <f>SUM(F50:F61)</f>
        <v>150000</v>
      </c>
      <c r="O62" s="11"/>
      <c r="P62" s="11"/>
      <c r="Q62" s="11"/>
      <c r="R62" s="11"/>
      <c r="S62" s="11"/>
      <c r="T62" s="11"/>
      <c r="U62" s="11"/>
      <c r="V62" s="11"/>
      <c r="W62" s="11"/>
    </row>
    <row r="63" spans="5:23" x14ac:dyDescent="0.2">
      <c r="O63" s="11"/>
      <c r="P63" s="11"/>
      <c r="Q63" s="11"/>
      <c r="R63" s="11"/>
      <c r="S63" s="11"/>
      <c r="T63" s="11"/>
      <c r="U63" s="11"/>
      <c r="V63" s="11"/>
      <c r="W63" s="11"/>
    </row>
    <row r="64" spans="5:23" x14ac:dyDescent="0.2">
      <c r="O64" s="10" t="s">
        <v>118</v>
      </c>
      <c r="P64" s="10"/>
      <c r="Q64" s="10"/>
      <c r="R64" s="10" t="s">
        <v>106</v>
      </c>
      <c r="S64" s="10" t="s">
        <v>107</v>
      </c>
      <c r="T64" s="11"/>
      <c r="U64" s="11"/>
      <c r="V64" s="11"/>
      <c r="W64" s="11"/>
    </row>
    <row r="65" spans="9:23" x14ac:dyDescent="0.2">
      <c r="O65" s="10" t="s">
        <v>103</v>
      </c>
      <c r="P65" s="10"/>
      <c r="Q65" s="10"/>
      <c r="R65" s="10"/>
      <c r="S65" s="10"/>
      <c r="T65" s="11"/>
      <c r="U65" s="11"/>
      <c r="V65" s="11"/>
      <c r="W65" s="11"/>
    </row>
    <row r="66" spans="9:23" x14ac:dyDescent="0.2">
      <c r="I66" t="s">
        <v>160</v>
      </c>
      <c r="J66" s="17">
        <f>I46+F62</f>
        <v>731700</v>
      </c>
      <c r="O66" s="10" t="s">
        <v>104</v>
      </c>
      <c r="P66" s="10">
        <v>1101</v>
      </c>
      <c r="Q66" s="10">
        <f>P66+299</f>
        <v>1400</v>
      </c>
      <c r="R66" s="10">
        <v>200</v>
      </c>
      <c r="S66" s="10"/>
      <c r="T66" s="11"/>
      <c r="U66" s="11"/>
      <c r="V66" s="11"/>
      <c r="W66" s="11"/>
    </row>
    <row r="67" spans="9:23" x14ac:dyDescent="0.2">
      <c r="O67" s="10"/>
      <c r="P67" s="10"/>
      <c r="Q67" s="10"/>
      <c r="R67" s="10"/>
      <c r="S67" s="10"/>
      <c r="T67" s="11"/>
      <c r="U67" s="11">
        <v>2019</v>
      </c>
      <c r="V67" s="11"/>
      <c r="W67" s="11">
        <v>2020</v>
      </c>
    </row>
    <row r="68" spans="9:23" x14ac:dyDescent="0.2">
      <c r="O68" s="11"/>
      <c r="P68" s="11"/>
      <c r="Q68" s="11"/>
      <c r="R68" s="11"/>
      <c r="S68" s="11"/>
      <c r="T68" s="11"/>
      <c r="U68" s="11"/>
      <c r="V68" s="11"/>
      <c r="W68" s="11"/>
    </row>
    <row r="69" spans="9:23" x14ac:dyDescent="0.2">
      <c r="O69" s="11"/>
      <c r="P69" s="11"/>
      <c r="Q69" s="11"/>
      <c r="R69" s="11"/>
      <c r="S69" s="11"/>
      <c r="T69" s="11"/>
      <c r="U69" s="11"/>
      <c r="V69" s="11"/>
      <c r="W69" s="11"/>
    </row>
    <row r="70" spans="9:23" x14ac:dyDescent="0.2">
      <c r="O70" s="10" t="s">
        <v>119</v>
      </c>
      <c r="P70" s="10"/>
      <c r="Q70" s="10"/>
      <c r="R70" s="10" t="s">
        <v>106</v>
      </c>
      <c r="S70" s="10" t="s">
        <v>107</v>
      </c>
      <c r="T70" s="11"/>
      <c r="U70" s="11">
        <v>2019</v>
      </c>
      <c r="V70" s="11"/>
      <c r="W70" s="11">
        <v>2020</v>
      </c>
    </row>
    <row r="71" spans="9:23" x14ac:dyDescent="0.2">
      <c r="O71" s="10" t="s">
        <v>114</v>
      </c>
      <c r="P71" s="10">
        <v>1401</v>
      </c>
      <c r="Q71" s="10">
        <v>1500</v>
      </c>
      <c r="R71" s="10"/>
      <c r="S71" s="10"/>
      <c r="T71" s="11"/>
      <c r="U71" s="11"/>
      <c r="V71" s="11"/>
      <c r="W71" s="11"/>
    </row>
    <row r="72" spans="9:23" x14ac:dyDescent="0.2">
      <c r="O72" s="10" t="s">
        <v>113</v>
      </c>
      <c r="P72" s="10"/>
      <c r="Q72" s="10"/>
      <c r="R72" s="10">
        <v>100</v>
      </c>
      <c r="S72" s="10"/>
      <c r="T72" s="11"/>
      <c r="U72" s="11"/>
      <c r="V72" s="11"/>
      <c r="W72" s="11"/>
    </row>
    <row r="73" spans="9:23" x14ac:dyDescent="0.2">
      <c r="O73" s="10"/>
      <c r="P73" s="10"/>
      <c r="Q73" s="10"/>
      <c r="R73" s="10"/>
      <c r="S73" s="10"/>
      <c r="T73" s="11"/>
      <c r="U73" s="11"/>
      <c r="V73" s="11"/>
      <c r="W73" s="11"/>
    </row>
    <row r="74" spans="9:23" x14ac:dyDescent="0.2">
      <c r="O74" s="11"/>
      <c r="P74" s="11"/>
      <c r="Q74" s="11"/>
      <c r="R74" s="11"/>
      <c r="S74" s="11"/>
      <c r="T74" s="11"/>
      <c r="U74" s="11"/>
      <c r="V74" s="11"/>
      <c r="W74" s="11"/>
    </row>
    <row r="75" spans="9:23" x14ac:dyDescent="0.2">
      <c r="O75" s="11"/>
      <c r="P75" s="11"/>
      <c r="Q75" s="11"/>
      <c r="R75" s="11"/>
      <c r="S75" s="11"/>
      <c r="T75" s="11"/>
      <c r="U75" s="11"/>
      <c r="V75" s="11"/>
      <c r="W75" s="11"/>
    </row>
    <row r="76" spans="9:23" x14ac:dyDescent="0.2">
      <c r="O76" s="10" t="s">
        <v>120</v>
      </c>
      <c r="P76" s="10"/>
      <c r="Q76" s="10"/>
      <c r="R76" s="10" t="s">
        <v>106</v>
      </c>
      <c r="S76" s="10" t="s">
        <v>107</v>
      </c>
      <c r="T76" s="11"/>
      <c r="U76" s="11"/>
      <c r="V76" s="11"/>
      <c r="W76" s="11"/>
    </row>
    <row r="77" spans="9:23" x14ac:dyDescent="0.2">
      <c r="O77" s="10" t="s">
        <v>103</v>
      </c>
      <c r="P77" s="10"/>
      <c r="Q77" s="10"/>
      <c r="R77" s="10"/>
      <c r="S77" s="10"/>
      <c r="T77" s="11"/>
      <c r="U77" s="11"/>
      <c r="V77" s="11"/>
      <c r="W77" s="11"/>
    </row>
    <row r="78" spans="9:23" x14ac:dyDescent="0.2">
      <c r="O78" s="10" t="s">
        <v>104</v>
      </c>
      <c r="P78" s="10">
        <v>1501</v>
      </c>
      <c r="Q78" s="10">
        <v>1760</v>
      </c>
      <c r="R78" s="10">
        <v>200</v>
      </c>
      <c r="S78" s="10"/>
      <c r="T78" s="11"/>
      <c r="U78" s="11"/>
      <c r="V78" s="11"/>
      <c r="W78" s="11"/>
    </row>
    <row r="79" spans="9:23" x14ac:dyDescent="0.2">
      <c r="O79" s="10"/>
      <c r="P79" s="10">
        <v>801</v>
      </c>
      <c r="Q79" s="10">
        <v>840</v>
      </c>
      <c r="R79" s="10"/>
      <c r="S79" s="10"/>
      <c r="T79" s="11"/>
      <c r="U79" s="11">
        <v>2019</v>
      </c>
      <c r="V79" s="11"/>
      <c r="W79" s="11">
        <v>2020</v>
      </c>
    </row>
    <row r="80" spans="9:23" x14ac:dyDescent="0.2">
      <c r="O80" s="11"/>
      <c r="P80" s="11">
        <f>Q78-P78+1</f>
        <v>260</v>
      </c>
      <c r="Q80" s="11">
        <f>Q79-P79+1</f>
        <v>40</v>
      </c>
      <c r="R80" s="11">
        <f>Q80+P80</f>
        <v>300</v>
      </c>
      <c r="S80" s="11"/>
      <c r="T80" s="11"/>
      <c r="U80" s="11"/>
      <c r="V80" s="11"/>
      <c r="W80" s="11"/>
    </row>
    <row r="81" spans="15:25" x14ac:dyDescent="0.2">
      <c r="O81" s="11"/>
      <c r="P81" s="11"/>
      <c r="Q81" s="11"/>
      <c r="R81" s="11"/>
      <c r="S81" s="11"/>
      <c r="T81" s="11"/>
      <c r="U81" s="11"/>
      <c r="V81" s="11"/>
      <c r="W81" s="11"/>
    </row>
    <row r="82" spans="15:25" x14ac:dyDescent="0.2">
      <c r="O82" s="11"/>
      <c r="P82" s="11"/>
      <c r="Q82" s="11"/>
      <c r="R82" s="11"/>
      <c r="S82" s="11"/>
      <c r="T82" s="11"/>
      <c r="U82" s="11"/>
      <c r="V82" s="11"/>
      <c r="W82" s="11"/>
    </row>
    <row r="83" spans="15:25" x14ac:dyDescent="0.2">
      <c r="O83" s="10" t="s">
        <v>121</v>
      </c>
      <c r="P83" s="10"/>
      <c r="Q83" s="10"/>
      <c r="R83" s="10" t="s">
        <v>106</v>
      </c>
      <c r="S83" s="10" t="s">
        <v>107</v>
      </c>
      <c r="T83" s="11"/>
      <c r="U83" s="11"/>
      <c r="V83" s="11"/>
      <c r="W83" s="11"/>
    </row>
    <row r="84" spans="15:25" x14ac:dyDescent="0.2">
      <c r="O84" s="10" t="s">
        <v>103</v>
      </c>
      <c r="P84" s="10"/>
      <c r="Q84" s="10"/>
      <c r="R84" s="10"/>
      <c r="S84" s="10"/>
      <c r="T84" s="11"/>
      <c r="U84" s="11"/>
      <c r="V84" s="11"/>
      <c r="W84" s="11"/>
    </row>
    <row r="85" spans="15:25" x14ac:dyDescent="0.2">
      <c r="O85" s="10" t="s">
        <v>104</v>
      </c>
      <c r="P85" s="10">
        <v>841</v>
      </c>
      <c r="Q85" s="10">
        <f>P85+299</f>
        <v>1140</v>
      </c>
      <c r="R85" s="10">
        <v>200</v>
      </c>
      <c r="S85" s="10"/>
      <c r="T85" s="11"/>
      <c r="U85" s="11"/>
      <c r="V85" s="11"/>
      <c r="W85" s="11"/>
    </row>
    <row r="86" spans="15:25" x14ac:dyDescent="0.2">
      <c r="O86" s="10"/>
      <c r="P86" s="10"/>
      <c r="Q86" s="10"/>
      <c r="R86" s="10"/>
      <c r="S86" s="10"/>
      <c r="T86" s="11"/>
      <c r="U86" s="11">
        <v>2019</v>
      </c>
      <c r="V86" s="11"/>
      <c r="W86" s="11">
        <v>2020</v>
      </c>
    </row>
    <row r="87" spans="15:25" x14ac:dyDescent="0.2">
      <c r="O87" s="13"/>
      <c r="P87" s="13"/>
      <c r="Q87" s="13"/>
      <c r="R87" s="13"/>
      <c r="S87" s="13"/>
      <c r="T87" s="13"/>
      <c r="U87" s="13"/>
      <c r="V87" s="13"/>
      <c r="W87" s="13"/>
    </row>
    <row r="88" spans="15:25" x14ac:dyDescent="0.2">
      <c r="O88" s="13"/>
      <c r="P88" s="13"/>
      <c r="Q88" s="13"/>
      <c r="R88" s="13"/>
      <c r="S88" s="13"/>
      <c r="T88" s="13"/>
      <c r="U88" s="13"/>
      <c r="V88" s="13"/>
      <c r="W88" s="13"/>
    </row>
    <row r="90" spans="15:25" x14ac:dyDescent="0.2">
      <c r="O90" s="12"/>
      <c r="P90" s="9"/>
      <c r="Q90" s="9"/>
      <c r="R90" s="9"/>
      <c r="S90" s="9"/>
    </row>
    <row r="91" spans="15:25" x14ac:dyDescent="0.2">
      <c r="O91" s="12"/>
      <c r="P91" s="9"/>
      <c r="Q91" s="9"/>
      <c r="R91" s="9"/>
      <c r="S91" s="9"/>
    </row>
    <row r="92" spans="15:25" x14ac:dyDescent="0.2">
      <c r="O92" s="12"/>
      <c r="P92" s="9"/>
      <c r="Q92" s="9"/>
      <c r="R92" s="9"/>
      <c r="S92" s="9"/>
    </row>
    <row r="93" spans="15:25" x14ac:dyDescent="0.2">
      <c r="O93" s="12"/>
      <c r="P93" s="9"/>
      <c r="Q93" s="9"/>
      <c r="R93" s="9"/>
      <c r="S93" s="9"/>
    </row>
    <row r="95" spans="15:25" x14ac:dyDescent="0.2">
      <c r="O95" s="13" t="s">
        <v>124</v>
      </c>
      <c r="P95" s="13"/>
      <c r="Q95" s="13"/>
      <c r="R95" s="13"/>
      <c r="S95" s="13"/>
    </row>
    <row r="96" spans="15:25" ht="19" x14ac:dyDescent="0.25">
      <c r="O96" s="11"/>
      <c r="P96" s="15" t="s">
        <v>125</v>
      </c>
      <c r="Q96" s="11"/>
      <c r="R96" s="11"/>
      <c r="S96" s="11"/>
      <c r="T96" s="11"/>
      <c r="U96" s="11"/>
      <c r="V96" s="11"/>
      <c r="W96" s="11"/>
      <c r="X96" s="11"/>
      <c r="Y96" s="11"/>
    </row>
    <row r="97" spans="15:25" x14ac:dyDescent="0.2">
      <c r="O97" s="10" t="s">
        <v>128</v>
      </c>
      <c r="P97" s="10"/>
      <c r="Q97" s="10"/>
      <c r="R97" s="10" t="s">
        <v>106</v>
      </c>
      <c r="S97" s="10" t="s">
        <v>107</v>
      </c>
      <c r="T97" s="11"/>
      <c r="U97" s="11"/>
      <c r="V97" s="11"/>
      <c r="W97" s="11"/>
      <c r="X97" s="11"/>
      <c r="Y97" s="11"/>
    </row>
    <row r="98" spans="15:25" x14ac:dyDescent="0.2">
      <c r="O98" s="10" t="s">
        <v>103</v>
      </c>
      <c r="P98" s="10"/>
      <c r="Q98" s="10"/>
      <c r="R98" s="10"/>
      <c r="S98" s="10"/>
      <c r="T98" s="11"/>
      <c r="U98" s="11"/>
      <c r="V98" s="11"/>
      <c r="W98" s="11"/>
      <c r="X98" s="11"/>
      <c r="Y98" s="11"/>
    </row>
    <row r="99" spans="15:25" x14ac:dyDescent="0.2">
      <c r="O99" s="10" t="s">
        <v>126</v>
      </c>
      <c r="P99" s="10">
        <v>1761</v>
      </c>
      <c r="Q99" s="10">
        <v>3260</v>
      </c>
      <c r="R99" s="10">
        <v>1500</v>
      </c>
      <c r="S99" s="10"/>
      <c r="T99" s="11"/>
      <c r="U99" s="11">
        <v>2019</v>
      </c>
      <c r="V99" s="11"/>
      <c r="W99" s="11">
        <v>2020</v>
      </c>
      <c r="X99" s="11"/>
      <c r="Y99" s="11"/>
    </row>
    <row r="100" spans="15:25" x14ac:dyDescent="0.2">
      <c r="O100" s="10"/>
      <c r="P100" s="11"/>
      <c r="Q100" s="10"/>
      <c r="R100" s="10"/>
      <c r="S100" s="10"/>
      <c r="T100" s="11"/>
      <c r="U100" s="11"/>
      <c r="V100" s="11"/>
      <c r="W100" s="11"/>
      <c r="X100" s="11"/>
      <c r="Y100" s="11"/>
    </row>
    <row r="101" spans="15:25" x14ac:dyDescent="0.2"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5:25" x14ac:dyDescent="0.2"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5:25" x14ac:dyDescent="0.2">
      <c r="O103" s="10" t="s">
        <v>118</v>
      </c>
      <c r="P103" s="10"/>
      <c r="Q103" s="10"/>
      <c r="R103" s="10" t="s">
        <v>106</v>
      </c>
      <c r="S103" s="10" t="s">
        <v>107</v>
      </c>
      <c r="T103" s="13"/>
      <c r="U103" s="13"/>
      <c r="V103" s="13"/>
      <c r="W103" s="13"/>
    </row>
    <row r="104" spans="15:25" x14ac:dyDescent="0.2">
      <c r="O104" s="10" t="s">
        <v>103</v>
      </c>
      <c r="P104" s="10"/>
      <c r="Q104" s="10"/>
      <c r="R104" s="10"/>
      <c r="S104" s="10"/>
      <c r="T104" s="13"/>
      <c r="U104" s="13"/>
      <c r="V104" s="13"/>
      <c r="W104" s="13"/>
    </row>
    <row r="105" spans="15:25" x14ac:dyDescent="0.2">
      <c r="O105" s="10" t="s">
        <v>127</v>
      </c>
      <c r="P105" s="10">
        <f>Q99+1</f>
        <v>3261</v>
      </c>
      <c r="Q105" s="10">
        <f>P105+R105-1</f>
        <v>3360</v>
      </c>
      <c r="R105" s="10">
        <v>100</v>
      </c>
      <c r="S105" s="10"/>
      <c r="T105" s="13"/>
      <c r="U105" s="11">
        <v>2019</v>
      </c>
      <c r="V105" s="11"/>
      <c r="W105" s="11">
        <v>2020</v>
      </c>
      <c r="X105" s="11"/>
      <c r="Y105" s="11"/>
    </row>
    <row r="106" spans="15:25" x14ac:dyDescent="0.2">
      <c r="O106" s="12"/>
      <c r="P106" s="12"/>
      <c r="R106" s="12"/>
      <c r="S106" s="12"/>
      <c r="T106" s="13"/>
      <c r="U106" s="11"/>
      <c r="V106" s="11"/>
      <c r="W106" s="11"/>
      <c r="X106" s="11"/>
      <c r="Y106" s="11"/>
    </row>
    <row r="107" spans="15:25" x14ac:dyDescent="0.2">
      <c r="O107" s="13"/>
      <c r="P107" s="13"/>
      <c r="Q107" s="12"/>
      <c r="R107" s="13"/>
      <c r="S107" s="13"/>
      <c r="T107" s="13"/>
      <c r="U107" s="11"/>
      <c r="V107" s="11"/>
      <c r="W107" s="11"/>
      <c r="X107" s="11"/>
      <c r="Y107" s="11"/>
    </row>
    <row r="108" spans="15:25" x14ac:dyDescent="0.2"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5:25" x14ac:dyDescent="0.2">
      <c r="O109" s="10" t="s">
        <v>119</v>
      </c>
      <c r="P109" s="10"/>
      <c r="Q109" s="10"/>
      <c r="R109" s="10" t="s">
        <v>106</v>
      </c>
      <c r="S109" s="10" t="s">
        <v>107</v>
      </c>
      <c r="T109" s="11"/>
      <c r="U109" s="11"/>
      <c r="V109" s="11"/>
      <c r="W109" s="11"/>
    </row>
    <row r="110" spans="15:25" x14ac:dyDescent="0.2">
      <c r="O110" s="10" t="s">
        <v>114</v>
      </c>
      <c r="P110" s="10">
        <f>Q105+1</f>
        <v>3361</v>
      </c>
      <c r="Q110" s="10">
        <f>P110+R111-1</f>
        <v>3460</v>
      </c>
      <c r="R110" s="10"/>
      <c r="S110" s="10"/>
      <c r="T110" s="11"/>
      <c r="U110" s="11"/>
      <c r="V110" s="11"/>
      <c r="W110" s="11"/>
    </row>
    <row r="111" spans="15:25" x14ac:dyDescent="0.2">
      <c r="O111" s="10" t="s">
        <v>113</v>
      </c>
      <c r="P111" s="10"/>
      <c r="Q111" s="10"/>
      <c r="R111" s="10">
        <v>100</v>
      </c>
      <c r="S111" s="10"/>
      <c r="T111" s="11"/>
      <c r="U111" s="11">
        <v>2019</v>
      </c>
      <c r="V111" s="11"/>
      <c r="W111" s="11">
        <v>2020</v>
      </c>
    </row>
    <row r="112" spans="15:25" x14ac:dyDescent="0.2">
      <c r="O112" s="12"/>
      <c r="P112" s="12"/>
      <c r="Q112" s="12"/>
      <c r="R112" s="12"/>
      <c r="S112" s="12"/>
      <c r="T112" s="13"/>
      <c r="U112" s="13"/>
      <c r="V112" s="13"/>
      <c r="W112" s="13"/>
    </row>
    <row r="113" spans="15:23" x14ac:dyDescent="0.2"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5:23" x14ac:dyDescent="0.2"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5:23" x14ac:dyDescent="0.2">
      <c r="O115" s="12" t="s">
        <v>120</v>
      </c>
      <c r="P115" s="12"/>
      <c r="Q115" s="12"/>
      <c r="R115" s="12" t="s">
        <v>106</v>
      </c>
      <c r="S115" s="12" t="s">
        <v>107</v>
      </c>
      <c r="T115" s="13"/>
      <c r="U115" s="13"/>
      <c r="V115" s="13"/>
      <c r="W115" s="11"/>
    </row>
    <row r="116" spans="15:23" x14ac:dyDescent="0.2">
      <c r="O116" s="12" t="s">
        <v>103</v>
      </c>
      <c r="P116" s="12"/>
      <c r="Q116" s="12"/>
      <c r="R116" s="12"/>
      <c r="S116" s="12"/>
      <c r="T116" s="13"/>
      <c r="U116" s="13"/>
      <c r="V116" s="13"/>
      <c r="W116" s="11"/>
    </row>
    <row r="117" spans="15:23" x14ac:dyDescent="0.2">
      <c r="O117" s="12" t="s">
        <v>104</v>
      </c>
      <c r="P117" s="12">
        <f>Q110+1</f>
        <v>3461</v>
      </c>
      <c r="Q117" s="12">
        <f>P117+R117-1</f>
        <v>4760</v>
      </c>
      <c r="R117" s="12">
        <v>1300</v>
      </c>
      <c r="S117" s="12"/>
      <c r="T117" s="13"/>
      <c r="U117" s="13">
        <v>2019</v>
      </c>
      <c r="V117" s="13"/>
      <c r="W117" s="11">
        <v>2020</v>
      </c>
    </row>
    <row r="118" spans="15:23" x14ac:dyDescent="0.2">
      <c r="O118" s="12"/>
      <c r="P118" s="12">
        <v>1761</v>
      </c>
      <c r="Q118" s="12">
        <f>P118+R118-1</f>
        <v>1960</v>
      </c>
      <c r="R118" s="12">
        <v>200</v>
      </c>
      <c r="S118" s="12"/>
      <c r="T118" s="13"/>
      <c r="U118" s="13"/>
      <c r="V118" s="13"/>
      <c r="W118" s="11"/>
    </row>
    <row r="119" spans="15:23" x14ac:dyDescent="0.2">
      <c r="O119" s="13"/>
      <c r="P119" s="13">
        <f>Q117-P117+1</f>
        <v>1300</v>
      </c>
      <c r="Q119" s="13">
        <f>Q118-P118+1</f>
        <v>200</v>
      </c>
      <c r="R119" s="13">
        <f>Q119+P119</f>
        <v>1500</v>
      </c>
      <c r="S119" s="13"/>
      <c r="T119" s="13"/>
      <c r="U119" s="13"/>
      <c r="V119" s="13"/>
      <c r="W119" s="11"/>
    </row>
    <row r="120" spans="15:23" x14ac:dyDescent="0.2"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5:23" x14ac:dyDescent="0.2"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5:23" x14ac:dyDescent="0.2">
      <c r="O122" s="10" t="s">
        <v>121</v>
      </c>
      <c r="P122" s="10"/>
      <c r="Q122" s="10"/>
      <c r="R122" s="10" t="s">
        <v>106</v>
      </c>
      <c r="S122" s="10" t="s">
        <v>107</v>
      </c>
      <c r="T122" s="11"/>
      <c r="U122" s="11"/>
      <c r="V122" s="11"/>
      <c r="W122" s="11"/>
    </row>
    <row r="123" spans="15:23" x14ac:dyDescent="0.2">
      <c r="O123" s="10" t="s">
        <v>103</v>
      </c>
      <c r="P123" s="10"/>
      <c r="Q123" s="10"/>
      <c r="R123" s="10"/>
      <c r="S123" s="10"/>
      <c r="T123" s="11"/>
      <c r="U123" s="11"/>
      <c r="V123" s="11"/>
      <c r="W123" s="11"/>
    </row>
    <row r="124" spans="15:23" x14ac:dyDescent="0.2">
      <c r="O124" s="10" t="s">
        <v>104</v>
      </c>
      <c r="P124" s="10">
        <f>Q118+1</f>
        <v>1961</v>
      </c>
      <c r="Q124" s="10">
        <f>P124+R124-1</f>
        <v>2060</v>
      </c>
      <c r="R124" s="10">
        <v>100</v>
      </c>
      <c r="S124" s="10"/>
      <c r="T124" s="11"/>
      <c r="U124" s="11">
        <v>2019</v>
      </c>
      <c r="V124" s="11"/>
      <c r="W124" s="11">
        <v>2020</v>
      </c>
    </row>
    <row r="125" spans="15:23" x14ac:dyDescent="0.2">
      <c r="O125" s="10"/>
      <c r="P125" s="10"/>
      <c r="Q125" s="10"/>
      <c r="R125" s="10"/>
      <c r="S125" s="10"/>
      <c r="T125" s="11"/>
      <c r="U125" s="11"/>
      <c r="V125" s="11"/>
      <c r="W125" s="11"/>
    </row>
    <row r="126" spans="15:23" x14ac:dyDescent="0.2">
      <c r="O126" s="13"/>
      <c r="P126" s="13"/>
      <c r="Q126" s="13"/>
      <c r="R126" s="13"/>
      <c r="S126" s="13"/>
      <c r="T126" s="13"/>
      <c r="U126" s="13"/>
      <c r="V126" s="13"/>
      <c r="W126" s="13"/>
    </row>
    <row r="128" spans="15:23" x14ac:dyDescent="0.2"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5:24" x14ac:dyDescent="0.2">
      <c r="O129" s="12"/>
      <c r="P129" s="12"/>
      <c r="Q129" s="12"/>
      <c r="R129" s="12"/>
      <c r="S129" s="12"/>
      <c r="T129" s="13"/>
      <c r="U129" s="13"/>
      <c r="V129" s="13"/>
      <c r="W129" s="13"/>
    </row>
    <row r="130" spans="15:24" x14ac:dyDescent="0.2">
      <c r="O130" s="12"/>
      <c r="P130" s="12"/>
      <c r="Q130" s="12"/>
      <c r="R130" s="12"/>
      <c r="S130" s="12"/>
      <c r="T130" s="13"/>
      <c r="U130" s="13"/>
      <c r="V130" s="13"/>
      <c r="W130" s="13"/>
    </row>
    <row r="131" spans="15:24" x14ac:dyDescent="0.2">
      <c r="O131" s="12"/>
      <c r="P131" s="12"/>
      <c r="Q131" s="12"/>
      <c r="R131" s="12"/>
      <c r="S131" s="12"/>
      <c r="T131" s="13"/>
      <c r="U131" s="13"/>
      <c r="V131" s="13"/>
      <c r="W131" s="13"/>
    </row>
    <row r="132" spans="15:24" x14ac:dyDescent="0.2">
      <c r="O132" s="12"/>
      <c r="P132" s="12"/>
      <c r="Q132" s="12"/>
      <c r="R132" s="12"/>
      <c r="S132" s="12"/>
      <c r="T132" s="13"/>
      <c r="U132" s="13"/>
      <c r="V132" s="13"/>
      <c r="W132" s="13"/>
    </row>
    <row r="133" spans="15:24" x14ac:dyDescent="0.2"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5:24" x14ac:dyDescent="0.2">
      <c r="O134" s="13" t="s">
        <v>133</v>
      </c>
      <c r="P134" s="13"/>
      <c r="Q134" s="13"/>
      <c r="R134" s="13"/>
      <c r="S134" s="13"/>
      <c r="T134" s="13"/>
      <c r="U134" s="13"/>
      <c r="V134" s="13"/>
      <c r="W134" s="13"/>
    </row>
    <row r="135" spans="15:24" ht="19" x14ac:dyDescent="0.25">
      <c r="O135" s="13"/>
      <c r="P135" s="14" t="s">
        <v>136</v>
      </c>
      <c r="Q135" s="13"/>
      <c r="R135" s="13"/>
      <c r="S135" s="13"/>
      <c r="T135" s="13"/>
      <c r="U135" s="13"/>
      <c r="V135" s="13"/>
      <c r="W135" s="13"/>
    </row>
    <row r="136" spans="15:24" x14ac:dyDescent="0.2">
      <c r="O136" s="10" t="s">
        <v>128</v>
      </c>
      <c r="P136" s="10"/>
      <c r="Q136" s="10"/>
      <c r="R136" s="10" t="s">
        <v>106</v>
      </c>
      <c r="S136" s="10" t="s">
        <v>107</v>
      </c>
      <c r="T136" s="11"/>
      <c r="U136" s="11"/>
      <c r="V136" s="11"/>
      <c r="W136" s="11"/>
      <c r="X136" s="11"/>
    </row>
    <row r="137" spans="15:24" x14ac:dyDescent="0.2">
      <c r="O137" s="10" t="s">
        <v>103</v>
      </c>
      <c r="P137" s="10"/>
      <c r="Q137" s="10"/>
      <c r="R137" s="10"/>
      <c r="S137" s="10"/>
      <c r="T137" s="11"/>
      <c r="U137" s="11"/>
      <c r="V137" s="11"/>
      <c r="W137" s="11"/>
      <c r="X137" s="11"/>
    </row>
    <row r="138" spans="15:24" x14ac:dyDescent="0.2">
      <c r="O138" s="10" t="s">
        <v>142</v>
      </c>
      <c r="P138" s="10">
        <v>4761</v>
      </c>
      <c r="Q138" s="10">
        <f>R138+P138-1</f>
        <v>5260</v>
      </c>
      <c r="R138" s="10">
        <v>500</v>
      </c>
      <c r="S138" s="10"/>
      <c r="T138" s="11"/>
      <c r="U138" s="11">
        <v>2019</v>
      </c>
      <c r="V138" s="11"/>
      <c r="W138" s="11">
        <v>2020</v>
      </c>
      <c r="X138" s="11"/>
    </row>
    <row r="139" spans="15:24" x14ac:dyDescent="0.2">
      <c r="O139" s="10"/>
      <c r="P139" s="10"/>
      <c r="Q139" s="10"/>
      <c r="R139" s="10"/>
      <c r="S139" s="10"/>
      <c r="T139" s="11"/>
      <c r="U139" s="11"/>
      <c r="V139" s="11"/>
      <c r="W139" s="11"/>
      <c r="X139" s="11"/>
    </row>
    <row r="140" spans="15:24" x14ac:dyDescent="0.2"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5:24" x14ac:dyDescent="0.2"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5:24" x14ac:dyDescent="0.2">
      <c r="O142" s="10" t="s">
        <v>118</v>
      </c>
      <c r="P142" s="10"/>
      <c r="Q142" s="10"/>
      <c r="R142" s="10" t="s">
        <v>106</v>
      </c>
      <c r="S142" s="10" t="s">
        <v>107</v>
      </c>
      <c r="T142" s="11"/>
      <c r="U142" s="11"/>
      <c r="V142" s="11"/>
      <c r="W142" s="11"/>
    </row>
    <row r="143" spans="15:24" x14ac:dyDescent="0.2">
      <c r="O143" s="10" t="s">
        <v>103</v>
      </c>
      <c r="P143" s="10"/>
      <c r="Q143" s="10"/>
      <c r="R143" s="10"/>
      <c r="S143" s="10"/>
      <c r="T143" s="11"/>
      <c r="U143" s="11"/>
      <c r="V143" s="11"/>
      <c r="W143" s="11"/>
    </row>
    <row r="144" spans="15:24" x14ac:dyDescent="0.2">
      <c r="O144" s="10" t="s">
        <v>142</v>
      </c>
      <c r="P144" s="10">
        <f>Q138+1</f>
        <v>5261</v>
      </c>
      <c r="Q144" s="10">
        <f>P144+R144-1</f>
        <v>5760</v>
      </c>
      <c r="R144" s="10">
        <v>500</v>
      </c>
      <c r="S144" s="10"/>
      <c r="T144" s="11"/>
      <c r="U144" s="11">
        <v>2019</v>
      </c>
      <c r="V144" s="11"/>
      <c r="W144" s="11">
        <v>2020</v>
      </c>
    </row>
    <row r="145" spans="15:23" x14ac:dyDescent="0.2">
      <c r="O145" s="10"/>
      <c r="P145" s="10"/>
      <c r="Q145" s="11"/>
      <c r="R145" s="10"/>
      <c r="S145" s="10"/>
      <c r="T145" s="11"/>
      <c r="U145" s="11"/>
      <c r="V145" s="11"/>
      <c r="W145" s="11"/>
    </row>
    <row r="146" spans="15:23" x14ac:dyDescent="0.2">
      <c r="O146" s="13"/>
      <c r="P146" s="13"/>
      <c r="Q146" s="12"/>
      <c r="R146" s="13"/>
      <c r="S146" s="13"/>
      <c r="T146" s="13"/>
      <c r="U146" s="13"/>
      <c r="V146" s="13"/>
      <c r="W146" s="13"/>
    </row>
    <row r="147" spans="15:23" x14ac:dyDescent="0.2"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5:23" x14ac:dyDescent="0.2">
      <c r="O148" s="16" t="s">
        <v>119</v>
      </c>
      <c r="P148" s="16"/>
      <c r="Q148" s="16"/>
      <c r="R148" s="16" t="s">
        <v>106</v>
      </c>
      <c r="S148" s="16" t="s">
        <v>107</v>
      </c>
      <c r="T148" s="17"/>
      <c r="U148" s="17"/>
      <c r="V148" s="17"/>
      <c r="W148" s="17"/>
    </row>
    <row r="149" spans="15:23" x14ac:dyDescent="0.2">
      <c r="O149" s="16" t="s">
        <v>114</v>
      </c>
      <c r="P149" s="16">
        <f>Q144+1</f>
        <v>5761</v>
      </c>
      <c r="Q149" s="16">
        <f>P149+R150-1</f>
        <v>6160</v>
      </c>
      <c r="R149" s="16"/>
      <c r="S149" s="16"/>
      <c r="T149" s="17"/>
      <c r="U149" s="17"/>
      <c r="V149" s="17"/>
      <c r="W149" s="17"/>
    </row>
    <row r="150" spans="15:23" x14ac:dyDescent="0.2">
      <c r="O150" s="16" t="s">
        <v>142</v>
      </c>
      <c r="P150" s="16"/>
      <c r="Q150" s="16"/>
      <c r="R150" s="16">
        <v>400</v>
      </c>
      <c r="S150" s="16"/>
      <c r="T150" s="17"/>
      <c r="U150" s="17">
        <v>2019</v>
      </c>
      <c r="V150" s="17"/>
      <c r="W150" s="17">
        <v>2020</v>
      </c>
    </row>
    <row r="151" spans="15:23" x14ac:dyDescent="0.2">
      <c r="O151" s="16"/>
      <c r="P151" s="16"/>
      <c r="Q151" s="16"/>
      <c r="R151" s="16"/>
      <c r="S151" s="16"/>
      <c r="T151" s="17"/>
      <c r="U151" s="17"/>
      <c r="V151" s="17"/>
      <c r="W151" s="17"/>
    </row>
    <row r="152" spans="15:23" x14ac:dyDescent="0.2"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5:23" x14ac:dyDescent="0.2"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5:23" x14ac:dyDescent="0.2">
      <c r="O154" s="16" t="s">
        <v>120</v>
      </c>
      <c r="P154" s="16"/>
      <c r="Q154" s="16"/>
      <c r="R154" s="16" t="s">
        <v>106</v>
      </c>
      <c r="S154" s="16" t="s">
        <v>107</v>
      </c>
      <c r="T154" s="17"/>
      <c r="U154" s="17"/>
      <c r="V154" s="17"/>
      <c r="W154" s="17"/>
    </row>
    <row r="155" spans="15:23" x14ac:dyDescent="0.2">
      <c r="O155" s="16" t="s">
        <v>103</v>
      </c>
      <c r="P155" s="16"/>
      <c r="Q155" s="16"/>
      <c r="R155" s="16"/>
      <c r="S155" s="16"/>
      <c r="T155" s="17"/>
      <c r="U155" s="17"/>
      <c r="V155" s="17"/>
      <c r="W155" s="17"/>
    </row>
    <row r="156" spans="15:23" x14ac:dyDescent="0.2">
      <c r="O156" s="16" t="s">
        <v>142</v>
      </c>
      <c r="P156" s="16">
        <f>Q149+1</f>
        <v>6161</v>
      </c>
      <c r="Q156" s="16">
        <f>P156+R156-1</f>
        <v>6660</v>
      </c>
      <c r="R156" s="16">
        <v>500</v>
      </c>
      <c r="S156" s="16"/>
      <c r="T156" s="17"/>
      <c r="U156" s="17">
        <v>2019</v>
      </c>
      <c r="V156" s="17"/>
      <c r="W156" s="17">
        <v>2020</v>
      </c>
    </row>
    <row r="157" spans="15:23" x14ac:dyDescent="0.2">
      <c r="O157" s="16"/>
      <c r="P157" s="16"/>
      <c r="Q157" s="16"/>
      <c r="R157" s="16"/>
      <c r="S157" s="16"/>
      <c r="T157" s="17"/>
      <c r="U157" s="17"/>
      <c r="V157" s="17"/>
      <c r="W157" s="17"/>
    </row>
    <row r="158" spans="15:23" x14ac:dyDescent="0.2">
      <c r="O158" s="17"/>
      <c r="P158" s="17"/>
      <c r="Q158" s="17"/>
      <c r="R158" s="17"/>
      <c r="S158" s="17"/>
      <c r="T158" s="17"/>
      <c r="U158" s="17"/>
      <c r="V158" s="17"/>
      <c r="W158" s="17"/>
    </row>
    <row r="159" spans="15:23" x14ac:dyDescent="0.2"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5:23" x14ac:dyDescent="0.2"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5:24" x14ac:dyDescent="0.2">
      <c r="O161" s="16" t="s">
        <v>121</v>
      </c>
      <c r="P161" s="16"/>
      <c r="Q161" s="16"/>
      <c r="R161" s="16" t="s">
        <v>106</v>
      </c>
      <c r="S161" s="16" t="s">
        <v>107</v>
      </c>
      <c r="T161" s="17"/>
      <c r="U161" s="17"/>
      <c r="V161" s="17"/>
      <c r="W161" s="17"/>
      <c r="X161" s="17"/>
    </row>
    <row r="162" spans="15:24" x14ac:dyDescent="0.2">
      <c r="O162" s="16" t="s">
        <v>103</v>
      </c>
      <c r="P162" s="16"/>
      <c r="Q162" s="16"/>
      <c r="R162" s="16"/>
      <c r="S162" s="16"/>
      <c r="T162" s="17"/>
      <c r="U162" s="17"/>
      <c r="V162" s="17"/>
      <c r="W162" s="17"/>
      <c r="X162" s="17"/>
    </row>
    <row r="163" spans="15:24" x14ac:dyDescent="0.2">
      <c r="O163" s="16" t="s">
        <v>142</v>
      </c>
      <c r="P163" s="16">
        <f>Q156+1</f>
        <v>6661</v>
      </c>
      <c r="Q163" s="16">
        <f>P163+R163-1</f>
        <v>7160</v>
      </c>
      <c r="R163" s="16">
        <v>500</v>
      </c>
      <c r="S163" s="16"/>
      <c r="T163" s="17"/>
      <c r="U163" s="17">
        <v>2019</v>
      </c>
      <c r="V163" s="17"/>
      <c r="W163" s="17">
        <v>2020</v>
      </c>
      <c r="X163" s="17"/>
    </row>
    <row r="164" spans="15:24" x14ac:dyDescent="0.2">
      <c r="O164" s="16"/>
      <c r="P164" s="16"/>
      <c r="Q164" s="16"/>
      <c r="R164" s="16"/>
      <c r="S164" s="16"/>
      <c r="T164" s="17"/>
      <c r="U164" s="17"/>
      <c r="V164" s="17"/>
      <c r="W164" s="17"/>
      <c r="X164" s="17"/>
    </row>
    <row r="170" spans="15:24" x14ac:dyDescent="0.2">
      <c r="O170" s="12"/>
      <c r="P170" s="12"/>
      <c r="Q170" s="12"/>
      <c r="R170" s="12"/>
      <c r="S170" s="12"/>
      <c r="T170" s="13"/>
      <c r="U170" s="13"/>
      <c r="V170" s="13"/>
      <c r="W170" s="13"/>
    </row>
    <row r="171" spans="15:24" x14ac:dyDescent="0.2">
      <c r="O171" s="12"/>
      <c r="P171" s="12"/>
      <c r="Q171" s="12"/>
      <c r="R171" s="12"/>
      <c r="S171" s="12"/>
      <c r="T171" s="13"/>
      <c r="U171" s="13"/>
      <c r="V171" s="13"/>
      <c r="W171" s="13"/>
    </row>
    <row r="172" spans="15:24" x14ac:dyDescent="0.2">
      <c r="O172" s="12"/>
      <c r="P172" s="12"/>
      <c r="Q172" s="12"/>
      <c r="R172" s="12"/>
      <c r="S172" s="12"/>
      <c r="T172" s="13"/>
      <c r="U172" s="13"/>
      <c r="V172" s="13"/>
      <c r="W172" s="13"/>
    </row>
    <row r="173" spans="15:24" x14ac:dyDescent="0.2">
      <c r="O173" s="12"/>
      <c r="P173" s="12"/>
      <c r="Q173" s="12"/>
      <c r="R173" s="12"/>
      <c r="S173" s="12"/>
      <c r="T173" s="13"/>
      <c r="U173" s="13"/>
      <c r="V173" s="13"/>
      <c r="W173" s="13"/>
    </row>
    <row r="174" spans="15:24" x14ac:dyDescent="0.2"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5:24" x14ac:dyDescent="0.2">
      <c r="O175" s="13" t="s">
        <v>135</v>
      </c>
      <c r="P175" s="13"/>
      <c r="Q175" s="13"/>
      <c r="R175" s="13"/>
      <c r="S175" s="13"/>
      <c r="T175" s="13"/>
      <c r="U175" s="13"/>
      <c r="V175" s="13"/>
      <c r="W175" s="13"/>
    </row>
    <row r="176" spans="15:24" ht="19" x14ac:dyDescent="0.25">
      <c r="O176" s="13"/>
      <c r="P176" s="14" t="s">
        <v>137</v>
      </c>
      <c r="Q176" s="13"/>
      <c r="R176" s="13"/>
      <c r="S176" s="13"/>
      <c r="T176" s="13"/>
      <c r="U176" s="13"/>
      <c r="V176" s="13"/>
      <c r="W176" s="13"/>
    </row>
    <row r="177" spans="15:23" x14ac:dyDescent="0.2">
      <c r="O177" s="16" t="s">
        <v>128</v>
      </c>
      <c r="P177" s="16"/>
      <c r="Q177" s="16"/>
      <c r="R177" s="16" t="s">
        <v>106</v>
      </c>
      <c r="S177" s="16" t="s">
        <v>107</v>
      </c>
      <c r="T177" s="17"/>
      <c r="U177" s="17"/>
      <c r="V177" s="17"/>
      <c r="W177" s="17"/>
    </row>
    <row r="178" spans="15:23" x14ac:dyDescent="0.2">
      <c r="O178" s="16" t="s">
        <v>103</v>
      </c>
      <c r="P178" s="16"/>
      <c r="Q178" s="16"/>
      <c r="R178" s="16"/>
      <c r="S178" s="16"/>
      <c r="T178" s="17"/>
      <c r="U178" s="17"/>
      <c r="V178" s="17"/>
      <c r="W178" s="17"/>
    </row>
    <row r="179" spans="15:23" x14ac:dyDescent="0.2">
      <c r="O179" s="16" t="s">
        <v>139</v>
      </c>
      <c r="P179" s="16">
        <v>7761</v>
      </c>
      <c r="Q179" s="16">
        <f>R179+P179-1</f>
        <v>9260</v>
      </c>
      <c r="R179" s="16">
        <v>1500</v>
      </c>
      <c r="S179" s="16"/>
      <c r="T179" s="17"/>
      <c r="U179" s="17">
        <v>2019</v>
      </c>
      <c r="V179" s="17"/>
      <c r="W179" s="17">
        <v>2020</v>
      </c>
    </row>
    <row r="180" spans="15:23" x14ac:dyDescent="0.2">
      <c r="O180" s="16"/>
      <c r="P180" s="16"/>
      <c r="Q180" s="16"/>
      <c r="R180" s="16"/>
      <c r="S180" s="16"/>
      <c r="T180" s="17"/>
      <c r="U180" s="17"/>
      <c r="V180" s="17"/>
      <c r="W180" s="17"/>
    </row>
    <row r="181" spans="15:23" x14ac:dyDescent="0.2"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5:23" x14ac:dyDescent="0.2"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5:23" x14ac:dyDescent="0.2">
      <c r="O183" s="10" t="s">
        <v>118</v>
      </c>
      <c r="P183" s="10"/>
      <c r="Q183" s="10"/>
      <c r="R183" s="10" t="s">
        <v>106</v>
      </c>
      <c r="S183" s="10" t="s">
        <v>107</v>
      </c>
      <c r="T183" s="11"/>
      <c r="U183" s="11"/>
      <c r="V183" s="11"/>
      <c r="W183" s="11"/>
    </row>
    <row r="184" spans="15:23" x14ac:dyDescent="0.2">
      <c r="O184" s="10" t="s">
        <v>103</v>
      </c>
      <c r="P184" s="10"/>
      <c r="Q184" s="10"/>
      <c r="R184" s="10"/>
      <c r="S184" s="10"/>
      <c r="T184" s="11"/>
      <c r="U184" s="11"/>
      <c r="V184" s="11"/>
      <c r="W184" s="11"/>
    </row>
    <row r="185" spans="15:23" x14ac:dyDescent="0.2">
      <c r="O185" s="10" t="s">
        <v>141</v>
      </c>
      <c r="P185" s="10">
        <f>Q179+1</f>
        <v>9261</v>
      </c>
      <c r="Q185" s="10">
        <f>P185+R185-1</f>
        <v>9360</v>
      </c>
      <c r="R185" s="10">
        <v>100</v>
      </c>
      <c r="S185" s="10"/>
      <c r="T185" s="11"/>
      <c r="U185" s="11">
        <v>2019</v>
      </c>
      <c r="V185" s="11"/>
      <c r="W185" s="11">
        <v>2020</v>
      </c>
    </row>
    <row r="186" spans="15:23" x14ac:dyDescent="0.2">
      <c r="O186" s="10"/>
      <c r="P186" s="10"/>
      <c r="Q186" s="11"/>
      <c r="R186" s="10"/>
      <c r="S186" s="10"/>
      <c r="T186" s="11"/>
      <c r="U186" s="11"/>
      <c r="V186" s="11"/>
      <c r="W186" s="11"/>
    </row>
    <row r="187" spans="15:23" x14ac:dyDescent="0.2">
      <c r="O187" s="11"/>
      <c r="P187" s="11"/>
      <c r="Q187" s="10"/>
      <c r="R187" s="11"/>
      <c r="S187" s="11"/>
      <c r="T187" s="11"/>
      <c r="U187" s="11"/>
      <c r="V187" s="11"/>
      <c r="W187" s="11"/>
    </row>
    <row r="188" spans="15:23" x14ac:dyDescent="0.2"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5:23" x14ac:dyDescent="0.2">
      <c r="O189" s="10" t="s">
        <v>119</v>
      </c>
      <c r="P189" s="10"/>
      <c r="Q189" s="10"/>
      <c r="R189" s="10" t="s">
        <v>106</v>
      </c>
      <c r="S189" s="10" t="s">
        <v>107</v>
      </c>
      <c r="T189" s="11"/>
      <c r="U189" s="11"/>
      <c r="V189" s="11"/>
      <c r="W189" s="11"/>
    </row>
    <row r="190" spans="15:23" x14ac:dyDescent="0.2">
      <c r="O190" s="10" t="s">
        <v>114</v>
      </c>
      <c r="P190" s="10">
        <f>Q185+1</f>
        <v>9361</v>
      </c>
      <c r="Q190" s="10">
        <f>P190+R191-1</f>
        <v>9460</v>
      </c>
      <c r="R190" s="10"/>
      <c r="S190" s="10"/>
      <c r="T190" s="11"/>
      <c r="U190" s="11"/>
      <c r="V190" s="11"/>
      <c r="W190" s="11"/>
    </row>
    <row r="191" spans="15:23" x14ac:dyDescent="0.2">
      <c r="O191" s="10" t="s">
        <v>141</v>
      </c>
      <c r="P191" s="10"/>
      <c r="Q191" s="10"/>
      <c r="R191" s="10">
        <v>100</v>
      </c>
      <c r="S191" s="10"/>
      <c r="T191" s="11"/>
      <c r="U191" s="11">
        <v>2019</v>
      </c>
      <c r="V191" s="11"/>
      <c r="W191" s="11">
        <v>2020</v>
      </c>
    </row>
    <row r="192" spans="15:23" x14ac:dyDescent="0.2">
      <c r="O192" s="10"/>
      <c r="P192" s="10"/>
      <c r="Q192" s="10"/>
      <c r="R192" s="10"/>
      <c r="S192" s="10"/>
      <c r="T192" s="11"/>
      <c r="U192" s="11"/>
      <c r="V192" s="11"/>
      <c r="W192" s="11"/>
    </row>
    <row r="193" spans="15:23" x14ac:dyDescent="0.2"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5:23" x14ac:dyDescent="0.2"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5:23" x14ac:dyDescent="0.2">
      <c r="O195" s="16" t="s">
        <v>120</v>
      </c>
      <c r="P195" s="16"/>
      <c r="Q195" s="16"/>
      <c r="R195" s="16" t="s">
        <v>106</v>
      </c>
      <c r="S195" s="16" t="s">
        <v>107</v>
      </c>
      <c r="T195" s="17"/>
      <c r="U195" s="17"/>
      <c r="V195" s="17"/>
      <c r="W195" s="17"/>
    </row>
    <row r="196" spans="15:23" x14ac:dyDescent="0.2">
      <c r="O196" s="16" t="s">
        <v>103</v>
      </c>
      <c r="P196" s="16"/>
      <c r="Q196" s="16"/>
      <c r="R196" s="16"/>
      <c r="S196" s="16"/>
      <c r="T196" s="17"/>
      <c r="U196" s="17"/>
      <c r="V196" s="17"/>
      <c r="W196" s="17"/>
    </row>
    <row r="197" spans="15:23" x14ac:dyDescent="0.2">
      <c r="O197" s="16" t="s">
        <v>139</v>
      </c>
      <c r="P197" s="16">
        <f>Q190+1</f>
        <v>9461</v>
      </c>
      <c r="Q197" s="16">
        <f>P197+R197-1</f>
        <v>10260</v>
      </c>
      <c r="R197" s="16">
        <v>800</v>
      </c>
      <c r="S197" s="16"/>
      <c r="T197" s="17"/>
      <c r="U197" s="17">
        <v>2019</v>
      </c>
      <c r="V197" s="17"/>
      <c r="W197" s="17">
        <v>2020</v>
      </c>
    </row>
    <row r="198" spans="15:23" x14ac:dyDescent="0.2">
      <c r="O198" s="16"/>
      <c r="P198" s="16">
        <f>P179</f>
        <v>7761</v>
      </c>
      <c r="Q198" s="16">
        <f>P198+R198-1</f>
        <v>8460</v>
      </c>
      <c r="R198" s="16">
        <v>700</v>
      </c>
      <c r="S198" s="16"/>
      <c r="T198" s="17"/>
      <c r="U198" s="17"/>
      <c r="V198" s="17"/>
      <c r="W198" s="17"/>
    </row>
    <row r="199" spans="15:23" x14ac:dyDescent="0.2">
      <c r="O199" s="17"/>
      <c r="P199" s="17">
        <f>Q197-P197+1</f>
        <v>800</v>
      </c>
      <c r="Q199" s="17">
        <f>Q198-P198+1</f>
        <v>700</v>
      </c>
      <c r="R199" s="17">
        <f>Q199+P199</f>
        <v>1500</v>
      </c>
      <c r="S199" s="17"/>
      <c r="T199" s="17"/>
      <c r="U199" s="17"/>
      <c r="V199" s="17"/>
      <c r="W199" s="17"/>
    </row>
    <row r="200" spans="15:23" x14ac:dyDescent="0.2"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5:23" x14ac:dyDescent="0.2"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5:23" x14ac:dyDescent="0.2">
      <c r="O202" s="10" t="s">
        <v>121</v>
      </c>
      <c r="P202" s="10"/>
      <c r="Q202" s="10"/>
      <c r="R202" s="10" t="s">
        <v>106</v>
      </c>
      <c r="S202" s="10" t="s">
        <v>107</v>
      </c>
      <c r="T202" s="11"/>
      <c r="U202" s="11"/>
      <c r="V202" s="11"/>
      <c r="W202" s="11"/>
    </row>
    <row r="203" spans="15:23" x14ac:dyDescent="0.2">
      <c r="O203" s="10" t="s">
        <v>103</v>
      </c>
      <c r="P203" s="10"/>
      <c r="Q203" s="10"/>
      <c r="R203" s="10"/>
      <c r="S203" s="10"/>
      <c r="T203" s="11"/>
      <c r="U203" s="11"/>
      <c r="V203" s="11"/>
      <c r="W203" s="11"/>
    </row>
    <row r="204" spans="15:23" x14ac:dyDescent="0.2">
      <c r="O204" s="10" t="s">
        <v>141</v>
      </c>
      <c r="P204" s="10">
        <f>Q198+1</f>
        <v>8461</v>
      </c>
      <c r="Q204" s="10">
        <f>P204+R204-1</f>
        <v>8560</v>
      </c>
      <c r="R204" s="10">
        <v>100</v>
      </c>
      <c r="S204" s="10"/>
      <c r="T204" s="11"/>
      <c r="U204" s="11">
        <v>2019</v>
      </c>
      <c r="V204" s="11"/>
      <c r="W204" s="11">
        <v>2020</v>
      </c>
    </row>
    <row r="205" spans="15:23" x14ac:dyDescent="0.2">
      <c r="O205" s="10"/>
      <c r="P205" s="10"/>
      <c r="Q205" s="10"/>
      <c r="R205" s="10"/>
      <c r="S205" s="10"/>
      <c r="T205" s="11"/>
      <c r="U205" s="11"/>
      <c r="V205" s="11"/>
      <c r="W205" s="11"/>
    </row>
    <row r="206" spans="15:23" x14ac:dyDescent="0.2">
      <c r="O206" s="11"/>
      <c r="P206" s="11"/>
      <c r="Q206" s="11"/>
      <c r="R206" s="11"/>
      <c r="S206" s="11"/>
      <c r="T206" s="11"/>
      <c r="U206" s="11"/>
      <c r="V206" s="11"/>
      <c r="W206" s="11"/>
    </row>
    <row r="209" spans="15:23" x14ac:dyDescent="0.2">
      <c r="O209" s="12"/>
      <c r="P209" s="12"/>
      <c r="Q209" s="12"/>
      <c r="R209" s="12"/>
      <c r="S209" s="12"/>
      <c r="T209" s="13"/>
      <c r="U209" s="13"/>
      <c r="V209" s="13"/>
      <c r="W209" s="13"/>
    </row>
    <row r="210" spans="15:23" x14ac:dyDescent="0.2">
      <c r="O210" s="12"/>
      <c r="P210" s="12"/>
      <c r="Q210" s="12"/>
      <c r="R210" s="12"/>
      <c r="S210" s="12"/>
      <c r="T210" s="13"/>
      <c r="U210" s="13"/>
      <c r="V210" s="13"/>
      <c r="W210" s="13"/>
    </row>
    <row r="211" spans="15:23" x14ac:dyDescent="0.2">
      <c r="O211" s="12"/>
      <c r="P211" s="12"/>
      <c r="Q211" s="12"/>
      <c r="R211" s="12"/>
      <c r="S211" s="12"/>
      <c r="T211" s="13"/>
      <c r="U211" s="13"/>
      <c r="V211" s="13"/>
      <c r="W211" s="13"/>
    </row>
    <row r="212" spans="15:23" x14ac:dyDescent="0.2">
      <c r="O212" s="12"/>
      <c r="P212" s="12"/>
      <c r="Q212" s="12"/>
      <c r="R212" s="12"/>
      <c r="S212" s="12"/>
      <c r="T212" s="13"/>
      <c r="U212" s="13"/>
      <c r="V212" s="13"/>
      <c r="W212" s="13"/>
    </row>
    <row r="213" spans="15:23" x14ac:dyDescent="0.2"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5:23" x14ac:dyDescent="0.2">
      <c r="O214" s="13" t="s">
        <v>134</v>
      </c>
      <c r="P214" s="13"/>
      <c r="Q214" s="13"/>
      <c r="R214" s="13"/>
      <c r="S214" s="13"/>
      <c r="T214" s="13"/>
      <c r="U214" s="13"/>
      <c r="V214" s="13"/>
      <c r="W214" s="13"/>
    </row>
    <row r="215" spans="15:23" ht="19" x14ac:dyDescent="0.25">
      <c r="O215" s="13"/>
      <c r="P215" s="14" t="s">
        <v>138</v>
      </c>
      <c r="Q215" s="13"/>
      <c r="R215" s="13"/>
      <c r="S215" s="13"/>
      <c r="T215" s="13"/>
      <c r="U215" s="13"/>
      <c r="V215" s="13"/>
      <c r="W215" s="13"/>
    </row>
    <row r="216" spans="15:23" x14ac:dyDescent="0.2">
      <c r="O216" s="18" t="s">
        <v>128</v>
      </c>
      <c r="P216" s="18"/>
      <c r="Q216" s="18"/>
      <c r="R216" s="18" t="s">
        <v>106</v>
      </c>
      <c r="S216" s="18" t="s">
        <v>107</v>
      </c>
      <c r="T216" s="19"/>
      <c r="U216" s="19"/>
      <c r="V216" s="19"/>
      <c r="W216" s="19"/>
    </row>
    <row r="217" spans="15:23" x14ac:dyDescent="0.2">
      <c r="O217" s="18" t="s">
        <v>103</v>
      </c>
      <c r="P217" s="18"/>
      <c r="Q217" s="18"/>
      <c r="R217" s="18"/>
      <c r="S217" s="18"/>
      <c r="T217" s="19"/>
      <c r="U217" s="19"/>
      <c r="V217" s="19"/>
      <c r="W217" s="19"/>
    </row>
    <row r="218" spans="15:23" x14ac:dyDescent="0.2">
      <c r="O218" s="18" t="s">
        <v>140</v>
      </c>
      <c r="P218" s="18">
        <v>10261</v>
      </c>
      <c r="Q218" s="18">
        <f>P218+R218-1</f>
        <v>11560</v>
      </c>
      <c r="R218" s="18">
        <v>1300</v>
      </c>
      <c r="S218" s="18"/>
      <c r="T218" s="19"/>
      <c r="U218" s="19">
        <v>2019</v>
      </c>
      <c r="V218" s="19"/>
      <c r="W218" s="19">
        <v>2020</v>
      </c>
    </row>
    <row r="219" spans="15:23" x14ac:dyDescent="0.2">
      <c r="O219" s="18"/>
      <c r="P219" s="19"/>
      <c r="Q219" s="18"/>
      <c r="R219" s="18"/>
      <c r="S219" s="18"/>
      <c r="T219" s="19"/>
      <c r="U219" s="19"/>
      <c r="V219" s="19"/>
      <c r="W219" s="19"/>
    </row>
    <row r="220" spans="15:23" x14ac:dyDescent="0.2"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5:23" x14ac:dyDescent="0.2"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5:23" x14ac:dyDescent="0.2">
      <c r="O222" s="10" t="s">
        <v>118</v>
      </c>
      <c r="P222" s="10"/>
      <c r="Q222" s="10"/>
      <c r="R222" s="10" t="s">
        <v>106</v>
      </c>
      <c r="S222" s="10" t="s">
        <v>107</v>
      </c>
      <c r="T222" s="11"/>
      <c r="U222" s="11"/>
      <c r="V222" s="11"/>
      <c r="W222" s="11"/>
    </row>
    <row r="223" spans="15:23" x14ac:dyDescent="0.2">
      <c r="O223" s="10" t="s">
        <v>103</v>
      </c>
      <c r="P223" s="10"/>
      <c r="Q223" s="10"/>
      <c r="R223" s="10"/>
      <c r="S223" s="10"/>
      <c r="T223" s="11"/>
      <c r="U223" s="11"/>
      <c r="V223" s="11"/>
      <c r="W223" s="11"/>
    </row>
    <row r="224" spans="15:23" x14ac:dyDescent="0.2">
      <c r="O224" s="10" t="s">
        <v>141</v>
      </c>
      <c r="P224" s="10">
        <f>Q218+1</f>
        <v>11561</v>
      </c>
      <c r="Q224" s="10">
        <f>P224+R224-1</f>
        <v>11660</v>
      </c>
      <c r="R224" s="10">
        <v>100</v>
      </c>
      <c r="S224" s="10"/>
      <c r="T224" s="11"/>
      <c r="U224" s="11">
        <v>2019</v>
      </c>
      <c r="V224" s="11"/>
      <c r="W224" s="11">
        <v>2020</v>
      </c>
    </row>
    <row r="225" spans="15:23" x14ac:dyDescent="0.2">
      <c r="O225" s="10"/>
      <c r="P225" s="10"/>
      <c r="Q225" s="11"/>
      <c r="R225" s="10"/>
      <c r="S225" s="10"/>
      <c r="T225" s="11"/>
      <c r="U225" s="11"/>
      <c r="V225" s="11"/>
      <c r="W225" s="11"/>
    </row>
    <row r="226" spans="15:23" x14ac:dyDescent="0.2">
      <c r="O226" s="11"/>
      <c r="P226" s="11"/>
      <c r="Q226" s="10"/>
      <c r="R226" s="11"/>
      <c r="S226" s="11"/>
      <c r="T226" s="11"/>
      <c r="U226" s="11"/>
      <c r="V226" s="11"/>
      <c r="W226" s="11"/>
    </row>
    <row r="227" spans="15:23" x14ac:dyDescent="0.2"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5:23" x14ac:dyDescent="0.2">
      <c r="O228" s="18" t="s">
        <v>119</v>
      </c>
      <c r="P228" s="18"/>
      <c r="Q228" s="18"/>
      <c r="R228" s="18" t="s">
        <v>106</v>
      </c>
      <c r="S228" s="18" t="s">
        <v>107</v>
      </c>
      <c r="T228" s="19"/>
      <c r="U228" s="19"/>
      <c r="V228" s="19"/>
      <c r="W228" s="19"/>
    </row>
    <row r="229" spans="15:23" x14ac:dyDescent="0.2">
      <c r="O229" s="18" t="s">
        <v>114</v>
      </c>
      <c r="P229" s="18">
        <f>Q224+1</f>
        <v>11661</v>
      </c>
      <c r="Q229" s="18">
        <f>P229+R230-1</f>
        <v>11760</v>
      </c>
      <c r="R229" s="18"/>
      <c r="S229" s="18"/>
      <c r="T229" s="19"/>
      <c r="U229" s="19"/>
      <c r="V229" s="19"/>
      <c r="W229" s="19"/>
    </row>
    <row r="230" spans="15:23" x14ac:dyDescent="0.2">
      <c r="O230" s="18" t="s">
        <v>141</v>
      </c>
      <c r="P230" s="18"/>
      <c r="Q230" s="18"/>
      <c r="R230" s="18">
        <v>100</v>
      </c>
      <c r="S230" s="18"/>
      <c r="T230" s="19"/>
      <c r="U230" s="19">
        <v>2019</v>
      </c>
      <c r="V230" s="19"/>
      <c r="W230" s="19">
        <v>2020</v>
      </c>
    </row>
    <row r="231" spans="15:23" x14ac:dyDescent="0.2">
      <c r="O231" s="18"/>
      <c r="P231" s="18"/>
      <c r="Q231" s="18"/>
      <c r="R231" s="18"/>
      <c r="S231" s="18"/>
      <c r="T231" s="19"/>
      <c r="U231" s="19"/>
      <c r="V231" s="19"/>
      <c r="W231" s="19"/>
    </row>
    <row r="232" spans="15:23" x14ac:dyDescent="0.2"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5:23" x14ac:dyDescent="0.2"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5:23" x14ac:dyDescent="0.2">
      <c r="O234" s="10" t="s">
        <v>120</v>
      </c>
      <c r="P234" s="10"/>
      <c r="Q234" s="10"/>
      <c r="R234" s="10" t="s">
        <v>106</v>
      </c>
      <c r="S234" s="10" t="s">
        <v>107</v>
      </c>
      <c r="T234" s="11"/>
      <c r="U234" s="11"/>
      <c r="V234" s="11"/>
      <c r="W234" s="11"/>
    </row>
    <row r="235" spans="15:23" x14ac:dyDescent="0.2">
      <c r="O235" s="10" t="s">
        <v>103</v>
      </c>
      <c r="P235" s="10"/>
      <c r="Q235" s="10"/>
      <c r="R235" s="10"/>
      <c r="S235" s="10"/>
      <c r="T235" s="11"/>
      <c r="U235" s="11"/>
      <c r="V235" s="11"/>
      <c r="W235" s="11"/>
    </row>
    <row r="236" spans="15:23" x14ac:dyDescent="0.2">
      <c r="O236" s="10" t="s">
        <v>140</v>
      </c>
      <c r="P236" s="10">
        <f>Q229+1</f>
        <v>11761</v>
      </c>
      <c r="Q236" s="10">
        <f>P236+R236-1</f>
        <v>12260</v>
      </c>
      <c r="R236" s="10">
        <v>500</v>
      </c>
      <c r="S236" s="10"/>
      <c r="T236" s="11"/>
      <c r="U236" s="11">
        <v>2019</v>
      </c>
      <c r="V236" s="11"/>
      <c r="W236" s="11">
        <v>2020</v>
      </c>
    </row>
    <row r="237" spans="15:23" x14ac:dyDescent="0.2">
      <c r="O237" s="10"/>
      <c r="P237" s="10">
        <f>P218</f>
        <v>10261</v>
      </c>
      <c r="Q237" s="10">
        <f>P237+R237-1</f>
        <v>11060</v>
      </c>
      <c r="R237" s="10">
        <v>800</v>
      </c>
      <c r="S237" s="10"/>
      <c r="T237" s="11"/>
      <c r="U237" s="11"/>
      <c r="V237" s="11"/>
      <c r="W237" s="11"/>
    </row>
    <row r="238" spans="15:23" x14ac:dyDescent="0.2">
      <c r="O238" s="11"/>
      <c r="P238" s="11">
        <f>Q236-P236+1</f>
        <v>500</v>
      </c>
      <c r="Q238" s="11">
        <f>Q237-P237+1</f>
        <v>800</v>
      </c>
      <c r="R238" s="11">
        <f>Q238+P238</f>
        <v>1300</v>
      </c>
      <c r="S238" s="11"/>
      <c r="T238" s="11"/>
      <c r="U238" s="11"/>
      <c r="V238" s="11"/>
      <c r="W238" s="11"/>
    </row>
    <row r="239" spans="15:23" x14ac:dyDescent="0.2"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5:23" x14ac:dyDescent="0.2"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5:23" x14ac:dyDescent="0.2">
      <c r="O241" s="18" t="s">
        <v>121</v>
      </c>
      <c r="P241" s="18"/>
      <c r="Q241" s="18"/>
      <c r="R241" s="18" t="s">
        <v>106</v>
      </c>
      <c r="S241" s="18" t="s">
        <v>107</v>
      </c>
      <c r="T241" s="19"/>
      <c r="U241" s="19"/>
      <c r="V241" s="19"/>
      <c r="W241" s="19"/>
    </row>
    <row r="242" spans="15:23" x14ac:dyDescent="0.2">
      <c r="O242" s="18" t="s">
        <v>103</v>
      </c>
      <c r="P242" s="18"/>
      <c r="Q242" s="18"/>
      <c r="R242" s="18"/>
      <c r="S242" s="18"/>
      <c r="T242" s="19"/>
      <c r="U242" s="19"/>
      <c r="V242" s="19"/>
      <c r="W242" s="19"/>
    </row>
    <row r="243" spans="15:23" x14ac:dyDescent="0.2">
      <c r="O243" s="18" t="s">
        <v>141</v>
      </c>
      <c r="P243" s="18">
        <f>Q237+1</f>
        <v>11061</v>
      </c>
      <c r="Q243" s="18">
        <f>P243+R243-1</f>
        <v>11160</v>
      </c>
      <c r="R243" s="18">
        <v>100</v>
      </c>
      <c r="S243" s="18"/>
      <c r="T243" s="19"/>
      <c r="U243" s="19">
        <v>2019</v>
      </c>
      <c r="V243" s="19"/>
      <c r="W243" s="19">
        <v>2020</v>
      </c>
    </row>
    <row r="244" spans="15:23" x14ac:dyDescent="0.2">
      <c r="O244" s="18"/>
      <c r="P244" s="18"/>
      <c r="Q244" s="18"/>
      <c r="R244" s="18"/>
      <c r="S244" s="18"/>
      <c r="T244" s="19"/>
      <c r="U244" s="19"/>
      <c r="V244" s="19"/>
      <c r="W244" s="19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2020-05-21T04:23:33Z</dcterms:created>
  <dcterms:modified xsi:type="dcterms:W3CDTF">2020-05-25T19:38:40Z</dcterms:modified>
</cp:coreProperties>
</file>