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xr:revisionPtr revIDLastSave="0" documentId="13_ncr:1_{DDA0FE53-65ED-4EB5-B64A-0003AFED3ED6}" xr6:coauthVersionLast="45" xr6:coauthVersionMax="45" xr10:uidLastSave="{00000000-0000-0000-0000-000000000000}"/>
  <bookViews>
    <workbookView xWindow="-108" yWindow="-108" windowWidth="23256" windowHeight="12576" tabRatio="601" xr2:uid="{00000000-000D-0000-FFFF-FFFF00000000}"/>
  </bookViews>
  <sheets>
    <sheet name="Database" sheetId="1" r:id="rId1"/>
    <sheet name="SMO TK Missed Projects" sheetId="2" r:id="rId2"/>
    <sheet name="TK Market Share" sheetId="3" r:id="rId3"/>
  </sheets>
  <definedNames>
    <definedName name="_xlnm._FilterDatabase" localSheetId="0" hidden="1">Database!$A$1:$AJ$672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7" i="3" l="1"/>
  <c r="K21" i="3" l="1"/>
  <c r="K22" i="3"/>
  <c r="K23" i="3"/>
  <c r="K24" i="3"/>
  <c r="K25" i="3"/>
  <c r="K26" i="3"/>
  <c r="K27" i="3"/>
  <c r="K28" i="3"/>
  <c r="K6" i="2" l="1"/>
  <c r="L11" i="2" l="1"/>
  <c r="C20" i="3" l="1"/>
  <c r="L6" i="2"/>
  <c r="V13" i="3" l="1"/>
  <c r="V14" i="3"/>
  <c r="AC28" i="3"/>
  <c r="AB28" i="3"/>
  <c r="AA27" i="3"/>
  <c r="AA28" i="3"/>
  <c r="Z28" i="3"/>
  <c r="Y27" i="3"/>
  <c r="Y28" i="3"/>
  <c r="X27" i="3"/>
  <c r="X28" i="3"/>
  <c r="W28" i="3"/>
  <c r="V28" i="3"/>
  <c r="V27" i="3"/>
  <c r="U20" i="3"/>
  <c r="T20" i="3"/>
  <c r="R20" i="3"/>
  <c r="N20" i="3"/>
  <c r="M20" i="3"/>
  <c r="J20" i="3"/>
  <c r="I20" i="3"/>
  <c r="H20" i="3"/>
  <c r="G20" i="3"/>
  <c r="F20" i="3"/>
  <c r="E20" i="3"/>
  <c r="D20" i="3"/>
  <c r="L20" i="3"/>
  <c r="B6" i="3"/>
  <c r="B20" i="3"/>
  <c r="W27" i="3"/>
  <c r="Z27" i="3"/>
  <c r="AB27" i="3"/>
  <c r="AC27" i="3"/>
  <c r="Z26" i="3"/>
  <c r="AC26" i="3"/>
  <c r="V26" i="3"/>
  <c r="Y26" i="3"/>
  <c r="AA26" i="3"/>
  <c r="AB26" i="3"/>
  <c r="X26" i="3"/>
  <c r="W26" i="3"/>
  <c r="S20" i="3"/>
  <c r="Q20" i="3"/>
  <c r="P20" i="3"/>
  <c r="O20" i="3"/>
  <c r="Y8" i="3"/>
  <c r="Y9" i="3"/>
  <c r="K9" i="3"/>
  <c r="M6" i="3"/>
  <c r="U6" i="3"/>
  <c r="T6" i="3"/>
  <c r="S6" i="3"/>
  <c r="R6" i="3"/>
  <c r="Q6" i="3"/>
  <c r="P6" i="3"/>
  <c r="O6" i="3"/>
  <c r="N6" i="3"/>
  <c r="J6" i="3"/>
  <c r="I6" i="3"/>
  <c r="H6" i="3"/>
  <c r="G6" i="3"/>
  <c r="F6" i="3"/>
  <c r="E6" i="3"/>
  <c r="D6" i="3"/>
  <c r="C6" i="3"/>
  <c r="AB14" i="3"/>
  <c r="AA14" i="3"/>
  <c r="Z14" i="3"/>
  <c r="Y14" i="3"/>
  <c r="X14" i="3"/>
  <c r="W14" i="3"/>
  <c r="AA13" i="3"/>
  <c r="Y13" i="3"/>
  <c r="X13" i="3"/>
  <c r="Z13" i="3"/>
  <c r="AB13" i="3"/>
  <c r="W13" i="3"/>
  <c r="AB12" i="3"/>
  <c r="AA12" i="3"/>
  <c r="Z12" i="3"/>
  <c r="Y12" i="3"/>
  <c r="X12" i="3"/>
  <c r="V12" i="3"/>
  <c r="W12" i="3"/>
  <c r="V8" i="3"/>
  <c r="K11" i="3"/>
  <c r="AC14" i="3"/>
  <c r="AC13" i="3"/>
  <c r="AC12" i="3"/>
  <c r="K17" i="2"/>
  <c r="L17" i="2" s="1"/>
  <c r="J5" i="2"/>
  <c r="I5" i="2"/>
  <c r="H5" i="2"/>
  <c r="G5" i="2"/>
  <c r="F5" i="2"/>
  <c r="E5" i="2"/>
  <c r="D5" i="2"/>
  <c r="C5" i="2"/>
  <c r="B5" i="2"/>
  <c r="L10" i="2"/>
  <c r="L9" i="2"/>
  <c r="AD14" i="3" l="1"/>
  <c r="AD28" i="3"/>
  <c r="Y6" i="3"/>
  <c r="AD26" i="3"/>
  <c r="W20" i="3"/>
  <c r="K20" i="3"/>
  <c r="W6" i="3"/>
  <c r="V6" i="3"/>
  <c r="X6" i="3"/>
  <c r="AD12" i="3"/>
  <c r="AD13" i="3"/>
  <c r="AD27" i="3"/>
  <c r="K11" i="2"/>
  <c r="Y448" i="1"/>
  <c r="Y450" i="1"/>
  <c r="Y449" i="1"/>
  <c r="K10" i="2" l="1"/>
  <c r="K9" i="2" l="1"/>
  <c r="K8" i="2" l="1"/>
  <c r="K7" i="2" l="1"/>
  <c r="L7" i="2" l="1"/>
  <c r="K5" i="2"/>
  <c r="W8" i="3" l="1"/>
  <c r="V7" i="3" l="1"/>
  <c r="V24" i="3" l="1"/>
  <c r="AC7" i="3" l="1"/>
  <c r="AC8" i="3"/>
  <c r="AC9" i="3"/>
  <c r="AC10" i="3"/>
  <c r="AC11" i="3"/>
  <c r="AB7" i="3"/>
  <c r="AB8" i="3"/>
  <c r="AB9" i="3"/>
  <c r="AB10" i="3"/>
  <c r="AB11" i="3"/>
  <c r="AA7" i="3"/>
  <c r="AA8" i="3"/>
  <c r="AA9" i="3"/>
  <c r="AA10" i="3"/>
  <c r="AA11" i="3"/>
  <c r="Z7" i="3"/>
  <c r="Z8" i="3"/>
  <c r="Z9" i="3"/>
  <c r="Z10" i="3"/>
  <c r="Z11" i="3"/>
  <c r="Y7" i="3"/>
  <c r="Y10" i="3"/>
  <c r="Y11" i="3"/>
  <c r="X8" i="3"/>
  <c r="X7" i="3"/>
  <c r="X9" i="3"/>
  <c r="X10" i="3"/>
  <c r="X11" i="3"/>
  <c r="W7" i="3"/>
  <c r="W9" i="3"/>
  <c r="W10" i="3"/>
  <c r="W11" i="3"/>
  <c r="V9" i="3"/>
  <c r="V10" i="3"/>
  <c r="V11" i="3"/>
  <c r="AC21" i="3"/>
  <c r="AB21" i="3"/>
  <c r="AA21" i="3"/>
  <c r="AA22" i="3"/>
  <c r="Z21" i="3"/>
  <c r="Y21" i="3"/>
  <c r="X21" i="3"/>
  <c r="W21" i="3"/>
  <c r="V21" i="3"/>
  <c r="AC23" i="3"/>
  <c r="AC24" i="3"/>
  <c r="AC25" i="3"/>
  <c r="AB23" i="3"/>
  <c r="AB24" i="3"/>
  <c r="AB25" i="3"/>
  <c r="AA23" i="3"/>
  <c r="AA24" i="3"/>
  <c r="AA25" i="3"/>
  <c r="Z23" i="3"/>
  <c r="Z24" i="3"/>
  <c r="Z25" i="3"/>
  <c r="Y23" i="3"/>
  <c r="Y24" i="3"/>
  <c r="Y25" i="3"/>
  <c r="X23" i="3"/>
  <c r="X24" i="3"/>
  <c r="X25" i="3"/>
  <c r="W23" i="3"/>
  <c r="W24" i="3"/>
  <c r="W25" i="3"/>
  <c r="AC22" i="3"/>
  <c r="AB22" i="3"/>
  <c r="Z22" i="3"/>
  <c r="Y22" i="3"/>
  <c r="X22" i="3"/>
  <c r="V23" i="3"/>
  <c r="V25" i="3"/>
  <c r="V22" i="3"/>
  <c r="W22" i="3"/>
  <c r="Z20" i="3"/>
  <c r="AC20" i="3"/>
  <c r="L8" i="2"/>
  <c r="L5" i="2" s="1"/>
  <c r="AD8" i="3" l="1"/>
  <c r="AD10" i="3"/>
  <c r="AD11" i="3"/>
  <c r="AD21" i="3"/>
  <c r="AD7" i="3"/>
  <c r="AD9" i="3"/>
  <c r="AA6" i="3"/>
  <c r="AD25" i="3"/>
  <c r="AD24" i="3"/>
  <c r="V20" i="3"/>
  <c r="AD23" i="3"/>
  <c r="AD22" i="3"/>
  <c r="X20" i="3"/>
  <c r="AB20" i="3"/>
  <c r="AA20" i="3"/>
  <c r="AB6" i="3"/>
  <c r="AC6" i="3"/>
  <c r="Y20" i="3"/>
  <c r="Z6" i="3"/>
  <c r="AD6" i="3" l="1"/>
  <c r="AD20" i="3"/>
  <c r="Y214" i="1" l="1"/>
  <c r="S358" i="1" l="1"/>
  <c r="R358" i="1"/>
  <c r="S365" i="1" l="1"/>
  <c r="S364" i="1"/>
  <c r="S514" i="1"/>
  <c r="R514" i="1"/>
  <c r="R499" i="1"/>
  <c r="Y298" i="1" l="1"/>
  <c r="Y300" i="1" l="1"/>
  <c r="Y305" i="1"/>
  <c r="Y283" i="1"/>
  <c r="Y304" i="1"/>
  <c r="Y279" i="1"/>
  <c r="L6" i="3" l="1"/>
  <c r="K6" i="3"/>
</calcChain>
</file>

<file path=xl/sharedStrings.xml><?xml version="1.0" encoding="utf-8"?>
<sst xmlns="http://schemas.openxmlformats.org/spreadsheetml/2006/main" count="5969" uniqueCount="1846">
  <si>
    <t>Region</t>
  </si>
  <si>
    <t>Luanda LRT</t>
  </si>
  <si>
    <t>Angola</t>
  </si>
  <si>
    <t>Luanda</t>
  </si>
  <si>
    <t>LRT</t>
  </si>
  <si>
    <t>Argentina</t>
  </si>
  <si>
    <t>Buenos Aires</t>
  </si>
  <si>
    <t>Metro</t>
  </si>
  <si>
    <t>Buenos Aires LRT</t>
  </si>
  <si>
    <t>Rosario</t>
  </si>
  <si>
    <t>Asia-Pacific</t>
  </si>
  <si>
    <t>Australia</t>
  </si>
  <si>
    <t>Brisbane</t>
  </si>
  <si>
    <t>Canberra</t>
  </si>
  <si>
    <t>Hobart LRT</t>
  </si>
  <si>
    <t>Hobart</t>
  </si>
  <si>
    <t>New South Wales LRT</t>
  </si>
  <si>
    <t>Tweed Shire</t>
  </si>
  <si>
    <t>Perth LRT Stage 1 - Central Northern Corridor/Curtin/UWA</t>
  </si>
  <si>
    <t>Perth</t>
  </si>
  <si>
    <t>Sydney Paramatta Light Rail Phase 2</t>
  </si>
  <si>
    <t>Sydney -  Rydalmere to Olympic Park</t>
  </si>
  <si>
    <t>Sydney</t>
  </si>
  <si>
    <t>Sydney Metro West</t>
  </si>
  <si>
    <t>Bahrain</t>
  </si>
  <si>
    <t>Manama</t>
  </si>
  <si>
    <t>Tramway Phnom Penh</t>
  </si>
  <si>
    <t>Cambodia</t>
  </si>
  <si>
    <t>Phnom Penh</t>
  </si>
  <si>
    <t>Go Expansion (GO) Toronto</t>
  </si>
  <si>
    <t>Canada</t>
  </si>
  <si>
    <t>Toronto</t>
  </si>
  <si>
    <t>Las Serena New Tramsystem</t>
  </si>
  <si>
    <t>Chile</t>
  </si>
  <si>
    <t>Las Serena</t>
  </si>
  <si>
    <t>LRT Antafogasta</t>
  </si>
  <si>
    <t>Antafogasta</t>
  </si>
  <si>
    <t>LRT Viña del Mar/Reñaca</t>
  </si>
  <si>
    <t>Viña del Mar to Reñaca</t>
  </si>
  <si>
    <t>Santiago - Quilicura</t>
  </si>
  <si>
    <t>Barranquilla LRT</t>
  </si>
  <si>
    <t>Colombia</t>
  </si>
  <si>
    <t>Barranquilla</t>
  </si>
  <si>
    <t>Bogota</t>
  </si>
  <si>
    <t>Medellin</t>
  </si>
  <si>
    <t>San Jose TREM</t>
  </si>
  <si>
    <t>Costa Rica</t>
  </si>
  <si>
    <t>San Jose</t>
  </si>
  <si>
    <t>LRT Nicosia - Phase 1</t>
  </si>
  <si>
    <t>Cyprus</t>
  </si>
  <si>
    <t>Nicosia</t>
  </si>
  <si>
    <t>Denmark</t>
  </si>
  <si>
    <t>Odense</t>
  </si>
  <si>
    <t>Denmark-Turnkey Maintenance Facilities</t>
  </si>
  <si>
    <t>EG-Alexandria Metro TK</t>
  </si>
  <si>
    <t>Egypt</t>
  </si>
  <si>
    <t>Alexandria</t>
  </si>
  <si>
    <t>Cairo Metro Line 5 (CML)</t>
  </si>
  <si>
    <t>Cairo</t>
  </si>
  <si>
    <t>Egypt High Speed  Green Line</t>
  </si>
  <si>
    <t>Rail HSP</t>
  </si>
  <si>
    <t>Egypt Highspeed  Red Line (Direct Award)</t>
  </si>
  <si>
    <t>Frankfurt Airport APM</t>
  </si>
  <si>
    <t>Germany</t>
  </si>
  <si>
    <t>Frankfurt</t>
  </si>
  <si>
    <t>Greece</t>
  </si>
  <si>
    <t>Athen</t>
  </si>
  <si>
    <t>GR-Athen-Attiko Metro 4 TS TK (driverless)</t>
  </si>
  <si>
    <t>Metro Thessaloniki 1- Extension Kalamaria</t>
  </si>
  <si>
    <t>Thessaloniki</t>
  </si>
  <si>
    <t>MetroGT Guatemala City</t>
  </si>
  <si>
    <t>Guatemala</t>
  </si>
  <si>
    <t>Guatemala Cty</t>
  </si>
  <si>
    <t>Hong Kong Hung Shuiu Kiu Tramway</t>
  </si>
  <si>
    <t>Hongkong</t>
  </si>
  <si>
    <t>Hong Kong Kai Tak Tramway</t>
  </si>
  <si>
    <t>India</t>
  </si>
  <si>
    <t>Delhi - Gurgaon</t>
  </si>
  <si>
    <t>Delhi Chandni Chowk District Tram</t>
  </si>
  <si>
    <t>Pune</t>
  </si>
  <si>
    <t>Jamshedpur</t>
  </si>
  <si>
    <t>New Raipur</t>
  </si>
  <si>
    <t>Navi Mumbai Line 2</t>
  </si>
  <si>
    <t>Ahmedabad</t>
  </si>
  <si>
    <t>High Speed Rail India</t>
  </si>
  <si>
    <t>Speed Upgrade Rail India</t>
  </si>
  <si>
    <t>Surabaya (Tram)</t>
  </si>
  <si>
    <t>Indonesia</t>
  </si>
  <si>
    <t>Surabaya</t>
  </si>
  <si>
    <t>Ireland</t>
  </si>
  <si>
    <t>Dublin</t>
  </si>
  <si>
    <t>Reykjavik Light Rail</t>
  </si>
  <si>
    <t>Reykjavik</t>
  </si>
  <si>
    <t>Ariel-Petah Tikva Light Rail</t>
  </si>
  <si>
    <t>Israel</t>
  </si>
  <si>
    <t>Ariel - Rosh HaAyin - Petah Tikva</t>
  </si>
  <si>
    <t>Jerusalem</t>
  </si>
  <si>
    <t>Jerusalem LRT - Red Line Extensions + Green Line</t>
  </si>
  <si>
    <t>Tel Aviv</t>
  </si>
  <si>
    <t>Tel Aviv Purple Line</t>
  </si>
  <si>
    <t>Metro Tel Aviv 3 Lines</t>
  </si>
  <si>
    <t>Bologna LRT, Italy</t>
  </si>
  <si>
    <t>Italy</t>
  </si>
  <si>
    <t>Bologna</t>
  </si>
  <si>
    <t>Florence  LRT Line 4, Italy</t>
  </si>
  <si>
    <t>Florence</t>
  </si>
  <si>
    <t>Palermo LRT Extension, Italy</t>
  </si>
  <si>
    <t>Palermo</t>
  </si>
  <si>
    <t>10794-IT-Rom-MT-Metro Rom Linie D</t>
  </si>
  <si>
    <t>Rom</t>
  </si>
  <si>
    <t>Jordan - Amman-Zarqa Mainline (JAZM)</t>
  </si>
  <si>
    <t>Jordan</t>
  </si>
  <si>
    <t>Amman-Zarqa</t>
  </si>
  <si>
    <t>Kuwait</t>
  </si>
  <si>
    <t>Kuwait Mainline</t>
  </si>
  <si>
    <t>Kuwait City</t>
  </si>
  <si>
    <t>Singapore - Kuala Lumpur Highspeed</t>
  </si>
  <si>
    <t>Malaysia</t>
  </si>
  <si>
    <t>Kuala Lumpur</t>
  </si>
  <si>
    <t>Malta Tram</t>
  </si>
  <si>
    <t>Malta</t>
  </si>
  <si>
    <t>Valetta</t>
  </si>
  <si>
    <t>New Zealand</t>
  </si>
  <si>
    <t>Auckland</t>
  </si>
  <si>
    <t>Wellington LRT CBD - Newtown - Airport</t>
  </si>
  <si>
    <t>Wellington</t>
  </si>
  <si>
    <t>Metro Lagos Red Line</t>
  </si>
  <si>
    <t>Nigeria</t>
  </si>
  <si>
    <t>Lagos</t>
  </si>
  <si>
    <t>Peru</t>
  </si>
  <si>
    <t>Lima</t>
  </si>
  <si>
    <t>Tren de Cercanias Lurin Ica</t>
  </si>
  <si>
    <t>High Speed Rail Russia Jekaterinenburg - Tscheljabinsk</t>
  </si>
  <si>
    <t>Jekaterinenburg</t>
  </si>
  <si>
    <t>Saudi-Arabia</t>
  </si>
  <si>
    <t>Jeddah</t>
  </si>
  <si>
    <t>Dammam</t>
  </si>
  <si>
    <t>LRT Medinah</t>
  </si>
  <si>
    <t>Medinah</t>
  </si>
  <si>
    <t>Riyadh, LRT</t>
  </si>
  <si>
    <t>Riyadh</t>
  </si>
  <si>
    <t>Makkah - Line B and C, Phase 1</t>
  </si>
  <si>
    <t>Makkah</t>
  </si>
  <si>
    <t>Makkah - Line C Ext. and D, Phase 2</t>
  </si>
  <si>
    <t>Jeddah Orange Line</t>
  </si>
  <si>
    <t>Jeddah Blue Line</t>
  </si>
  <si>
    <t>Madinah Line 1 Green Loop</t>
  </si>
  <si>
    <t>Madinah</t>
  </si>
  <si>
    <t>Madinah Line 2 Red Loop</t>
  </si>
  <si>
    <t>22806-SA-Dammam</t>
  </si>
  <si>
    <t>Metro Madinah</t>
  </si>
  <si>
    <t>KF Causeway, KSA (KF steht für King Fahd)</t>
  </si>
  <si>
    <t>Jurong Line DWE</t>
  </si>
  <si>
    <t>Singapore</t>
  </si>
  <si>
    <t>Durban Thekwini Tram</t>
  </si>
  <si>
    <t>South Africa</t>
  </si>
  <si>
    <t>Thekwini/Durban</t>
  </si>
  <si>
    <t>Gautrain2 South Africa</t>
  </si>
  <si>
    <t>Taipei Wanda Line Phase 2</t>
  </si>
  <si>
    <t>Taiwan</t>
  </si>
  <si>
    <t>Taipei</t>
  </si>
  <si>
    <t>Kaohsiung Yellow Line</t>
  </si>
  <si>
    <t>Kaohsiung</t>
  </si>
  <si>
    <t>Thailand</t>
  </si>
  <si>
    <t>Bangkok</t>
  </si>
  <si>
    <t>Chiang Mai Green Line</t>
  </si>
  <si>
    <t>Chiang Mai</t>
  </si>
  <si>
    <t>LRT Chiang Mai Red Line</t>
  </si>
  <si>
    <t>LRT Khon Kaen</t>
  </si>
  <si>
    <t>Khon Kaen</t>
  </si>
  <si>
    <t>LRT Udon Thani</t>
  </si>
  <si>
    <t>Nakhon Ratchasima Phase 1</t>
  </si>
  <si>
    <t>Nakhon Ratchasima</t>
  </si>
  <si>
    <t>Penang Bayan Lepas Light Rail</t>
  </si>
  <si>
    <t>Penang</t>
  </si>
  <si>
    <t>Phuket LRT Phase 1</t>
  </si>
  <si>
    <t>Phuket</t>
  </si>
  <si>
    <t>Phuket LRT Phase 2</t>
  </si>
  <si>
    <t>Three Airports Connection (ex. ARL Extensions)</t>
  </si>
  <si>
    <t>Sfax, LRT</t>
  </si>
  <si>
    <t>Tunisia</t>
  </si>
  <si>
    <t>Sfax</t>
  </si>
  <si>
    <t>Ukraine</t>
  </si>
  <si>
    <t>United Arab Emirates</t>
  </si>
  <si>
    <t>Abu Dhabi</t>
  </si>
  <si>
    <t>Dubai</t>
  </si>
  <si>
    <t>Al Maktoum International Airport  Dubai APM</t>
  </si>
  <si>
    <t>Etihad Rail - Turnkey Operation &amp;  Maintenance Facilities</t>
  </si>
  <si>
    <t>Edinburgh ETH Phase 1 - Extension</t>
  </si>
  <si>
    <t>United Kingdom</t>
  </si>
  <si>
    <t>Edinburgh</t>
  </si>
  <si>
    <t>California High Speed</t>
  </si>
  <si>
    <t>VE-Maracaibo, Extension</t>
  </si>
  <si>
    <t>Venezuela</t>
  </si>
  <si>
    <t>Maracaibo</t>
  </si>
  <si>
    <t>HCMC Light Rail</t>
  </si>
  <si>
    <t>Vietnam</t>
  </si>
  <si>
    <t>Ho Chi Minh City</t>
  </si>
  <si>
    <t>Hanoi Metro 2B</t>
  </si>
  <si>
    <t>Hanoi</t>
  </si>
  <si>
    <t>HCMC  Line 4 - ben Cat to Nguyen Van linh</t>
  </si>
  <si>
    <t>HCMC Line 2 Phase 2 - Tham Luong to Thu Thiem</t>
  </si>
  <si>
    <t>HCMC Line 2 Phase 3 - An Suong to Cu Chi Town</t>
  </si>
  <si>
    <t>HCMC Line 3 A - Ben Thanh to Tan Kein</t>
  </si>
  <si>
    <t>HCMC Line 3 B-Cong Hoa to hiep Binh Phuoc</t>
  </si>
  <si>
    <t>HCMC Line 5 Phase 1</t>
  </si>
  <si>
    <t>HCMC Line 5 Phase 2</t>
  </si>
  <si>
    <t>HCMC Line 6 - Ba Queo to Phu Lam</t>
  </si>
  <si>
    <t>HCMC Long Thanh Airport Rail Link</t>
  </si>
  <si>
    <t>Copenhagen Ring 3</t>
  </si>
  <si>
    <t>Copenhagen</t>
  </si>
  <si>
    <t>Nagpur Metro Depot</t>
  </si>
  <si>
    <t>Nagpur</t>
  </si>
  <si>
    <t>LRT Kermanshah</t>
  </si>
  <si>
    <t>Iran</t>
  </si>
  <si>
    <t>Kermanshah</t>
  </si>
  <si>
    <t>Teheran Metro</t>
  </si>
  <si>
    <t>Teheran</t>
  </si>
  <si>
    <t>Shiraz Metro Line 2</t>
  </si>
  <si>
    <t>Shiraz</t>
  </si>
  <si>
    <t xml:space="preserve">Depot </t>
  </si>
  <si>
    <t>Depot</t>
  </si>
  <si>
    <t>LA - SAN</t>
  </si>
  <si>
    <t>Metro de Bogota Line 1</t>
  </si>
  <si>
    <t>Tramway de Bechar</t>
  </si>
  <si>
    <t>Tramway de Beja a</t>
  </si>
  <si>
    <t>Tramway de Biskra</t>
  </si>
  <si>
    <t>Tramway de Blida</t>
  </si>
  <si>
    <t>Tramway de Djelfa</t>
  </si>
  <si>
    <t>Tramway de Skikda</t>
  </si>
  <si>
    <t>Tramway de Tebessa</t>
  </si>
  <si>
    <t>Tramway de Tlemcen</t>
  </si>
  <si>
    <t>Tramway d'Oran extensions A,B,C</t>
  </si>
  <si>
    <t>Cordoba - Bueno Aires</t>
  </si>
  <si>
    <t>San Martin Suburban Rail Modernization</t>
  </si>
  <si>
    <t>Automated People Mover for Brisbane Airport</t>
  </si>
  <si>
    <t>Brisbane Cross River Rail Link PPP</t>
  </si>
  <si>
    <t>Sydney Green Square LRT</t>
  </si>
  <si>
    <t>Baku Tram</t>
  </si>
  <si>
    <t>Baku-Sumgait Lightrail system</t>
  </si>
  <si>
    <t>LRT Liege</t>
  </si>
  <si>
    <t>Automated People Mover for Sao Paulo Airport</t>
  </si>
  <si>
    <t>LRT Curitiba</t>
  </si>
  <si>
    <t>LRT Rio de Janeiro Line 3</t>
  </si>
  <si>
    <t>LRT Sao Paulo</t>
  </si>
  <si>
    <t>LRT Sofia Extension</t>
  </si>
  <si>
    <t>Calgary Green Line - Stage 1</t>
  </si>
  <si>
    <t>Calgary Green Line - Stage 2</t>
  </si>
  <si>
    <t>Highspeed Alberta</t>
  </si>
  <si>
    <t>Sheppard East LRT</t>
  </si>
  <si>
    <t>The Scarborough Rapid Transit Line phase 2</t>
  </si>
  <si>
    <t>Toronto Hurontario LRT</t>
  </si>
  <si>
    <t>Concepcion LRT</t>
  </si>
  <si>
    <t>Beijing Airport Additional Vehicles</t>
  </si>
  <si>
    <t>Beijing Airport Terminal 2 Expansion</t>
  </si>
  <si>
    <t>Beijing Central Business District Automated People Mover</t>
  </si>
  <si>
    <t>Beijing New Airport Automated People Mover</t>
  </si>
  <si>
    <t>Chongqing Airport Automated People Mover</t>
  </si>
  <si>
    <t>Guangzhou Baiyun Airport Automated People Mover</t>
  </si>
  <si>
    <t>Hefei Fanhua Avenue Monorail Line</t>
  </si>
  <si>
    <t>Huai'an Monorail</t>
  </si>
  <si>
    <t>Huangshan Monorail</t>
  </si>
  <si>
    <t>Jilin Monorail Line 1</t>
  </si>
  <si>
    <t>Liupanshui Monorail Line 1</t>
  </si>
  <si>
    <t>Pintan Island Monorail</t>
  </si>
  <si>
    <t>Tramway for Hung Shui Kiu area</t>
  </si>
  <si>
    <t>Wuhan Airport Automated People Mover</t>
  </si>
  <si>
    <t>Zhengzhou Zhengdong New District Monorail Line 1</t>
  </si>
  <si>
    <t>Zhongshan Monorail Line phase1</t>
  </si>
  <si>
    <t>Luumäki-Imatra double track</t>
  </si>
  <si>
    <t>Rail Baltica</t>
  </si>
  <si>
    <t>Turku Tramway</t>
  </si>
  <si>
    <t>Toulouse Metro Line 3</t>
  </si>
  <si>
    <t>Bangalore Light Metro Line 3&amp;4</t>
  </si>
  <si>
    <t>Bhopal Metro</t>
  </si>
  <si>
    <t>Chennai MonoRail</t>
  </si>
  <si>
    <t xml:space="preserve">Chennai-Bangalore-Coimbatore-Ernakulam </t>
  </si>
  <si>
    <t xml:space="preserve">Delhi-Agra-Lucknow-Varanasi-Patna </t>
  </si>
  <si>
    <t xml:space="preserve">Delhi-Chandigarh-Amritsar </t>
  </si>
  <si>
    <t xml:space="preserve">Hyderabad-Darnakal-Vijaywada-Chennai </t>
  </si>
  <si>
    <t>Indore Metro - Phase 1</t>
  </si>
  <si>
    <t>Jaipur Metro - Phase 2 (North-South Corrdior)</t>
  </si>
  <si>
    <t>Kanpur Metro - Line 1</t>
  </si>
  <si>
    <t>Kozhikode Light Metro</t>
  </si>
  <si>
    <t>Ludhiana Metro - Corrdior I</t>
  </si>
  <si>
    <t>Ludhiana Metro - Corrdior II</t>
  </si>
  <si>
    <t>Mumbai Metro Line 4</t>
  </si>
  <si>
    <t xml:space="preserve">Patna Metro Line East West Corridor (13.7km) </t>
  </si>
  <si>
    <t xml:space="preserve">Patna Metro Line North South Corridor (14.5km) </t>
  </si>
  <si>
    <t xml:space="preserve">Pune-Mumbai-Ahmedabad </t>
  </si>
  <si>
    <t>Semi HighSpeed</t>
  </si>
  <si>
    <t>Varanasi Metro - Phase 1</t>
  </si>
  <si>
    <t>VIZAG (Visakhapatnam)</t>
  </si>
  <si>
    <t>Java - Greater Bandung Monorail</t>
  </si>
  <si>
    <t>Java - Jakarta Airport Express Line</t>
  </si>
  <si>
    <t>Teheran to Mashad</t>
  </si>
  <si>
    <t>Baghdad Loop Line Railway</t>
  </si>
  <si>
    <t>Baghdad Monorail</t>
  </si>
  <si>
    <t>Metro of Baghdad - First Line</t>
  </si>
  <si>
    <t>Tel Aviv Eilat High speed rail</t>
  </si>
  <si>
    <t>Florence Automated People Mover</t>
  </si>
  <si>
    <t>Torino Light Rail</t>
  </si>
  <si>
    <t>Metro of Amman</t>
  </si>
  <si>
    <t>Nairobi Commuter Rail Phase 1</t>
  </si>
  <si>
    <t>Nairobi LRT</t>
  </si>
  <si>
    <t>Metro line C</t>
  </si>
  <si>
    <t>Sirth - Bengahzi (545 km)</t>
  </si>
  <si>
    <t>Skopje Light rail vehicles</t>
  </si>
  <si>
    <t>Metro Line A extension</t>
  </si>
  <si>
    <t>Mexico City Airport Automated People Mover</t>
  </si>
  <si>
    <t>Mexico City Line C</t>
  </si>
  <si>
    <t>Casablanca Monorail</t>
  </si>
  <si>
    <t>Christchurch LRT</t>
  </si>
  <si>
    <t>Wellington Electric Buses</t>
  </si>
  <si>
    <t>Oman Mainline GCC - Phase 1: Sohar - Buraimi</t>
  </si>
  <si>
    <t>Karachi Light Rail</t>
  </si>
  <si>
    <t>Trujillo LRT</t>
  </si>
  <si>
    <t>Manila Bay Front Tramway</t>
  </si>
  <si>
    <t>Mindanao Railway Phase 2</t>
  </si>
  <si>
    <t>Rzeszow Monorail</t>
  </si>
  <si>
    <t>Mainline DOH-Dukhan Freight</t>
  </si>
  <si>
    <t>Mainline KSA - DOH freight/pas.</t>
  </si>
  <si>
    <t>Metro network - Blue Line</t>
  </si>
  <si>
    <t>Saudi Arabia to Doha Mainline</t>
  </si>
  <si>
    <t>Domodedovo Airport Automated People Mover</t>
  </si>
  <si>
    <t>HSR Russia: Moscow-Nishni Novgorod</t>
  </si>
  <si>
    <t>LRT Novosibirsk</t>
  </si>
  <si>
    <t>Moscow region - Mitishi - Pushkino - Ivanteevka - Shelkovo Light rail train Line 2</t>
  </si>
  <si>
    <t xml:space="preserve">KAIA - King Abdul Airport extension-Automaed People Mover (Jeddah) phase 2 </t>
  </si>
  <si>
    <t>Metro Mekkah - Phase 5</t>
  </si>
  <si>
    <t>Metro Mekkha - Phase 4</t>
  </si>
  <si>
    <t>Taif Metro</t>
  </si>
  <si>
    <t>Botshabelo corridor</t>
  </si>
  <si>
    <t>Algeciras Campo de Gibraltar</t>
  </si>
  <si>
    <t>Barcelona Airport</t>
  </si>
  <si>
    <t>Helsingborg City Tramway</t>
  </si>
  <si>
    <t xml:space="preserve">Malmö City Tramway </t>
  </si>
  <si>
    <t>Danhai LRT Phase II - Blue Seaside Line</t>
  </si>
  <si>
    <t>Hsinchu LRT (15 km)</t>
  </si>
  <si>
    <t>Kaohsiung Metro Orange Line Extension</t>
  </si>
  <si>
    <t>Kaohsiung Metro Red Line Extension</t>
  </si>
  <si>
    <t>Keelung LRT</t>
  </si>
  <si>
    <t>MRT Sanying Line phase 2</t>
  </si>
  <si>
    <t>Taichung Metro Blue Line</t>
  </si>
  <si>
    <t>Tainan MRT</t>
  </si>
  <si>
    <t>Taipei Beitou LRT (North-South Route)</t>
  </si>
  <si>
    <t>Taipei Metro Mingsheng-Xizhi Line</t>
  </si>
  <si>
    <t>Taipei Shezi LRT (East-West Route)</t>
  </si>
  <si>
    <t>Taoyuan Brown Line - Phase 1</t>
  </si>
  <si>
    <t>Taoyuan Green Line - Phase 2</t>
  </si>
  <si>
    <t>Taoyuan International Airport Terminal 3</t>
  </si>
  <si>
    <t>Bangkok Pink Line II (Wongwien Raksee - Outer Ring, 10,4 km)</t>
  </si>
  <si>
    <t>High Speed South</t>
  </si>
  <si>
    <t>Pattaya LRT</t>
  </si>
  <si>
    <t xml:space="preserve">Diyarbakir Tramway </t>
  </si>
  <si>
    <t>Istanbul Metro Line 5 (Çekmeköy–Sancaktepe-Sultanbeyli)</t>
  </si>
  <si>
    <t>Abu Dhabi - Railway Integration &amp; Systems Contractor</t>
  </si>
  <si>
    <t>Highspeed Abu Dhabi-Dubai</t>
  </si>
  <si>
    <t>Metro Dubai Blue Line</t>
  </si>
  <si>
    <t>Highspeed Line London to Birmingham - UK High Speed 2 (UHS)</t>
  </si>
  <si>
    <t>Atlanta Beltline LRT</t>
  </si>
  <si>
    <t>Durham-Orange Light Rail Transit</t>
  </si>
  <si>
    <t>East terminal expansion</t>
  </si>
  <si>
    <t>Florida Tampa- Orlando</t>
  </si>
  <si>
    <t xml:space="preserve">La Guardia Light Metro </t>
  </si>
  <si>
    <t>Las Vegas Monorail Airport extensions</t>
  </si>
  <si>
    <t>Los Angeles - LAX CONRAC phase 3 Automated People Mover</t>
  </si>
  <si>
    <t>Los Angeles Downtown Streetcar</t>
  </si>
  <si>
    <t>Milwaukie Light Rail extension</t>
  </si>
  <si>
    <t xml:space="preserve">Pittsburgh-Oakland Connector </t>
  </si>
  <si>
    <t>San Antonio Lone Star Commuter Line</t>
  </si>
  <si>
    <t>Valencia L1 ext. (Vehicles only)</t>
  </si>
  <si>
    <t>Albania</t>
  </si>
  <si>
    <t>Algeria</t>
  </si>
  <si>
    <t>Azerbaijan</t>
  </si>
  <si>
    <t>Belgium</t>
  </si>
  <si>
    <t>Brazil</t>
  </si>
  <si>
    <t>Bulgaria</t>
  </si>
  <si>
    <t>China</t>
  </si>
  <si>
    <t>Czech Republic</t>
  </si>
  <si>
    <t>France</t>
  </si>
  <si>
    <t>Iraq</t>
  </si>
  <si>
    <t>Kazakhstan</t>
  </si>
  <si>
    <t>Kenya</t>
  </si>
  <si>
    <t>Libya</t>
  </si>
  <si>
    <t>Macedonia</t>
  </si>
  <si>
    <t>Mexico</t>
  </si>
  <si>
    <t>Morocco</t>
  </si>
  <si>
    <t>Oman</t>
  </si>
  <si>
    <t>Pakistan</t>
  </si>
  <si>
    <t>Philippines</t>
  </si>
  <si>
    <t>Poland</t>
  </si>
  <si>
    <t>Portugal</t>
  </si>
  <si>
    <t>Qatar</t>
  </si>
  <si>
    <t>Russia</t>
  </si>
  <si>
    <t>Serbia</t>
  </si>
  <si>
    <t>Spain</t>
  </si>
  <si>
    <t>Sweden</t>
  </si>
  <si>
    <t>Turkey</t>
  </si>
  <si>
    <t xml:space="preserve">United Kingdom </t>
  </si>
  <si>
    <t>United States of America (USA)</t>
  </si>
  <si>
    <t>Tirana</t>
  </si>
  <si>
    <t>Oran</t>
  </si>
  <si>
    <t>Algier</t>
  </si>
  <si>
    <t>Bechar</t>
  </si>
  <si>
    <t>Beja a</t>
  </si>
  <si>
    <t>Biskra</t>
  </si>
  <si>
    <t>Blida</t>
  </si>
  <si>
    <t>Djelfa</t>
  </si>
  <si>
    <t>Skikda</t>
  </si>
  <si>
    <t>Tebessa</t>
  </si>
  <si>
    <t>Tlemcen</t>
  </si>
  <si>
    <t>Melbourne-Brisbane</t>
  </si>
  <si>
    <t>Baku</t>
  </si>
  <si>
    <t>Baku-Sumgait</t>
  </si>
  <si>
    <t>Liege</t>
  </si>
  <si>
    <t>Sao Paulo - Rio</t>
  </si>
  <si>
    <t>Curitiba</t>
  </si>
  <si>
    <t>Rio de Janeiro</t>
  </si>
  <si>
    <t>Sao Paulo</t>
  </si>
  <si>
    <t>Porto Alegre</t>
  </si>
  <si>
    <t>Sofia</t>
  </si>
  <si>
    <t>Calgary</t>
  </si>
  <si>
    <t>Edmonton</t>
  </si>
  <si>
    <t>Alberta</t>
  </si>
  <si>
    <t>Scarborough</t>
  </si>
  <si>
    <t>Vancouver</t>
  </si>
  <si>
    <t>Concepción</t>
  </si>
  <si>
    <t>Santiago</t>
  </si>
  <si>
    <t>Beijing</t>
  </si>
  <si>
    <t>Chongqing</t>
  </si>
  <si>
    <t>Guangzhou</t>
  </si>
  <si>
    <t>Hefei</t>
  </si>
  <si>
    <t>Huai'an</t>
  </si>
  <si>
    <t>Huangshan</t>
  </si>
  <si>
    <t>Liupanshui</t>
  </si>
  <si>
    <t>Pintan</t>
  </si>
  <si>
    <t>Wuhan</t>
  </si>
  <si>
    <t>Zhengzhou</t>
  </si>
  <si>
    <t>Zhongshan</t>
  </si>
  <si>
    <t>Prague</t>
  </si>
  <si>
    <t>Luumäki-Imatra</t>
  </si>
  <si>
    <t>Turku</t>
  </si>
  <si>
    <t>Paris</t>
  </si>
  <si>
    <t>Toulouse</t>
  </si>
  <si>
    <t>Bangalore</t>
  </si>
  <si>
    <t>Bhopal</t>
  </si>
  <si>
    <t>Chennai</t>
  </si>
  <si>
    <t>Chennai-Bangalore</t>
  </si>
  <si>
    <t>Delhi</t>
  </si>
  <si>
    <t>Howrah</t>
  </si>
  <si>
    <t>Hyderabad</t>
  </si>
  <si>
    <t>Indore</t>
  </si>
  <si>
    <t>Jaipur</t>
  </si>
  <si>
    <t>Kanpur</t>
  </si>
  <si>
    <t>Kozhikode</t>
  </si>
  <si>
    <t>Ludhiana</t>
  </si>
  <si>
    <t>Mumbai</t>
  </si>
  <si>
    <t>Patna</t>
  </si>
  <si>
    <t>Varansi</t>
  </si>
  <si>
    <t>Visakhapatnam</t>
  </si>
  <si>
    <t>Jakarta-Surabaya</t>
  </si>
  <si>
    <t>N/A</t>
  </si>
  <si>
    <t>Jakarta</t>
  </si>
  <si>
    <t>Baghdad</t>
  </si>
  <si>
    <t>Torino</t>
  </si>
  <si>
    <t>Amman</t>
  </si>
  <si>
    <t>Desert</t>
  </si>
  <si>
    <t>Nairobi</t>
  </si>
  <si>
    <t>Tripoli</t>
  </si>
  <si>
    <t>Sirth - Bengahzi</t>
  </si>
  <si>
    <t>Skopje</t>
  </si>
  <si>
    <t>Port Klang - Kelantan</t>
  </si>
  <si>
    <t>Mexico City</t>
  </si>
  <si>
    <t>Casablanca</t>
  </si>
  <si>
    <t>Christchurch</t>
  </si>
  <si>
    <t>Sohar - Buraimi</t>
  </si>
  <si>
    <t>Karachi</t>
  </si>
  <si>
    <t>Manila</t>
  </si>
  <si>
    <t>Rzeszow</t>
  </si>
  <si>
    <t>Doha - Manama</t>
  </si>
  <si>
    <t>Doha-Dukan</t>
  </si>
  <si>
    <t>Saudi-Doha</t>
  </si>
  <si>
    <t>Doha</t>
  </si>
  <si>
    <t>Moscow</t>
  </si>
  <si>
    <t>Moscow - Nishni Novgorod</t>
  </si>
  <si>
    <t>Novosibirsk</t>
  </si>
  <si>
    <t xml:space="preserve">Jeddah </t>
  </si>
  <si>
    <t>Mekkah</t>
  </si>
  <si>
    <t>Taif</t>
  </si>
  <si>
    <t>Belgrade</t>
  </si>
  <si>
    <t>Botshabelo</t>
  </si>
  <si>
    <t>Gibraltar</t>
  </si>
  <si>
    <t>Barcelona</t>
  </si>
  <si>
    <t>Helsingborg</t>
  </si>
  <si>
    <t>Malmö</t>
  </si>
  <si>
    <t>New Taipei City</t>
  </si>
  <si>
    <t>Hsinchu</t>
  </si>
  <si>
    <t>Keelung</t>
  </si>
  <si>
    <t xml:space="preserve">Taichung </t>
  </si>
  <si>
    <t>Tainan</t>
  </si>
  <si>
    <t>Taoyuan</t>
  </si>
  <si>
    <t>Pattaya</t>
  </si>
  <si>
    <t>Diyarbakir</t>
  </si>
  <si>
    <t>Istanbul</t>
  </si>
  <si>
    <t xml:space="preserve">Dubai </t>
  </si>
  <si>
    <t>London-Birmingham</t>
  </si>
  <si>
    <t>Atlanta</t>
  </si>
  <si>
    <t>Durham</t>
  </si>
  <si>
    <t>Houston</t>
  </si>
  <si>
    <t>Tampa - Orlando</t>
  </si>
  <si>
    <t>La Guardia</t>
  </si>
  <si>
    <t>Las Vegas</t>
  </si>
  <si>
    <t>Los Angeles</t>
  </si>
  <si>
    <t>Portland</t>
  </si>
  <si>
    <t>Pittsburgh</t>
  </si>
  <si>
    <t>San Antonio</t>
  </si>
  <si>
    <t>Valencia</t>
  </si>
  <si>
    <t>Monorail / VAL</t>
  </si>
  <si>
    <t>Other</t>
  </si>
  <si>
    <t>TK</t>
  </si>
  <si>
    <t>SL</t>
  </si>
  <si>
    <t>Rail ML / Commuter</t>
  </si>
  <si>
    <t>Uppsala</t>
  </si>
  <si>
    <t>Tirana  - Traffic Terminal to Airport</t>
  </si>
  <si>
    <t xml:space="preserve">- Detailed Financial Aspects (in mio EUR): Civil Works (69,8), Design and Tender Documents (1,215), Supervision of Works (1,5),Support of Implementation (1), VAT (15,06)                                                                                                                                                                                                                                 '- construction permit for the rebuilding of the 34.2km line between the capital Tirana and the Adriatic port of Durrës, together with the construction of a new 7.4km branch to Rinas International Airport.  </t>
  </si>
  <si>
    <t>Alstom</t>
  </si>
  <si>
    <t>https://www.railway-technology.com/projects/argentina/</t>
  </si>
  <si>
    <t>-  Alstom emerged as the winner, making it responsible for technical studies, engineering design and construction of the railway, and sourcing appropriate high-speed rolling stock. […] The company formed a consortium called Veloxia in collaboration with Isolux Corsan, EMEPA and IECSA in January 2008 for the turnkey construction of the Buenos Aires – Cordoba line. The $1.71bn contract will come in effect once the finance is arranged for the entire project.</t>
  </si>
  <si>
    <t>https://www.railway-technology.com/news/argentina-signs-1bn-railway-modernisation-contract-with-china/</t>
  </si>
  <si>
    <t xml:space="preserve">- 2014 Argentina signed a $US 2.1bn loan agreement with the Chinese government to finance the revival of the Belgrano Cargas metre-gauge network. </t>
  </si>
  <si>
    <t>https://www.railjournal.com/in_depth/argentinas-roadmap-to-a-rail-revival</t>
  </si>
  <si>
    <t>- The Government of Argentina has signed a $1bn contract with Chinese state-owned railway builder China Railway Construction to improve a key railway line</t>
  </si>
  <si>
    <t>Hitachi Rail</t>
  </si>
  <si>
    <t>- The Queensland government’s Cross River Rail Delivery Authority has selected preferred bidders for the three main works packages to build and equip Brisbane’s A$5·4bn cross-city rail link.</t>
  </si>
  <si>
    <t>https://www.railwaygazette.com/news/news/australasia/single-view/view/brisbane-cross-river-contractors-selected.html</t>
  </si>
  <si>
    <t>CAF</t>
  </si>
  <si>
    <t>https://en.wikipedia.org/wiki/Light_rail_in_Sydney#Green_Square</t>
  </si>
  <si>
    <t>- The council estimated a link would cost $350–500 million to build.</t>
  </si>
  <si>
    <t>Stadler</t>
  </si>
  <si>
    <t>- Ao todo serão gastos R$ 175 milhões para construir o sistema                                                                                                       (Insgesamt werden 175 Millionen R$ für den Bau des Systems ausgegeben. Der Betrag wird vom Konzessionär gezahlt, der später von der Flughafenkonzession abgezogen wird, die der GRU Airport für die Konzession bezahlt.)</t>
  </si>
  <si>
    <t>https://noticiando.net/2019-06-gru-airport-recebe-propostas-de-interessados-no-people-mover/                                                                                                                                              or                                                                                                                                                                                                           https://www.railway-technology.com/uncategorised/newssao-paulo-invites-bids-new-guarulhos-international-airport-rail-link/</t>
  </si>
  <si>
    <t>https://www.railway-technology.com/features/featurebrazil-revived-high-speed-dream-rail/</t>
  </si>
  <si>
    <t>- Potential bidders are sceptical that the project can be built for the $16.5bn that Brazil has proposed</t>
  </si>
  <si>
    <t>- The total cost of Fepasa and expansion of the port is estimated to be around Reais 14bn ($US 4.5bn) […]</t>
  </si>
  <si>
    <t>https://www.railjournal.com/regions/central-south-america/par-develops-plans-for-paraense-railway/</t>
  </si>
  <si>
    <t>https://www.railjournal.com/in_depth/santos-light-rail-ready-to-roll</t>
  </si>
  <si>
    <t>- Construction of Stage 1 is projected to cost $C 4.65bn ($US 3.39bn)</t>
  </si>
  <si>
    <t>https://www.railjournal.com/passenger/light-rail/calgary-green-line-stage-1-plans-confirmed/</t>
  </si>
  <si>
    <t>- At $250 million to $400 million, the city says it could extend […]                                                                                                                                                                                                                                                                                                                                                                                                                                                    '- With $400 million to $700 million to work with, a two-station extension north is possible, expanding […]                                                                                                                                                                                                                                                                                                                                                                                 '- Three options are on the table at a funding level of $700 million to $1 billion, including a four-station extension [...]</t>
  </si>
  <si>
    <t>https://calgaryherald.com/news/local-news/next-green-line-phase-might-only-extend-north-to-64-avenue-leaving-advocates-disappointed</t>
  </si>
  <si>
    <t>https://globalnews.ca/news/5000823/edmonton-valley-line-west-lrt-procurement/</t>
  </si>
  <si>
    <t>http://www.calgaryherald.com/High+speed+train+would+create+Edmonton+Calgary+powerhouse+proponents/9468816/story.html</t>
  </si>
  <si>
    <t>- On the low end, the project would cost $2.6 billion […]                                                                                                                                                                                                                                                                                                                                                                                                                                                       '-  However, a greenfield project […] would cost $5.2 billion, the institute predicted.</t>
  </si>
  <si>
    <t>https://www.railway-technology.com/projects/sheppard-east-lrt/</t>
  </si>
  <si>
    <t>-  The project is estimated to cost $1bn.</t>
  </si>
  <si>
    <t>- However, subsequently the cost estimate for the one-stop subway extension increased to $3.2 billion leaving the Crosstown East LRT unfunded.</t>
  </si>
  <si>
    <t>https://en.wikipedia.org/wiki/Line_3_Scarborough#cite_note-32</t>
  </si>
  <si>
    <t>- Estimated cost of the project, which received a commitment of full provincial funding in April 2015, is $1.6bn</t>
  </si>
  <si>
    <t>https://www.railway-technology.com/projects/hurontario-main-light-rail-transit-project-ontario/</t>
  </si>
  <si>
    <t>- The new estimate for the Surrey-Newton-Guildford LRT (SNG), the region’s first light rail transit project, is now $1.65 billion</t>
  </si>
  <si>
    <t xml:space="preserve">Vancouver Surrey Line LRT </t>
  </si>
  <si>
    <t>https://dailyhive.com/vancouver/broadway-extension-surrey-lrt-estimated-cost-2018</t>
  </si>
  <si>
    <t>MPDB-List</t>
  </si>
  <si>
    <t>- The ACT Government anticipates the project cost to be in the region of $1.3 billion to $1.6 billion (1,43 bn€), subject to timing, market conditions and the procurement process chosen                                                                                                               '- The Committee also recommended that Parliament require light rail lines to be wire-free in the Parliamentary triangle […]</t>
  </si>
  <si>
    <t>https://www.railjournal.com/passenger/metros/prague-approves-metro-line-d-plans/</t>
  </si>
  <si>
    <t>"Green" metro line 17 "Grand Paris"</t>
  </si>
  <si>
    <t>- […] the investment cost of line 17 is estimated at €2.666 billion excluding taxes and under January 2012 economic conditions, excluding rolling stock estimated at €92 million.</t>
  </si>
  <si>
    <t>https://fr.wikipedia.org/wiki/Ligne_17_du_m%C3%A9tro_de_Paris#cite_note-10</t>
  </si>
  <si>
    <t>- The government's final plan is to have nearly 300 km of monorail covering the Chennai metropolitan – that could cost nearly Rs 50,000 crore (6.498.250.000,00 Euro) going by the cost for the first phase</t>
  </si>
  <si>
    <t>https://www.thehindubusinessline.com/todays-paper/tp-others/tp-states/tn-kickstarts-rs-16650cr-monorail-project/article2385852.ece</t>
  </si>
  <si>
    <t>http://www.newindianexpress.com/states/kerala/2017/jun/18/state-to-push-for-light-metro-in-thiruvananthapuram-kozhikode-1617983.html</t>
  </si>
  <si>
    <t>https://en.wikipedia.org/wiki/Kozhikode_Light_Metro</t>
  </si>
  <si>
    <t>https://en.wikipedia.org/wiki/Ludhiana_Metro#cite_note-5</t>
  </si>
  <si>
    <t>- Ludhiana Metro is […] expected to cost ₹103 billion (US$1.5 billion)</t>
  </si>
  <si>
    <t>https://en.wikipedia.org/wiki/Line_2_(Mumbai_Metro)</t>
  </si>
  <si>
    <t>- Metro 2A is estimated to cost ₹5,566 crore (US$810 million). […] Metro 2B is estimated to cost ₹10,986 crore ($1.6 bn), including land acquisition cost of Rs 1,274 crore</t>
  </si>
  <si>
    <t>https://urbantransportnews.com/after-rejecting-varanasi-metro-project-govt-plans-to-run-ropeways-in-the-city/</t>
  </si>
  <si>
    <t>rejected</t>
  </si>
  <si>
    <t>Jakarta-Surabaya Semi High Speed Train (phase 2)</t>
  </si>
  <si>
    <t>- Jakarta – Surabaya semi-fast railway project,[…] Indonesian Government pegs the project cost at Rp60 trillion at the highest.</t>
  </si>
  <si>
    <t>https://www.pwc.com/id/en/media-centre/infrastructure-news/february-2019/Rp209-trillion-railway-projects-accelerated-strengthening-rail-based-transportation-mode.html</t>
  </si>
  <si>
    <t xml:space="preserve">- The first section of the $US 8bn 2750km North-South Railway has been in operation since 2011. </t>
  </si>
  <si>
    <t>https://www.railjournal.com/in_depth/opening-up-the-desert-sar-pushes-ahead-with-ambitious-plans</t>
  </si>
  <si>
    <t xml:space="preserve">Mainline </t>
  </si>
  <si>
    <t>https://www.railjournal.com/in_depth/kenya-looks-to-revitalise-nairobi-commuter-network                      https://eleqtra.com/projects/nairobi-commuter-rail/</t>
  </si>
  <si>
    <t>- […] plan includes the $US 300m World Bank-funded Nairobi Urban Transport Improvement project.</t>
  </si>
  <si>
    <t>East Coast Rail Link</t>
  </si>
  <si>
    <t>- The final cost of the East Coast Rail Link (ECRL) project is actually RM81 billion</t>
  </si>
  <si>
    <t>https://www.theedgemarkets.com/article/final-cost-ecrl-project-actually-rm81-billion-says-lim-guan-eng-0</t>
  </si>
  <si>
    <t>https://www.moroccoworldnews.com/2017/12/236269/casablanca-skytrain-byd-chiana-morocco/</t>
  </si>
  <si>
    <t>-train at a cost of EUR 800 million</t>
  </si>
  <si>
    <t xml:space="preserve">- Construction of one kilometer of high speed railway track will cosr RS 100- 140 crore […]                   (distance: 664 km) </t>
  </si>
  <si>
    <t>https://urbantransportnews.com/high-speed-rail-bullet-train-information-route-maps-fares-and-project-updates/                                                                                                                                                                https://economictimes.indiatimes.com/industry/transportation/railways/laying-of-1-km-high-speed-train-track-to-cost-over-rs-100-crore/articleshow/46581714.cms</t>
  </si>
  <si>
    <t>- Construction of one kilometer of high speed railway track will cost RS 100-140 crore (13 mio €) […]                   (distance: 850 km)</t>
  </si>
  <si>
    <t xml:space="preserve">- Construction of one kilometer of high speed railway track will cost RS 100-140 crore (13 mio € […]                   (distance: 991 km) </t>
  </si>
  <si>
    <t>- Construction of one kilometer of high speed railway track will cost RS 100-140 crore (13 mio €) […]                   (distance:  135 km)</t>
  </si>
  <si>
    <t>- Construction of one kilometer of high speed railway track will cost RS 100-140 crore (13 mio €) […]                   (distance:  450 km)</t>
  </si>
  <si>
    <t>- BYD announced on Sept 28 that its two subsidiaries were setting up an investment fund worth 4.65 billion yuan ($699 million) […] for investment in equity and debt of enterprises that construct and operate monorail projects in a number of cities across the country, including Guangdong province's Shenzhen and Zhongshan, Shandong province's Jining, the Guangxi Zhuang autonomous region's Guilin, and Hunan province's Hengyang.</t>
  </si>
  <si>
    <t>http://www.chinadaily.com.cn/business/motoring/2017-10/10/content_33058500.htm                                                             + MPDB</t>
  </si>
  <si>
    <t>- […] will run from Al Buraimi to the port of Sohar, according to the official Oman News Agency. The estimated cost of this phase is around OR1bn ($2.6bn).</t>
  </si>
  <si>
    <t>https://www.logisticsmiddleeast.com/article-9573-oman-floats-construction-tender-for-rail-projects</t>
  </si>
  <si>
    <t>http://www.gib-foundation.org/projects/monorail-rzeszow-prt-personal-rapid-transport/</t>
  </si>
  <si>
    <t>- Total Investment: USD 55 million</t>
  </si>
  <si>
    <t>Metro Belgrad Line 1 + 2</t>
  </si>
  <si>
    <t>- Price turned out to be a major issue. While the same number of lines with roughly the same length was expected to cost €2.2 billion during the previous administration, the estimated price began to grow: €3 billion (mid-2018), €3.6 billion (December 2018), €4.4 billion (June 2019; €2.33+€2.07)                                                                                                                                                                                                                                                                                                                                                                                                                                                                                                                                 '-The cost of the first metro line is estimated at EUR 1.3 billion, while the entire project (for the two metro lines) is estimated at a cost of EUR 4 billion</t>
  </si>
  <si>
    <t>https://en.wikipedia.org/wiki/Belgrade_Metro#2018-2019_project                                                                                                                https://www.railwaypro.com/wp/the-first-metro-line-of-belgrade-estimated-at-eur-1-3-billion/</t>
  </si>
  <si>
    <t>-The project's first phase cost an estimated 305 million euros, with the second stage expected to cost around 95 million euros.</t>
  </si>
  <si>
    <t>http://www.catalannews.com/society-science/item/tunneling-work-on-new-rail-line-to-barcelona-airport-completed</t>
  </si>
  <si>
    <t>-  With the first-phase section of the line expected to be built […] the next phase has been approved with a budget of nearly NT$140 billion (US$4.5 billion), he announced.</t>
  </si>
  <si>
    <t>https://english.ey.gov.tw/News_Content2.aspx?n=8262ED7A25916ABF&amp;sms=DD07AA2ECD4290A6&amp;s=E9AE89274C569164</t>
  </si>
  <si>
    <t>https://www.railjournal.com/passenger/metros/bangkok-pink-line-monorail-project-consultant-appointed/</t>
  </si>
  <si>
    <t>- A consortium of Team Group, Thailand, and Egis, France, has been appointed project consultant for the Baht 53.5bn ($US 1.7bn) Bangkok Pink Line monorail public-private partnership (PPP) project.</t>
  </si>
  <si>
    <r>
      <t xml:space="preserve">- Costs of the rail link project stretching 670 kilometres from Bangkok to Chiang Mai are estimated at 400 billion baht. The project is divided into two phases, with </t>
    </r>
    <r>
      <rPr>
        <b/>
        <sz val="11"/>
        <color theme="1"/>
        <rFont val="Calibri"/>
        <family val="2"/>
        <scheme val="minor"/>
      </rPr>
      <t>the first 380km phase from Bangkok to Phitsanulok to cost about 276 billion baht.</t>
    </r>
  </si>
  <si>
    <t>https://www.bangkokpost.com/thailand/general/1563270/japan-reaffirms-rejection-of-rail-investment-proposal</t>
  </si>
  <si>
    <t>High Speed North stage 1 (Bangkok - Phitsanulok, 389km)</t>
  </si>
  <si>
    <t>High Speed North stage 2 (Phitsanulok - Chiang Mai, 285km)</t>
  </si>
  <si>
    <t>High Speed Northeast stage 2 (Nakhon Ratchasima–Khon Kaen–Udon Thani–Nong Khai–Vientiane, 380 km)</t>
  </si>
  <si>
    <t>http://www.globalconstructionreview.com/news/thailand-start-choosing-contractors-55bn-high-spee/</t>
  </si>
  <si>
    <t>- […]for the $5.2bn second phase, which will run 355km from Nakhon Ratchasima to Thailand’s border with Laos.</t>
  </si>
  <si>
    <t>- The city will now move toward finding the companies who will build the $2.6-billion project for the specified price.</t>
  </si>
  <si>
    <t xml:space="preserve">- The Union Urban Development Ministry decided to consider the proposal for a Metro in Kozhikode [...] and signed up for drawing the detailed project report (DPR) of the Rs.27.71 billion Kozhikode metro transport project </t>
  </si>
  <si>
    <t>- Construction of one kilometer of high speed railway track will cost RS 100-140 crore (13 mio €) […]                   (distance:  650 km)</t>
  </si>
  <si>
    <t>Mostaganem Tramway 2</t>
  </si>
  <si>
    <t>Mostaganem</t>
  </si>
  <si>
    <t>Tramway d'Alger</t>
  </si>
  <si>
    <t>Tramway de Consantine</t>
  </si>
  <si>
    <t>Tramway de Consantine Extension</t>
  </si>
  <si>
    <t>Tramway de Ouargla</t>
  </si>
  <si>
    <t>Constantine</t>
  </si>
  <si>
    <t>Ouargla</t>
  </si>
  <si>
    <t>Tramway de Sidi-Bel-Abbès</t>
  </si>
  <si>
    <t>Sidi-Bel-Abbès</t>
  </si>
  <si>
    <t>Tramway d'Oran</t>
  </si>
  <si>
    <t>SAM</t>
  </si>
  <si>
    <t>LRT_List TPE</t>
  </si>
  <si>
    <t>MPDB_Future Projects (Award date ≥ 2019 )</t>
  </si>
  <si>
    <t>Metro_List TPE</t>
  </si>
  <si>
    <t xml:space="preserve">Alstom </t>
  </si>
  <si>
    <t>Alstom  and Isolux Corsan</t>
  </si>
  <si>
    <t>https://www.railway-technology.com/news/newsalstom-consortium-wins-constantine-tram-extension-contract-4637157/</t>
  </si>
  <si>
    <t>CAF, Mitsubishi, other</t>
  </si>
  <si>
    <t>Bombadier</t>
  </si>
  <si>
    <t>North West Rail Link Sydney PPP</t>
  </si>
  <si>
    <t>-  The construction of a light rail line in Brazil's western city of Cuiaba that was to have been ready for last year's World Cup has been stalled, with state officials saying more money is needed to finish it.
In a report, the state auditor said at least 300 million reals ($110 million) will be needed for work to continue. The overall cost was originally placed at about 1.5 billion reals ($550 million), but this figure has now risen to at least 1.8 billion reals ($660 million).</t>
  </si>
  <si>
    <t>LRT Cuiaba PPP</t>
  </si>
  <si>
    <t>Cuiaba</t>
  </si>
  <si>
    <t>Santos</t>
  </si>
  <si>
    <t>Salvador Metro phase 2 PPP</t>
  </si>
  <si>
    <t>Salvador</t>
  </si>
  <si>
    <t>https://www.railjournal.com/regions/central-south-america/bahia-concludes-salvador-metro-phase-2-ppp/</t>
  </si>
  <si>
    <t>Sao Paolo Line 17 (Gold Line)</t>
  </si>
  <si>
    <t>Scomi, Thales</t>
  </si>
  <si>
    <t>Siemens, Newag</t>
  </si>
  <si>
    <t>Bombardier</t>
  </si>
  <si>
    <t>Eglinton Crosstown LRT</t>
  </si>
  <si>
    <t>Finch West LRT</t>
  </si>
  <si>
    <t>Hamilton LRT</t>
  </si>
  <si>
    <t>LRT Ottawa - Stage 1: Confederation Line</t>
  </si>
  <si>
    <t>LRT Ottawa - Stage 2: Confederation Line East and West Extensions</t>
  </si>
  <si>
    <t>Ottawa</t>
  </si>
  <si>
    <t>Montreal REM</t>
  </si>
  <si>
    <t>Montreal</t>
  </si>
  <si>
    <t>Waterloo</t>
  </si>
  <si>
    <t xml:space="preserve">Waterloo LRT </t>
  </si>
  <si>
    <t>Beijing Metro L14 PPP</t>
  </si>
  <si>
    <t>CRRC</t>
  </si>
  <si>
    <t>Chongqing Metro Line 5</t>
  </si>
  <si>
    <t>https://www.railjournal.com/passenger/metros/crrc-delivers-first-train-for-chongqing-metro-line-5/</t>
  </si>
  <si>
    <t>Foshan Metro Line 2</t>
  </si>
  <si>
    <t>Foshan</t>
  </si>
  <si>
    <t xml:space="preserve">Guangzhou Tramway L1 </t>
  </si>
  <si>
    <t>Hangzhou-Taizhou</t>
  </si>
  <si>
    <t>Harbin Metro Line 3 - Phase 2</t>
  </si>
  <si>
    <t xml:space="preserve">Harbin </t>
  </si>
  <si>
    <t>Huai'an LRT L1</t>
  </si>
  <si>
    <t xml:space="preserve">Huai'an </t>
  </si>
  <si>
    <t>Kunming MRT Line 5  PPP</t>
  </si>
  <si>
    <t xml:space="preserve">Kunming </t>
  </si>
  <si>
    <t>https://www.infrapppworld.com/news/megaproject-702-china-railway-construction-corporation-wins-two-rail-ppps</t>
  </si>
  <si>
    <t>Macau</t>
  </si>
  <si>
    <t>Mitsubishi</t>
  </si>
  <si>
    <t>Metro Hangzhou Line 5</t>
  </si>
  <si>
    <t>Hangzhou</t>
  </si>
  <si>
    <t>https://www.railjournal.com/passenger/metros/hangzhou-metro-line-5-approved/</t>
  </si>
  <si>
    <t>Qingdao Metro Line 4</t>
  </si>
  <si>
    <t xml:space="preserve">Qingdao </t>
  </si>
  <si>
    <t>https://www.metro-report.com/news/single-view/view/qingdao-line-4-ppp-contract-awarded.html</t>
  </si>
  <si>
    <t>Shenzhen</t>
  </si>
  <si>
    <t>Shenzhen LRT Longhua PPP</t>
  </si>
  <si>
    <t>Shizuishan-Guyuan intercity Line PPP</t>
  </si>
  <si>
    <t xml:space="preserve">Shizuishan-Guyuan </t>
  </si>
  <si>
    <t>SMPT Transrapid</t>
  </si>
  <si>
    <t>Shanghai</t>
  </si>
  <si>
    <t>https://web.archive.org/web/20060508063634/http://thetransitcoalition.us/Civil%20Engineering%20Magazine%20-%20November%2020O04.htm</t>
  </si>
  <si>
    <t>SMTDC,TRI,Siemens, ThyssenKrupp, CDM, Transrapid, and Max Bögl</t>
  </si>
  <si>
    <t>Wuhu</t>
  </si>
  <si>
    <t>Ayacucho Green Corridor Tram</t>
  </si>
  <si>
    <t>Prague Airport Connection</t>
  </si>
  <si>
    <t>LRT Aarhus (Stage 1)</t>
  </si>
  <si>
    <t>MRT Copenhagen Citryring</t>
  </si>
  <si>
    <t>Aarhus</t>
  </si>
  <si>
    <t>Hitachi, Ansaldo</t>
  </si>
  <si>
    <t>Copenhagen MRT M1/M2 vehicles</t>
  </si>
  <si>
    <t>Dominican Republic</t>
  </si>
  <si>
    <t>Santo Domingo</t>
  </si>
  <si>
    <t>Santo Domingo Ext. (L2B)</t>
  </si>
  <si>
    <t>https://www.railway-technology.com/uncategorised/newsdominican-republic-opens-santo-domingo-metro-line-2/</t>
  </si>
  <si>
    <t>https://www.diariolibre.com/actualidad/ciudad/linea-2b-del-metro-alcanzara-un-municipio-con-mas-de-948-mil-habitantes-FI3578601</t>
  </si>
  <si>
    <t>LRT Cuenca</t>
  </si>
  <si>
    <t>Metro Quito Line 1</t>
  </si>
  <si>
    <t>Ecuador</t>
  </si>
  <si>
    <t>Cuenca</t>
  </si>
  <si>
    <t>Quito</t>
  </si>
  <si>
    <t>Alstom, other</t>
  </si>
  <si>
    <t>https://www.railjournal.com/regions/central-south-america/testing-milestone-for-cuenca-tram-line/</t>
  </si>
  <si>
    <t>https://es.wikipedia.org/wiki/Metro_de_Quito</t>
  </si>
  <si>
    <t>https://www.railwaypro.com/wp/contracts-awarded-for-cairo-metro-line-3-extension/</t>
  </si>
  <si>
    <t>Cairo Metro Line 3 Extension (Phase 3)</t>
  </si>
  <si>
    <t>Cairo Metro Line 4 (Phase 1)</t>
  </si>
  <si>
    <t>https://transport.frontieregypt.com/projects/rail-and-metro/metro-line-4-phase-1                                                                                                                                         https://www.railwaygazette.com/news/single-view/view/jica-to-fund-cairo-metro-line-4.html</t>
  </si>
  <si>
    <t>Cairo Metro Line 6</t>
  </si>
  <si>
    <t>Cairo Monorail (Link to 6th October City)</t>
  </si>
  <si>
    <t>https://www.globalmasstransit.net/archive.php?id=26949</t>
  </si>
  <si>
    <t>- Nach dem Konkurs der Firma Corsan Isolux wurden die Straßenbahnbauarbeiten seit 2016 eingestellt. Es wurde ein neuer Aufruf veröffentlicht, die Arbeit bis Ende 2017 wieder aufzunehmen. Die Cosider-Gruppe hat die Arbeit an diesem Projekt 2018 wieder</t>
  </si>
  <si>
    <t>https://www.railway-technology.com/projects/ethiopia-djibouti-railway-line-modernisation/</t>
  </si>
  <si>
    <t>Ethiopia</t>
  </si>
  <si>
    <t>Addis Ababa – Miesso</t>
  </si>
  <si>
    <t>Awash – Woldiya/Hara Gebeya</t>
  </si>
  <si>
    <t>Border – Djibuti</t>
  </si>
  <si>
    <t>https://www.railjournal.com/africa/ethiopia-djibouti-railway-inaugurated/</t>
  </si>
  <si>
    <t>Mek'ele - Weldiya/Hara Gebeya</t>
  </si>
  <si>
    <t>https://www.railwaygazette.com/news/infrastructure/single-view/view/ethiopia-djibouti-railway-inaugurated.html</t>
  </si>
  <si>
    <t>https://www.railjournal.com/freight/ccecc-to-build-ethiopias-meeso-dewale-line/</t>
  </si>
  <si>
    <t>LRT Tampere Phase 1</t>
  </si>
  <si>
    <t>Tampere</t>
  </si>
  <si>
    <t>Skoda, Other</t>
  </si>
  <si>
    <t>Angers LRT Line 2 / Line B</t>
  </si>
  <si>
    <t>MPDB_Past Projects (Award date ≤ 2018 )</t>
  </si>
  <si>
    <t>Angers</t>
  </si>
  <si>
    <t>https://www.railjournal.com/in_depth/reconnecting-paris</t>
  </si>
  <si>
    <t>Grand Paris Express Orly- Versailles (line 18)</t>
  </si>
  <si>
    <t>Lille Line 1 (additional vehicles and renovation)</t>
  </si>
  <si>
    <t>Lille</t>
  </si>
  <si>
    <t>Alstom and Matra</t>
  </si>
  <si>
    <t>https://www.railway-technology.com/projects/lille_val/</t>
  </si>
  <si>
    <t>Paris network (New Rolling stock for Grand Paris and Paris metro)</t>
  </si>
  <si>
    <t>https://www.alstom.com/press-releases-news/2015/1/a-new-alstom-metro-for-the-paris-network</t>
  </si>
  <si>
    <t>Rennes APM Line B</t>
  </si>
  <si>
    <t>Rennes</t>
  </si>
  <si>
    <t>Siemens</t>
  </si>
  <si>
    <t>https://www.railwaygazette.com/news/single-view/view/siemens-selected-for-rennes-metro-line-b.html</t>
  </si>
  <si>
    <t xml:space="preserve">Toulouse Line A </t>
  </si>
  <si>
    <t>https://www.railjournal.com/passenger/metros/siemens-to-upgrade-toulouse-metro-line-a/</t>
  </si>
  <si>
    <t>Toulouse Line B extension Labège</t>
  </si>
  <si>
    <t>https://en.wikipedia.org/wiki/Toulouse_Metro#Metro:_Line_B</t>
  </si>
  <si>
    <t>Bordeaux</t>
  </si>
  <si>
    <t>Tramway de Reims - Line 1</t>
  </si>
  <si>
    <t xml:space="preserve">Reims </t>
  </si>
  <si>
    <t>Tramway d'Orléans - Stage 2</t>
  </si>
  <si>
    <t>Orléan</t>
  </si>
  <si>
    <t>https://www.railwaygazette.com/news/single-view/view/second-tram-line-opens-in-orleans.html</t>
  </si>
  <si>
    <t>PTS Munich</t>
  </si>
  <si>
    <t>Munich</t>
  </si>
  <si>
    <t>https://www.railwaygazette.com/news/single-view/view/bombardier-to-supply-muenchen-airport-peoplemover.html</t>
  </si>
  <si>
    <t>Metro Athen Line 3 - Piraeus Extension</t>
  </si>
  <si>
    <t>https://www.ametro.gr/?p=8313&amp;lang=en</t>
  </si>
  <si>
    <t>Alstom, J&amp;P Avax and Ghella </t>
  </si>
  <si>
    <t>In April 2012, Siemens was selected to supply signalling systems to Lines 2 and 3 extensions of the Athens Metro. The €41m ($55.9m) contract consists of delivery, installation and commissioning of LZB 705M automatic train control systems</t>
  </si>
  <si>
    <t>Budapest Metro L4</t>
  </si>
  <si>
    <t>Hungary</t>
  </si>
  <si>
    <t>Budapest</t>
  </si>
  <si>
    <t>https://www.railwaygazette.com/news/single-view/view/automated-metro-line-m4-opens-in-budapest.html</t>
  </si>
  <si>
    <t>Jaipur Metro Line 1 phase 1</t>
  </si>
  <si>
    <t>https://www.railwaygazette.com/news/single-view/view/beml-wins-jaipur-metro-train-contract.html                                                                                                                                                                  https://en.wikipedia.org/wiki/Jaipur_Metro</t>
  </si>
  <si>
    <t>https://en.wikipedia.org/wiki/Rapid_Metro_Gurgaon</t>
  </si>
  <si>
    <t>Metro Kochi</t>
  </si>
  <si>
    <t>Kochi</t>
  </si>
  <si>
    <t>https://www.railway-technology.com/projects/kochi-metro/</t>
  </si>
  <si>
    <t>Navi Mumbai Line 1</t>
  </si>
  <si>
    <t>https://en.wikipedia.org/wiki/Line_1_(Mumbai_Metro)#Opening</t>
  </si>
  <si>
    <t>Jakarta - Bandung High-speed line</t>
  </si>
  <si>
    <t>Jakarta - Bandung</t>
  </si>
  <si>
    <t>https://www.railjournal.com/passenger/high-speed/crrc-to-supply-indonesian-high-speed-trains/</t>
  </si>
  <si>
    <t>Jakarta Light Rail Transit</t>
  </si>
  <si>
    <t>Hyundai Rotem, Other (Corean)</t>
  </si>
  <si>
    <t>MRT Jakarta Line 1</t>
  </si>
  <si>
    <t>https://www.railjournal.com/passenger/metros/first-jakarta-mrt-trains-arrive-in-indonesia/                                                                                                                                                                                                                                                                                  https://www.railwaygazette.com/news/single-view/view/last-jakarta-line-1-contract-awarded.                                                                                                                                                                                                                                                                                                                                                  html https://en.wikipedia.org/wiki/Jakarta_MRT</t>
  </si>
  <si>
    <t>Teheran to Isfahan HSP</t>
  </si>
  <si>
    <t>http://www.globalconstructionreview.com/news/iran-draw-24bn-chinese-credit-line-tehranisfahan-h/</t>
  </si>
  <si>
    <t>Tel Aviv Red Line LRT</t>
  </si>
  <si>
    <t>Italian Highspeed Line: Verona-Vicenza section</t>
  </si>
  <si>
    <t>Verona -Vicenza</t>
  </si>
  <si>
    <t>https://www.salini-impregilo.com/en/press/news-events/verona-padua-high-speed-railway-line-work-on-first-phase-to-begin-this-year.html</t>
  </si>
  <si>
    <t>NTV</t>
  </si>
  <si>
    <t>Marconi Express APM</t>
  </si>
  <si>
    <t>Intamin</t>
  </si>
  <si>
    <t>https://it.wikipedia.org/wiki/Marconi_Express</t>
  </si>
  <si>
    <t>Metro Torino Line 1 - Bengasi Extension Phase 2</t>
  </si>
  <si>
    <t>https://it.wikipedia.org/wiki/Metropolitana_di_Torino#Caratteristiche_tecniche</t>
  </si>
  <si>
    <t>Transfirma GEIE</t>
  </si>
  <si>
    <t>Pisa Airport People Mover PPP</t>
  </si>
  <si>
    <t>Pisa</t>
  </si>
  <si>
    <t>Condotte d’Acqua, Leitner, Agudio and Inso Sistemi </t>
  </si>
  <si>
    <t>https://www.metro-report.com/news/single-view/view/pisa-mover-inaugurated.html</t>
  </si>
  <si>
    <t>Metro Abidjan</t>
  </si>
  <si>
    <t>Ivory Coast</t>
  </si>
  <si>
    <t>Abidjan</t>
  </si>
  <si>
    <t>Japan</t>
  </si>
  <si>
    <t>Osaka</t>
  </si>
  <si>
    <t>Osaka Monorail Extension</t>
  </si>
  <si>
    <t>https://www.railwaygazette.com/news/single-view/view/osaka-monorail-extension-planned.html</t>
  </si>
  <si>
    <t>Mombasa – Nairobi</t>
  </si>
  <si>
    <t>https://www.railway-technology.com/projects/mombasa-nairobi-standard-gauge-railway-project/</t>
  </si>
  <si>
    <t>Nairobi – Naivasha</t>
  </si>
  <si>
    <t>Naivasha - Kisumu</t>
  </si>
  <si>
    <t>Kisumu - Malaba</t>
  </si>
  <si>
    <t>Nairobi - Malaba Standard Gauge Railway Phase 2A</t>
  </si>
  <si>
    <t>Nairobi - Malaba Standard Gauge Railway Phase 2B</t>
  </si>
  <si>
    <t>Nairobi - Malaba Standard Gauge Railway Phase 2C</t>
  </si>
  <si>
    <t>Malaba – Kampala Section (Uganda connection)</t>
  </si>
  <si>
    <t>Malaba – Kampala Section</t>
  </si>
  <si>
    <t>https://en.wikipedia.org/wiki/Uganda_Standard_Gauge_Railway</t>
  </si>
  <si>
    <t>https://en.wikipedia.org/wiki/Nairobi%E2%80%93Malaba_Standard_Gauge_Railway#Nairobi-Naivasha_section</t>
  </si>
  <si>
    <t>https://www.businessdailyafrica.com/news/Beijing-visit-paves-way-for-Sh350bn-Kisumu/539546-5047534-ctgg0mz/index.html</t>
  </si>
  <si>
    <t>Ampang Line Extension</t>
  </si>
  <si>
    <t>https://www.railjournal.com/regions/asia/kuala-lumpur-opens-ampang-line-extension/</t>
  </si>
  <si>
    <t>Mauritius Light Rapid Transit</t>
  </si>
  <si>
    <t>Mauritius</t>
  </si>
  <si>
    <t>Curepipe - Port Louis</t>
  </si>
  <si>
    <t>Metro Guadalajara L3</t>
  </si>
  <si>
    <t xml:space="preserve">Guadalajara </t>
  </si>
  <si>
    <t>https://www.railjournal.com/regions/central-south-america/siteur-previews-guadalajara-line-3-trains/</t>
  </si>
  <si>
    <t>Metro Mexico Linie 12</t>
  </si>
  <si>
    <t>Mexico City - Toluca Intercity Rail</t>
  </si>
  <si>
    <t>https://en.wikipedia.org/wiki/Toluca%E2%80%93Mexico_City_commuter_rail</t>
  </si>
  <si>
    <t>https://en.wikipedia.org/wiki/Mexico_City_Metro_Line_12</t>
  </si>
  <si>
    <t>Casbalanca Tram Line 1</t>
  </si>
  <si>
    <t>Casbalanca Tram Line 2</t>
  </si>
  <si>
    <t>https://www.railway-technology.com/projects/casablanca-tramway/</t>
  </si>
  <si>
    <t>https://www.moroccoworldnews.com/2019/01/264231/king-mohammed-vi-2nd-casablanca-tramway-line/</t>
  </si>
  <si>
    <t>Rabat-Sale STRS Tram</t>
  </si>
  <si>
    <t>Rabat -Sale</t>
  </si>
  <si>
    <t>https://www.railway-technology.com/projects/rabat-sale-tramway/</t>
  </si>
  <si>
    <t>HSL Zuid</t>
  </si>
  <si>
    <t>Netherlands</t>
  </si>
  <si>
    <t>Amsterdam-Antwerpen</t>
  </si>
  <si>
    <t>Utrecht Uithof tram line</t>
  </si>
  <si>
    <t>https://de.wikipedia.org/wiki/HSL_Zuid</t>
  </si>
  <si>
    <t>Utrecht City</t>
  </si>
  <si>
    <t>https://www.railway-technology.com/projects/uithof-tram-line-uithoflijn-utrecht/</t>
  </si>
  <si>
    <t>Kano Light Rail Network</t>
  </si>
  <si>
    <t>Kano</t>
  </si>
  <si>
    <t>https://www.railjournal.com/africa/crcc-to-build-kano-light-metro-network/</t>
  </si>
  <si>
    <t>Nigerian Mainline upgrade</t>
  </si>
  <si>
    <t>https://www.railwaygazette.com/news/traction-rolling-stock/single-view/view/nigerian-railway-modernisation-agreement-signed.html</t>
  </si>
  <si>
    <t>General Electric</t>
  </si>
  <si>
    <t>Port Harcourt</t>
  </si>
  <si>
    <t>Port Harcourt Monorail Phase 1</t>
  </si>
  <si>
    <t>https://en.wikipedia.org/wiki/Rivers_State_Monorail</t>
  </si>
  <si>
    <t>Follo Line HSP</t>
  </si>
  <si>
    <t>Norway</t>
  </si>
  <si>
    <t>Oslo-Ski</t>
  </si>
  <si>
    <t>Lahore Orange Line</t>
  </si>
  <si>
    <t>Lahore</t>
  </si>
  <si>
    <t>https://en.wikipedia.org/wiki/Orange_Line_(Lahore_Metro)</t>
  </si>
  <si>
    <t>Panama</t>
  </si>
  <si>
    <t>Panama City</t>
  </si>
  <si>
    <t>Panama Metro Line 2</t>
  </si>
  <si>
    <t>Panama Metro Line 1</t>
  </si>
  <si>
    <t>Panama Line 3 Monorail</t>
  </si>
  <si>
    <t>https://www.railjournal.com/regions/central-south-america/panama-city-metro-line-2-inaugurated/</t>
  </si>
  <si>
    <t>https://www.railjournal.com/regions/central-south-america/panama-metro-prepares-for-further-expansion/                                                                                                                                                                                                                    https://www.railjournal.com/passenger/metros/panama-metro-signs-line-3-monorail-mou/</t>
  </si>
  <si>
    <t>Mindanao</t>
  </si>
  <si>
    <t>https://www.railway-technology.com/projects/tagum%E2%80%90davao%E2%80%90digos-tdd-railway-segment/</t>
  </si>
  <si>
    <t>Doha Metro network - Red, Green, Gold</t>
  </si>
  <si>
    <t>https://de.wikipedia.org/wiki/Doha_Metro</t>
  </si>
  <si>
    <t>Education City Tram System</t>
  </si>
  <si>
    <t>https://www.railwaygazette.com/news/single-view/view/qatars-first-education-city-tram-rolls-out.html</t>
  </si>
  <si>
    <t>Lusail LRT</t>
  </si>
  <si>
    <t>https://www.railway-technology.com/projects/lusail-light-rail-transit/</t>
  </si>
  <si>
    <t>Romania</t>
  </si>
  <si>
    <t>Barzava - Ilteu</t>
  </si>
  <si>
    <t>Astaldi, FCC Construction, Salcef, Thales</t>
  </si>
  <si>
    <t>Riyadh Metro Line 1</t>
  </si>
  <si>
    <t xml:space="preserve">Riyadh </t>
  </si>
  <si>
    <t>Riyadh Metro Line 2</t>
  </si>
  <si>
    <t>Riyadh Metro Line 3</t>
  </si>
  <si>
    <t>Riyadh Metro Line 4 - 6</t>
  </si>
  <si>
    <t>https://de.wikipedia.org/wiki/U-Bahn_Riad                                                                                                                                                                                                                                                https://en.wikipedia.org/wiki/Riyadh_Metro</t>
  </si>
  <si>
    <t>Princess Noura Bint Abdulrahman women's university</t>
  </si>
  <si>
    <t>Mekkah - Medina</t>
  </si>
  <si>
    <t xml:space="preserve">Al Haramain High Speed </t>
  </si>
  <si>
    <t>Talgo, Alstom, Siemens</t>
  </si>
  <si>
    <t>https://www.railjournal.com/in_depth/haramain-ridership-exceeds-expectations</t>
  </si>
  <si>
    <t>King Abdullah Financial District Monorail</t>
  </si>
  <si>
    <t>https://www.railwaygazette.com/news/single-view/view/king-abdullah-financial-district-monorail-revealed.html</t>
  </si>
  <si>
    <t>North-South Railway</t>
  </si>
  <si>
    <t>Al-Haditha - Jalamid</t>
  </si>
  <si>
    <t>https://de.wikipedia.org/wiki/Nord-S%C3%BCd-Linie_(Saudi-Arabien)</t>
  </si>
  <si>
    <t>Senegal</t>
  </si>
  <si>
    <t>Dakar Regional Express Train (TER)</t>
  </si>
  <si>
    <t>Dakar</t>
  </si>
  <si>
    <t>https://www.railway-technology.com/projects/dakar-regional-express-train/</t>
  </si>
  <si>
    <t>Bukit Panjang Peoplemover Upgrade</t>
  </si>
  <si>
    <t>https://www.railjournal.com/passenger/metros/singapore-peoplemover-to-be-upgraded/</t>
  </si>
  <si>
    <t>Sengkang + Punggol Lines Extension and Upgrade</t>
  </si>
  <si>
    <t>https://en.wikipedia.org/wiki/Sengkang_LRT_line</t>
  </si>
  <si>
    <t>South Korea</t>
  </si>
  <si>
    <t>Seoul</t>
  </si>
  <si>
    <t>UI LRT</t>
  </si>
  <si>
    <t>Hyundai Rotem</t>
  </si>
  <si>
    <t>Ulsan Tram</t>
  </si>
  <si>
    <t>Ulsan</t>
  </si>
  <si>
    <t>https://www.metro-report.com/news/single-view/view/ulsan-tram-plans-announced.html</t>
  </si>
  <si>
    <t>Murcia LRT</t>
  </si>
  <si>
    <t>Murcia</t>
  </si>
  <si>
    <t>Lund</t>
  </si>
  <si>
    <t>Ostlänken High speed Line</t>
  </si>
  <si>
    <t>Atkins</t>
  </si>
  <si>
    <t>https://www.railwaygazette.com/news/infrastructure/single-view/view/linkoeping-high-speed-line-planning-contract-awarded.html</t>
  </si>
  <si>
    <t>Järna - Linköping</t>
  </si>
  <si>
    <t>Kaohsiung Metro Red &amp; Orange Line</t>
  </si>
  <si>
    <t>Kaohsiung Tramway Circle Line - Phase 1</t>
  </si>
  <si>
    <t>Taichung Metro Green Line</t>
  </si>
  <si>
    <t>Taipei Circular Line - Phase 1</t>
  </si>
  <si>
    <t>Taoyuan Airport MRT</t>
  </si>
  <si>
    <t>Taoyuan Green Line - Phase 1</t>
  </si>
  <si>
    <t>Taichung</t>
  </si>
  <si>
    <t>Alstom, CTCI</t>
  </si>
  <si>
    <t>Hyundai Rotem, Siemens</t>
  </si>
  <si>
    <t>https://www.railjournal.com/in_depth/kaohsiung-light-rail-line-set-to-go-full-circle</t>
  </si>
  <si>
    <t>https://en.wikipedia.org/wiki/Sanying_line</t>
  </si>
  <si>
    <t>https://www.taiwannews.com.tw/en/news/3687288</t>
  </si>
  <si>
    <t xml:space="preserve">https://www.railjournal.com/passenger/metros/taoyuan-metro-green-line-construction-begins/                                                                                                                                                                  https://www.metro-report.com/news/single-view/view/hyundai-rotem-wins-taoyuan-metro-order.html </t>
  </si>
  <si>
    <t>Tanzania</t>
  </si>
  <si>
    <t>Dar es Salaam - Morogoro</t>
  </si>
  <si>
    <t>Yapi, Mota-Engil</t>
  </si>
  <si>
    <t>https://www.railwaygazette.com/news/infrastructure/single-view/view/morogoro-makutupora-standard-gauge-line-contract-awarded.html</t>
  </si>
  <si>
    <t>Morogoro - Makutupora</t>
  </si>
  <si>
    <t>Isaka - Kigali</t>
  </si>
  <si>
    <t>https://www.railwaygazette.com/news/infrastructure/single-view/view/isaka-kigali-electrification-proposed.html</t>
  </si>
  <si>
    <t>Bangkok Pink Line (Khae Rai-MinBuri)</t>
  </si>
  <si>
    <t>Bangkok Yellow Line (Lat Phrao - Pattanakarn-Samrong, 30,4km)</t>
  </si>
  <si>
    <t>MRTA Bangkok Blue Line Extension</t>
  </si>
  <si>
    <t xml:space="preserve">MRTA Bangkok Purple Line </t>
  </si>
  <si>
    <t>https://www.railway-technology.com/projects/red-line-commuter-train-system-bangkok/</t>
  </si>
  <si>
    <t>https://en.wikipedia.org/wiki/MRTA_Yellow_Line</t>
  </si>
  <si>
    <t>https://www.railway-technology.com/projects/bangkok-purple-line/</t>
  </si>
  <si>
    <t>https://en.wikipedia.org/wiki/MRT_Blue_Line#Current_extension_under_construction</t>
  </si>
  <si>
    <t>Gaziantep Tram Line 3</t>
  </si>
  <si>
    <t xml:space="preserve">Istanbul Halic Tramway </t>
  </si>
  <si>
    <t>Istanbul M8 (Dudullu - Bastanci)</t>
  </si>
  <si>
    <t xml:space="preserve">Istanbul Sabiha Gokcen Airport-Pendik Metro </t>
  </si>
  <si>
    <t>Izmir Tram Karşıyaka Line</t>
  </si>
  <si>
    <t>Gaziantep</t>
  </si>
  <si>
    <t>Izmir</t>
  </si>
  <si>
    <t>Comsa</t>
  </si>
  <si>
    <t>Hyundai Rotem &amp; Tüvasas</t>
  </si>
  <si>
    <t>https://www.railwaygazette.com/news/single-view/view/gaziantep-tram-line-3-contract-announced.html</t>
  </si>
  <si>
    <t>https://railturkey.org/2016/06/15/kirazli-bakirkoy-metro-project/</t>
  </si>
  <si>
    <t>Aga Enerji</t>
  </si>
  <si>
    <t xml:space="preserve">Istanbul Bakirkoy-Kirazli </t>
  </si>
  <si>
    <t>Dogus Insaat</t>
  </si>
  <si>
    <t>https://railturkey.org/2018/12/06/tavsantepe-sabiha-gokcen-airport-metro-m4/</t>
  </si>
  <si>
    <t>https://railturkey.org/2019/01/15/bostanci-dudullu-metro-m8/</t>
  </si>
  <si>
    <t xml:space="preserve">Izmir Konak  Tram Line </t>
  </si>
  <si>
    <t>Uganda</t>
  </si>
  <si>
    <t>Kampala</t>
  </si>
  <si>
    <t>https://www.railjournal.com/in_depth/ugandan-capital-embarks-on-light-rail-project</t>
  </si>
  <si>
    <t>Dubai International Airport APM</t>
  </si>
  <si>
    <t>Metro Dubai - Route 2020</t>
  </si>
  <si>
    <t>https://en.wikipedia.org/wiki/Dubai_Tram</t>
  </si>
  <si>
    <t>https://www.railway-technology.com/uncategorised/newsbombardier-build-automated-people-mover-system-dubai-airport/</t>
  </si>
  <si>
    <t>https://www.railway-technology.com/projects/route-2020-dubai/</t>
  </si>
  <si>
    <t>Alstom, Thales</t>
  </si>
  <si>
    <t>https://www.railway-technology.com/projects/etihad-rail/</t>
  </si>
  <si>
    <t>Edinburgh Tram</t>
  </si>
  <si>
    <t>https://en.wikipedia.org/wiki/Edinburgh_Trams#Rolling_stock</t>
  </si>
  <si>
    <t>Glasgow Metro upgrade</t>
  </si>
  <si>
    <t>Metrolink extension</t>
  </si>
  <si>
    <t>Glasgow</t>
  </si>
  <si>
    <t>Manchester</t>
  </si>
  <si>
    <t>Thales</t>
  </si>
  <si>
    <t>https://www.railjournal.com/passenger/light-rail/mpact-thales-to-build-manchester-light-rail-expansion/</t>
  </si>
  <si>
    <t xml:space="preserve">Chicago O'Hare Airport Automated People Mover Extension </t>
  </si>
  <si>
    <t xml:space="preserve">Honolulu Metro </t>
  </si>
  <si>
    <t>Los Angeles Airport APM PPP</t>
  </si>
  <si>
    <t>LRT Maryland Purple Line</t>
  </si>
  <si>
    <t>Baltimore</t>
  </si>
  <si>
    <t>Chicago</t>
  </si>
  <si>
    <t>Honolulu</t>
  </si>
  <si>
    <t>Maryland</t>
  </si>
  <si>
    <t>Orlando</t>
  </si>
  <si>
    <t>CAF, Fluor, other</t>
  </si>
  <si>
    <t>Baltimore Metro Link Upgrade</t>
  </si>
  <si>
    <t>https://www.railwaypro.com/wp/hitachi-ansaldo-receives-contract-baltimore-metro-metro-link/</t>
  </si>
  <si>
    <t>https://www.railwayage.com/news/parsons-lands-ohare-airport-people-mover-contract/</t>
  </si>
  <si>
    <t>Las Vegas Airport APM (Red line)</t>
  </si>
  <si>
    <t>Bombardier, Flour, Hochtief</t>
  </si>
  <si>
    <t>Orlando International Airport Peoplemover (Intermodal Terminal)</t>
  </si>
  <si>
    <t>HCMC Metro Line 1</t>
  </si>
  <si>
    <t>HCMC</t>
  </si>
  <si>
    <t>https://www.railjournal.com/regions/asia/em-contract-awarded-for-ho-chi-minh-city-line-1/</t>
  </si>
  <si>
    <t xml:space="preserve">Delhi </t>
  </si>
  <si>
    <t>https://www.railway-technology.com/projects/sau-paulo-monorail/</t>
  </si>
  <si>
    <t>https://globalnews.ca/news/5280172/hamilton-lrt-contract-2020/</t>
  </si>
  <si>
    <t>https://www.metro-report.com/news/single-view/view/guangzhou-tram-line-opens.html</t>
  </si>
  <si>
    <t xml:space="preserve">Alstom, Thales </t>
  </si>
  <si>
    <t>https://en.wikipedia.org/wiki/McCarran_International_Airport_Automated_People_Movers</t>
  </si>
  <si>
    <t>https://en.wikipedia.org/wiki/Line_2_(Foshan_Metro)</t>
  </si>
  <si>
    <t>https://en.wikipedia.org/wiki/Line_3_(Harbin_Metro)</t>
  </si>
  <si>
    <t>Mainline Doha - Manama (Qatar-Bahrain Causeway)</t>
  </si>
  <si>
    <t>https://www.onlineqatar.com/news/latest-news/2019/qatar-bahrain-causeway</t>
  </si>
  <si>
    <t>Melbourne</t>
  </si>
  <si>
    <t>Melbourne Airport Rail Link (MARL)</t>
  </si>
  <si>
    <t>Melbourne Suburban Rail Loop Stage 1</t>
  </si>
  <si>
    <t>https://www.railwaypro.com/wp/toulouse-to-have-a-third-metro-line/</t>
  </si>
  <si>
    <t>Urquiza</t>
  </si>
  <si>
    <t>Alstom, SNC Lavalin</t>
  </si>
  <si>
    <t>Quebec</t>
  </si>
  <si>
    <t>Quebec City LRT</t>
  </si>
  <si>
    <t>CMM</t>
  </si>
  <si>
    <t>West Santa Ana LRT</t>
  </si>
  <si>
    <t>https://www.metro.net/projects/west-santa-ana/</t>
  </si>
  <si>
    <t>Cascais Line</t>
  </si>
  <si>
    <t>https://www.railfreight.com/railfreight/2019/01/16/portuguese-government-presents-2030-rail-investment-plan/?gdpr=accept</t>
  </si>
  <si>
    <t>Montreal Pink Line LRT</t>
  </si>
  <si>
    <t>https://en.wikipedia.org/wiki/Pink_Line_(Montreal_Metro)</t>
  </si>
  <si>
    <t>https://en.wikipedia.org/wiki/Ontario_Line</t>
  </si>
  <si>
    <t>East San Fernando LRT Los Angeles XPressWest</t>
  </si>
  <si>
    <t>https://en.wikipedia.org/wiki/East_San_Fernando_Valley_Transit_Corridor</t>
  </si>
  <si>
    <t>Mainline East West Rail (Bedford Cambridge)</t>
  </si>
  <si>
    <t>Bedford-Cabridge</t>
  </si>
  <si>
    <t>https://en.wikipedia.org/wiki/East_West_Rail</t>
  </si>
  <si>
    <t>Giga Lead Turkey</t>
  </si>
  <si>
    <t>Via Rail High Frequency Corridor</t>
  </si>
  <si>
    <t>Quebec - Toronoto</t>
  </si>
  <si>
    <t>https://de.wikipedia.org/wiki/Tren_Maya</t>
  </si>
  <si>
    <t>Boston</t>
  </si>
  <si>
    <t>Makati Metro</t>
  </si>
  <si>
    <t>Makati</t>
  </si>
  <si>
    <t>LRT Maputo</t>
  </si>
  <si>
    <t>TML Freight Project</t>
  </si>
  <si>
    <t>Mozambique</t>
  </si>
  <si>
    <t>Maputo</t>
  </si>
  <si>
    <t>Copenhagen Metro Extension</t>
  </si>
  <si>
    <r>
      <t>However, the loan cannot be approved by the lender until Kenya finalizes the funding arrangement for the </t>
    </r>
    <r>
      <rPr>
        <sz val="11"/>
        <color rgb="FF0B0080"/>
        <rFont val="Calibri"/>
        <family val="2"/>
        <scheme val="minor"/>
      </rPr>
      <t>Naivasha</t>
    </r>
    <r>
      <rPr>
        <sz val="11"/>
        <color rgb="FF222222"/>
        <rFont val="Calibri"/>
        <family val="2"/>
        <scheme val="minor"/>
      </rPr>
      <t>–</t>
    </r>
    <r>
      <rPr>
        <sz val="11"/>
        <color rgb="FF0B0080"/>
        <rFont val="Calibri"/>
        <family val="2"/>
        <scheme val="minor"/>
      </rPr>
      <t>Kisumu</t>
    </r>
    <r>
      <rPr>
        <sz val="11"/>
        <color rgb="FF222222"/>
        <rFont val="Calibri"/>
        <family val="2"/>
        <scheme val="minor"/>
      </rPr>
      <t>–</t>
    </r>
    <r>
      <rPr>
        <sz val="11"/>
        <color rgb="FF0B0080"/>
        <rFont val="Calibri"/>
        <family val="2"/>
        <scheme val="minor"/>
      </rPr>
      <t>Malaba</t>
    </r>
    <r>
      <rPr>
        <sz val="11"/>
        <color rgb="FF222222"/>
        <rFont val="Calibri"/>
        <family val="2"/>
        <scheme val="minor"/>
      </rPr>
      <t> section of its SGR</t>
    </r>
  </si>
  <si>
    <t>Caltrain electrification</t>
  </si>
  <si>
    <t>San Francisco</t>
  </si>
  <si>
    <t>https://de.wikipedia.org/wiki/Caltrain#Transbay_Transit_Center</t>
  </si>
  <si>
    <t>Marseille driverless metro trains</t>
  </si>
  <si>
    <t>Marseille</t>
  </si>
  <si>
    <t>Hanoi Metro 3 Phase 1</t>
  </si>
  <si>
    <t>Alstom, Colas, Thales</t>
  </si>
  <si>
    <t>https://www.railwaypro.com/wp/metro-system-contract-for-hanoi-line-3-awarded/</t>
  </si>
  <si>
    <t>Light Rail Odense line 2</t>
  </si>
  <si>
    <t>https://www.railway-technology.com/projects/odense-tramway-odense/</t>
  </si>
  <si>
    <t xml:space="preserve">Manila Subic-Clark railway </t>
  </si>
  <si>
    <t>Manila- Central Luzon</t>
  </si>
  <si>
    <t>Mitsubishi, CAF</t>
  </si>
  <si>
    <t>Amaty</t>
  </si>
  <si>
    <t>https://www.railwaygazette.com/transport-and-mobility-projects/four-shortlisted-for-almaty-light-rail-ppp/48018.article                                                                                                                                                                                                                                                                    https://www.railway-technology.com/uncategorised/newsebrd-support-almaty-light-rail-line-project-kazakhstan/</t>
  </si>
  <si>
    <t>Almaty LRT</t>
  </si>
  <si>
    <t>https://www.railway-technology.com/projects/melbourne-airport-rail-link/</t>
  </si>
  <si>
    <t>Metro Panama Line 4</t>
  </si>
  <si>
    <t>Metro Panama Line 5</t>
  </si>
  <si>
    <t>Sales</t>
  </si>
  <si>
    <t>TTC Line 2 Extension</t>
  </si>
  <si>
    <t>Boston MBTA Railvision</t>
  </si>
  <si>
    <t>Stadler, Balfour Bettay</t>
  </si>
  <si>
    <t>Eglinton West Extension (Weston Rd. - Toronto Pearson International Airport)</t>
  </si>
  <si>
    <t>Eglinton East Extension (Kennedy Station - Sheppard Ave.)</t>
  </si>
  <si>
    <t>https://en.wikipedia.org/wiki/Line_5_Eglinton</t>
  </si>
  <si>
    <t>Waterfront West (Union Station - Port Credit Go)</t>
  </si>
  <si>
    <t>Waterfront East (Union Station - Coxwell Ave.)</t>
  </si>
  <si>
    <t>https://en.wikipedia.org/wiki/Waterfront_West_LRT</t>
  </si>
  <si>
    <t>https://en.wikipedia.org/wiki/East_Bayfront_LRT                                                                      https://www.thespec.com/news-story/9150920-delaying-toronto-waterfront-lrt-would-cost-billions-report/</t>
  </si>
  <si>
    <t>Finch West LRT East Extension (Finch West Station - Finch Station)</t>
  </si>
  <si>
    <t>Finch West LRT West Extension (Humber College - Toronto Pearson)</t>
  </si>
  <si>
    <t>McCowan South BRT/LRT (Ellesmere Rd. - Steeles Ave.)</t>
  </si>
  <si>
    <t>Sheppard East LRT Extension (Morningside ave. - Meadowvale Rd.)</t>
  </si>
  <si>
    <t>Major MacKenzie BRT/LRT (Jane St. - Leslie St.)</t>
  </si>
  <si>
    <t>Simcoe BRT/LRT (Downtown Oshawa Go - Highway 407)</t>
  </si>
  <si>
    <t>Trafalgar BRT/LRT (Oakville Go - Highway 407)</t>
  </si>
  <si>
    <t>Brampton Main BRT/LRT (Stelles Ave. - Brampton Go)</t>
  </si>
  <si>
    <t>Jane North BRT/LRT (Highway 7 - Major Mac Kenzie Dr. )</t>
  </si>
  <si>
    <t>Jane South BRT/LRT (Bloor St. - Steeles Ave.)</t>
  </si>
  <si>
    <t>Leslie North BRT/ LRT (Highway 7 - Major Mac Kenzie Dr. )</t>
  </si>
  <si>
    <t>Tramway Avenue du Parc</t>
  </si>
  <si>
    <t>Tramway Chemin de la Cote</t>
  </si>
  <si>
    <t>Centre LRT</t>
  </si>
  <si>
    <t>Metro Line Northwest</t>
  </si>
  <si>
    <t>http://www.metrolinx.com/en/regionalplanning/projectevaluation/benefitscases/Benefits_Case-Dundas.pdf</t>
  </si>
  <si>
    <t>https://www.york.ca/wps/wcm/connect/yorkpublic/eb803542-937e-4f84-9de7-f688910002e7/sep+4+service+att+1+ch6.pdf?MOD=AJPERES</t>
  </si>
  <si>
    <t>Disqualified</t>
  </si>
  <si>
    <t>No Strategic Fit / Not Mandated</t>
  </si>
  <si>
    <t>No bid, Rolling Stock</t>
  </si>
  <si>
    <t>No bid, Political Positioning</t>
  </si>
  <si>
    <t>Lost, Price</t>
  </si>
  <si>
    <t>No bid, Consortium (incl. Civil)</t>
  </si>
  <si>
    <t>No bid, Risk Profile</t>
  </si>
  <si>
    <t>No bid, Target Price / Competitiveness</t>
  </si>
  <si>
    <t>https://www.edmonton.ca/documents/PDF/CapitalLineSE_FactSheet_Sept2018.pdf</t>
  </si>
  <si>
    <t>Steeles BRT/LRT (Pioneer Village Station - Milliken Go)</t>
  </si>
  <si>
    <t>https://en.wikipedia.org/wiki/Steeles_rapid_transit</t>
  </si>
  <si>
    <t>https://bramptonist.com/tunnel-and-loop-proposed-for-bramptons-lrt-extension-on-main-street/                                                    https://railwaysuppliers.ca/english/transit/transit.html</t>
  </si>
  <si>
    <t>- Project is delayed</t>
  </si>
  <si>
    <t>- Viva silver  (Jane Street/Major Mackenzie Drive) is planned to be a BRT service operating in mixed traffic with transit priority measures.</t>
  </si>
  <si>
    <t xml:space="preserve">Ottawa North-South (Trillium line) extension </t>
  </si>
  <si>
    <t>https://obj.ca/article/city-closes-stage-2-lrt-deal-snc-lavalin-subsidiary-amid-ongoing-scrutiny                                                                                 https://obj.ca/article/swiss-manufacturer-stadler-wins-106m-deal-supply-trains-trillium-lrt-extension</t>
  </si>
  <si>
    <t>Valley Line - Southeast LRT</t>
  </si>
  <si>
    <t>Valley Line - Phase 2: West LRT</t>
  </si>
  <si>
    <t>Yonge Subway Extension</t>
  </si>
  <si>
    <t>https://www.railway-technology.com/projects/yonge-subway-extension-toronto/</t>
  </si>
  <si>
    <t>Alstom, Yapi Merkezi</t>
  </si>
  <si>
    <t>Alstom, Systra, Rover Alcisa, Elecnor and Assignia Infrestructuras </t>
  </si>
  <si>
    <t xml:space="preserve"> -The Light Rail project has turned into an urban construction nightmare featuring delays, cost overruns and a bitter legal dispute with a major subcontractor. The project’s budget has also ballooned by A$500m, from A$1.6bn at its outset to an estimated A$2.1bn today. </t>
  </si>
  <si>
    <t>Alstom, John Holland</t>
  </si>
  <si>
    <t>- Design, build, finance, operate and maintain for 15 years</t>
  </si>
  <si>
    <t>Gold Coast Rapid Transit Phase 1</t>
  </si>
  <si>
    <t>Gold Coast Rapid Transit Phase 2</t>
  </si>
  <si>
    <t>- Design, build, finance, operate and maintain for 18 years</t>
  </si>
  <si>
    <t>https://www.railjournal.com/passenger/light-rail/cuiab-reissues-tender-for-light-rail-project/                          https://www.businessinsider.com/world-cup-related-train-cost-660-million-2015-2?IR=T</t>
  </si>
  <si>
    <t>LRT Rio de Janeiro Line 1+2</t>
  </si>
  <si>
    <t>https://www.railway-technology.com/projects/rio-light-rail-transit-system-rio-de-janeiro/                   https://www.railjournal.com/in_depth/light-rail-transforms-transport-in-rio-city-centre</t>
  </si>
  <si>
    <t>-The VLT Carioca  consortium is responsible for the construction of the LRT system, acquisition of rolling stock and associated systems, and operation and maintenance of the system for 25 years.</t>
  </si>
  <si>
    <t>Vossloh, Thales and T´Trans (brazilian company)</t>
  </si>
  <si>
    <t>LRT Santos Phase 1</t>
  </si>
  <si>
    <t>LRT Santos Phase 2</t>
  </si>
  <si>
    <t xml:space="preserve">Sofia Metro L3 </t>
  </si>
  <si>
    <t>https://www.railwaypro.com/wp/works-second-stage-sofia-metro-line-3-start/            https://www.metropolitan.bg/en/op-transport-extension/istoriya-razvitie-metro/line-3-sofia-metro</t>
  </si>
  <si>
    <t>Vancouver Metro Evergreen Line (Skytrain)</t>
  </si>
  <si>
    <t>Mumbai monorail</t>
  </si>
  <si>
    <t>Scomi, L&amp;T</t>
  </si>
  <si>
    <t>CRRC, Ansaldo, Tata projects</t>
  </si>
  <si>
    <t>Mumbai Metro One</t>
  </si>
  <si>
    <t>Reliance</t>
  </si>
  <si>
    <t xml:space="preserve">Hyderabad metro </t>
  </si>
  <si>
    <t>L&amp;T</t>
  </si>
  <si>
    <t>Delhi Airport Link</t>
  </si>
  <si>
    <t>https://kitchener.ctvnews.ca/ion-construction-costs-run-50-million-over-budget-1.3716861               https://en.wikipedia.org/wiki/Ion_rapid_transit</t>
  </si>
  <si>
    <t>- The consortium will subsequently operate the service under a 20-year concession agreement in what is the first PPP contract awarded in China for a light rail project.</t>
  </si>
  <si>
    <t>https://www.metro-report.com/news/single-view/view/first-tram-route-opens-in-shenzhen.html                          https://www.railwaygazette.com/transport-and-mobility-projects/first-tram-route-opens-in-shenzhen/44767.article</t>
  </si>
  <si>
    <t>-… covering electrical and mechanical systems, rolling stock and operation and maintenance for 30 years.</t>
  </si>
  <si>
    <t>https://www.railwaygazette.com/beijing-metro-line-14-ppp-concession-agreed/37465.article                                       https://en.wikipedia.org/wiki/Beijing_Subway_rolling_stock</t>
  </si>
  <si>
    <t>-...30 year franchise period, with four years for construction and 26 years for operation.</t>
  </si>
  <si>
    <t>http://europe.chinadaily.com.cn/business/2016-12/24/content_27764230.htm             https://reconnectingasia.csis.org/database/projects/hangzhou-taizhou-rail-construction/e6f9f8b6-767e-4688-a67d-b587e06ad602/</t>
  </si>
  <si>
    <t xml:space="preserve">Hangzhou-Taizhou Intercity Passenger Line PPP </t>
  </si>
  <si>
    <t>https://www.railjournal.com/regions/asia/huaian-first-lrt-line-nears-completion/                                   http://www.crrcgc.cc/zjensj/g19497/s35634/t264108.aspx</t>
  </si>
  <si>
    <t>- … 15 - year concession for the civil construction (Part A) and 30 - year concession for the electromechanical equipment and vehicles (Part B)</t>
  </si>
  <si>
    <t xml:space="preserve">https://www.mhi.com/news/story/1103031410.html                                                                                                    https://www.railwaygazette.com/news/single-view/view/mhi-wins-macau-lrt-contract.html                                                                                                                                                                                                                                                                                                                                            </t>
  </si>
  <si>
    <t>Macau automated light metro Phase 1</t>
  </si>
  <si>
    <t xml:space="preserve">https://www.railwaygazette.com/news/infrastructure/single-view/view/world-rail-infrastructure-market-july-2016.html                                                                                                                                                                                                                     </t>
  </si>
  <si>
    <t>Wuhu Metro Line 1 PPP</t>
  </si>
  <si>
    <t>Wuhu Metro Line  2 PPP</t>
  </si>
  <si>
    <t>http://www.chinadaily.com.cn/a/201712/20/WS5a399d09a31008cf16da2469.html</t>
  </si>
  <si>
    <t>http://www.chinadaily.com.cn/a/201712/20/WS5a399d09a31008cf16da2469.html      https://en.wikipedia.org/wiki/Wuhu_Metro</t>
  </si>
  <si>
    <t>https://www.railway-technology.com/news/newsalstom-delivers-first-translohr-ste5-train-to-ayacucho-project-in-colombia-4320297/                                                                          http://www.tautonline.com/medellins-miracle/</t>
  </si>
  <si>
    <t>https://www.railtech.com/infrastructure/2018/12/28/new-stage-of-prague-airport-rail-link-project/</t>
  </si>
  <si>
    <t xml:space="preserve">https://www.railway-technology.com/news/hitachi-supply-driverless-trains-copenhagen-metro/              </t>
  </si>
  <si>
    <t>CRRC, Yapi Merkezi, SYSTRA</t>
  </si>
  <si>
    <t xml:space="preserve">https://www.railway-technology.com/projects/awash-woldia-hara-gebeya-railway-line-project/                https://en.wikipedia.org/wiki/Awash%E2%80%93Weldiya_Railway                </t>
  </si>
  <si>
    <t>Awash–Weldiya Railway: Weldiya/Hara Gebeya - Awash</t>
  </si>
  <si>
    <t>Awash–Weldiya Railway: Mek'ele - Weldiya/Hara Gebeya</t>
  </si>
  <si>
    <t>Ethiopia – Djibouti railway: Addis Ababa – Miesso</t>
  </si>
  <si>
    <t>Ethiopia – Djibouti railway: Dewele - Djibuti</t>
  </si>
  <si>
    <t>Ethiopia – Djibouti railway: Miesso - Dewele</t>
  </si>
  <si>
    <t>http://www.grand-paris.jll.fr/en/grand-paris-project/grand-paris-express/line-18/                                         https://www.railjournal.com/in_depth/reconnecting-paris</t>
  </si>
  <si>
    <t>Tangentielle Nord Phase 1 ( Epinay-sur-Seine to Le Bourge)</t>
  </si>
  <si>
    <t>https://en.wikipedia.org/wiki/%C3%8Ele-de-France_tramway_Line_11_Express</t>
  </si>
  <si>
    <t xml:space="preserve">-...covering the total maintenance of the system for 10 years and for the
supply of an additional 32 tramsets </t>
  </si>
  <si>
    <t>Tramway de Bordeaux Line C</t>
  </si>
  <si>
    <t>https://www.alstom.com/press-releases-news/2000/2/The-consortium-led-by-ALSTOM-is-chosen-for-the-tramway-of-Bordeaux-20000207        https://de.wikipedia.org/wiki/Stra%C3%9Fenbahn_Bordeaux#Linie_C</t>
  </si>
  <si>
    <t>Alstom, Systra</t>
  </si>
  <si>
    <t>https://www.railwaygazette.com/35860.article</t>
  </si>
  <si>
    <t>15 + 22</t>
  </si>
  <si>
    <t>4 + 5</t>
  </si>
  <si>
    <t>7+5</t>
  </si>
  <si>
    <t>32 + 6</t>
  </si>
  <si>
    <t>-… project will be operated under a build, operate and transfer (BOT) basis for a 30-year concession period.</t>
  </si>
  <si>
    <t>https://en.wikipedia.org/wiki/Rapid_Metro_Gurgaon#Phase_I                                                                                                                                                                                                                                                                                                                                                    https://www.railwaygazette.com/siemens-awarded-gurgaon-metro-extension-contract/38538.article</t>
  </si>
  <si>
    <t>https://pulsenews.co.kr/view.php?year=2018&amp;no=185452                    https://jakartaglobe.id/context/jakarta-test-lrt-just-three-days-asian-games/</t>
  </si>
  <si>
    <t>- China will supply the initial rolling stock comprising 56 diesel locomotives, 1,620 wagons and 40 coaches.</t>
  </si>
  <si>
    <t xml:space="preserve">Mombasa – Nairobi Standard Gauge Railway </t>
  </si>
  <si>
    <t xml:space="preserve">- the concession contract will be for the operation and maintenance of the lines for a 25-year period. </t>
  </si>
  <si>
    <t>https://www.railway-technology.com/projects/lagosrailmasstransit/                  https://en.wikipedia.org/wiki/Lagos_Rail_Mass_Transit#Agbado-Marina_Red_Line</t>
  </si>
  <si>
    <t>Lagos Metro Red Line PPP (Marina - Agbado)</t>
  </si>
  <si>
    <t>Lagos Metro Blue Line PPP (Okokomaiko - Marina)</t>
  </si>
  <si>
    <t>supply of an initial 10 locomotives and 200 wagons to augment Nigeria Railway Corp’s existing fleet</t>
  </si>
  <si>
    <t>https://www.railway-technology.com/projects/follo-line/</t>
  </si>
  <si>
    <t>Infranord Norway, Thales, Condotte</t>
  </si>
  <si>
    <t>Manila Metro Line 7 PPP</t>
  </si>
  <si>
    <t>Mindanao Railway Phase 1: Tagum-Davao-Digos PPP</t>
  </si>
  <si>
    <t>- Doha Metro will be operated and maintained for a duration of 20 years by RKH Qitarat</t>
  </si>
  <si>
    <t>- The contract with Alstom also includes options for an additional 32 Citadis trams.</t>
  </si>
  <si>
    <t>Qatar Rail Long Distance Passenger &amp; Freight Rail network</t>
  </si>
  <si>
    <t>Abu Samra - Dukhan</t>
  </si>
  <si>
    <t xml:space="preserve">https://www.worldconstructionnetwork.com/news/astaldi-jv-wins-railway-contract-in-romania </t>
  </si>
  <si>
    <t>https://dohanews.co/qatar-rail-restarts-initial-bidding-process-long-distance-network/                       https://www.railwaygazette.com/news/infrastructure/single-view/view/qatar-rail-restarts-civil-works-tendering.html</t>
  </si>
  <si>
    <t>Romania Curtici - Simeria Line Upgrade (rehabilitation, electrification, renovation)</t>
  </si>
  <si>
    <t xml:space="preserve">https://www.railwaygazette.com/princess-nora-bint-abdul-rahman-university-driverless-metro-opens/37212.article                                                                       https://www.railwaygazette.com/riyadh-university-metro-contracts-signed/34135.article                                                                                                                     </t>
  </si>
  <si>
    <t xml:space="preserve">CAF, Thales, EMD, Saudi Binladin </t>
  </si>
  <si>
    <t>-  new contractual arrangement by engaging Bombardier to provide a long-term service support for the next 10 years.</t>
  </si>
  <si>
    <t>Seoul Light Metro network: GTX A + B + C Line</t>
  </si>
  <si>
    <t>https://www.metro-report.com/news/single-view/view/ui-sinseol-light-rapid-transit-line-opens-in-seoul.html                         https://en.wikipedia.org/wiki/Ui_LRT</t>
  </si>
  <si>
    <t>-... CAF to supply seven LRVs for the new light rail line in Lund and maintain them for 10 years, with an option for additional vehicles.</t>
  </si>
  <si>
    <t xml:space="preserve">Lund Light rail train </t>
  </si>
  <si>
    <t>https://www.railjournal.com/passenger/light-rail/lund-light-rail-line-to-have-caf-lrvs/                          https://www.railway-technology.com/projects/lund-tramway-scania/</t>
  </si>
  <si>
    <t>Kaohsiung Tramway Circle Line - Phase 2</t>
  </si>
  <si>
    <t>https://en.wikipedia.org/wiki/Circular_light_rail</t>
  </si>
  <si>
    <t xml:space="preserve">MRT Sanying Line </t>
  </si>
  <si>
    <t xml:space="preserve">Taipei Metro Line 7 - Phase 1 </t>
  </si>
  <si>
    <t>https://www.alstom.com/press-releases-news/2018/7/alstom-to-supply-integrated-metro-system-for-taipei-metro-line-7                                 http://www.taipeitimes.com/News/taiwan/archives/2018/05/03/2003692436</t>
  </si>
  <si>
    <t>https://constructionreviewonline.com/2019/05/phase-1-construction-of-dar-es-salaam-sgr-nears-completion/                       https://www.dailynews.co.tz/news/2018-07-195b50471f0efb6.aspx</t>
  </si>
  <si>
    <t>MRTA Bangkok Purple Line Extension - (Bang Sue - Tao Poon Section)</t>
  </si>
  <si>
    <t>MRTA Bangkok Purple Line Southern Extension (Tao Poon-Rat Burana)</t>
  </si>
  <si>
    <t>https://en.wikipedia.org/wiki/MRT_Purple_Line                   https://www.bangkokpost.com/business/1592238/purple-line-phuket-light-rail-among-projects-up-for-ppp</t>
  </si>
  <si>
    <t xml:space="preserve">https://www.railway-technology.com/projects/mrta-pink-line-bangkok/ </t>
  </si>
  <si>
    <t>Kampala LRT Network- 1 Phase</t>
  </si>
  <si>
    <t>Dubai Tram (Al Sufouh Tramway) - Phase 1</t>
  </si>
  <si>
    <t>Dubai Tram (Al Sufouh Tramway) - Phase 2</t>
  </si>
  <si>
    <t>https://en.wikipedia.org/wiki/Dubai_Tram        https://de.wikipedia.org/wiki/Stra%C3%9Fenbahn_Dubai</t>
  </si>
  <si>
    <t>- includes all design, construction, commissioning, operations and maintenance costs over the 30-year concession period.</t>
  </si>
  <si>
    <t>Jerusalem Red  Line</t>
  </si>
  <si>
    <t>Alstom, CityPass</t>
  </si>
  <si>
    <t>Haifa - Nazareth</t>
  </si>
  <si>
    <t>Beach Corridor Rapid Transit (BRT/LRT/APM/VAL)</t>
  </si>
  <si>
    <t>(11/17/10/4)</t>
  </si>
  <si>
    <t>(10/12/9/3,3)</t>
  </si>
  <si>
    <t>Paraense Railway (Fepasa)</t>
  </si>
  <si>
    <t>https://www.railjournal.com/in_depth/concession-renewals-to-unlock-investment</t>
  </si>
  <si>
    <t>Ferrogrão</t>
  </si>
  <si>
    <t>West-East Integration Railway (Fiol)</t>
  </si>
  <si>
    <t>Santana do Araguaia - Barcarena</t>
  </si>
  <si>
    <t>Sinop -  Port of Miritituba</t>
  </si>
  <si>
    <t>Figueirópolis -  Ilhéu</t>
  </si>
  <si>
    <t xml:space="preserve">Ouro Verde - Estrela D’Oeste </t>
  </si>
  <si>
    <t>North-South Railway (FNS) Phase 2</t>
  </si>
  <si>
    <t>Valec</t>
  </si>
  <si>
    <t>https://www.infrapppworld.com/news/ifc-to-structure-metro-concession-in-brazil                                                                                                                                                             https://pipeline.gihub.org/Project/ProjectDetails/372</t>
  </si>
  <si>
    <t>https://www.infrapppworld.com/news/ifc-to-structure-metro-concession-in-brazil                                                                           http://www.parcerias.sp.gov.br/Parcerias/Projetos/Detalhes/129</t>
  </si>
  <si>
    <t xml:space="preserve">- Thousands of commuters on Ottawa’s Confederation Line were stuck waiting in overcrowded stations during rush hour three days in row this past week when technical failures with the vehicles, which are made by French multinational Alstom, caused major service disruptions. </t>
  </si>
  <si>
    <t>https://bramptonist.com/alstom-lrvs-hurontario-lrt/                                                                                                                                                                                                                                                                                                                                                  https://www.metro-report.com/news/single-view/view/metrolinx-selects-alstom-as-alternative-light-rail-vehicle-supplier.html                                                                       https://www.infrastructureontario.ca/Eglinton-Crosstown-LRT/</t>
  </si>
  <si>
    <t>Alstom, Dragados, Mosaic, Thales</t>
  </si>
  <si>
    <t xml:space="preserve">https://www-thestar-com.cdn.ampproject.org/c/s/www.thestar.com/amp/news/gta/2019/10/12/metrolinx-not-concerned-about-ottawa-lrt-issues-despite-having-order-in-for-the-same-vehicles.html                          https://www.alstom.com/sites/alstom.com/files/2018/07/08/Global/Group/Resources/Documents/Investors%20document/Regulated%20Information/Press%20releases/2016/PR_Ottawa%20service.pdf                                                                                                                                                                                                                               </t>
  </si>
  <si>
    <t>Foshan Metro Line 5</t>
  </si>
  <si>
    <t>Foshan Metro Line 6</t>
  </si>
  <si>
    <t>Foshan Metro Line 4</t>
  </si>
  <si>
    <t>Stadler, Efacec, Comsa, Munck</t>
  </si>
  <si>
    <t>Based on an Alliance model</t>
  </si>
  <si>
    <t>all IraqTurnkey Project will be followed by UAE with support of Mobility Copnsultant (agreement between TPE RS, RU UAE and M. Yakisan)</t>
  </si>
  <si>
    <t>'no activities due to political situation</t>
  </si>
  <si>
    <t>still under evaluation by DAEP; we are subcontractor to Porr</t>
  </si>
  <si>
    <t>Etihad Rail - Stage 1</t>
  </si>
  <si>
    <t>- The winning consortium was announced in the tender for the Bogota Metro concession. China Harbor Engineering Company Limited and Xi'an Metro Company Limited, members of APCA Transmimetro consortium will carry out the detailed designs, build, operate and perform maintenance for 25 years</t>
  </si>
  <si>
    <t>Comment</t>
  </si>
  <si>
    <t>no agreement on T&amp;Cs</t>
  </si>
  <si>
    <t>X</t>
  </si>
  <si>
    <t>MO RS LR business not TPE RS</t>
  </si>
  <si>
    <t>Canberra LRT - Phase 2 Parliamentary Triangle</t>
  </si>
  <si>
    <t>Sydney Parramatta LRT Stage 1</t>
  </si>
  <si>
    <t>Sydney - Parramatta</t>
  </si>
  <si>
    <t>CAF, Transdev, Laing O’Rourke</t>
  </si>
  <si>
    <t>Manila Light Rail Transit Line 1 - South Extension (Cavite)</t>
  </si>
  <si>
    <t>Phitsanulok Transit System Phase 1 (Red Line)</t>
  </si>
  <si>
    <t xml:space="preserve">Phitsanulok </t>
  </si>
  <si>
    <t xml:space="preserve">Bangkok Red Line </t>
  </si>
  <si>
    <t>Udon Thani</t>
  </si>
  <si>
    <t>ARL Bangkok</t>
  </si>
  <si>
    <t>Siemens, B. Grimm</t>
  </si>
  <si>
    <t>Extension of CAF built system (Note, even if called Canberra Metro, there is only an LRT System in Canberra!)</t>
  </si>
  <si>
    <t>PPP with single lot signalling (ETCS) awarded to Hitachi</t>
  </si>
  <si>
    <t>No-Go Decision in TPE Sales Board 28.06.2017 (Extension of CAF Project)</t>
  </si>
  <si>
    <t>Insufficent MO Setup within Australia for projects of this magnitude</t>
  </si>
  <si>
    <t>De-mandated in Sales Board 25.09.2017</t>
  </si>
  <si>
    <t>De-manadated in Sales Board 30.06.2017: "vehicle requirements of New South Wales do not permit Avenios" /Project split into packages for Construction and for RSTand O&amp;M / Re-mandated Sales Board 25.09.2017  --&gt; MTR did not pass the PQ, hence no participation in tender as Siemens had been foreseen as nominated Sub-Contractor for the M&amp;E Systems under MTR Hongkong</t>
  </si>
  <si>
    <t>China non-accessable due to political reasons</t>
  </si>
  <si>
    <t>Financed by a JICA Softloan including longer grace period for re-payment; Japanese content requirements (tied aid)</t>
  </si>
  <si>
    <t>Bi-lateral government agreements China-Indonesia with China bearing the financial risk of the project (strategic move against Japanese offer)</t>
  </si>
  <si>
    <t>Extension of Hitachi / Kawaski built Monorail</t>
  </si>
  <si>
    <t>LRT RST awarded separately to CRRC</t>
  </si>
  <si>
    <t>Under Construction, 2nd phase to Port Klang on West Coast under review following MAL election in May 2018</t>
  </si>
  <si>
    <t>JICA financed PPP</t>
  </si>
  <si>
    <t>PPP</t>
  </si>
  <si>
    <t>Chinese financed PPP</t>
  </si>
  <si>
    <t>Chinese financed, 3 Chinese Contractors "proposed" by China</t>
  </si>
  <si>
    <t>Unsolicited proposal / no official tender</t>
  </si>
  <si>
    <t>Extension / Upgrade of Bombardier built Monorail</t>
  </si>
  <si>
    <t>Extension / Upgrade of Mitsubishi built APM</t>
  </si>
  <si>
    <t>No suitable Siemens RST; extension of Ansaldo System (Phase 1) - Re-Signalling required to allow Siemens SIG</t>
  </si>
  <si>
    <t>No Bid decision during PM020 meetings due to risk profile (incl. Liabilites of CIV and TRW partners) and big gap to target prices (especially RST)</t>
  </si>
  <si>
    <t>Consortium of Siemens and Rotem lost by 1% price difference to competition</t>
  </si>
  <si>
    <t>Offered by a consortium of Rotem (RST) and Siemens (SIG)</t>
  </si>
  <si>
    <t>MO MM as single lot SIG supplier in Consortium with Rotem (SIE = 11%)</t>
  </si>
  <si>
    <t>TK apporach unsure, most likely single lots RST and SIG; prices shown based on non-binding indication 04/2019 and 45 years of maintenance!</t>
  </si>
  <si>
    <t>Single Lot approach for E&amp;M Systems similar to KVMRT 1+2 and LRT Line 3 KL</t>
  </si>
  <si>
    <t>Under review with RU Thailand - achievable price level doubtful, PPP setup and local content requirements unclear, likely split into single lots if tendered as concession</t>
  </si>
  <si>
    <t>Not considered by MRTA or any other Thai authority</t>
  </si>
  <si>
    <t>Extension of Pink Line Monorail, currently executed by Bombardier</t>
  </si>
  <si>
    <t>Japanese - Thai Project (bilateral government agreement and JICA financing)</t>
  </si>
  <si>
    <t>Chinese - Thai Project (bilateral government agreement in order to connect Thailand with the Chinese HSR from Kunming through Laos, with China to O&amp;M the system during the first years)</t>
  </si>
  <si>
    <t>Expected to be a Chinese - Thai Project as potentially the first part connecting the northern Chinese routes with Malaysia/Singapore, no advanced details available yet, postponement likely</t>
  </si>
  <si>
    <t>Project could be Monorail or LRT, not part of MRTA priority projects, under review with RU Thailand - achievable price level doubtful, PPP setup and local content requirements unclear, likely split into single lots if tendered as concession</t>
  </si>
  <si>
    <t>Siemens 15% more expensive than Marubeni (EPC+Maintenance)</t>
  </si>
  <si>
    <t>Extension of Phuket LRT Phase 1, under review with RU Thailand - achievable price level doubtful, PPP setup and local content requirements unclear, likely split into single lots if tendered as concession</t>
  </si>
  <si>
    <t>Japanese financed, hence Bid as consortium of Mitsubishi, Siemens and Ch. Karnchang; Consortiumm had been disqualified in 2014</t>
  </si>
  <si>
    <t>No fitting "large" Monorail solution in Siemens Portfolio; w/o RST Concessionaire BTSC would have only asked for single lots PSY and potentailly SIG (but BOM with SIG system fitting their Monorail system)</t>
  </si>
  <si>
    <t>French financed project with 70% French content requirement</t>
  </si>
  <si>
    <t>Extension of Line 2A which was built using  Official Development Assistance (ODA) from China</t>
  </si>
  <si>
    <t>German financed project with min. 50% German content, Siemens as sole bidder in 2018</t>
  </si>
  <si>
    <t>Project only expected to be tendered once HCMC L2 Stage 1 has been completed!</t>
  </si>
  <si>
    <t>HCMC People's Committee is reported to have approached the French government for funding and support</t>
  </si>
  <si>
    <t>Japanese financed with Japanese content requirements</t>
  </si>
  <si>
    <t>CRRC, Bombardier</t>
  </si>
  <si>
    <t>Alstom, Mobilinx, Hitachi Rail</t>
  </si>
  <si>
    <t>Mumbai Line 14-Kanjur-Badlapur</t>
  </si>
  <si>
    <t>Mumbai Line 8-Mumbai Airport-Mankhurd-Navi Mumbai Airport</t>
  </si>
  <si>
    <t>Hadpsar-Corridor I : PCMC - Swargate</t>
  </si>
  <si>
    <t xml:space="preserve">Hadpsar-Corridor II: Vanaz - Ramwadi </t>
  </si>
  <si>
    <t>Italian firm MM SPA appointed to prepare DPR, MMRDA may opt PPP mode of implementation</t>
  </si>
  <si>
    <t>MMRDA is checking possibility of PPP mode</t>
  </si>
  <si>
    <t>DPR is ready, PMRDA may take up project in PPP mode</t>
  </si>
  <si>
    <t>https://urbantransportnews.com</t>
  </si>
  <si>
    <t>https://www.hindustantimes.com/pune-news</t>
  </si>
  <si>
    <t>MPMRCL is formed in state of MP &amp; chances of turnkey are low</t>
  </si>
  <si>
    <t xml:space="preserve">MPMRCL is formed in state of MP </t>
  </si>
  <si>
    <t>- Not a turnkey opportunity now, LMRC will float systemwise tenders.                                                                                                 The state has to carry out the ground work for the Rs 4,219 crore project.</t>
  </si>
  <si>
    <t>'CIDCO appointed DMRC as contractor on depositary terms. Since Navi Mumbai Line 1 was turnkey, authority may explore option of turnkey for line 2</t>
  </si>
  <si>
    <t>Commercail Operation yet to start</t>
  </si>
  <si>
    <t>Commercial operation started in Feb 2014</t>
  </si>
  <si>
    <t xml:space="preserve">Not a turnkey opportunity now, SIG+PSD, OHE&amp; PSY etc. systems tenders are expected in next 3 months, </t>
  </si>
  <si>
    <t>Central Govt. Approval is still pending and project progress is slow</t>
  </si>
  <si>
    <t>Project Progress is slow, Recently DMRC taken over operation of RMGL Phase I&amp;II(South Extension)</t>
  </si>
  <si>
    <t>PMRC-Patna Metro Rail Corporation is formed in Bihar State &amp; DMRC is appointed as a Contractor Turnkey chances are low, field surveys are started, Civil tenders will be out in another 6 months &amp; systems tender will be out in another 1 year</t>
  </si>
  <si>
    <t>PMRC-Patna Metro Rail Corporation is formed in Bihar State &amp; DMRC is appointed as a Contractor, field surveys are started, Civil tenders will be out in another 6 months &amp; systems tender will be out in another 1 year</t>
  </si>
  <si>
    <t>Project Progress is slow</t>
  </si>
  <si>
    <t>Metro Prague line D</t>
  </si>
  <si>
    <t>- Constructing Line D […]  is expected to cost around Koruna 24.7bn ($US 1.3bn). 1 - civil work tender, incl. RE portion
2 - technology tender - RA + vehicles ( ca. 100 mio EUR)</t>
  </si>
  <si>
    <t>DMRC is reviewing DPR</t>
  </si>
  <si>
    <t>Nego phase ongoing</t>
  </si>
  <si>
    <t>Projcet progress is slow</t>
  </si>
  <si>
    <t>Project is shelved!</t>
  </si>
  <si>
    <t>Will be funded by JICA - Heavy Metro Single Lot</t>
  </si>
  <si>
    <t>St. Petersburg  PPP tram concession</t>
  </si>
  <si>
    <t>St. Petersburg</t>
  </si>
  <si>
    <t>https://www.railwaygazette.com/transport-and-mobility-projects/second-st-petersburg-ppp-tram-concession-signed/54835.article</t>
  </si>
  <si>
    <t>- Chance ist zu prüfen als Systemlieferant tätig zu werden</t>
  </si>
  <si>
    <t>RA portfolio unavailable (homologation/certification), RE portfolio hardly competitive, high volume of civill works  - consirtium necessary. Just infrastructure project, no vehicle delivery in scope. So no TK tender anymore.</t>
  </si>
  <si>
    <t>Summe</t>
  </si>
  <si>
    <t>Won</t>
  </si>
  <si>
    <t>All</t>
  </si>
  <si>
    <t>0 cases of selecting multiple loosing criterias</t>
  </si>
  <si>
    <t>Missed Projects (2006-2019)</t>
  </si>
  <si>
    <t>Missed Projects (2014-2019)</t>
  </si>
  <si>
    <t>2014-2019</t>
  </si>
  <si>
    <t>Total SMO Volume E&amp;M (in mio €)</t>
  </si>
  <si>
    <t xml:space="preserve">Projects won by </t>
  </si>
  <si>
    <t xml:space="preserve"> Siemens</t>
  </si>
  <si>
    <t xml:space="preserve"> Bombardier</t>
  </si>
  <si>
    <t>Hitachi Ansaldo</t>
  </si>
  <si>
    <t xml:space="preserve"> Hyundai Rotem</t>
  </si>
  <si>
    <t xml:space="preserve"> CRRC</t>
  </si>
  <si>
    <t xml:space="preserve"> CAF</t>
  </si>
  <si>
    <t>Market share based on Volumina</t>
  </si>
  <si>
    <t>2006-2019</t>
  </si>
  <si>
    <t>Sum</t>
  </si>
  <si>
    <t>CRRC, Other</t>
  </si>
  <si>
    <t>Mitsubishi, Kinki Sharyo,  Thales, MHI</t>
  </si>
  <si>
    <t>https://www.railjournal.com/passenger/metros/honolulu-councilor-rail-project-audit/                                   https://en.wikipedia.org/wiki/Honolulu_Rail_Transit#Rolling_stock</t>
  </si>
  <si>
    <t>Ontario Line Subway</t>
  </si>
  <si>
    <t>https://www.alstom.com/press-releases-news/2018/4/alstom-led-consortium-to-provide-complete-driverless-light-metro-system-for-montreal                                          https://www.cbc.ca/news/canada/montreal/montreal-light-rail-system-to-be-built-by-snc-lavalin-pomerleau-1.4526038                                                                                                                                             https://www.alstom.com/press-releases-news/2018/4/alstom-led-consortium-to-provide-complete-driverless-light-metro-system-for-montreal</t>
  </si>
  <si>
    <t>Bombardier, Other</t>
  </si>
  <si>
    <t>Alstom, ABB</t>
  </si>
  <si>
    <t>Bombardier, Systra</t>
  </si>
  <si>
    <t>Metro Gurgaon Phase 1</t>
  </si>
  <si>
    <t>Metro Gurgaon Phase 2 (RMGL South Extension)</t>
  </si>
  <si>
    <t>Bombardier, Marubeni, Toshiba, JR East, Bombardier</t>
  </si>
  <si>
    <t>Mitsubishi and other</t>
  </si>
  <si>
    <t>Total Amount of TK Projects</t>
  </si>
  <si>
    <t>TK Project Volumina in Mio. €</t>
  </si>
  <si>
    <t>Bolzano</t>
  </si>
  <si>
    <t>Bolzano Tram Line 1 + 2</t>
  </si>
  <si>
    <t>Moscow -  St. Petersburg</t>
  </si>
  <si>
    <t>Rail Hsp</t>
  </si>
  <si>
    <t>Mitsubishi, Sumitomo</t>
  </si>
  <si>
    <t>https://plenarygroup.com/projects/asia-pacific/gold-coast-light-rail                  https://www.railjournal.com/regions/australia-nz/bombardier-to-supply-lrvs-for-gold-coast-extension/</t>
  </si>
  <si>
    <t>https://plenarygroup.com/projects/asia-pacific/sydney-metro-northwest              https://www.railway-technology.com/projects/north-west-rail-link-sydney/</t>
  </si>
  <si>
    <t>https://www.railjournal.com/regions/central-south-america/so-paulo-lrt-study-completed/</t>
  </si>
  <si>
    <t>Campinas Sao Paulo de Janeiro</t>
  </si>
  <si>
    <t xml:space="preserve">SNC-Lavalin </t>
  </si>
  <si>
    <t>https://www.grahambuilds.com/projects/metro-edmonton-light-rail-transit/                                     https://globalnews.ca/news/3982257/edmonton-exploring-idea-of-trenches-for-northwest-lrt-expansion/</t>
  </si>
  <si>
    <t>Sonnagar – Gomoh PPP Section</t>
  </si>
  <si>
    <t>Eastern dedicated Freight Corridor (Dadri - Dankuni)</t>
  </si>
  <si>
    <t>Dadri - Dankuni</t>
  </si>
  <si>
    <t>High Speed Rail-Bullet Train: </t>
  </si>
  <si>
    <t>Sonnagar – Gomoh</t>
  </si>
  <si>
    <t>Western dedicated Freight Corridor (Dadri - JNPT)</t>
  </si>
  <si>
    <t>Dadri - JNPT</t>
  </si>
  <si>
    <t>https://www.railway-technology.com/projects/evergreenrailproject/          https://www.railway-technology.com/uncategorised/newsbombardier-supply-skytrain-cars-evergreen-line-canada/</t>
  </si>
  <si>
    <t>- The 14 vehicles are estimated to cost $92.4 million, an average of $6.6 million per vehicle. The cost breakdown is</t>
  </si>
  <si>
    <t>-… According to GIT, Mitsubishi’s trains were the lightest, minimising the structural changes that would need to be made to the Sai Van bridge to enable it to carry the line.</t>
  </si>
  <si>
    <t>https://www.stadlerrail.com/en/media/article/stadler-secures-contract-denmark-odense-letbane-orders-16-trams/71/                                        https://www.railway-technology.com/projects/aarhus-light-rail-project-aarhus/                                         https://en.wikipedia.org/wiki/Aarhus_Letbane</t>
  </si>
  <si>
    <t>https://www.railjournal.com/passenger/metros/copenhagen-cityring-metro-opens/                                              https://en.wikipedia.org/wiki/City_Circle_Line</t>
  </si>
  <si>
    <t>Siemens, Alstom, Thales, Cim-Tso and Sofratesa,</t>
  </si>
  <si>
    <t>https://www.railway-technology.com/news/bombardier-to-build-cairo-monorail-system/                                                                   https://ww.egyptindependent.com/minister-new-monorail-project-link-6-october-sheikh-zayed-cairo-giza/</t>
  </si>
  <si>
    <t>Nippon Sharyo, Other (JPN)</t>
  </si>
  <si>
    <t>https://www.railwaygazette.com/abidjan-metro-concession-signed/41092.article</t>
  </si>
  <si>
    <t>130 mio Rolling Stock</t>
  </si>
  <si>
    <t>https://www.railway-technology.com/projects/panama-metro/                                                                http://metroamericas.com/2015/12/23/panama-city-metro-awards-alstom-consortium-contract-to-expand-rolling-stock-fleet/                                                                             http://metroamericas.com/2015/12/23/panama-city-metro-awards-alstom-consortium-contract-to-expand-rolling-stock-fleet/</t>
  </si>
  <si>
    <t>http://sts.hitachirail.com/en/press-releases/ansaldo-sts-wins-turnkey-contract-worth-710-million-usd-driverless-metro-lima-peru</t>
  </si>
  <si>
    <t xml:space="preserve">https://www.railway-technology.com/projects/manila-metro-rail-transit-mrt-line-7/                 </t>
  </si>
  <si>
    <t>Sumitomo</t>
  </si>
  <si>
    <t>https://www.railway-technology.com/news/newsphilippines-to-start-construction-of-505bn-manila-clark-railway-project-5854685/                         https://www.railway-technology.com/news/philippines-rolling-stock-contract-pnr-clark-phase-i-project/</t>
  </si>
  <si>
    <t>https://www.dw.com/en/siemens-signs-riyadh-metro-contracts/a-17150141</t>
  </si>
  <si>
    <t>https://www.railjournal.com/in_depth/riyadh-metro-completion</t>
  </si>
  <si>
    <t>https://www.railjournal.com/in_depth/seoul-set-for-urban-rail-expansion                  https://www.railjournal.com/passenger/light-rail/hyundai-rotem-awarded-seoul-light-metro-contract/</t>
  </si>
  <si>
    <t>https://www.railway-technology.com/projects/murcia-tram-line/              https://www.railwaygazette.com/murcia-tram-line-1-inaugurated/36009.article</t>
  </si>
  <si>
    <t>https://www.railway-technology.com/projects/kaoishung/</t>
  </si>
  <si>
    <t>- Taipei’s Department of Rapid Transit Systems awarded a €334m turnkey contract for the first phase of the Circular Line in 2009 to a consortium of Ansaldo STS and AnsaldoBreda (now HRI). Ansaldo STS’s €220m share of the contract covers the supply of E&amp;M equipment, including CBTC signalling; HRI is supplying rolling stock worth €114m.</t>
  </si>
  <si>
    <t>https://www.railwaygazette.com/taipei-circular-line-driverless-train-unveiled/43073.article</t>
  </si>
  <si>
    <t>Kawasaki Heavy Industries, Alstom CTCI</t>
  </si>
  <si>
    <t>https://www.railjournal.com/passenger/metros/hyundai-rotem-wins-taoyuan-metro-train-contract/</t>
  </si>
  <si>
    <t>- delivery for Thailand’s first two monorail lines: the Bangkok pink and yellow lines. The order was announced by Bombardier on July 6, 2018 and is valued at approximately 245 million euro</t>
  </si>
  <si>
    <t xml:space="preserve">Marmaray Metro </t>
  </si>
  <si>
    <t xml:space="preserve">https://en.wikipedia.org/wiki/Marmaray        https://railturkey.org/2019/02/22/budget-cuts-do-not-effect-marmaray-and-airport-metro-lines/                       </t>
  </si>
  <si>
    <t>https://www.railway-technology.com/features/glasgow-subway-new-trains/                               https://www.railjournal.com/passenger/metros/first-stadler-glasgow-subway-train-delivered/</t>
  </si>
  <si>
    <t>http://cminc.biz/2017/05/19/orlando-international-airport-south-airport-people-mover-apm-complex/        https://www.orlandoweekly.com/Blogs/archives/2019/11/15/monorail-manufacturer-bombardier-has-a-new-mystery-client-big-enough-to-be-disney</t>
  </si>
  <si>
    <t xml:space="preserve">https://www.railjournal.com/regions/north-america/linxs-awarded-us-49bn-ppp-contract-for-la-airport-peoplemover-project/                                                        https://www.infrapppworld.com/news/megaproject-1278-us-4-9-billion-automated-people-mover-p3-at-la-airport-achieves-financial-close </t>
  </si>
  <si>
    <t>B</t>
  </si>
  <si>
    <t>A</t>
  </si>
  <si>
    <t>C</t>
  </si>
  <si>
    <t>C1</t>
  </si>
  <si>
    <t>Mexico state-Querétaro high-speed rail link</t>
  </si>
  <si>
    <t xml:space="preserve">Mexico state-Querétaro </t>
  </si>
  <si>
    <t>https://www.bnamericas.com/en/news/project-spotlight-mexico-state-queretaro-high-speed-rail-link</t>
  </si>
  <si>
    <t>-Project information by Sales / Joer Duerr (in mio. €): RST(201), SIG(52), REL(39), COM(not Siemens), AFC (not Siemens), DWE (not Siemens), OPM/SYS (76)</t>
  </si>
  <si>
    <t>-Project information by Sales / Joer Duerr (in mio. €): RST(17,2), SIG(8,6), REL(7,3), COM(not Siemens), AFC (not Siemens), DWE (not Siemens), OPM/SYS (3,5)</t>
  </si>
  <si>
    <t>-Project information by Sales / Joer Duerr (in mio. €): RST(27,3), SIG(11,9), REL(17,1), COM(not Siemens), AFC (not Siemens), DWE (3), OPM/SYS (7,3)</t>
  </si>
  <si>
    <t>-Project information by Sales / Joer Duerr (in mio. €): SIG(15), REL(7)</t>
  </si>
  <si>
    <t>-Project information by Sales / Joer Duerr (in mio. €): Riyadh Metro L1+2  RST(515), SIG(170), REL(275), COM(125), AFC (not Siemens), DWE (119), OPM/SYS (285)</t>
  </si>
  <si>
    <t>-Project information by Sales / Joer Duerr (in mio. €): RST(62,2), SIG(7,9), REL(32), COM(14), AFC (not Siemens), DWE (11), OPM/SYS (30)</t>
  </si>
  <si>
    <t>-Project information by Sales / Joer Duerr (in mio. €): RST(45), SIG(13), REL(48), COM(9), AFC (19,9), DWE (10), OPM/SYS (42,1)</t>
  </si>
  <si>
    <t>Sam</t>
  </si>
  <si>
    <t>Maracaibo L.2</t>
  </si>
  <si>
    <t>-Project information by Sales / Joer Duerr (in mio. €): SIG(24,5), REL(20), DWE (6,7), OPM/SYS (59), TRM (61,9)</t>
  </si>
  <si>
    <t>-Project information by Sales / Joer Duerr (in mio. €): RST(93), SIG(43), REL(32), COM(24), AFC (10,7), DWE (13,4), OPM/SYS (22), TRW (39)</t>
  </si>
  <si>
    <t>-Project information by Sales / Joer Duerr (in mio. €):  SIG(78), REL(78), COM(28), OPM/SYS (59)</t>
  </si>
  <si>
    <t>JJ Line (Beijing-Tianjin)</t>
  </si>
  <si>
    <t>Beijing-Tianji</t>
  </si>
  <si>
    <t>CRRC, Siemens</t>
  </si>
  <si>
    <t>-Project information by Sales / Guido Wallert, Joer Duerr (in mio. €): RST(45), SIG(13), REL(48), COM(9), AFC (3,5), DWE (12), OPM/SYS (9,7), TRW (17)</t>
  </si>
  <si>
    <t xml:space="preserve">Very LRT Coventry </t>
  </si>
  <si>
    <t>Regional input</t>
  </si>
  <si>
    <t>LRT Cambridge</t>
  </si>
  <si>
    <t>LRT West Yorkshire</t>
  </si>
  <si>
    <t>Southern Heathrow Link</t>
  </si>
  <si>
    <t>25.11.2019: Regional input, to be verified by Thorsten Vogt</t>
  </si>
  <si>
    <t>Cambridge</t>
  </si>
  <si>
    <t>Yorkshire</t>
  </si>
  <si>
    <t>London</t>
  </si>
  <si>
    <t>Siemens, Alstom</t>
  </si>
  <si>
    <t>Accra Skytrain</t>
  </si>
  <si>
    <t>Ghana</t>
  </si>
  <si>
    <t>Accra</t>
  </si>
  <si>
    <t>Namibia</t>
  </si>
  <si>
    <t>Trans Zambesi (Rolling Stock + Infrastructure)</t>
  </si>
  <si>
    <t>Bandung</t>
  </si>
  <si>
    <t>Alstom, Isolux Corsan</t>
  </si>
  <si>
    <t>Iceland</t>
  </si>
  <si>
    <t>Tanzania Mainline Stage 1: Dar es Salaam and Morogoro</t>
  </si>
  <si>
    <t xml:space="preserve">Tanzania Mainline Stage 2: Morogoro - Makutupora </t>
  </si>
  <si>
    <t>Tanzania Mainline Stage 3: Isaka - Kigali</t>
  </si>
  <si>
    <t xml:space="preserve"> </t>
  </si>
  <si>
    <t>Inland Rail (Total Corridor) Tottenham (Victoria) - Acacia Ridge (Queensland)</t>
  </si>
  <si>
    <t>https://inlandrail.artc.com.au/mediareleases</t>
  </si>
  <si>
    <t xml:space="preserve">Cluj Subway &amp; Metropolitan Train </t>
  </si>
  <si>
    <t>Cluj</t>
  </si>
  <si>
    <t>Bucharest</t>
  </si>
  <si>
    <t>L6 – Gara de Nord – 1 Mai - Otopeni</t>
  </si>
  <si>
    <t>L7 – Bragadiru – Alexandriei – Colentina  - Voluntari</t>
  </si>
  <si>
    <t>L8 – semiring south Crangasi -Dristor</t>
  </si>
  <si>
    <t>Extension of L4: Gara de Nord – Gara Progresul</t>
  </si>
  <si>
    <t>Extension of L2: Pipera – Petricani</t>
  </si>
  <si>
    <t>Extension of L2: Berceni – LC Sud</t>
  </si>
  <si>
    <t>Extension of L1: Pacii – LCVest</t>
  </si>
  <si>
    <t>Extension of L4: Straulesti - Mogosoaia</t>
  </si>
  <si>
    <t>Sao Paolo - Santos (North-South Corridor Stage 2)</t>
  </si>
  <si>
    <t>North America</t>
  </si>
  <si>
    <t>Latin America</t>
  </si>
  <si>
    <t>South-West-Europe</t>
  </si>
  <si>
    <t>UK &amp; Ireland</t>
  </si>
  <si>
    <t>North-East-Europe</t>
  </si>
  <si>
    <t>Middle East &amp; Africa</t>
  </si>
  <si>
    <t>Uk &amp; Ireland</t>
  </si>
  <si>
    <t>9 cases of selecting multiple loosing criterias</t>
  </si>
  <si>
    <t>No evaluation available</t>
  </si>
  <si>
    <t>No evaluation available. 2 of 2 projects won in South-West-Europe were VAL-projects.</t>
  </si>
  <si>
    <t>0 cases of selecting multiple loosing criterias.</t>
  </si>
  <si>
    <t>Last Update: 17.12.2019</t>
  </si>
  <si>
    <t>17 cases of selecting multiple loosing criterias</t>
  </si>
  <si>
    <t>Scope of supply/services: RST, SIG, REL, CS</t>
  </si>
  <si>
    <t>RST, SIG, REL, CS</t>
  </si>
  <si>
    <t>Melipilla Commuter Train (EFE)</t>
  </si>
  <si>
    <t>Melipilla</t>
  </si>
  <si>
    <t>https://pipeline.gihub.org/Project/ProjectDetails/458</t>
  </si>
  <si>
    <t>TIC Intercity: Americana - Sao Paulo (North-South Corridor Stage 1)</t>
  </si>
  <si>
    <t>TIC Intercity: Sao Paolo - Santos (North-South Corridor Stage 2)</t>
  </si>
  <si>
    <t>TIC Intercity: Sao Paulo – Sorocaba (East-West Corridor Stage 2)</t>
  </si>
  <si>
    <t>TIC Intercity: Sao Paulo – Sao Jose dos Campos (East-West Corridor Stage 1)</t>
  </si>
  <si>
    <t>1 case of selecting multiple loosing criterias.  1 of 3  projects won in North-East-Europe were VAL-projects.</t>
  </si>
  <si>
    <t>17 cases of selecting multiple loosing criterias  per Project; 8 projects won (3 of them are VAL Projects: 37,5%)</t>
  </si>
  <si>
    <t>Yucatan Peninsula</t>
  </si>
  <si>
    <t>http://www.gclrstage2.com.au/                  https://plenarygroup.com/projects/asia-pacific/gold-coast-light-rail            Electrification: https://www.railway-technology.com/projects/goldcoastrapidtransp/</t>
  </si>
  <si>
    <t>Electrification: https://en.wikipedia.org/wiki/CAF_Urbos</t>
  </si>
  <si>
    <t>https://www.railway-technology.com/projects/liege-tramway-project/                      Electrification: https://en.wikipedia.org/wiki/CAF_Urbos</t>
  </si>
  <si>
    <t>https://www.railjournal.com/regions/central-south-america/rio-de-janeiro-starts-construction-of-lrt-line-3/        Electrification: https://en.wikipedia.org/wiki/Rio_de_Janeiro_Light_Rail</t>
  </si>
  <si>
    <t>https://www.railway-technology.com/projects/valley-line-lrt-edmonton/                                                                       https://www.edmonton.ca/projects_plans/transit/valley-line-southeast.aspx       Electrification:https://en.wikipedia.org/wiki/Edmonton_Light_Rail_Transit</t>
  </si>
  <si>
    <t>https://www-thestar-com.cdn.ampproject.org/c/s/www.thestar.com/amp/news/gta/2019/10/12/metrolinx-not-concerned-about-ottawa-lrt-issues-despite-having-order-in-for-the-same-vehicles.html                                               https://www.railway-technology.com    /news/thales-secures-finch-west-lrt-signalling-contract-in-toronto-canada/                                                                                                                              https://www.railway-technology.com/projects/finch-west-light-rail-transit-toronto/                             Electrification: https://en.wikipedia.org/wiki/Line_6_Finch_West</t>
  </si>
  <si>
    <t>https://www.intelligenttransport.com/transport-news/82103/ottawas-lrt-stage-2-confederation-line-selects-thales-for-cbtc/                                                                                              https://www.alstom.com/sites/alstom.com/files/2018/07/08/Global/Group/Resources/Documents/Investors%20document/Regulated%20Information/Press%20releases/2016/PR_Ottawa%20service.pdf                                                                                                                                                                                                                                              https://www.citylab.com/transportation/2019/04/ottawa-light-rail-confederation-line-opening-date-lrt-trains/587566/                     Electrification: https://en.wikipedia.org/wiki/List_of_tram_systems_by_gauge_and_electrification</t>
  </si>
  <si>
    <t>https://www.railjournal.com/in_depth/santos-light-rail-ready-to-roll              Electrification: https://de.wikipedia.org/wiki/Vossloh_Tramlink</t>
  </si>
  <si>
    <t>Electrification: https://en.wikipedia.org/wiki/Greater_Copenhagen_Light_Rail</t>
  </si>
  <si>
    <t>https://www.railway-technology.com/projects/tampere-tram-project/                      Electrification: https://en.wikipedia.org/wiki/Tampere_light_rail</t>
  </si>
  <si>
    <t>https://www.globalmasstransit.net/archive.php?id=25429             Electrification: https://fr.wikipedia.org/wiki/Alstom_Citadis</t>
  </si>
  <si>
    <t>https://www.railjournal.com/passenger/light-rail/mauritius-light-rail-set-for-september-opening/                           https://www.railjournal.com/passenger/light-rail/caf-lrvs-ordered-for-mauritius-light-rail/     Electrification: https://en.wikipedia.org/wiki/Metro_Express_(Mauritius)</t>
  </si>
  <si>
    <t>https://www.caf.net/en/sala-prensa/nota-prensa-detalle.php?e=232                          https://www.railway-technology.com/projects/manila-light-rail-transit-line-1-lrt-1-cavite-extension/                                          Electrification: https://en.wikipedia.org/wiki/LRTA_Class_1200</t>
  </si>
  <si>
    <t>https://www.railwaygazette.com/caf-awarded-maryland-purple-line-lrv-contract/42719.article                                                      https://www.railway-technology.com/projects/maryland-purple-line/         Electrification: https://en.wikipedia.org/wiki/Purple_Line_(Maryland)</t>
  </si>
  <si>
    <t>https://railturkey.org/2019/03/09/golden-horn-tram/              Electricifation: https://en.wikipedia.org/wiki/Istanbul_Tram</t>
  </si>
  <si>
    <t>https://www.alstom.com/press-releases-news/2017/7/alstoms-citadis-tram-enters-commercial-service-in-the-city-of-sidi-bel-abbes-algeria                                                                                       https://de.wikipedia.org/wiki/Stra%C3%9Fenbahn_Sidi_bel_Abb%C3%A8s              Electrification: https://en.wikipedia.org/wiki/Alstom_Citadis</t>
  </si>
  <si>
    <t>https://www.systra.com/en-project/algiers-tram-lrt         Electrification: https://en.wikipedia.org/wiki/Alstom_Citadis</t>
  </si>
  <si>
    <t>https://fr.wikipedia.org/wiki/Tramway_de_Constantine       Electrification: https://en.wikipedia.org/wiki/Alstom_Citadis</t>
  </si>
  <si>
    <t>https://www.railway-technology.com/projects/oran-tramway/                                                                                                                    https://de.wikipedia.org/wiki/Stra%C3%9Fenbahn_Oran        Electrification: https://en.wikipedia.org/wiki/Alstom_Citadis</t>
  </si>
  <si>
    <t xml:space="preserve">http://www.isoluxcorsan.com/en/communication/press-releases/isolux-corsan-will-build-the-first-tramway-line-in-mostaganem-algeria-with-a-250-m-investment.html                                                                        Electrification: https://en.wikipedia.org/wiki/Alstom_Citadis                                                                                </t>
  </si>
  <si>
    <t>https://www.railway-technology.com/projects/ouargla-tramway/        Electrification: https://en.wikipedia.org/wiki/Alstom_Citadis</t>
  </si>
  <si>
    <t>https://www.railjournal.com/africa/stif-opens-first-light-rail-line/                                                                                                                                                                                                                          https://www.alstom.com/press-releases-news/2016/2/alstom-to-supply-26-citadis-tram-kits-for-the-city-of-setif-                            Electrification: https://en.wikipedia.org/wiki/Alstom_Citadis                                                                                                                                                                                                                                                                        https://www.railway-technology.com/news/newsalstom-to-deliver-26-citadis-tram-kits-for-setif-algeria-4813357/</t>
  </si>
  <si>
    <t>https://en.wikipedia.org/wiki/CBD_and_South_East_Light_Rail                                                               https://www.railway-technology.com/features/sydney-light-rail-fiasco/             Electrification: https://en.wikipedia.org/wiki/Light_rail_in_Sydney</t>
  </si>
  <si>
    <t xml:space="preserve">https://en.wikipedia.org/wiki/Red_Line_(Tel_Aviv_Light_Rail) </t>
  </si>
  <si>
    <t>https://railturkey.org/2018/03/24/konak-tram/       Electrification: https://en.wikipedia.org/wiki/Tram_%C4%B0zmir</t>
  </si>
  <si>
    <t>https://en.wikipedia.org/wiki/Kar%C5%9F%C4%B1yaka_Tram                   Electrification: https://en.wikipedia.org/wiki/Tram_%C4%B0zmir</t>
  </si>
  <si>
    <t>https://www.scotsman.com/news/transport/edinburgh-s-tram-could-be-extended-to-royal-infirmary-and-granton-while-george-street-to-be-pedestrianised-1-5073024</t>
  </si>
  <si>
    <t>CBD &amp; South East Light Rail line (Randwick Line)</t>
  </si>
  <si>
    <t>Finland</t>
  </si>
  <si>
    <t>Miami</t>
  </si>
  <si>
    <t>Windhoek to Hosea Kutako Airport</t>
  </si>
  <si>
    <t>Windhoek to Okahandja</t>
  </si>
  <si>
    <t>Windhoek to Rehoboth</t>
  </si>
  <si>
    <t>Windhoek to Central Katutura and other suburbs</t>
  </si>
  <si>
    <t>Windhoek</t>
  </si>
  <si>
    <t>Grand Paris Express: Line 15 Phase 1 (South)</t>
  </si>
  <si>
    <t>Grand Paris Express: Line 15 Phase 2 (West)</t>
  </si>
  <si>
    <t>Grand Paris Express: Line 15 Phase 3 (East)</t>
  </si>
  <si>
    <t>Lima Line 2</t>
  </si>
  <si>
    <t>Rosario Tram - Phase 1</t>
  </si>
  <si>
    <t>Rosario Tram - Phase 2</t>
  </si>
  <si>
    <t xml:space="preserve">Buenos Aires - Subte Line G </t>
  </si>
  <si>
    <t xml:space="preserve">Buenos Aires - Subte Line I </t>
  </si>
  <si>
    <t>Metro Bahrain Phase 2 (Brown and Green line)</t>
  </si>
  <si>
    <t>https://www.railwaypro.com/wp/brazil-ready-ferrograo-railway-project/                                       https://www.railjournal.com/in_depth/concession-renewals-to-unlock-investment</t>
  </si>
  <si>
    <t>TK/INF</t>
  </si>
  <si>
    <t>Edinburgh tram extensions (Granton waterfront &amp; Bio Quarter)</t>
  </si>
  <si>
    <t>Coventry</t>
  </si>
  <si>
    <t>25.11.2019: Regional input, to be verified by Thorsten Vogt                  https://en.wikipedia.org/wiki/Coventry_Very_Light_Rail</t>
  </si>
  <si>
    <t>25.11.2019: Regional input, to be verified by Thorsten Vogt       https://globalnews.ca/news/6109120/ion-lrt-expansion-to-cambridge-wont-begin-until-2028-has-1-36-billion-price-tag/</t>
  </si>
  <si>
    <t>Trans Zambezi Extension : Katoma Mulilo</t>
  </si>
  <si>
    <t>Trans Zambezi Extension : Solwezi - Sesheke</t>
  </si>
  <si>
    <t>Trans Zambezi Extension : Livingstone - Sesheke</t>
  </si>
  <si>
    <t>Zambie</t>
  </si>
  <si>
    <t>Sesheke</t>
  </si>
  <si>
    <t>Grootfontein</t>
  </si>
  <si>
    <t>https://www.africaintelligence.com/infrastructure--power/2019/11/11/trans-zambezi-railway-project-getting-back-on-track,108380931-eve</t>
  </si>
  <si>
    <t>Jilin city</t>
  </si>
  <si>
    <t>Hyundai Rotem, Korea and Brazil</t>
  </si>
  <si>
    <t>Last Update: 10.02.2020</t>
  </si>
  <si>
    <t>27 cases of selecting multiple loosing criterias  per Project; 15 projects won (3 of them are VAL Projects: 20%)</t>
  </si>
  <si>
    <t xml:space="preserve">0 case of selecting multiple loosing criterias.  </t>
  </si>
  <si>
    <t>https://www.alstom.com/press-releases-news/2018/9/grand-paris-express-colas-rail-alstom-consortium-awarded-contract-track</t>
  </si>
  <si>
    <t>https://www.railwaygazette.com/vehicles/alstom-wins-contract-to-automate-marseille-metro/55221.article</t>
  </si>
  <si>
    <t>CAF, Colas Rail</t>
  </si>
  <si>
    <t>-Project delayed. Tender around mid 2020</t>
  </si>
  <si>
    <t>https://seenews.com/news/albanian-railways-opens-tenders-for-tirana-durres-line-revamp-link-to-tirana-airport-ebrd-674574                                                                                                                                                                                       https://www.railjournal.com/regions/europe/albania-grants-permit-for-tirana-durres-reconstruction/</t>
  </si>
  <si>
    <t>Redevelopment Kai Tak Airport (EFLS)</t>
  </si>
  <si>
    <t>https://en.wikipedia.org/wiki/Environmentally_Friendly_Linkage_System       https://www.ktd.gov.hk/efls/en/overview.htm</t>
  </si>
  <si>
    <t>https://www.bombardier.com/en/media/newsList/details.648-bombardier-awarded-contract-to-design-build-operate-and-maintain-an-innovia-automated-people-mover-system-in-jeddah-kingdom-of-saudi-arabia.html?filter-bu=transport</t>
  </si>
  <si>
    <t>Discussion M Svoboda</t>
  </si>
  <si>
    <t>To be updated --&gt; J Liebscher</t>
  </si>
  <si>
    <t>CAF, Shafia</t>
  </si>
  <si>
    <t>To be updated --&gt; Advan (Keijo Kilpinen)</t>
  </si>
  <si>
    <t>Decision to be taken whether to participate or not</t>
  </si>
  <si>
    <t>Vehicle Tram train, Avenio might be possible</t>
  </si>
  <si>
    <t>To be updated --&gt; Joerg D</t>
  </si>
  <si>
    <t>To be discussed with Zahi --&gt; Jörg D, Jörg L</t>
  </si>
  <si>
    <t xml:space="preserve">To be discussed with Aiman Ashour --&gt; Advan </t>
  </si>
  <si>
    <t xml:space="preserve">Analysis on RST by Bernd Dürrbeck --&gt; Advan </t>
  </si>
  <si>
    <t xml:space="preserve">Key account to be identified --&gt; Birgit, Advan </t>
  </si>
  <si>
    <t>Workshop in France CG, JF, Advan</t>
  </si>
  <si>
    <t>Discussion Karolina --&gt; Birgit</t>
  </si>
  <si>
    <t>Discussion with Manuel Nunes --&gt; Advan, Birgit</t>
  </si>
  <si>
    <t xml:space="preserve">To be commented by Thomas Leu </t>
  </si>
  <si>
    <t xml:space="preserve">Contact Michael Akdeniz --&gt; Advan </t>
  </si>
  <si>
    <t xml:space="preserve">Contact Mark Hamameh --&gt; Advan </t>
  </si>
  <si>
    <t xml:space="preserve">Contact Gary Owens --&gt; Advan </t>
  </si>
  <si>
    <t>To be updated Ben Chong --&gt; Advan</t>
  </si>
  <si>
    <t>To be updated --&gt; Praka Adhi Nugraha</t>
  </si>
  <si>
    <t>Discussion Austria --&gt; Advan</t>
  </si>
  <si>
    <t xml:space="preserve">Bakerloo Line Extension </t>
  </si>
  <si>
    <t>Feedback Udo Eichlinger --&gt; If project materializes, award to Power China and Alstom</t>
  </si>
  <si>
    <t>SMO TK share in this project 15% due Light Metro with more extensive integration</t>
  </si>
  <si>
    <t>Tramways revival Phase 1 (Adelaide city centre - North Terrace)</t>
  </si>
  <si>
    <t>Adelaide</t>
  </si>
  <si>
    <t>Tramways revival Phase 2 (North west extension to Adelaide entertainment centre)</t>
  </si>
  <si>
    <t>Tramways revival Phase 3a (North Terrace - Botanic Garden)</t>
  </si>
  <si>
    <t>Tramways revival Phase 3b (North Terrace - Adelaide Festival Centre)</t>
  </si>
  <si>
    <t>https://en.wikipedia.org/wiki/Tramways_revival_in_Adelaide</t>
  </si>
  <si>
    <t>Bombardier, Downer Rail</t>
  </si>
  <si>
    <t>Alstom,Downer Rail</t>
  </si>
  <si>
    <t>Downer Rail</t>
  </si>
  <si>
    <t>PortLINK</t>
  </si>
  <si>
    <t>ProspectLINK</t>
  </si>
  <si>
    <t>EastLINK</t>
  </si>
  <si>
    <t>UnleyLINK</t>
  </si>
  <si>
    <t>WestLINK</t>
  </si>
  <si>
    <t>https://www.infrastructureaustralia.gov.au/map/adelink-tram-network-adelaide-tram-network-expansion</t>
  </si>
  <si>
    <t>Canberra LRT - Gungahlin to city</t>
  </si>
  <si>
    <t>https://infrastructurepipeline.org/project/act-light-rail/                                                                https://www.transport.act.gov.au/__data/assets/pdf_file/0018/1412505/Stage-2-of-Light-Rail-Building-Light-Rail-to-Woden.pdf</t>
  </si>
  <si>
    <t>Woden valley LRT - Stage 2A (City to Commonwealth Park)</t>
  </si>
  <si>
    <t>Woden valley LRT - Stage 2B (Commonwealth Park - Woden)</t>
  </si>
  <si>
    <t xml:space="preserve">https://www.transport.act.gov.au/__data/assets/pdf_file/0018/1412505/Stage-2-of-Light-Rail-Building-Light-Rail-to-Woden.pdf            https://infrastructurepipeline.org/project/act-light-rail-stage-2---city-to-woden/                                         </t>
  </si>
  <si>
    <t>Eastern connections (Fyshwick and Canberra Airport)</t>
  </si>
  <si>
    <t>Belconnen to City</t>
  </si>
  <si>
    <t>Molonglo to City</t>
  </si>
  <si>
    <t>Athllon corridor (Tuggeranong to Woden)</t>
  </si>
  <si>
    <t>https://www.transport.act.gov.au/__data/assets/pdf_file/0016/1229011/Transport-Canberra-Light-Rail-Network.pdf</t>
  </si>
  <si>
    <t>Queensland</t>
  </si>
  <si>
    <t>https://www.railway-technology.com/projects/sunshine-coast-light-rail-project-queensland/</t>
  </si>
  <si>
    <t>Sunshine Coast LRT - Corridor 1</t>
  </si>
  <si>
    <t>Maroochydore - Caloundra</t>
  </si>
  <si>
    <t>Sunshine Coast LRT - Corridor 2</t>
  </si>
  <si>
    <t>Sunshine Coast LRT - Corridor 3</t>
  </si>
  <si>
    <t>Sunshine Coast LRT - Corridor 4</t>
  </si>
  <si>
    <t>Maroochydore - Sunshine Coast Airport</t>
  </si>
  <si>
    <t>Sunshine Coast Airport- Noosa</t>
  </si>
  <si>
    <t>Maroochydore - Nambour</t>
  </si>
  <si>
    <t>Sunshine Coast LRT - Corridor 5</t>
  </si>
  <si>
    <t>Sunshine Coast LRT - Corridor 6</t>
  </si>
  <si>
    <t>Caloundra - Caloundra South</t>
  </si>
  <si>
    <t>Palmview - Mooloolaba</t>
  </si>
  <si>
    <t xml:space="preserve">Lima Line 5 </t>
  </si>
  <si>
    <t>Northeast  Maglev Stage 1</t>
  </si>
  <si>
    <t>South Kirkland-Issaquah Link</t>
  </si>
  <si>
    <t xml:space="preserve">Red &amp; Purple Modernization Program </t>
  </si>
  <si>
    <t>Silicon Valley Phase 2 - Extension to San Jose and Santa Clara</t>
  </si>
  <si>
    <t>Texas Bullet Train</t>
  </si>
  <si>
    <t>Purple Line Extension Section 1</t>
  </si>
  <si>
    <t>Purple Line Extension Section 2</t>
  </si>
  <si>
    <t>Purple Line Extension Section 3</t>
  </si>
  <si>
    <t>Blue Line Extension (Bottineau LRT project)</t>
  </si>
  <si>
    <t>Minneapolis Southwest LRT (Green Line Extension)</t>
  </si>
  <si>
    <t xml:space="preserve">West lake corridor </t>
  </si>
  <si>
    <t>Northwest LRT Extension Phase II</t>
  </si>
  <si>
    <t>Capitol/I-10 West extension Phase 2</t>
  </si>
  <si>
    <t>South Central Light Rail Extension</t>
  </si>
  <si>
    <t>Southwest Corridor Light Rail Transit</t>
  </si>
  <si>
    <t>Green Line LRT Extension (SMF)</t>
  </si>
  <si>
    <t>Peninsula Corridor Electrification Project (PCEP)</t>
  </si>
  <si>
    <t>Transbay Corridor Core Capacity Project</t>
  </si>
  <si>
    <t>VTA's BART Silicon Valley Phase II</t>
  </si>
  <si>
    <t>West Seattle LRT Extensions</t>
  </si>
  <si>
    <t>Seattle Federal Way Link Extension </t>
  </si>
  <si>
    <t>Seattle Lynnwood Link Extension</t>
  </si>
  <si>
    <t>Tampa Streetcar Extension Project</t>
  </si>
  <si>
    <t>Baltimore–Washington</t>
  </si>
  <si>
    <t>Bellevue</t>
  </si>
  <si>
    <t>City of Santa Clara</t>
  </si>
  <si>
    <t>Houston-Dallas</t>
  </si>
  <si>
    <t>Minneapolis</t>
  </si>
  <si>
    <t>Northen</t>
  </si>
  <si>
    <t>Phoenix</t>
  </si>
  <si>
    <t>Portland - Tualatin</t>
  </si>
  <si>
    <t>Sacramento</t>
  </si>
  <si>
    <t xml:space="preserve">San Francisco </t>
  </si>
  <si>
    <t>Santa Clara County</t>
  </si>
  <si>
    <t>Seattle</t>
  </si>
  <si>
    <t>Tampa</t>
  </si>
  <si>
    <t>https://bwrapidrail.com/facts/             https://www.washingtonpost.com/transportation/2019/12/17/federal-review-baltimore-washington-high-speed-maglev-project-paused/</t>
  </si>
  <si>
    <t>https://www.soundtransit.org/system-expansion/south-kirkland-issaquah-link                                   https://www.soundtransit.org/sites/default/files/documents/south-kirkland-issaquah-link-wilburton-station-to-issaquah.pdf</t>
  </si>
  <si>
    <t>https://www.transitchicago.com/rpm/about/</t>
  </si>
  <si>
    <t>https://www.vta.org/projects/bart-sv/phase-ii</t>
  </si>
  <si>
    <t>https://www.houstonchronicle.com/news/transportation/article/Company-announces-14-billion-deal-with-build-14437777.php</t>
  </si>
  <si>
    <t>http://media.metro.net/projects_studies/westside/images/factsheet_ple.pdf</t>
  </si>
  <si>
    <t>https://www.railway-technology.com/projects/metro-blue-line-extension-bottineau-light-rail-transit-project-minneapolis/</t>
  </si>
  <si>
    <t>https://www.metrotransit.org/Data/Sites/1/media/tod/greenlineext_tod_factsheet.pdf                          https://finance-commerce.com/2016/10/siemens-gets-118m-contract-for-southwest-lrt-vehicles/</t>
  </si>
  <si>
    <t>http://www.nictdwestlake.com/assets/documents/Factsheet_20191008.pdf</t>
  </si>
  <si>
    <t>https://www.transit.dot.gov/sites/fta.dot.gov/files/docs/funding/grant-programs/capital-investments/130176/az-phoenix-northwest-phase-ii-light-rail-extension-profile.pdf                     https://www.valleymetro.org/sites/default/files/uploads/event-resources/nweii_fact_sheet_q1_2020_eng.pdf</t>
  </si>
  <si>
    <t>https://www.valleymetro.org/images/uploads/prop_reports/Cap_I-10_Fact_Sheet_Q2_2017.pdf</t>
  </si>
  <si>
    <t>https://www.railway-technology.com/projects/south-central-light-rail-extension/</t>
  </si>
  <si>
    <t>https://trimet.org/swcorridor/                     https://www.railway-technology.com/projects/southwest-corridor-light-rail-project-portland/</t>
  </si>
  <si>
    <t>https://www.sacrt.com/documents/RT%20Fact%20Sheets/GL2Airport.pdf</t>
  </si>
  <si>
    <t>https://www.railway-technology.com/projects/peninsula-corridor-electrification-project-pcep/</t>
  </si>
  <si>
    <t>https://www.bart.gov/about/projects/corecapacity</t>
  </si>
  <si>
    <t>https://www.vta.org/projects/bart-sv/phase-ii#accordion-how-much-does-the-phase-ii-project-cost%3F             https://www.railway-technology.com/news/vta-awards-bart-silicon-valley-phase-ii-extension-contract/</t>
  </si>
  <si>
    <t xml:space="preserve">https://www.soundtransit.org/system-expansion/west-seattle-ballard-link-extensions             https://www.constructiondive.com/news/seattle-area-light-rail-transportation-plan-busting-54b-budget/549892/            </t>
  </si>
  <si>
    <t>https://www.soundtransit.org/system-expansion/federal-way-link-extension</t>
  </si>
  <si>
    <t>https://www.soundtransit.org/system-expansion/lynnwood-link-extension/timeline-milestones                    https://www.railway-technology.com/projects/lynnwood-light-rail-extension-seattle/</t>
  </si>
  <si>
    <t>https://www.transit.dot.gov/sites/fta.dot.gov/files/docs/funding/grant-programs/capital-investments/117001/fl-tampa-streetcar-extension-project-profile.pdf</t>
  </si>
  <si>
    <t>Hitachi, Kawasaki Heavy Industries (Shikansen, Rolling Stock)</t>
  </si>
  <si>
    <t xml:space="preserve">Stadler </t>
  </si>
  <si>
    <t xml:space="preserve">Hitachi Rail </t>
  </si>
  <si>
    <t xml:space="preserve">Key account to be identified --&gt; Birgit, Advan
26.02.2020: Key account Bertrand Picard, no development expected next 5 years </t>
  </si>
  <si>
    <t xml:space="preserve">Key account to be identified --&gt; Birgit, Advan 
26.02.2020: Key account Bertrand Picard, no development expected next 5 years </t>
  </si>
  <si>
    <t xml:space="preserve">Metro d'Alger Ext. 1:  El Harrach - Aéroport </t>
  </si>
  <si>
    <t xml:space="preserve">Metro d'Alger Ext. 2: Ain Naaja - Baraki </t>
  </si>
  <si>
    <t>Metro d'Alger Ext. 3a: Place des Martyres - Chevalley</t>
  </si>
  <si>
    <t>Metro d'Alger Ext. 3b: Chevalley - Ouled Fayet</t>
  </si>
  <si>
    <t>Metro d'Alger Ext. 3c: Chevalley - Draria</t>
  </si>
  <si>
    <t>Tramway d'Annaba</t>
  </si>
  <si>
    <t>Annaba</t>
  </si>
  <si>
    <t>Tramway de Batna</t>
  </si>
  <si>
    <t>Batna</t>
  </si>
  <si>
    <t>Systra</t>
  </si>
  <si>
    <t>https://www.systra.com/en-project/workshop-batna-tramway</t>
  </si>
  <si>
    <t>Setif Tramway</t>
  </si>
  <si>
    <t xml:space="preserve">Setif </t>
  </si>
  <si>
    <t>Colas Rail, Alstom</t>
  </si>
  <si>
    <t>Kiev Metro Line 4</t>
  </si>
  <si>
    <t>Kiev</t>
  </si>
  <si>
    <t>https://www.railwaypro.com/wp/chinese-consortium-build-kyiv-metro-line-4/</t>
  </si>
  <si>
    <t>Wales</t>
  </si>
  <si>
    <t>Balfour Beatty, Siemens</t>
  </si>
  <si>
    <t>South Wales Metro stage 1</t>
  </si>
  <si>
    <t>The project which is scheduled to be completed in 2023 covers modernisation, capacity enhancement and electrification works on branch lines around Cardiff and the delivery of a new fleet of Stadler EMUs.</t>
  </si>
  <si>
    <t>Cardiff</t>
  </si>
  <si>
    <t>UNIFE</t>
  </si>
  <si>
    <t>https://www.railwaygazette.com/uk/south-wales-metro-eci-contracts-awarded/48765.article                                https://www.railjournal.com/news/first-eci-contracts-awarded-for-south-wales-metro/                               https://www.newcivilengineer.com/latest/balfour-alun-griffiths-win-south-wales-metro-deals-24-06-2019/</t>
  </si>
  <si>
    <t xml:space="preserve">Project cancelled </t>
  </si>
  <si>
    <t>Moatize</t>
  </si>
  <si>
    <t>Lisbon</t>
  </si>
  <si>
    <t>Sul Tejo Metro Extension</t>
  </si>
  <si>
    <t>Alfandega</t>
  </si>
  <si>
    <t>Porto</t>
  </si>
  <si>
    <t xml:space="preserve">Oran Metro </t>
  </si>
  <si>
    <t xml:space="preserve">Sydney Metro Greater West </t>
  </si>
  <si>
    <t>Bahrain Metro</t>
  </si>
  <si>
    <t xml:space="preserve">Ontario Line </t>
  </si>
  <si>
    <t>Tranvia de la Calle 80</t>
  </si>
  <si>
    <t>Abu Qir Metro (Alexandria)</t>
  </si>
  <si>
    <t>Hinjewadi (Pune)</t>
  </si>
  <si>
    <t>GIFT (Gujarat International Finance Tech City)</t>
  </si>
  <si>
    <t>RMGL North Extension</t>
  </si>
  <si>
    <t>Haifa Nazareth Tram Train</t>
  </si>
  <si>
    <t xml:space="preserve">Jerusalem Blue Line </t>
  </si>
  <si>
    <t>Turin Metro Line 2</t>
  </si>
  <si>
    <t>Kuwait Metro</t>
  </si>
  <si>
    <t>Tren Maya</t>
  </si>
  <si>
    <t>LRT Auckland Stage 1</t>
  </si>
  <si>
    <t xml:space="preserve">Lima Metro Line 3 </t>
  </si>
  <si>
    <t xml:space="preserve">Lima Metro Line 4 </t>
  </si>
  <si>
    <t>Metro Makkah/NASSIM/SALIM</t>
  </si>
  <si>
    <t>Corniche Tram Jeddah</t>
  </si>
  <si>
    <t>Jeddah LRT</t>
  </si>
  <si>
    <t xml:space="preserve">Eastern Region LRT Dammam </t>
  </si>
  <si>
    <t>Jeddah Metro</t>
  </si>
  <si>
    <t>Colombo Elevated / At Grade LRT</t>
  </si>
  <si>
    <t>Sri Lanka</t>
  </si>
  <si>
    <t>Uppsala LRT</t>
  </si>
  <si>
    <t>Taipei Circular Line  Phase 2 &amp; 3</t>
  </si>
  <si>
    <t>Bangkok MRT Orange Line</t>
  </si>
  <si>
    <t>Dubai Metro - Green/Red Line Extension</t>
  </si>
  <si>
    <t xml:space="preserve">Abu Dhabi Metro Red </t>
  </si>
  <si>
    <t>Abu Dhabi LRT  Blue / Green Line</t>
  </si>
  <si>
    <t>Dubai Metro Purple Line (Airport Link)</t>
  </si>
  <si>
    <t>Ho Chi Minh City Metro L2</t>
  </si>
  <si>
    <t>Regiotram Bogota</t>
  </si>
  <si>
    <t>Metro Santiago Line 7</t>
  </si>
  <si>
    <t>Belgrano SUR Suburban Rail Modernization</t>
  </si>
  <si>
    <t>Recherche</t>
  </si>
  <si>
    <t>High Speed Rail Russia Moscow St. Petersburg</t>
  </si>
  <si>
    <t>https://en.rayhaber.com/2015/08/yenikapi-sefakoy-metro-hatti-duraklari-belli-oldu/</t>
  </si>
  <si>
    <t>Istanbul Metro Line 2 Extension (Yenikapı-Sefaköy)</t>
  </si>
  <si>
    <t>Colombo</t>
  </si>
  <si>
    <t>Kharkiv</t>
  </si>
  <si>
    <t>Oleksiivska Line Extension (Green Line)</t>
  </si>
  <si>
    <t>Oleksiivska Line (Green Line)</t>
  </si>
  <si>
    <t>https://www.railwaypro.com/wp/prequalification-process-starts-for-kharkiv-metro-extension/</t>
  </si>
  <si>
    <t xml:space="preserve">Integration into the existing line will cause major headaches.
Eventually the depot might be interesting for us (sub-supplier to one of the
bidders). Liebscher, Joerg </t>
  </si>
  <si>
    <t>https://en.wikipedia.org/wiki/Oleksiivska_line</t>
  </si>
  <si>
    <t xml:space="preserve"> Realised in 4 stages since 1995</t>
  </si>
  <si>
    <t>Red</t>
  </si>
  <si>
    <t>Green</t>
  </si>
  <si>
    <t>Yellow</t>
  </si>
  <si>
    <t>White</t>
  </si>
  <si>
    <t>Tel Aviv Green Line</t>
  </si>
  <si>
    <t>Dublin Light Metro</t>
  </si>
  <si>
    <t>Capital Line South Extension</t>
  </si>
  <si>
    <t>https://www.edmonton.ca/projects_plans/transit/centre-lrt-study.aspx</t>
  </si>
  <si>
    <t xml:space="preserve">Montreal LRT 3 </t>
  </si>
  <si>
    <t>LRT Gatineau</t>
  </si>
  <si>
    <t>Gatineau</t>
  </si>
  <si>
    <t>LRT Eglington</t>
  </si>
  <si>
    <t>Eglington</t>
  </si>
  <si>
    <t>Bid submitted, evaluation on-going, Siemens SL project</t>
  </si>
  <si>
    <t xml:space="preserve">Sao Paulo Modernization of Line 8 </t>
  </si>
  <si>
    <t>Speak to Willi Harnisch</t>
  </si>
  <si>
    <t>Sao Paulo Modernization of Line 9</t>
  </si>
  <si>
    <t>Siemens SL project</t>
  </si>
  <si>
    <t>CRCC</t>
  </si>
  <si>
    <t>Project signed and not yet started</t>
  </si>
  <si>
    <t>Single lot</t>
  </si>
  <si>
    <t>Ab hier weitermachen mit M Pohl und J Hielscher</t>
  </si>
  <si>
    <t>Santo Domingo Metro Line 2</t>
  </si>
  <si>
    <t xml:space="preserve">Sao Paulo MRT Line 6 </t>
  </si>
  <si>
    <t>listed_in_SAM</t>
  </si>
  <si>
    <t>data_source</t>
  </si>
  <si>
    <t>name</t>
  </si>
  <si>
    <t>region</t>
  </si>
  <si>
    <t>country</t>
  </si>
  <si>
    <t>city</t>
  </si>
  <si>
    <t>type_of_project</t>
  </si>
  <si>
    <t>fy_of_award</t>
  </si>
  <si>
    <t>oi_date</t>
  </si>
  <si>
    <t>project_end_date</t>
  </si>
  <si>
    <t>number_trains</t>
  </si>
  <si>
    <t>number_cars_per_train</t>
  </si>
  <si>
    <t>track_length</t>
  </si>
  <si>
    <t>number_depots</t>
  </si>
  <si>
    <t>total_project_volume</t>
  </si>
  <si>
    <t>source</t>
  </si>
  <si>
    <t>no_bid_political_positioning</t>
  </si>
  <si>
    <t>no_bid_rolling_stock</t>
  </si>
  <si>
    <t>no_bid_consortium_incl_civil</t>
  </si>
  <si>
    <t>no_bid_target_price</t>
  </si>
  <si>
    <t>disqualified</t>
  </si>
  <si>
    <t>winner_em</t>
  </si>
  <si>
    <t>project_category</t>
  </si>
  <si>
    <t>comment_region</t>
  </si>
  <si>
    <t>oas_competition_score</t>
  </si>
  <si>
    <t>oas_financial_attractiveness</t>
  </si>
  <si>
    <t>power</t>
  </si>
  <si>
    <t>type_of_business</t>
  </si>
  <si>
    <t>competitiveness</t>
  </si>
  <si>
    <t>number_station</t>
  </si>
  <si>
    <t>realization_probability</t>
  </si>
  <si>
    <t>order_probability</t>
  </si>
  <si>
    <t>news</t>
  </si>
  <si>
    <t>no_stratigic_fit_not_mandated</t>
  </si>
  <si>
    <t>no_bid_risk_profile</t>
  </si>
  <si>
    <t>comment_bid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</si>
</sst>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407]_-;\-* #,##0.00\ [$€-407]_-;_-* &quot;-&quot;??\ [$€-407]_-;_-@_-"/>
  </numFmts>
  <fonts count="35" x14ac:knownFonts="1">
    <font>
      <sz val="11"/>
      <color theme="1"/>
      <name val="Calibri"/>
      <family val="2"/>
      <scheme val="minor"/>
    </font>
    <font>
      <sz val="11"/>
      <color theme="1"/>
      <name val="Calibri"/>
      <family val="2"/>
      <scheme val="minor"/>
    </font>
    <font>
      <sz val="10"/>
      <name val="MS Sans Serif"/>
      <family val="2"/>
    </font>
    <font>
      <b/>
      <sz val="10"/>
      <name val="Arial"/>
      <family val="2"/>
    </font>
    <font>
      <sz val="1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theme="1"/>
      <name val="Arial"/>
      <family val="2"/>
    </font>
    <font>
      <sz val="11"/>
      <color rgb="FF222222"/>
      <name val="Arial"/>
      <family val="2"/>
    </font>
    <font>
      <sz val="12"/>
      <name val="Calibri"/>
      <family val="2"/>
      <scheme val="minor"/>
    </font>
    <font>
      <sz val="10"/>
      <color theme="1"/>
      <name val="Calibri"/>
      <family val="2"/>
      <scheme val="minor"/>
    </font>
    <font>
      <b/>
      <sz val="10"/>
      <name val="Calibri"/>
      <family val="2"/>
      <scheme val="minor"/>
    </font>
    <font>
      <sz val="11"/>
      <color rgb="FF000000"/>
      <name val="Calibri"/>
      <family val="2"/>
      <scheme val="minor"/>
    </font>
    <font>
      <sz val="11"/>
      <color rgb="FF222222"/>
      <name val="Calibri"/>
      <family val="2"/>
      <scheme val="minor"/>
    </font>
    <font>
      <sz val="11"/>
      <color rgb="FF0B0080"/>
      <name val="Calibri"/>
      <family val="2"/>
      <scheme val="minor"/>
    </font>
    <font>
      <sz val="11"/>
      <color theme="1"/>
      <name val="Calibri"/>
      <family val="2"/>
    </font>
    <font>
      <b/>
      <sz val="14"/>
      <color theme="1"/>
      <name val="Calibri"/>
      <family val="2"/>
      <scheme val="minor"/>
    </font>
    <font>
      <b/>
      <sz val="12"/>
      <color theme="1"/>
      <name val="Calibri"/>
      <family val="2"/>
      <scheme val="minor"/>
    </font>
    <font>
      <sz val="12"/>
      <color theme="1"/>
      <name val="Calibri"/>
      <family val="2"/>
      <scheme val="minor"/>
    </font>
    <font>
      <sz val="10"/>
      <color rgb="FF000000"/>
      <name val="Arial"/>
      <family val="2"/>
    </font>
  </fonts>
  <fills count="44">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bgColor indexed="64"/>
      </patternFill>
    </fill>
    <fill>
      <patternFill patternType="solid">
        <fgColor theme="7" tint="0.79998168889431442"/>
        <bgColor indexed="64"/>
      </patternFill>
    </fill>
    <fill>
      <patternFill patternType="solid">
        <fgColor rgb="FFFF0000"/>
        <bgColor indexed="64"/>
      </patternFill>
    </fill>
    <fill>
      <patternFill patternType="solid">
        <fgColor rgb="FFFFC000"/>
        <bgColor indexed="64"/>
      </patternFill>
    </fill>
  </fills>
  <borders count="21">
    <border>
      <left/>
      <right/>
      <top/>
      <bottom/>
      <diagonal/>
    </border>
    <border>
      <left style="thin">
        <color indexed="64"/>
      </left>
      <right style="thin">
        <color indexed="64"/>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style="medium">
        <color indexed="64"/>
      </left>
      <right/>
      <top/>
      <bottom/>
      <diagonal/>
    </border>
    <border>
      <left/>
      <right/>
      <top/>
      <bottom style="medium">
        <color indexed="64"/>
      </bottom>
      <diagonal/>
    </border>
    <border>
      <left/>
      <right style="medium">
        <color indexed="64"/>
      </right>
      <top/>
      <bottom/>
      <diagonal/>
    </border>
    <border>
      <left style="thin">
        <color indexed="64"/>
      </left>
      <right style="medium">
        <color indexed="64"/>
      </right>
      <top/>
      <bottom style="medium">
        <color indexed="64"/>
      </bottom>
      <diagonal/>
    </border>
    <border>
      <left style="thin">
        <color theme="0" tint="-0.14999847407452621"/>
      </left>
      <right/>
      <top/>
      <bottom/>
      <diagonal/>
    </border>
  </borders>
  <cellStyleXfs count="46">
    <xf numFmtId="0" fontId="0" fillId="0" borderId="0"/>
    <xf numFmtId="9" fontId="1" fillId="0" borderId="0" applyFont="0" applyFill="0" applyBorder="0" applyAlignment="0" applyProtection="0"/>
    <xf numFmtId="0" fontId="2" fillId="0" borderId="0"/>
    <xf numFmtId="0" fontId="5"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7" borderId="0" applyNumberFormat="0" applyBorder="0" applyAlignment="0" applyProtection="0"/>
    <xf numFmtId="0" fontId="11" fillId="8" borderId="0" applyNumberFormat="0" applyBorder="0" applyAlignment="0" applyProtection="0"/>
    <xf numFmtId="0" fontId="12" fillId="9" borderId="5" applyNumberFormat="0" applyAlignment="0" applyProtection="0"/>
    <xf numFmtId="0" fontId="13" fillId="10" borderId="6" applyNumberFormat="0" applyAlignment="0" applyProtection="0"/>
    <xf numFmtId="0" fontId="14" fillId="10" borderId="5" applyNumberFormat="0" applyAlignment="0" applyProtection="0"/>
    <xf numFmtId="0" fontId="15" fillId="0" borderId="7" applyNumberFormat="0" applyFill="0" applyAlignment="0" applyProtection="0"/>
    <xf numFmtId="0" fontId="16" fillId="11" borderId="8" applyNumberFormat="0" applyAlignment="0" applyProtection="0"/>
    <xf numFmtId="0" fontId="17" fillId="0" borderId="0" applyNumberFormat="0" applyFill="0" applyBorder="0" applyAlignment="0" applyProtection="0"/>
    <xf numFmtId="0" fontId="1" fillId="12" borderId="9" applyNumberFormat="0" applyFont="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1" fillId="0" borderId="0">
      <alignment vertical="top"/>
    </xf>
    <xf numFmtId="164" fontId="22" fillId="0" borderId="0"/>
  </cellStyleXfs>
  <cellXfs count="181">
    <xf numFmtId="0" fontId="0" fillId="0" borderId="0" xfId="0"/>
    <xf numFmtId="0" fontId="3" fillId="3" borderId="1" xfId="2" applyFont="1" applyFill="1" applyBorder="1" applyAlignment="1">
      <alignment horizontal="center" vertical="center" wrapText="1"/>
    </xf>
    <xf numFmtId="0" fontId="0" fillId="0" borderId="0" xfId="0" applyFill="1"/>
    <xf numFmtId="0" fontId="0" fillId="0" borderId="0" xfId="0" applyFill="1" applyAlignment="1">
      <alignment horizontal="right"/>
    </xf>
    <xf numFmtId="1" fontId="0" fillId="0" borderId="11" xfId="0" applyNumberFormat="1" applyFill="1" applyBorder="1" applyAlignment="1">
      <alignment horizontal="right"/>
    </xf>
    <xf numFmtId="0" fontId="0" fillId="0" borderId="11" xfId="0" applyFill="1" applyBorder="1"/>
    <xf numFmtId="1" fontId="0" fillId="0" borderId="11" xfId="0" applyNumberFormat="1" applyFill="1" applyBorder="1"/>
    <xf numFmtId="2" fontId="0" fillId="0" borderId="0" xfId="0" applyNumberFormat="1" applyFill="1"/>
    <xf numFmtId="0" fontId="0" fillId="0" borderId="0" xfId="0" applyFill="1" applyBorder="1"/>
    <xf numFmtId="0" fontId="26" fillId="2" borderId="1" xfId="2" applyFont="1" applyFill="1" applyBorder="1" applyAlignment="1">
      <alignment horizontal="center" vertical="center" wrapText="1"/>
    </xf>
    <xf numFmtId="0" fontId="26" fillId="3" borderId="1" xfId="2" applyFont="1" applyFill="1" applyBorder="1" applyAlignment="1">
      <alignment horizontal="center" vertical="center" wrapText="1"/>
    </xf>
    <xf numFmtId="9" fontId="26" fillId="4" borderId="1" xfId="1" applyFont="1" applyFill="1" applyBorder="1" applyAlignment="1">
      <alignment horizontal="center" vertical="center" wrapText="1"/>
    </xf>
    <xf numFmtId="0" fontId="26" fillId="4" borderId="1" xfId="2" applyFont="1" applyFill="1" applyBorder="1" applyAlignment="1">
      <alignment horizontal="center" vertical="center" wrapText="1"/>
    </xf>
    <xf numFmtId="3" fontId="26" fillId="4" borderId="1" xfId="2" applyNumberFormat="1" applyFont="1" applyFill="1" applyBorder="1" applyAlignment="1">
      <alignment horizontal="center" vertical="center" wrapText="1"/>
    </xf>
    <xf numFmtId="2" fontId="26" fillId="5" borderId="1" xfId="2" applyNumberFormat="1" applyFont="1" applyFill="1" applyBorder="1" applyAlignment="1">
      <alignment horizontal="center" vertical="center" wrapText="1"/>
    </xf>
    <xf numFmtId="0" fontId="1" fillId="0" borderId="0" xfId="0" applyFont="1"/>
    <xf numFmtId="0" fontId="1" fillId="2" borderId="0" xfId="0" applyFont="1" applyFill="1" applyAlignment="1">
      <alignment horizontal="center" vertical="center"/>
    </xf>
    <xf numFmtId="0" fontId="1" fillId="2" borderId="0" xfId="0" applyFont="1" applyFill="1" applyAlignment="1">
      <alignment horizontal="left" vertical="center"/>
    </xf>
    <xf numFmtId="0" fontId="1" fillId="37" borderId="0" xfId="0" applyFont="1" applyFill="1"/>
    <xf numFmtId="0" fontId="1" fillId="0" borderId="11" xfId="0" applyFont="1" applyFill="1" applyBorder="1"/>
    <xf numFmtId="1" fontId="1" fillId="0" borderId="11" xfId="0" applyNumberFormat="1" applyFont="1" applyFill="1" applyBorder="1" applyAlignment="1">
      <alignment horizontal="right"/>
    </xf>
    <xf numFmtId="0" fontId="1" fillId="0" borderId="0" xfId="0" applyFont="1" applyFill="1"/>
    <xf numFmtId="0" fontId="1" fillId="0" borderId="0" xfId="0" applyFont="1" applyFill="1" applyBorder="1"/>
    <xf numFmtId="2" fontId="1" fillId="0" borderId="0" xfId="0" applyNumberFormat="1" applyFont="1"/>
    <xf numFmtId="0" fontId="1" fillId="0" borderId="0" xfId="0" applyFont="1" applyAlignment="1">
      <alignment horizontal="center"/>
    </xf>
    <xf numFmtId="0" fontId="1" fillId="0" borderId="0" xfId="0" applyFont="1" applyAlignment="1">
      <alignment horizontal="left"/>
    </xf>
    <xf numFmtId="1" fontId="0" fillId="0" borderId="0" xfId="0" applyNumberFormat="1" applyFill="1" applyBorder="1" applyAlignment="1">
      <alignment horizontal="right"/>
    </xf>
    <xf numFmtId="1" fontId="1" fillId="0" borderId="0" xfId="0" applyNumberFormat="1" applyFont="1" applyFill="1" applyBorder="1" applyAlignment="1">
      <alignment horizontal="right"/>
    </xf>
    <xf numFmtId="0" fontId="1" fillId="0" borderId="0" xfId="0" applyFont="1" applyFill="1" applyBorder="1" applyAlignment="1">
      <alignment horizontal="right"/>
    </xf>
    <xf numFmtId="0" fontId="1" fillId="0" borderId="12" xfId="0" applyFont="1" applyFill="1" applyBorder="1"/>
    <xf numFmtId="1" fontId="1" fillId="0" borderId="0" xfId="0" applyNumberFormat="1" applyFont="1" applyFill="1" applyBorder="1"/>
    <xf numFmtId="1" fontId="0" fillId="0" borderId="0" xfId="0" applyNumberFormat="1" applyFill="1" applyBorder="1"/>
    <xf numFmtId="0" fontId="0" fillId="0" borderId="0" xfId="0" applyFill="1" applyBorder="1" applyAlignment="1">
      <alignment horizontal="right"/>
    </xf>
    <xf numFmtId="0" fontId="0" fillId="0" borderId="0" xfId="0" applyFill="1" applyAlignment="1">
      <alignment horizontal="left" vertical="center"/>
    </xf>
    <xf numFmtId="0" fontId="0" fillId="0" borderId="0" xfId="0" applyFont="1" applyFill="1"/>
    <xf numFmtId="14" fontId="0" fillId="0" borderId="0" xfId="0" applyNumberFormat="1" applyFill="1"/>
    <xf numFmtId="0" fontId="0" fillId="0" borderId="0" xfId="0" applyFont="1" applyFill="1" applyBorder="1"/>
    <xf numFmtId="0" fontId="0" fillId="0" borderId="0" xfId="0" applyFill="1" applyAlignment="1">
      <alignment horizontal="center"/>
    </xf>
    <xf numFmtId="0" fontId="1" fillId="0" borderId="11" xfId="0" applyNumberFormat="1" applyFont="1" applyFill="1" applyBorder="1"/>
    <xf numFmtId="1" fontId="1" fillId="0" borderId="11" xfId="0" applyNumberFormat="1" applyFont="1" applyFill="1" applyBorder="1"/>
    <xf numFmtId="0" fontId="0" fillId="0" borderId="0" xfId="0" applyFont="1" applyFill="1" applyAlignment="1">
      <alignment horizontal="left" vertical="center"/>
    </xf>
    <xf numFmtId="0" fontId="1" fillId="0" borderId="0" xfId="0" applyFont="1" applyFill="1" applyAlignment="1">
      <alignment horizontal="left"/>
    </xf>
    <xf numFmtId="0" fontId="4" fillId="0" borderId="0" xfId="0" applyFont="1" applyFill="1"/>
    <xf numFmtId="0" fontId="1" fillId="0" borderId="11" xfId="0" applyFont="1" applyFill="1" applyBorder="1" applyAlignment="1">
      <alignment horizontal="right"/>
    </xf>
    <xf numFmtId="0" fontId="0" fillId="0" borderId="11" xfId="0" applyFont="1" applyFill="1" applyBorder="1"/>
    <xf numFmtId="14" fontId="30" fillId="0" borderId="0" xfId="0" applyNumberFormat="1" applyFont="1" applyFill="1"/>
    <xf numFmtId="0" fontId="4" fillId="0" borderId="0" xfId="0" applyFont="1" applyFill="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1" fillId="0" borderId="0" xfId="0" applyFont="1" applyFill="1" applyAlignment="1">
      <alignment horizontal="left" vertical="center"/>
    </xf>
    <xf numFmtId="0" fontId="1" fillId="0" borderId="0" xfId="0" applyFont="1" applyFill="1" applyAlignment="1">
      <alignment horizontal="right"/>
    </xf>
    <xf numFmtId="0" fontId="1" fillId="0" borderId="0" xfId="0" applyFont="1" applyFill="1" applyAlignment="1">
      <alignment horizontal="center"/>
    </xf>
    <xf numFmtId="14" fontId="1" fillId="0" borderId="0" xfId="0" applyNumberFormat="1" applyFont="1" applyFill="1"/>
    <xf numFmtId="0" fontId="0" fillId="0" borderId="0" xfId="0" applyFill="1" applyAlignment="1">
      <alignment horizontal="left"/>
    </xf>
    <xf numFmtId="14" fontId="0" fillId="0" borderId="0" xfId="0" applyNumberFormat="1" applyFont="1" applyFill="1"/>
    <xf numFmtId="0" fontId="4" fillId="0" borderId="0" xfId="0" applyFont="1" applyFill="1" applyAlignment="1">
      <alignment horizontal="left" vertical="center"/>
    </xf>
    <xf numFmtId="0" fontId="1" fillId="0" borderId="0" xfId="45" applyNumberFormat="1" applyFont="1" applyFill="1" applyAlignment="1">
      <alignment wrapText="1"/>
    </xf>
    <xf numFmtId="2" fontId="26" fillId="38" borderId="14" xfId="2" applyNumberFormat="1" applyFont="1" applyFill="1" applyBorder="1" applyAlignment="1">
      <alignment horizontal="center" vertical="center" wrapText="1"/>
    </xf>
    <xf numFmtId="2" fontId="26" fillId="38" borderId="13" xfId="2" applyNumberFormat="1" applyFont="1" applyFill="1" applyBorder="1" applyAlignment="1">
      <alignment horizontal="center" vertical="center" wrapText="1"/>
    </xf>
    <xf numFmtId="0" fontId="0" fillId="0" borderId="0" xfId="0" applyNumberFormat="1" applyFill="1"/>
    <xf numFmtId="14" fontId="1" fillId="0" borderId="11" xfId="0" applyNumberFormat="1" applyFont="1" applyFill="1" applyBorder="1"/>
    <xf numFmtId="0" fontId="0" fillId="0" borderId="0" xfId="0" applyFont="1" applyFill="1" applyAlignment="1">
      <alignment horizontal="right"/>
    </xf>
    <xf numFmtId="0" fontId="0" fillId="0" borderId="0" xfId="0" applyNumberFormat="1" applyFill="1" applyAlignment="1">
      <alignment horizontal="right"/>
    </xf>
    <xf numFmtId="0" fontId="0" fillId="0" borderId="0" xfId="0" applyNumberFormat="1" applyFont="1" applyFill="1" applyBorder="1"/>
    <xf numFmtId="0" fontId="0" fillId="0" borderId="0" xfId="0" applyNumberFormat="1" applyFont="1" applyFill="1"/>
    <xf numFmtId="0" fontId="0" fillId="0" borderId="0" xfId="0" applyFont="1"/>
    <xf numFmtId="0" fontId="19" fillId="0" borderId="0" xfId="0" applyFont="1" applyAlignment="1">
      <alignment horizontal="center"/>
    </xf>
    <xf numFmtId="0" fontId="0" fillId="38" borderId="0" xfId="0" applyFill="1"/>
    <xf numFmtId="0" fontId="1" fillId="38" borderId="0" xfId="0" applyFont="1" applyFill="1"/>
    <xf numFmtId="0" fontId="19" fillId="0" borderId="0" xfId="0" applyFont="1" applyAlignment="1">
      <alignment horizontal="center" vertical="center"/>
    </xf>
    <xf numFmtId="0" fontId="0" fillId="0" borderId="0" xfId="0" applyAlignment="1">
      <alignment horizontal="left" vertical="center"/>
    </xf>
    <xf numFmtId="0" fontId="0" fillId="0" borderId="0" xfId="0" applyNumberFormat="1" applyFill="1" applyBorder="1"/>
    <xf numFmtId="0" fontId="19" fillId="0" borderId="0" xfId="0" applyFont="1" applyAlignment="1">
      <alignment horizontal="right"/>
    </xf>
    <xf numFmtId="2" fontId="26" fillId="5" borderId="15" xfId="2" applyNumberFormat="1" applyFont="1" applyFill="1" applyBorder="1" applyAlignment="1">
      <alignment horizontal="center" vertical="center" wrapText="1"/>
    </xf>
    <xf numFmtId="0" fontId="0" fillId="5" borderId="0" xfId="0" quotePrefix="1" applyFill="1"/>
    <xf numFmtId="0" fontId="0" fillId="5" borderId="0" xfId="0" quotePrefix="1" applyFill="1" applyBorder="1"/>
    <xf numFmtId="2" fontId="26" fillId="38" borderId="17" xfId="2" applyNumberFormat="1" applyFont="1" applyFill="1" applyBorder="1" applyAlignment="1">
      <alignment horizontal="center" vertical="center" wrapText="1"/>
    </xf>
    <xf numFmtId="2" fontId="26" fillId="38" borderId="19" xfId="2" applyNumberFormat="1" applyFont="1" applyFill="1" applyBorder="1" applyAlignment="1">
      <alignment horizontal="center" vertical="center" wrapText="1"/>
    </xf>
    <xf numFmtId="0" fontId="0" fillId="0" borderId="18" xfId="0" applyBorder="1"/>
    <xf numFmtId="1" fontId="0" fillId="0" borderId="18" xfId="0" applyNumberFormat="1" applyBorder="1"/>
    <xf numFmtId="0" fontId="0" fillId="0" borderId="18" xfId="0" quotePrefix="1" applyBorder="1"/>
    <xf numFmtId="1" fontId="0" fillId="0" borderId="18" xfId="0" quotePrefix="1" applyNumberFormat="1" applyBorder="1" applyAlignment="1">
      <alignment horizontal="right"/>
    </xf>
    <xf numFmtId="9" fontId="0" fillId="0" borderId="0" xfId="1" applyFont="1"/>
    <xf numFmtId="9" fontId="0" fillId="0" borderId="18" xfId="1" applyFont="1" applyBorder="1"/>
    <xf numFmtId="0" fontId="4" fillId="0" borderId="0" xfId="0" applyFont="1" applyFill="1" applyBorder="1"/>
    <xf numFmtId="2" fontId="26" fillId="41" borderId="14" xfId="2" applyNumberFormat="1" applyFont="1" applyFill="1" applyBorder="1" applyAlignment="1">
      <alignment horizontal="center" vertical="center" wrapText="1"/>
    </xf>
    <xf numFmtId="2" fontId="26" fillId="41" borderId="19" xfId="2" applyNumberFormat="1" applyFont="1" applyFill="1" applyBorder="1" applyAlignment="1">
      <alignment horizontal="center" vertical="center" wrapText="1"/>
    </xf>
    <xf numFmtId="9" fontId="19" fillId="0" borderId="0" xfId="1" applyFont="1"/>
    <xf numFmtId="0" fontId="19" fillId="0" borderId="0" xfId="0" applyFont="1" applyAlignment="1">
      <alignment horizontal="center"/>
    </xf>
    <xf numFmtId="0" fontId="19" fillId="0" borderId="0" xfId="0" applyFont="1" applyAlignment="1">
      <alignment horizontal="center"/>
    </xf>
    <xf numFmtId="0" fontId="19" fillId="0" borderId="0" xfId="0" applyFont="1" applyAlignment="1">
      <alignment horizontal="center"/>
    </xf>
    <xf numFmtId="0" fontId="19" fillId="0" borderId="0" xfId="0" applyFont="1" applyAlignment="1">
      <alignment horizontal="center"/>
    </xf>
    <xf numFmtId="0" fontId="1" fillId="0" borderId="11" xfId="0" applyFont="1" applyBorder="1"/>
    <xf numFmtId="0" fontId="0" fillId="0" borderId="0" xfId="0" applyFill="1" applyAlignment="1">
      <alignment horizontal="fill"/>
    </xf>
    <xf numFmtId="0" fontId="0" fillId="0" borderId="0" xfId="0" applyFill="1" applyBorder="1" applyAlignment="1">
      <alignment horizontal="fill"/>
    </xf>
    <xf numFmtId="0" fontId="0" fillId="0" borderId="0" xfId="0" applyFill="1" applyBorder="1" applyAlignment="1">
      <alignment horizontal="fill" vertical="top"/>
    </xf>
    <xf numFmtId="0" fontId="1" fillId="0" borderId="0" xfId="0" applyFont="1" applyFill="1" applyBorder="1" applyAlignment="1">
      <alignment horizontal="fill"/>
    </xf>
    <xf numFmtId="0" fontId="1" fillId="0" borderId="0" xfId="0" applyFont="1" applyFill="1" applyAlignment="1">
      <alignment horizontal="fill"/>
    </xf>
    <xf numFmtId="0" fontId="1" fillId="0" borderId="0" xfId="0" applyFont="1" applyAlignment="1">
      <alignment horizontal="fill"/>
    </xf>
    <xf numFmtId="0" fontId="24" fillId="0" borderId="0" xfId="0" applyFont="1" applyFill="1" applyAlignment="1">
      <alignment horizontal="fill"/>
    </xf>
    <xf numFmtId="0" fontId="25" fillId="0" borderId="0" xfId="0" applyFont="1" applyFill="1" applyAlignment="1">
      <alignment horizontal="fill" vertical="center"/>
    </xf>
    <xf numFmtId="0" fontId="0" fillId="0" borderId="0" xfId="0" applyAlignment="1">
      <alignment horizontal="fill"/>
    </xf>
    <xf numFmtId="0" fontId="0" fillId="0" borderId="0" xfId="0" applyFont="1" applyFill="1" applyAlignment="1">
      <alignment horizontal="fill"/>
    </xf>
    <xf numFmtId="0" fontId="1" fillId="0" borderId="11" xfId="0" applyFont="1" applyFill="1" applyBorder="1" applyAlignment="1">
      <alignment horizontal="fill"/>
    </xf>
    <xf numFmtId="0" fontId="0" fillId="0" borderId="11" xfId="0" applyFill="1" applyBorder="1" applyAlignment="1">
      <alignment horizontal="fill"/>
    </xf>
    <xf numFmtId="0" fontId="0" fillId="0" borderId="0" xfId="0" quotePrefix="1" applyFill="1" applyAlignment="1">
      <alignment horizontal="fill"/>
    </xf>
    <xf numFmtId="0" fontId="1" fillId="0" borderId="0" xfId="0" quotePrefix="1" applyFont="1" applyFill="1" applyAlignment="1">
      <alignment horizontal="fill"/>
    </xf>
    <xf numFmtId="0" fontId="23" fillId="0" borderId="0" xfId="0" applyFont="1" applyFill="1" applyAlignment="1">
      <alignment horizontal="fill"/>
    </xf>
    <xf numFmtId="0" fontId="0" fillId="39" borderId="0" xfId="0" quotePrefix="1" applyFill="1" applyAlignment="1">
      <alignment horizontal="fill"/>
    </xf>
    <xf numFmtId="0" fontId="4" fillId="0" borderId="0" xfId="0" applyFont="1" applyAlignment="1">
      <alignment horizontal="fill"/>
    </xf>
    <xf numFmtId="0" fontId="28" fillId="0" borderId="0" xfId="0" applyFont="1" applyFill="1" applyAlignment="1">
      <alignment horizontal="fill"/>
    </xf>
    <xf numFmtId="0" fontId="27" fillId="0" borderId="0" xfId="0" applyFont="1" applyFill="1" applyAlignment="1">
      <alignment horizontal="fill"/>
    </xf>
    <xf numFmtId="0" fontId="1" fillId="38" borderId="0" xfId="0" applyFont="1" applyFill="1" applyAlignment="1">
      <alignment horizontal="fill"/>
    </xf>
    <xf numFmtId="0" fontId="0" fillId="38" borderId="0" xfId="0" applyFill="1" applyAlignment="1">
      <alignment horizontal="fill"/>
    </xf>
    <xf numFmtId="0" fontId="0" fillId="38" borderId="0" xfId="0" applyFill="1" applyAlignment="1">
      <alignment horizontal="fill" wrapText="1"/>
    </xf>
    <xf numFmtId="0" fontId="19" fillId="0" borderId="0" xfId="0" applyFont="1" applyAlignment="1">
      <alignment horizontal="center"/>
    </xf>
    <xf numFmtId="1" fontId="0" fillId="41" borderId="18" xfId="0" applyNumberFormat="1" applyFill="1" applyBorder="1"/>
    <xf numFmtId="0" fontId="19" fillId="0" borderId="0" xfId="0" applyFont="1" applyAlignment="1">
      <alignment horizontal="center"/>
    </xf>
    <xf numFmtId="0" fontId="19" fillId="0" borderId="0" xfId="0" applyFont="1" applyAlignment="1">
      <alignment horizontal="center"/>
    </xf>
    <xf numFmtId="0" fontId="19" fillId="0" borderId="0" xfId="0" applyFont="1" applyAlignment="1">
      <alignment horizontal="center"/>
    </xf>
    <xf numFmtId="1" fontId="0" fillId="0" borderId="0" xfId="0" applyNumberFormat="1"/>
    <xf numFmtId="1" fontId="0" fillId="41" borderId="0" xfId="0" applyNumberFormat="1" applyFill="1"/>
    <xf numFmtId="1" fontId="0" fillId="41" borderId="18" xfId="0" applyNumberFormat="1" applyFont="1" applyFill="1" applyBorder="1"/>
    <xf numFmtId="0" fontId="32" fillId="0" borderId="0" xfId="0" applyFont="1"/>
    <xf numFmtId="1" fontId="32" fillId="0" borderId="18" xfId="0" applyNumberFormat="1" applyFont="1" applyBorder="1"/>
    <xf numFmtId="1" fontId="32" fillId="41" borderId="0" xfId="0" applyNumberFormat="1" applyFont="1" applyFill="1"/>
    <xf numFmtId="0" fontId="32" fillId="0" borderId="18" xfId="0" applyFont="1" applyBorder="1"/>
    <xf numFmtId="1" fontId="32" fillId="41" borderId="18" xfId="0" applyNumberFormat="1" applyFont="1" applyFill="1" applyBorder="1"/>
    <xf numFmtId="9" fontId="32" fillId="0" borderId="0" xfId="1" applyFont="1"/>
    <xf numFmtId="9" fontId="32" fillId="0" borderId="18" xfId="1" applyFont="1" applyBorder="1"/>
    <xf numFmtId="0" fontId="33" fillId="0" borderId="0" xfId="0" applyFont="1"/>
    <xf numFmtId="0" fontId="19" fillId="0" borderId="0" xfId="0" applyFont="1" applyAlignment="1">
      <alignment horizontal="center"/>
    </xf>
    <xf numFmtId="0" fontId="0" fillId="0" borderId="0" xfId="0" applyFont="1" applyFill="1" applyBorder="1" applyAlignment="1">
      <alignment horizontal="left" vertical="center"/>
    </xf>
    <xf numFmtId="0" fontId="34" fillId="0" borderId="0" xfId="0" applyFont="1" applyAlignment="1">
      <alignment horizontal="center" vertical="center" readingOrder="1"/>
    </xf>
    <xf numFmtId="0" fontId="19" fillId="0" borderId="0" xfId="0" applyFont="1" applyAlignment="1">
      <alignment horizontal="center"/>
    </xf>
    <xf numFmtId="0" fontId="1" fillId="0" borderId="0" xfId="0" applyFont="1" applyBorder="1"/>
    <xf numFmtId="0" fontId="19" fillId="0" borderId="0" xfId="0" applyFont="1" applyAlignment="1">
      <alignment horizontal="center"/>
    </xf>
    <xf numFmtId="0" fontId="1" fillId="0" borderId="0" xfId="0" applyNumberFormat="1" applyFont="1"/>
    <xf numFmtId="0" fontId="0" fillId="0" borderId="12" xfId="0" applyFill="1" applyBorder="1"/>
    <xf numFmtId="0" fontId="17" fillId="39" borderId="11" xfId="0" applyFont="1" applyFill="1" applyBorder="1"/>
    <xf numFmtId="1" fontId="0" fillId="0" borderId="0" xfId="0" applyNumberFormat="1" applyFont="1" applyFill="1" applyBorder="1" applyAlignment="1">
      <alignment horizontal="right"/>
    </xf>
    <xf numFmtId="49" fontId="0" fillId="0" borderId="0" xfId="0" applyNumberFormat="1" applyFill="1"/>
    <xf numFmtId="0" fontId="17" fillId="39" borderId="11" xfId="0" applyNumberFormat="1" applyFont="1" applyFill="1" applyBorder="1"/>
    <xf numFmtId="0" fontId="19" fillId="0" borderId="0" xfId="0" applyFont="1" applyAlignment="1">
      <alignment horizontal="center"/>
    </xf>
    <xf numFmtId="0" fontId="19" fillId="0" borderId="0" xfId="0" applyFont="1" applyAlignment="1">
      <alignment horizontal="center"/>
    </xf>
    <xf numFmtId="0" fontId="0" fillId="0" borderId="20" xfId="0" applyNumberFormat="1" applyFill="1" applyBorder="1"/>
    <xf numFmtId="0" fontId="17" fillId="39" borderId="0" xfId="0" applyFont="1" applyFill="1" applyBorder="1"/>
    <xf numFmtId="0" fontId="19" fillId="0" borderId="0" xfId="0" applyFont="1" applyAlignment="1">
      <alignment horizontal="center"/>
    </xf>
    <xf numFmtId="0" fontId="1" fillId="0" borderId="0" xfId="0" applyFont="1" applyAlignment="1">
      <alignment wrapText="1"/>
    </xf>
    <xf numFmtId="0" fontId="19" fillId="0" borderId="0" xfId="0" applyFont="1" applyAlignment="1">
      <alignment horizontal="center"/>
    </xf>
    <xf numFmtId="49" fontId="0" fillId="0" borderId="0" xfId="0" applyNumberFormat="1" applyFont="1" applyFill="1"/>
    <xf numFmtId="0" fontId="19" fillId="0" borderId="0" xfId="0" applyFont="1" applyAlignment="1">
      <alignment horizontal="center"/>
    </xf>
    <xf numFmtId="0" fontId="19" fillId="0" borderId="0" xfId="0" applyFont="1" applyAlignment="1">
      <alignment horizontal="center"/>
    </xf>
    <xf numFmtId="0" fontId="0" fillId="0" borderId="0" xfId="0" applyBorder="1"/>
    <xf numFmtId="0" fontId="0" fillId="0" borderId="12" xfId="0" applyFont="1" applyFill="1" applyBorder="1"/>
    <xf numFmtId="0" fontId="19" fillId="0" borderId="0" xfId="0" applyFont="1" applyAlignment="1">
      <alignment horizontal="center"/>
    </xf>
    <xf numFmtId="0" fontId="1" fillId="0" borderId="12" xfId="0" applyFont="1" applyBorder="1"/>
    <xf numFmtId="1" fontId="1" fillId="0" borderId="12" xfId="0" applyNumberFormat="1" applyFont="1" applyFill="1" applyBorder="1"/>
    <xf numFmtId="0" fontId="19" fillId="0" borderId="0" xfId="0" applyFont="1" applyAlignment="1">
      <alignment horizontal="center"/>
    </xf>
    <xf numFmtId="0" fontId="19" fillId="0" borderId="0" xfId="0" applyFont="1" applyAlignment="1">
      <alignment horizontal="center"/>
    </xf>
    <xf numFmtId="14" fontId="1" fillId="0" borderId="0" xfId="0" applyNumberFormat="1" applyFont="1"/>
    <xf numFmtId="14" fontId="0" fillId="0" borderId="0" xfId="0" applyNumberFormat="1" applyFill="1" applyBorder="1"/>
    <xf numFmtId="14" fontId="0" fillId="0" borderId="0" xfId="0" applyNumberFormat="1" applyFont="1"/>
    <xf numFmtId="14" fontId="0" fillId="0" borderId="0" xfId="0" applyNumberFormat="1" applyFont="1" applyFill="1" applyBorder="1"/>
    <xf numFmtId="14" fontId="0" fillId="0" borderId="0" xfId="0" applyNumberFormat="1"/>
    <xf numFmtId="0" fontId="19" fillId="0" borderId="0" xfId="0" applyFont="1" applyAlignment="1">
      <alignment horizontal="center"/>
    </xf>
    <xf numFmtId="0" fontId="1" fillId="0" borderId="0" xfId="0" applyNumberFormat="1" applyFont="1" applyFill="1"/>
    <xf numFmtId="0" fontId="19" fillId="0" borderId="0" xfId="0" applyFont="1" applyAlignment="1">
      <alignment horizontal="center"/>
    </xf>
    <xf numFmtId="0" fontId="1" fillId="0" borderId="0" xfId="0" applyNumberFormat="1" applyFont="1" applyFill="1" applyBorder="1"/>
    <xf numFmtId="0" fontId="1" fillId="42" borderId="0" xfId="0" applyFont="1" applyFill="1" applyAlignment="1">
      <alignment horizontal="left" vertical="center"/>
    </xf>
    <xf numFmtId="0" fontId="0" fillId="42" borderId="0" xfId="0" applyFill="1"/>
    <xf numFmtId="0" fontId="19" fillId="0" borderId="0" xfId="0" applyFont="1" applyAlignment="1">
      <alignment horizontal="center"/>
    </xf>
    <xf numFmtId="0" fontId="19" fillId="0" borderId="0" xfId="0" applyFont="1" applyAlignment="1">
      <alignment horizontal="center"/>
    </xf>
    <xf numFmtId="0" fontId="0" fillId="43" borderId="0" xfId="0" applyFill="1" applyAlignment="1">
      <alignment horizontal="left" vertical="center"/>
    </xf>
    <xf numFmtId="14" fontId="1" fillId="0" borderId="0" xfId="0" applyNumberFormat="1" applyFont="1" applyFill="1" applyBorder="1"/>
    <xf numFmtId="0" fontId="19" fillId="0" borderId="0" xfId="0" applyFont="1" applyAlignment="1">
      <alignment horizontal="center"/>
    </xf>
    <xf numFmtId="0" fontId="32" fillId="0" borderId="0" xfId="0" applyFont="1" applyAlignment="1">
      <alignment horizontal="center"/>
    </xf>
    <xf numFmtId="0" fontId="31" fillId="40" borderId="16" xfId="0" applyFont="1" applyFill="1" applyBorder="1" applyAlignment="1">
      <alignment horizontal="center"/>
    </xf>
    <xf numFmtId="0" fontId="31" fillId="40" borderId="18" xfId="0" applyFont="1" applyFill="1" applyBorder="1" applyAlignment="1">
      <alignment horizontal="center"/>
    </xf>
    <xf numFmtId="0" fontId="31" fillId="40" borderId="0" xfId="0" applyFont="1" applyFill="1" applyBorder="1" applyAlignment="1">
      <alignment horizontal="center"/>
    </xf>
    <xf numFmtId="0" fontId="31" fillId="40" borderId="0" xfId="0" applyFont="1" applyFill="1" applyAlignment="1">
      <alignment horizontal="center"/>
    </xf>
  </cellXfs>
  <cellStyles count="46">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1" builtinId="5"/>
    <cellStyle name="Standard 2" xfId="2" xr:uid="{2692E328-9E48-412C-A9E3-32CBE8137560}"/>
    <cellStyle name="Standard 3" xfId="44" xr:uid="{D4F160D2-2283-4484-B636-AF955DA1FE76}"/>
    <cellStyle name="Standard 6" xfId="45" xr:uid="{3C2F57E1-4B37-4296-B2BF-2E65D0A70731}"/>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T680"/>
  <sheetViews>
    <sheetView tabSelected="1" topLeftCell="AC1" zoomScale="130" zoomScaleNormal="130" workbookViewId="0">
      <pane ySplit="1" topLeftCell="A2" activePane="bottomLeft" state="frozen"/>
      <selection activeCell="G1" sqref="G1"/>
      <selection pane="bottomLeft" activeCell="AJ1" sqref="AJ1"/>
    </sheetView>
  </sheetViews>
  <sheetFormatPr defaultColWidth="9.109375" defaultRowHeight="14.4" x14ac:dyDescent="0.3"/>
  <cols>
    <col min="1" max="1" width="7.5546875" style="24" customWidth="1"/>
    <col min="2" max="2" width="27.44140625" style="25" customWidth="1"/>
    <col min="3" max="3" width="11.44140625" style="25" customWidth="1"/>
    <col min="4" max="4" width="40.109375" style="15" customWidth="1"/>
    <col min="5" max="5" width="19.44140625" style="15" customWidth="1"/>
    <col min="6" max="6" width="13.6640625" style="15" customWidth="1"/>
    <col min="7" max="7" width="14.88671875" style="15" customWidth="1"/>
    <col min="8" max="8" width="15.44140625" style="15" customWidth="1"/>
    <col min="9" max="9" width="8.109375" style="15" customWidth="1"/>
    <col min="10" max="10" width="11.44140625" style="148" customWidth="1"/>
    <col min="11" max="11" width="18.33203125" style="15" customWidth="1"/>
    <col min="12" max="12" width="7.6640625" style="15" customWidth="1"/>
    <col min="13" max="13" width="9.6640625" customWidth="1"/>
    <col min="14" max="14" width="11.33203125" style="15" customWidth="1"/>
    <col min="15" max="15" width="11.5546875" style="15" customWidth="1"/>
    <col min="16" max="16" width="9.109375" style="15" customWidth="1"/>
    <col min="17" max="18" width="10.33203125" style="15" customWidth="1"/>
    <col min="19" max="19" width="10.5546875" style="15" customWidth="1"/>
    <col min="20" max="20" width="9.6640625" style="15" customWidth="1"/>
    <col min="21" max="22" width="11.88671875" style="15" customWidth="1"/>
    <col min="23" max="23" width="15" style="15" customWidth="1"/>
    <col min="24" max="24" width="13.109375" style="15" customWidth="1"/>
    <col min="25" max="25" width="11.33203125" style="15" customWidth="1"/>
    <col min="26" max="26" width="17.6640625" style="23" customWidth="1"/>
    <col min="27" max="27" width="9.109375" style="15" customWidth="1"/>
    <col min="28" max="28" width="30.33203125" style="15" customWidth="1"/>
    <col min="29" max="29" width="17.6640625" style="15" customWidth="1"/>
    <col min="30" max="30" width="13.44140625" style="15" customWidth="1"/>
    <col min="31" max="31" width="13.33203125" style="15" customWidth="1"/>
    <col min="32" max="32" width="9.109375" style="15" customWidth="1"/>
    <col min="33" max="33" width="21.5546875" style="15" customWidth="1"/>
    <col min="34" max="34" width="18.5546875" style="15" customWidth="1"/>
    <col min="35" max="35" width="13.88671875" style="15" customWidth="1"/>
    <col min="36" max="36" width="33.6640625" style="15" customWidth="1"/>
    <col min="37" max="16384" width="9.109375" style="15"/>
  </cols>
  <sheetData>
    <row r="1" spans="1:36" ht="65.25" customHeight="1" thickBot="1" x14ac:dyDescent="0.35">
      <c r="A1" s="9" t="s">
        <v>1810</v>
      </c>
      <c r="B1" s="9" t="s">
        <v>1811</v>
      </c>
      <c r="C1" s="9" t="s">
        <v>1832</v>
      </c>
      <c r="D1" s="9" t="s">
        <v>1812</v>
      </c>
      <c r="E1" s="9" t="s">
        <v>1813</v>
      </c>
      <c r="F1" s="9" t="s">
        <v>1814</v>
      </c>
      <c r="G1" s="9" t="s">
        <v>1815</v>
      </c>
      <c r="H1" s="9" t="s">
        <v>1837</v>
      </c>
      <c r="I1" s="9" t="s">
        <v>1816</v>
      </c>
      <c r="J1" s="9" t="s">
        <v>1833</v>
      </c>
      <c r="K1" s="9" t="s">
        <v>1831</v>
      </c>
      <c r="L1" s="9" t="s">
        <v>1838</v>
      </c>
      <c r="M1" s="1" t="s">
        <v>1817</v>
      </c>
      <c r="N1" s="10" t="s">
        <v>1818</v>
      </c>
      <c r="O1" s="10" t="s">
        <v>1819</v>
      </c>
      <c r="P1" s="10" t="s">
        <v>1820</v>
      </c>
      <c r="Q1" s="10" t="s">
        <v>1821</v>
      </c>
      <c r="R1" s="10" t="s">
        <v>1822</v>
      </c>
      <c r="S1" s="10" t="s">
        <v>1839</v>
      </c>
      <c r="T1" s="10" t="s">
        <v>1823</v>
      </c>
      <c r="U1" s="11" t="s">
        <v>1840</v>
      </c>
      <c r="V1" s="11" t="s">
        <v>1841</v>
      </c>
      <c r="W1" s="12" t="s">
        <v>1834</v>
      </c>
      <c r="X1" s="12" t="s">
        <v>1835</v>
      </c>
      <c r="Y1" s="13" t="s">
        <v>1824</v>
      </c>
      <c r="Z1" s="14" t="s">
        <v>1836</v>
      </c>
      <c r="AA1" s="14" t="s">
        <v>1842</v>
      </c>
      <c r="AB1" s="14" t="s">
        <v>1825</v>
      </c>
      <c r="AC1" s="57" t="s">
        <v>1843</v>
      </c>
      <c r="AD1" s="57" t="s">
        <v>1826</v>
      </c>
      <c r="AE1" s="57" t="s">
        <v>1828</v>
      </c>
      <c r="AF1" s="57" t="s">
        <v>1827</v>
      </c>
      <c r="AG1" s="57" t="s">
        <v>1829</v>
      </c>
      <c r="AH1" s="57" t="s">
        <v>1844</v>
      </c>
      <c r="AI1" s="57" t="s">
        <v>1830</v>
      </c>
      <c r="AJ1" s="58" t="s">
        <v>1845</v>
      </c>
    </row>
    <row r="2" spans="1:36" customFormat="1" x14ac:dyDescent="0.3">
      <c r="A2" s="51">
        <v>0</v>
      </c>
      <c r="B2" s="33" t="s">
        <v>738</v>
      </c>
      <c r="C2" s="33"/>
      <c r="D2" s="2" t="s">
        <v>524</v>
      </c>
      <c r="E2" s="2" t="s">
        <v>1492</v>
      </c>
      <c r="F2" s="2" t="s">
        <v>372</v>
      </c>
      <c r="G2" s="21" t="s">
        <v>401</v>
      </c>
      <c r="H2" s="141" t="s">
        <v>522</v>
      </c>
      <c r="I2" s="2" t="s">
        <v>1558</v>
      </c>
      <c r="J2" s="93" t="s">
        <v>1603</v>
      </c>
      <c r="K2" s="2"/>
      <c r="L2" s="2"/>
      <c r="M2" s="2">
        <v>2020</v>
      </c>
      <c r="N2" s="35">
        <v>43922</v>
      </c>
      <c r="O2" s="2">
        <v>2023</v>
      </c>
      <c r="P2" s="2"/>
      <c r="Q2" s="2"/>
      <c r="R2" s="3">
        <v>7.4</v>
      </c>
      <c r="S2" s="3"/>
      <c r="T2" s="3"/>
      <c r="U2" s="5">
        <v>20</v>
      </c>
      <c r="V2" s="5">
        <v>20</v>
      </c>
      <c r="W2" s="5"/>
      <c r="X2" s="5"/>
      <c r="Y2" s="5">
        <v>90.3</v>
      </c>
      <c r="Z2" s="7"/>
      <c r="AA2" s="105" t="s">
        <v>525</v>
      </c>
      <c r="AB2" s="93" t="s">
        <v>1579</v>
      </c>
      <c r="AC2" s="69"/>
      <c r="AD2" s="69"/>
      <c r="AE2" s="69"/>
      <c r="AF2" s="69"/>
      <c r="AG2" s="69"/>
      <c r="AH2" s="69"/>
      <c r="AI2" s="66"/>
      <c r="AJ2" s="67"/>
    </row>
    <row r="3" spans="1:36" customFormat="1" x14ac:dyDescent="0.3">
      <c r="A3" s="51">
        <v>0</v>
      </c>
      <c r="B3" s="33" t="s">
        <v>738</v>
      </c>
      <c r="C3" s="33"/>
      <c r="D3" s="2" t="s">
        <v>625</v>
      </c>
      <c r="E3" s="2" t="s">
        <v>1490</v>
      </c>
      <c r="F3" s="2" t="s">
        <v>373</v>
      </c>
      <c r="G3" s="21" t="s">
        <v>403</v>
      </c>
      <c r="H3" s="141" t="s">
        <v>4</v>
      </c>
      <c r="I3" s="2" t="s">
        <v>520</v>
      </c>
      <c r="J3" s="93"/>
      <c r="K3" s="2" t="s">
        <v>638</v>
      </c>
      <c r="L3" s="2"/>
      <c r="M3" s="2">
        <v>2009</v>
      </c>
      <c r="N3" s="35">
        <v>39904</v>
      </c>
      <c r="O3" s="2">
        <v>2015</v>
      </c>
      <c r="P3" s="2">
        <v>48</v>
      </c>
      <c r="Q3" s="2"/>
      <c r="R3" s="3">
        <v>23.2</v>
      </c>
      <c r="S3" s="3">
        <v>38</v>
      </c>
      <c r="T3" s="2"/>
      <c r="U3" s="5">
        <v>100</v>
      </c>
      <c r="V3" s="5">
        <v>0</v>
      </c>
      <c r="W3" s="5"/>
      <c r="X3" s="5"/>
      <c r="Y3" s="5">
        <v>200</v>
      </c>
      <c r="Z3" s="59">
        <v>750</v>
      </c>
      <c r="AA3" s="93"/>
      <c r="AB3" s="95" t="s">
        <v>1529</v>
      </c>
      <c r="AC3" s="69"/>
      <c r="AD3" s="69"/>
      <c r="AE3" s="69"/>
      <c r="AF3" s="69"/>
      <c r="AG3" s="69"/>
      <c r="AH3" s="69"/>
      <c r="AI3" s="66"/>
      <c r="AJ3" s="113"/>
    </row>
    <row r="4" spans="1:36" customFormat="1" x14ac:dyDescent="0.3">
      <c r="A4" s="51">
        <v>0</v>
      </c>
      <c r="B4" s="33" t="s">
        <v>1453</v>
      </c>
      <c r="C4" s="33"/>
      <c r="D4" s="2" t="s">
        <v>1709</v>
      </c>
      <c r="E4" s="2" t="s">
        <v>1490</v>
      </c>
      <c r="F4" s="2" t="s">
        <v>373</v>
      </c>
      <c r="G4" s="34" t="s">
        <v>403</v>
      </c>
      <c r="H4" s="141" t="s">
        <v>7</v>
      </c>
      <c r="I4" s="34" t="s">
        <v>520</v>
      </c>
      <c r="J4" s="93"/>
      <c r="K4" s="2"/>
      <c r="L4" s="2"/>
      <c r="M4" s="2">
        <v>2019</v>
      </c>
      <c r="N4" s="35">
        <v>43556</v>
      </c>
      <c r="O4" s="2">
        <v>2023</v>
      </c>
      <c r="P4" s="2"/>
      <c r="Q4" s="2"/>
      <c r="R4" s="3">
        <v>9.5</v>
      </c>
      <c r="S4" s="3">
        <v>9</v>
      </c>
      <c r="T4" s="2"/>
      <c r="U4" s="5">
        <v>20</v>
      </c>
      <c r="V4" s="5">
        <v>20</v>
      </c>
      <c r="W4" s="5"/>
      <c r="X4" s="5"/>
      <c r="Y4" s="5"/>
      <c r="Z4" s="59"/>
      <c r="AA4" s="93"/>
      <c r="AB4" s="95"/>
      <c r="AC4" s="69"/>
      <c r="AD4" s="69"/>
      <c r="AE4" s="69"/>
      <c r="AF4" s="69"/>
      <c r="AG4" s="69"/>
      <c r="AH4" s="69"/>
      <c r="AI4" s="152"/>
      <c r="AJ4" s="113"/>
    </row>
    <row r="5" spans="1:36" customFormat="1" x14ac:dyDescent="0.3">
      <c r="A5" s="51">
        <v>0</v>
      </c>
      <c r="B5" s="33" t="s">
        <v>1453</v>
      </c>
      <c r="C5" s="33"/>
      <c r="D5" s="2" t="s">
        <v>1710</v>
      </c>
      <c r="E5" s="2" t="s">
        <v>1490</v>
      </c>
      <c r="F5" s="2" t="s">
        <v>373</v>
      </c>
      <c r="G5" s="34" t="s">
        <v>403</v>
      </c>
      <c r="H5" s="141" t="s">
        <v>7</v>
      </c>
      <c r="I5" s="34" t="s">
        <v>520</v>
      </c>
      <c r="J5" s="93"/>
      <c r="K5" s="2"/>
      <c r="L5" s="2"/>
      <c r="M5" s="2">
        <v>2019</v>
      </c>
      <c r="N5" s="35">
        <v>43556</v>
      </c>
      <c r="O5" s="2">
        <v>2023</v>
      </c>
      <c r="P5" s="2"/>
      <c r="Q5" s="2"/>
      <c r="R5" s="3">
        <v>6</v>
      </c>
      <c r="S5" s="3">
        <v>6</v>
      </c>
      <c r="T5" s="2"/>
      <c r="U5" s="5">
        <v>20</v>
      </c>
      <c r="V5" s="5">
        <v>20</v>
      </c>
      <c r="W5" s="5"/>
      <c r="X5" s="5"/>
      <c r="Y5" s="5"/>
      <c r="Z5" s="59"/>
      <c r="AA5" s="93"/>
      <c r="AB5" s="95"/>
      <c r="AC5" s="69"/>
      <c r="AD5" s="69"/>
      <c r="AE5" s="69"/>
      <c r="AF5" s="69"/>
      <c r="AG5" s="69"/>
      <c r="AH5" s="69"/>
      <c r="AI5" s="155"/>
      <c r="AJ5" s="113"/>
    </row>
    <row r="6" spans="1:36" customFormat="1" x14ac:dyDescent="0.3">
      <c r="A6" s="51">
        <v>0</v>
      </c>
      <c r="B6" s="33" t="s">
        <v>1453</v>
      </c>
      <c r="C6" s="33"/>
      <c r="D6" s="8" t="s">
        <v>1711</v>
      </c>
      <c r="E6" s="2" t="s">
        <v>1490</v>
      </c>
      <c r="F6" s="2" t="s">
        <v>373</v>
      </c>
      <c r="G6" s="34" t="s">
        <v>403</v>
      </c>
      <c r="H6" s="141" t="s">
        <v>7</v>
      </c>
      <c r="I6" s="34" t="s">
        <v>520</v>
      </c>
      <c r="J6" s="93"/>
      <c r="K6" s="2"/>
      <c r="L6" s="2"/>
      <c r="M6" s="2">
        <v>2025</v>
      </c>
      <c r="N6" s="35">
        <v>45748</v>
      </c>
      <c r="O6" s="8"/>
      <c r="P6" s="2"/>
      <c r="Q6" s="2"/>
      <c r="R6" s="3">
        <v>8</v>
      </c>
      <c r="S6" s="3">
        <v>8</v>
      </c>
      <c r="T6" s="2"/>
      <c r="U6" s="5">
        <v>20</v>
      </c>
      <c r="V6" s="5">
        <v>20</v>
      </c>
      <c r="W6" s="5"/>
      <c r="X6" s="5"/>
      <c r="Y6" s="5"/>
      <c r="Z6" s="59"/>
      <c r="AA6" s="93"/>
      <c r="AB6" s="95"/>
      <c r="AC6" s="69"/>
      <c r="AD6" s="69"/>
      <c r="AE6" s="69"/>
      <c r="AF6" s="69"/>
      <c r="AG6" s="69"/>
      <c r="AH6" s="69"/>
      <c r="AI6" s="152"/>
      <c r="AJ6" s="113"/>
    </row>
    <row r="7" spans="1:36" customFormat="1" x14ac:dyDescent="0.3">
      <c r="A7" s="51">
        <v>0</v>
      </c>
      <c r="B7" s="33" t="s">
        <v>1453</v>
      </c>
      <c r="C7" s="33"/>
      <c r="D7" s="8" t="s">
        <v>1712</v>
      </c>
      <c r="E7" s="2" t="s">
        <v>1490</v>
      </c>
      <c r="F7" s="2" t="s">
        <v>373</v>
      </c>
      <c r="G7" s="34" t="s">
        <v>403</v>
      </c>
      <c r="H7" s="141" t="s">
        <v>7</v>
      </c>
      <c r="I7" s="34" t="s">
        <v>520</v>
      </c>
      <c r="J7" s="93"/>
      <c r="K7" s="2"/>
      <c r="L7" s="2"/>
      <c r="M7" s="2">
        <v>2027</v>
      </c>
      <c r="N7" s="35">
        <v>46478</v>
      </c>
      <c r="O7" s="2"/>
      <c r="P7" s="2"/>
      <c r="Q7" s="2"/>
      <c r="R7" s="3">
        <v>8</v>
      </c>
      <c r="S7" s="3">
        <v>8</v>
      </c>
      <c r="T7" s="2"/>
      <c r="U7" s="5">
        <v>20</v>
      </c>
      <c r="V7" s="5">
        <v>20</v>
      </c>
      <c r="W7" s="5"/>
      <c r="X7" s="5"/>
      <c r="Y7" s="5"/>
      <c r="Z7" s="59"/>
      <c r="AA7" s="93"/>
      <c r="AB7" s="95"/>
      <c r="AC7" s="69"/>
      <c r="AD7" s="69"/>
      <c r="AE7" s="69"/>
      <c r="AF7" s="69"/>
      <c r="AG7" s="69"/>
      <c r="AH7" s="69"/>
      <c r="AI7" s="155"/>
      <c r="AJ7" s="113"/>
    </row>
    <row r="8" spans="1:36" customFormat="1" x14ac:dyDescent="0.3">
      <c r="A8" s="51">
        <v>0</v>
      </c>
      <c r="B8" s="33" t="s">
        <v>1453</v>
      </c>
      <c r="C8" s="33"/>
      <c r="D8" s="8" t="s">
        <v>1713</v>
      </c>
      <c r="E8" s="2" t="s">
        <v>1490</v>
      </c>
      <c r="F8" s="2" t="s">
        <v>373</v>
      </c>
      <c r="G8" s="34" t="s">
        <v>403</v>
      </c>
      <c r="H8" s="141" t="s">
        <v>7</v>
      </c>
      <c r="I8" s="34" t="s">
        <v>520</v>
      </c>
      <c r="J8" s="93"/>
      <c r="K8" s="2"/>
      <c r="L8" s="2"/>
      <c r="M8" s="2">
        <v>2027</v>
      </c>
      <c r="N8" s="35">
        <v>46478</v>
      </c>
      <c r="O8" s="2"/>
      <c r="P8" s="2"/>
      <c r="Q8" s="2"/>
      <c r="R8" s="3">
        <v>6</v>
      </c>
      <c r="S8" s="3">
        <v>6</v>
      </c>
      <c r="T8" s="2"/>
      <c r="U8" s="5">
        <v>20</v>
      </c>
      <c r="V8" s="5">
        <v>20</v>
      </c>
      <c r="W8" s="5"/>
      <c r="X8" s="5"/>
      <c r="Y8" s="5"/>
      <c r="Z8" s="59"/>
      <c r="AA8" s="93"/>
      <c r="AB8" s="95"/>
      <c r="AC8" s="69"/>
      <c r="AD8" s="69"/>
      <c r="AE8" s="69"/>
      <c r="AF8" s="69"/>
      <c r="AG8" s="69"/>
      <c r="AH8" s="69"/>
      <c r="AI8" s="152"/>
      <c r="AJ8" s="113"/>
    </row>
    <row r="9" spans="1:36" customFormat="1" x14ac:dyDescent="0.3">
      <c r="A9" s="51">
        <v>0</v>
      </c>
      <c r="B9" s="33" t="s">
        <v>636</v>
      </c>
      <c r="C9" s="33"/>
      <c r="D9" s="8" t="s">
        <v>224</v>
      </c>
      <c r="E9" s="2" t="s">
        <v>1490</v>
      </c>
      <c r="F9" s="2" t="s">
        <v>373</v>
      </c>
      <c r="G9" s="21" t="s">
        <v>404</v>
      </c>
      <c r="H9" s="141" t="s">
        <v>4</v>
      </c>
      <c r="I9" s="2" t="s">
        <v>520</v>
      </c>
      <c r="J9" s="93" t="s">
        <v>1707</v>
      </c>
      <c r="K9" s="2"/>
      <c r="L9" s="2"/>
      <c r="M9" s="2">
        <v>2025</v>
      </c>
      <c r="N9" s="35">
        <v>45748</v>
      </c>
      <c r="O9" s="2"/>
      <c r="P9" s="2">
        <v>15</v>
      </c>
      <c r="Q9" s="2">
        <v>3</v>
      </c>
      <c r="R9" s="3"/>
      <c r="S9" s="3"/>
      <c r="T9" s="3"/>
      <c r="U9" s="5">
        <v>15</v>
      </c>
      <c r="V9" s="5">
        <v>20</v>
      </c>
      <c r="W9" s="5"/>
      <c r="X9" s="5"/>
      <c r="Y9" s="5">
        <v>180</v>
      </c>
      <c r="Z9" s="59"/>
      <c r="AA9" s="93"/>
      <c r="AB9" s="93" t="s">
        <v>563</v>
      </c>
      <c r="AC9" s="69"/>
      <c r="AD9" s="69"/>
      <c r="AE9" s="69"/>
      <c r="AF9" s="69"/>
      <c r="AG9" s="69"/>
      <c r="AH9" s="69"/>
      <c r="AI9" s="152"/>
      <c r="AJ9" s="67"/>
    </row>
    <row r="10" spans="1:36" customFormat="1" x14ac:dyDescent="0.3">
      <c r="A10" s="51">
        <v>0</v>
      </c>
      <c r="B10" s="33" t="s">
        <v>1453</v>
      </c>
      <c r="C10" s="33"/>
      <c r="D10" s="8" t="s">
        <v>1714</v>
      </c>
      <c r="E10" s="2" t="s">
        <v>1490</v>
      </c>
      <c r="F10" s="2" t="s">
        <v>373</v>
      </c>
      <c r="G10" s="34" t="s">
        <v>1715</v>
      </c>
      <c r="H10" s="141" t="s">
        <v>4</v>
      </c>
      <c r="I10" s="2" t="s">
        <v>520</v>
      </c>
      <c r="J10" s="93" t="s">
        <v>1707</v>
      </c>
      <c r="K10" s="2"/>
      <c r="L10" s="2"/>
      <c r="M10" s="2">
        <v>2025</v>
      </c>
      <c r="N10" s="35">
        <v>45748</v>
      </c>
      <c r="O10" s="2"/>
      <c r="P10" s="2">
        <v>15</v>
      </c>
      <c r="Q10" s="2">
        <v>3</v>
      </c>
      <c r="R10" s="3">
        <v>21.7</v>
      </c>
      <c r="S10" s="3">
        <v>22</v>
      </c>
      <c r="T10" s="3"/>
      <c r="U10" s="5">
        <v>15</v>
      </c>
      <c r="V10" s="5">
        <v>20</v>
      </c>
      <c r="W10" s="5"/>
      <c r="X10" s="5"/>
      <c r="Y10" s="5"/>
      <c r="Z10" s="59"/>
      <c r="AA10" s="93"/>
      <c r="AB10" s="93"/>
      <c r="AC10" s="69"/>
      <c r="AD10" s="69"/>
      <c r="AE10" s="69"/>
      <c r="AF10" s="69"/>
      <c r="AG10" s="69"/>
      <c r="AH10" s="69"/>
      <c r="AI10" s="152"/>
      <c r="AJ10" s="67"/>
    </row>
    <row r="11" spans="1:36" customFormat="1" x14ac:dyDescent="0.3">
      <c r="A11" s="51">
        <v>0</v>
      </c>
      <c r="B11" s="33" t="s">
        <v>1453</v>
      </c>
      <c r="C11" s="33"/>
      <c r="D11" s="8" t="s">
        <v>1716</v>
      </c>
      <c r="E11" s="2" t="s">
        <v>1490</v>
      </c>
      <c r="F11" s="2" t="s">
        <v>373</v>
      </c>
      <c r="G11" s="34" t="s">
        <v>1717</v>
      </c>
      <c r="H11" s="141" t="s">
        <v>4</v>
      </c>
      <c r="I11" s="2" t="s">
        <v>520</v>
      </c>
      <c r="J11" s="93"/>
      <c r="K11" s="2" t="s">
        <v>1718</v>
      </c>
      <c r="L11" s="2"/>
      <c r="M11" s="2">
        <v>2017</v>
      </c>
      <c r="N11" s="35">
        <v>42826</v>
      </c>
      <c r="O11" s="2">
        <v>2024</v>
      </c>
      <c r="P11" s="2"/>
      <c r="Q11" s="2"/>
      <c r="R11" s="3">
        <v>14</v>
      </c>
      <c r="S11" s="3">
        <v>24</v>
      </c>
      <c r="T11" s="3">
        <v>1</v>
      </c>
      <c r="U11" s="5">
        <v>80</v>
      </c>
      <c r="V11" s="5">
        <v>0</v>
      </c>
      <c r="W11" s="5"/>
      <c r="X11" s="5"/>
      <c r="Y11" s="5"/>
      <c r="Z11" s="59"/>
      <c r="AA11" s="93"/>
      <c r="AB11" s="93" t="s">
        <v>1719</v>
      </c>
      <c r="AC11" s="69"/>
      <c r="AD11" s="69"/>
      <c r="AE11" s="69"/>
      <c r="AF11" s="69"/>
      <c r="AG11" s="69"/>
      <c r="AH11" s="69"/>
      <c r="AI11" s="66"/>
      <c r="AJ11" s="67"/>
    </row>
    <row r="12" spans="1:36" customFormat="1" x14ac:dyDescent="0.3">
      <c r="A12" s="51">
        <v>0</v>
      </c>
      <c r="B12" s="33" t="s">
        <v>636</v>
      </c>
      <c r="C12" s="33"/>
      <c r="D12" s="8" t="s">
        <v>225</v>
      </c>
      <c r="E12" s="2" t="s">
        <v>1490</v>
      </c>
      <c r="F12" s="2" t="s">
        <v>373</v>
      </c>
      <c r="G12" s="21" t="s">
        <v>405</v>
      </c>
      <c r="H12" s="141" t="s">
        <v>4</v>
      </c>
      <c r="I12" s="2" t="s">
        <v>520</v>
      </c>
      <c r="J12" s="93" t="s">
        <v>1707</v>
      </c>
      <c r="K12" s="2"/>
      <c r="L12" s="2"/>
      <c r="M12" s="2">
        <v>2026</v>
      </c>
      <c r="N12" s="35">
        <v>46113</v>
      </c>
      <c r="O12" s="2"/>
      <c r="P12" s="2">
        <v>15</v>
      </c>
      <c r="Q12" s="2">
        <v>3</v>
      </c>
      <c r="R12" s="3"/>
      <c r="S12" s="3"/>
      <c r="T12" s="3"/>
      <c r="U12" s="5">
        <v>15</v>
      </c>
      <c r="V12" s="5">
        <v>20</v>
      </c>
      <c r="W12" s="5"/>
      <c r="X12" s="5"/>
      <c r="Y12" s="5">
        <v>180</v>
      </c>
      <c r="Z12" s="7"/>
      <c r="AA12" s="93"/>
      <c r="AB12" s="93" t="s">
        <v>563</v>
      </c>
      <c r="AC12" s="69"/>
      <c r="AD12" s="69"/>
      <c r="AE12" s="69"/>
      <c r="AF12" s="69"/>
      <c r="AG12" s="69"/>
      <c r="AH12" s="69"/>
      <c r="AI12" s="152"/>
      <c r="AJ12" s="67"/>
    </row>
    <row r="13" spans="1:36" customFormat="1" x14ac:dyDescent="0.3">
      <c r="A13" s="51">
        <v>0</v>
      </c>
      <c r="B13" s="33" t="s">
        <v>636</v>
      </c>
      <c r="C13" s="33"/>
      <c r="D13" s="8" t="s">
        <v>226</v>
      </c>
      <c r="E13" s="2" t="s">
        <v>1490</v>
      </c>
      <c r="F13" s="2" t="s">
        <v>373</v>
      </c>
      <c r="G13" s="21" t="s">
        <v>406</v>
      </c>
      <c r="H13" s="141" t="s">
        <v>4</v>
      </c>
      <c r="I13" s="2" t="s">
        <v>520</v>
      </c>
      <c r="J13" s="93" t="s">
        <v>1707</v>
      </c>
      <c r="K13" s="2"/>
      <c r="L13" s="2"/>
      <c r="M13" s="2">
        <v>2026</v>
      </c>
      <c r="N13" s="35">
        <v>46113</v>
      </c>
      <c r="O13" s="2"/>
      <c r="P13" s="2">
        <v>15</v>
      </c>
      <c r="Q13" s="2">
        <v>3</v>
      </c>
      <c r="R13" s="3"/>
      <c r="S13" s="3"/>
      <c r="T13" s="3"/>
      <c r="U13" s="5">
        <v>15</v>
      </c>
      <c r="V13" s="5">
        <v>20</v>
      </c>
      <c r="W13" s="5"/>
      <c r="X13" s="5"/>
      <c r="Y13" s="5">
        <v>180</v>
      </c>
      <c r="Z13" s="7"/>
      <c r="AA13" s="93"/>
      <c r="AB13" s="93" t="s">
        <v>563</v>
      </c>
      <c r="AC13" s="69"/>
      <c r="AD13" s="69"/>
      <c r="AE13" s="69"/>
      <c r="AF13" s="69"/>
      <c r="AG13" s="69"/>
      <c r="AH13" s="69"/>
      <c r="AI13" s="152"/>
      <c r="AJ13" s="68"/>
    </row>
    <row r="14" spans="1:36" customFormat="1" x14ac:dyDescent="0.3">
      <c r="A14" s="51">
        <v>0</v>
      </c>
      <c r="B14" s="33" t="s">
        <v>636</v>
      </c>
      <c r="C14" s="33"/>
      <c r="D14" s="8" t="s">
        <v>227</v>
      </c>
      <c r="E14" s="2" t="s">
        <v>1490</v>
      </c>
      <c r="F14" s="2" t="s">
        <v>373</v>
      </c>
      <c r="G14" s="21" t="s">
        <v>407</v>
      </c>
      <c r="H14" s="141" t="s">
        <v>4</v>
      </c>
      <c r="I14" s="2" t="s">
        <v>520</v>
      </c>
      <c r="J14" s="93" t="s">
        <v>1708</v>
      </c>
      <c r="K14" s="2"/>
      <c r="L14" s="2"/>
      <c r="M14" s="2">
        <v>2026</v>
      </c>
      <c r="N14" s="35">
        <v>46113</v>
      </c>
      <c r="O14" s="2"/>
      <c r="P14" s="2">
        <v>15</v>
      </c>
      <c r="Q14" s="2">
        <v>3</v>
      </c>
      <c r="R14" s="3"/>
      <c r="S14" s="3"/>
      <c r="T14" s="3"/>
      <c r="U14" s="5">
        <v>20</v>
      </c>
      <c r="V14" s="5">
        <v>20</v>
      </c>
      <c r="W14" s="5"/>
      <c r="X14" s="5"/>
      <c r="Y14" s="5">
        <v>180</v>
      </c>
      <c r="Z14" s="7"/>
      <c r="AA14" s="93"/>
      <c r="AB14" s="93" t="s">
        <v>563</v>
      </c>
      <c r="AC14" s="69"/>
      <c r="AD14" s="69"/>
      <c r="AE14" s="69"/>
      <c r="AF14" s="69"/>
      <c r="AG14" s="69"/>
      <c r="AH14" s="69"/>
      <c r="AI14" s="66"/>
      <c r="AJ14" s="68"/>
    </row>
    <row r="15" spans="1:36" customFormat="1" x14ac:dyDescent="0.3">
      <c r="A15" s="51">
        <v>0</v>
      </c>
      <c r="B15" s="33" t="s">
        <v>738</v>
      </c>
      <c r="C15" s="33"/>
      <c r="D15" s="8" t="s">
        <v>626</v>
      </c>
      <c r="E15" s="2" t="s">
        <v>1490</v>
      </c>
      <c r="F15" s="2" t="s">
        <v>373</v>
      </c>
      <c r="G15" s="21" t="s">
        <v>629</v>
      </c>
      <c r="H15" s="141" t="s">
        <v>4</v>
      </c>
      <c r="I15" s="2" t="s">
        <v>520</v>
      </c>
      <c r="J15" s="93"/>
      <c r="K15" s="2" t="s">
        <v>638</v>
      </c>
      <c r="L15" s="2"/>
      <c r="M15" s="2">
        <v>2007</v>
      </c>
      <c r="N15" s="35">
        <v>39173</v>
      </c>
      <c r="O15" s="2">
        <v>2013</v>
      </c>
      <c r="P15" s="2">
        <v>27</v>
      </c>
      <c r="Q15" s="2">
        <v>7</v>
      </c>
      <c r="R15" s="2">
        <v>14.7</v>
      </c>
      <c r="S15" s="2">
        <v>15</v>
      </c>
      <c r="T15" s="2"/>
      <c r="U15" s="5">
        <v>100</v>
      </c>
      <c r="V15" s="5">
        <v>0</v>
      </c>
      <c r="W15" s="5"/>
      <c r="X15" s="5"/>
      <c r="Y15" s="5">
        <v>330</v>
      </c>
      <c r="Z15" s="59">
        <v>750</v>
      </c>
      <c r="AA15" s="93"/>
      <c r="AB15" s="94" t="s">
        <v>1530</v>
      </c>
      <c r="AC15" s="69"/>
      <c r="AD15" s="69"/>
      <c r="AE15" s="69"/>
      <c r="AF15" s="69"/>
      <c r="AG15" s="69"/>
      <c r="AH15" s="69"/>
      <c r="AI15" s="117"/>
      <c r="AJ15" s="113"/>
    </row>
    <row r="16" spans="1:36" customFormat="1" x14ac:dyDescent="0.3">
      <c r="A16" s="37">
        <v>0</v>
      </c>
      <c r="B16" s="33" t="s">
        <v>738</v>
      </c>
      <c r="C16" s="33"/>
      <c r="D16" s="8" t="s">
        <v>627</v>
      </c>
      <c r="E16" s="2" t="s">
        <v>1490</v>
      </c>
      <c r="F16" s="2" t="s">
        <v>373</v>
      </c>
      <c r="G16" s="21" t="s">
        <v>629</v>
      </c>
      <c r="H16" s="141" t="s">
        <v>4</v>
      </c>
      <c r="I16" s="2" t="s">
        <v>520</v>
      </c>
      <c r="J16" s="93"/>
      <c r="K16" s="2" t="s">
        <v>638</v>
      </c>
      <c r="L16" s="2"/>
      <c r="M16" s="2">
        <v>2015</v>
      </c>
      <c r="N16" s="35">
        <v>42095</v>
      </c>
      <c r="O16" s="2">
        <v>2018</v>
      </c>
      <c r="P16" s="2"/>
      <c r="Q16" s="2"/>
      <c r="R16" s="2">
        <v>6.9</v>
      </c>
      <c r="S16" s="2"/>
      <c r="T16" s="2"/>
      <c r="U16" s="5">
        <v>100</v>
      </c>
      <c r="V16" s="5">
        <v>0</v>
      </c>
      <c r="W16" s="5"/>
      <c r="X16" s="5"/>
      <c r="Y16" s="5">
        <v>80</v>
      </c>
      <c r="Z16" s="59">
        <v>750</v>
      </c>
      <c r="AA16" s="93"/>
      <c r="AB16" s="94" t="s">
        <v>640</v>
      </c>
      <c r="AC16" s="69"/>
      <c r="AD16" s="69"/>
      <c r="AE16" s="69"/>
      <c r="AF16" s="69"/>
      <c r="AG16" s="69"/>
      <c r="AH16" s="69"/>
      <c r="AI16" s="117"/>
      <c r="AJ16" s="113"/>
    </row>
    <row r="17" spans="1:36" customFormat="1" x14ac:dyDescent="0.3">
      <c r="A17" s="51">
        <v>0</v>
      </c>
      <c r="B17" s="33" t="s">
        <v>636</v>
      </c>
      <c r="C17" s="33"/>
      <c r="D17" s="8" t="s">
        <v>228</v>
      </c>
      <c r="E17" s="2" t="s">
        <v>1490</v>
      </c>
      <c r="F17" s="2" t="s">
        <v>373</v>
      </c>
      <c r="G17" s="21" t="s">
        <v>408</v>
      </c>
      <c r="H17" s="141" t="s">
        <v>4</v>
      </c>
      <c r="I17" s="2" t="s">
        <v>520</v>
      </c>
      <c r="J17" s="93" t="s">
        <v>1707</v>
      </c>
      <c r="K17" s="2"/>
      <c r="L17" s="2"/>
      <c r="M17" s="2">
        <v>2026</v>
      </c>
      <c r="N17" s="35">
        <v>46113</v>
      </c>
      <c r="O17" s="2"/>
      <c r="P17" s="2">
        <v>15</v>
      </c>
      <c r="Q17" s="2">
        <v>3</v>
      </c>
      <c r="R17" s="3"/>
      <c r="S17" s="3"/>
      <c r="T17" s="3"/>
      <c r="U17" s="5">
        <v>15</v>
      </c>
      <c r="V17" s="5">
        <v>20</v>
      </c>
      <c r="W17" s="5"/>
      <c r="X17" s="5"/>
      <c r="Y17" s="5">
        <v>180</v>
      </c>
      <c r="Z17" s="7"/>
      <c r="AA17" s="93"/>
      <c r="AB17" s="93" t="s">
        <v>563</v>
      </c>
      <c r="AC17" s="69"/>
      <c r="AD17" s="69"/>
      <c r="AE17" s="69"/>
      <c r="AF17" s="69"/>
      <c r="AG17" s="69"/>
      <c r="AH17" s="69"/>
      <c r="AI17" s="117"/>
      <c r="AJ17" s="112"/>
    </row>
    <row r="18" spans="1:36" customFormat="1" x14ac:dyDescent="0.3">
      <c r="A18" s="51">
        <v>0</v>
      </c>
      <c r="B18" s="33" t="s">
        <v>738</v>
      </c>
      <c r="C18" s="33"/>
      <c r="D18" s="8" t="s">
        <v>623</v>
      </c>
      <c r="E18" s="2" t="s">
        <v>1490</v>
      </c>
      <c r="F18" s="21" t="s">
        <v>373</v>
      </c>
      <c r="G18" s="21" t="s">
        <v>624</v>
      </c>
      <c r="H18" s="141" t="s">
        <v>4</v>
      </c>
      <c r="I18" s="21" t="s">
        <v>520</v>
      </c>
      <c r="J18" s="97"/>
      <c r="K18" s="21" t="s">
        <v>1468</v>
      </c>
      <c r="L18" s="21"/>
      <c r="M18" s="2">
        <v>2013</v>
      </c>
      <c r="N18" s="35">
        <v>41365</v>
      </c>
      <c r="O18" s="2">
        <v>2020</v>
      </c>
      <c r="P18" s="21">
        <v>30</v>
      </c>
      <c r="Q18" s="21">
        <v>7</v>
      </c>
      <c r="R18" s="34">
        <v>14</v>
      </c>
      <c r="S18" s="34">
        <v>24</v>
      </c>
      <c r="T18" s="21"/>
      <c r="U18" s="5">
        <v>100</v>
      </c>
      <c r="V18" s="5">
        <v>0</v>
      </c>
      <c r="W18" s="19"/>
      <c r="X18" s="19"/>
      <c r="Y18" s="19">
        <v>250</v>
      </c>
      <c r="Z18" s="59">
        <v>750</v>
      </c>
      <c r="AA18" s="106" t="s">
        <v>724</v>
      </c>
      <c r="AB18" s="96" t="s">
        <v>1532</v>
      </c>
      <c r="AC18" s="69"/>
      <c r="AD18" s="69"/>
      <c r="AE18" s="69"/>
      <c r="AF18" s="69"/>
      <c r="AG18" s="69"/>
      <c r="AH18" s="69"/>
      <c r="AI18" s="117"/>
      <c r="AJ18" s="112"/>
    </row>
    <row r="19" spans="1:36" customFormat="1" x14ac:dyDescent="0.3">
      <c r="A19" s="51">
        <v>1</v>
      </c>
      <c r="B19" s="33" t="s">
        <v>634</v>
      </c>
      <c r="C19" s="33"/>
      <c r="D19" s="8" t="s">
        <v>1739</v>
      </c>
      <c r="E19" s="2" t="s">
        <v>1490</v>
      </c>
      <c r="F19" s="2" t="s">
        <v>373</v>
      </c>
      <c r="G19" s="21" t="s">
        <v>402</v>
      </c>
      <c r="H19" s="141" t="s">
        <v>7</v>
      </c>
      <c r="I19" s="2" t="s">
        <v>520</v>
      </c>
      <c r="J19" s="93"/>
      <c r="K19" s="2"/>
      <c r="L19" s="2"/>
      <c r="M19" s="2">
        <v>2025</v>
      </c>
      <c r="N19" s="35">
        <v>45792</v>
      </c>
      <c r="O19" s="2"/>
      <c r="P19" s="2"/>
      <c r="Q19" s="2"/>
      <c r="R19" s="3">
        <v>19.3</v>
      </c>
      <c r="S19" s="3">
        <v>20</v>
      </c>
      <c r="T19" s="3"/>
      <c r="U19" s="5">
        <v>5</v>
      </c>
      <c r="V19" s="5">
        <v>20</v>
      </c>
      <c r="W19" s="5"/>
      <c r="X19" s="5"/>
      <c r="Y19" s="5">
        <v>1800</v>
      </c>
      <c r="Z19" s="7"/>
      <c r="AA19" s="105"/>
      <c r="AB19" s="93"/>
      <c r="AC19" s="69"/>
      <c r="AD19" s="69"/>
      <c r="AE19" s="69"/>
      <c r="AF19" s="69"/>
      <c r="AG19" s="69"/>
      <c r="AH19" s="69"/>
      <c r="AI19" s="117"/>
      <c r="AJ19" s="67"/>
    </row>
    <row r="20" spans="1:36" customFormat="1" x14ac:dyDescent="0.3">
      <c r="A20" s="51">
        <v>0</v>
      </c>
      <c r="B20" s="33" t="s">
        <v>636</v>
      </c>
      <c r="C20" s="33"/>
      <c r="D20" s="8" t="s">
        <v>232</v>
      </c>
      <c r="E20" s="2" t="s">
        <v>1490</v>
      </c>
      <c r="F20" s="2" t="s">
        <v>373</v>
      </c>
      <c r="G20" s="21" t="s">
        <v>402</v>
      </c>
      <c r="H20" s="141" t="s">
        <v>4</v>
      </c>
      <c r="I20" s="2" t="s">
        <v>520</v>
      </c>
      <c r="J20" s="93" t="s">
        <v>1707</v>
      </c>
      <c r="K20" s="2"/>
      <c r="L20" s="2"/>
      <c r="M20" s="2">
        <v>2023</v>
      </c>
      <c r="N20" s="35">
        <v>45017</v>
      </c>
      <c r="O20" s="2"/>
      <c r="P20" s="2">
        <v>15</v>
      </c>
      <c r="Q20" s="2">
        <v>3</v>
      </c>
      <c r="R20" s="3"/>
      <c r="S20" s="3"/>
      <c r="T20" s="3"/>
      <c r="U20" s="5">
        <v>20</v>
      </c>
      <c r="V20" s="5">
        <v>20</v>
      </c>
      <c r="W20" s="5"/>
      <c r="X20" s="5"/>
      <c r="Y20" s="5">
        <v>200</v>
      </c>
      <c r="Z20" s="7"/>
      <c r="AA20" s="93"/>
      <c r="AB20" s="93" t="s">
        <v>563</v>
      </c>
      <c r="AC20" s="69"/>
      <c r="AD20" s="69"/>
      <c r="AE20" s="69"/>
      <c r="AF20" s="69"/>
      <c r="AG20" s="69"/>
      <c r="AH20" s="69"/>
      <c r="AI20" s="117"/>
      <c r="AJ20" s="113"/>
    </row>
    <row r="21" spans="1:36" customFormat="1" x14ac:dyDescent="0.3">
      <c r="A21" s="51">
        <v>0</v>
      </c>
      <c r="B21" s="33" t="s">
        <v>738</v>
      </c>
      <c r="C21" s="33"/>
      <c r="D21" s="8" t="s">
        <v>633</v>
      </c>
      <c r="E21" s="2" t="s">
        <v>1490</v>
      </c>
      <c r="F21" s="2" t="s">
        <v>373</v>
      </c>
      <c r="G21" s="21" t="s">
        <v>402</v>
      </c>
      <c r="H21" s="141" t="s">
        <v>4</v>
      </c>
      <c r="I21" s="2" t="s">
        <v>520</v>
      </c>
      <c r="J21" s="93"/>
      <c r="K21" s="2" t="s">
        <v>639</v>
      </c>
      <c r="L21" s="2"/>
      <c r="M21" s="2">
        <v>2007</v>
      </c>
      <c r="N21" s="35">
        <v>39173</v>
      </c>
      <c r="O21" s="2">
        <v>2013</v>
      </c>
      <c r="P21" s="2">
        <v>30</v>
      </c>
      <c r="Q21" s="2">
        <v>5</v>
      </c>
      <c r="R21" s="34">
        <v>18.7</v>
      </c>
      <c r="S21" s="2">
        <v>32</v>
      </c>
      <c r="T21" s="2"/>
      <c r="U21" s="5">
        <v>100</v>
      </c>
      <c r="V21" s="5">
        <v>0</v>
      </c>
      <c r="W21" s="5"/>
      <c r="X21" s="5"/>
      <c r="Y21" s="5">
        <v>355</v>
      </c>
      <c r="Z21" s="59">
        <v>750</v>
      </c>
      <c r="AA21" s="93"/>
      <c r="AB21" s="93" t="s">
        <v>1531</v>
      </c>
      <c r="AC21" s="69"/>
      <c r="AD21" s="69"/>
      <c r="AE21" s="69"/>
      <c r="AF21" s="69"/>
      <c r="AG21" s="69"/>
      <c r="AH21" s="69"/>
      <c r="AI21" s="117"/>
      <c r="AJ21" s="112"/>
    </row>
    <row r="22" spans="1:36" customFormat="1" x14ac:dyDescent="0.3">
      <c r="A22" s="51">
        <v>0</v>
      </c>
      <c r="B22" s="33" t="s">
        <v>738</v>
      </c>
      <c r="C22" s="33"/>
      <c r="D22" s="8" t="s">
        <v>628</v>
      </c>
      <c r="E22" s="2" t="s">
        <v>1490</v>
      </c>
      <c r="F22" s="2" t="s">
        <v>373</v>
      </c>
      <c r="G22" s="21" t="s">
        <v>630</v>
      </c>
      <c r="H22" s="141" t="s">
        <v>4</v>
      </c>
      <c r="I22" s="2" t="s">
        <v>520</v>
      </c>
      <c r="J22" s="93"/>
      <c r="K22" s="2" t="s">
        <v>1116</v>
      </c>
      <c r="L22" s="2"/>
      <c r="M22" s="2">
        <v>2013</v>
      </c>
      <c r="N22" s="35">
        <v>41365</v>
      </c>
      <c r="O22" s="2">
        <v>2018</v>
      </c>
      <c r="P22" s="2">
        <v>23</v>
      </c>
      <c r="Q22" s="2">
        <v>7</v>
      </c>
      <c r="R22" s="2">
        <v>9.6</v>
      </c>
      <c r="S22" s="2">
        <v>16</v>
      </c>
      <c r="T22" s="2"/>
      <c r="U22" s="5">
        <v>100</v>
      </c>
      <c r="V22" s="5">
        <v>0</v>
      </c>
      <c r="W22" s="5"/>
      <c r="X22" s="5"/>
      <c r="Y22" s="5">
        <v>228</v>
      </c>
      <c r="Z22" s="59">
        <v>750</v>
      </c>
      <c r="AA22" s="93"/>
      <c r="AB22" s="94" t="s">
        <v>1533</v>
      </c>
      <c r="AC22" s="69"/>
      <c r="AD22" s="69"/>
      <c r="AE22" s="69"/>
      <c r="AF22" s="69"/>
      <c r="AG22" s="69"/>
      <c r="AH22" s="69"/>
      <c r="AI22" s="117"/>
      <c r="AJ22" s="113"/>
    </row>
    <row r="23" spans="1:36" customFormat="1" x14ac:dyDescent="0.3">
      <c r="A23" s="51">
        <v>0</v>
      </c>
      <c r="B23" s="33" t="s">
        <v>738</v>
      </c>
      <c r="C23" s="33"/>
      <c r="D23" s="8" t="s">
        <v>1720</v>
      </c>
      <c r="E23" s="2" t="s">
        <v>1490</v>
      </c>
      <c r="F23" s="2" t="s">
        <v>373</v>
      </c>
      <c r="G23" s="21" t="s">
        <v>1721</v>
      </c>
      <c r="H23" s="141" t="s">
        <v>4</v>
      </c>
      <c r="I23" s="2" t="s">
        <v>520</v>
      </c>
      <c r="J23" s="93"/>
      <c r="K23" s="2" t="s">
        <v>1115</v>
      </c>
      <c r="L23" s="2"/>
      <c r="M23" s="2">
        <v>2013</v>
      </c>
      <c r="N23" s="35">
        <v>41365</v>
      </c>
      <c r="O23" s="2">
        <v>2018</v>
      </c>
      <c r="P23" s="2">
        <v>26</v>
      </c>
      <c r="Q23" s="2">
        <v>7</v>
      </c>
      <c r="R23" s="2">
        <v>15.2</v>
      </c>
      <c r="S23" s="2">
        <v>26</v>
      </c>
      <c r="T23" s="2"/>
      <c r="U23" s="5">
        <v>100</v>
      </c>
      <c r="V23" s="5">
        <v>0</v>
      </c>
      <c r="W23" s="5"/>
      <c r="X23" s="5"/>
      <c r="Y23" s="5">
        <v>380</v>
      </c>
      <c r="Z23" s="59">
        <v>750</v>
      </c>
      <c r="AA23" s="93"/>
      <c r="AB23" s="94" t="s">
        <v>1534</v>
      </c>
      <c r="AC23" s="69"/>
      <c r="AD23" s="69"/>
      <c r="AE23" s="69"/>
      <c r="AF23" s="69"/>
      <c r="AG23" s="69"/>
      <c r="AH23" s="69"/>
      <c r="AI23" s="117"/>
      <c r="AJ23" s="113"/>
    </row>
    <row r="24" spans="1:36" x14ac:dyDescent="0.3">
      <c r="A24" s="51">
        <v>0</v>
      </c>
      <c r="B24" s="33" t="s">
        <v>738</v>
      </c>
      <c r="C24" s="33"/>
      <c r="D24" s="8" t="s">
        <v>631</v>
      </c>
      <c r="E24" s="2" t="s">
        <v>1490</v>
      </c>
      <c r="F24" s="2" t="s">
        <v>373</v>
      </c>
      <c r="G24" s="21" t="s">
        <v>632</v>
      </c>
      <c r="H24" s="141" t="s">
        <v>4</v>
      </c>
      <c r="I24" s="2" t="s">
        <v>520</v>
      </c>
      <c r="J24" s="93"/>
      <c r="K24" s="2" t="s">
        <v>526</v>
      </c>
      <c r="L24" s="2"/>
      <c r="M24" s="2">
        <v>2013</v>
      </c>
      <c r="N24" s="35">
        <v>41365</v>
      </c>
      <c r="O24" s="2">
        <v>2017</v>
      </c>
      <c r="P24" s="2">
        <v>30</v>
      </c>
      <c r="Q24" s="2">
        <v>7</v>
      </c>
      <c r="R24" s="2">
        <v>13.7</v>
      </c>
      <c r="S24" s="2">
        <v>22</v>
      </c>
      <c r="T24" s="2"/>
      <c r="U24" s="5">
        <v>100</v>
      </c>
      <c r="V24" s="5">
        <v>0</v>
      </c>
      <c r="W24" s="5"/>
      <c r="X24" s="5"/>
      <c r="Y24" s="5">
        <v>376</v>
      </c>
      <c r="Z24" s="59">
        <v>750</v>
      </c>
      <c r="AA24" s="93"/>
      <c r="AB24" s="93" t="s">
        <v>1528</v>
      </c>
      <c r="AC24" s="69"/>
      <c r="AD24" s="69"/>
      <c r="AE24" s="69"/>
      <c r="AF24" s="69"/>
      <c r="AG24" s="69"/>
      <c r="AH24" s="69"/>
      <c r="AI24" s="66"/>
      <c r="AJ24" s="113"/>
    </row>
    <row r="25" spans="1:36" x14ac:dyDescent="0.3">
      <c r="A25" s="51">
        <v>0</v>
      </c>
      <c r="B25" s="33" t="s">
        <v>636</v>
      </c>
      <c r="C25" s="33"/>
      <c r="D25" s="8" t="s">
        <v>229</v>
      </c>
      <c r="E25" s="2" t="s">
        <v>1490</v>
      </c>
      <c r="F25" s="2" t="s">
        <v>373</v>
      </c>
      <c r="G25" s="21" t="s">
        <v>409</v>
      </c>
      <c r="H25" s="141" t="s">
        <v>4</v>
      </c>
      <c r="I25" s="2" t="s">
        <v>520</v>
      </c>
      <c r="J25" s="93" t="s">
        <v>1708</v>
      </c>
      <c r="K25" s="2"/>
      <c r="L25" s="2"/>
      <c r="M25" s="2">
        <v>2024</v>
      </c>
      <c r="N25" s="35">
        <v>45383</v>
      </c>
      <c r="O25" s="2"/>
      <c r="P25" s="2">
        <v>15</v>
      </c>
      <c r="Q25" s="2">
        <v>3</v>
      </c>
      <c r="R25" s="3"/>
      <c r="S25" s="3"/>
      <c r="T25" s="3"/>
      <c r="U25" s="5">
        <v>20</v>
      </c>
      <c r="V25" s="5">
        <v>20</v>
      </c>
      <c r="W25" s="5"/>
      <c r="X25" s="5"/>
      <c r="Y25" s="5">
        <v>180</v>
      </c>
      <c r="Z25" s="7"/>
      <c r="AA25" s="93"/>
      <c r="AB25" s="93" t="s">
        <v>563</v>
      </c>
      <c r="AC25" s="69"/>
      <c r="AD25" s="69"/>
      <c r="AE25" s="69"/>
      <c r="AF25" s="69"/>
      <c r="AG25" s="69"/>
      <c r="AH25" s="69"/>
      <c r="AI25" s="66"/>
      <c r="AJ25" s="113"/>
    </row>
    <row r="26" spans="1:36" x14ac:dyDescent="0.3">
      <c r="A26" s="51">
        <v>0</v>
      </c>
      <c r="B26" s="33" t="s">
        <v>636</v>
      </c>
      <c r="C26" s="33"/>
      <c r="D26" s="8" t="s">
        <v>230</v>
      </c>
      <c r="E26" s="2" t="s">
        <v>1490</v>
      </c>
      <c r="F26" s="2" t="s">
        <v>373</v>
      </c>
      <c r="G26" s="21" t="s">
        <v>410</v>
      </c>
      <c r="H26" s="141" t="s">
        <v>4</v>
      </c>
      <c r="I26" s="2" t="s">
        <v>520</v>
      </c>
      <c r="J26" s="93" t="s">
        <v>1707</v>
      </c>
      <c r="K26" s="2"/>
      <c r="L26" s="2"/>
      <c r="M26" s="2">
        <v>2026</v>
      </c>
      <c r="N26" s="35">
        <v>46113</v>
      </c>
      <c r="O26" s="2"/>
      <c r="P26" s="2">
        <v>15</v>
      </c>
      <c r="Q26" s="2">
        <v>3</v>
      </c>
      <c r="R26" s="3"/>
      <c r="S26" s="3"/>
      <c r="T26" s="3"/>
      <c r="U26" s="5">
        <v>15</v>
      </c>
      <c r="V26" s="5">
        <v>20</v>
      </c>
      <c r="W26" s="5"/>
      <c r="X26" s="5"/>
      <c r="Y26" s="5">
        <v>180</v>
      </c>
      <c r="Z26" s="7"/>
      <c r="AA26" s="93"/>
      <c r="AB26" s="93" t="s">
        <v>563</v>
      </c>
      <c r="AC26" s="69"/>
      <c r="AD26" s="69"/>
      <c r="AE26" s="69"/>
      <c r="AF26" s="69"/>
      <c r="AG26" s="69"/>
      <c r="AH26" s="69"/>
      <c r="AI26" s="66"/>
      <c r="AJ26" s="113"/>
    </row>
    <row r="27" spans="1:36" customFormat="1" x14ac:dyDescent="0.3">
      <c r="A27" s="51">
        <v>0</v>
      </c>
      <c r="B27" s="33" t="s">
        <v>636</v>
      </c>
      <c r="C27" s="33"/>
      <c r="D27" s="2" t="s">
        <v>231</v>
      </c>
      <c r="E27" s="2" t="s">
        <v>1490</v>
      </c>
      <c r="F27" s="2" t="s">
        <v>373</v>
      </c>
      <c r="G27" s="21" t="s">
        <v>411</v>
      </c>
      <c r="H27" s="141" t="s">
        <v>4</v>
      </c>
      <c r="I27" s="2" t="s">
        <v>520</v>
      </c>
      <c r="J27" s="93" t="s">
        <v>1707</v>
      </c>
      <c r="K27" s="2"/>
      <c r="L27" s="2"/>
      <c r="M27" s="2">
        <v>2026</v>
      </c>
      <c r="N27" s="35">
        <v>46113</v>
      </c>
      <c r="O27" s="2"/>
      <c r="P27" s="2">
        <v>15</v>
      </c>
      <c r="Q27" s="2">
        <v>3</v>
      </c>
      <c r="R27" s="3"/>
      <c r="S27" s="3"/>
      <c r="T27" s="3"/>
      <c r="U27" s="5">
        <v>20</v>
      </c>
      <c r="V27" s="5">
        <v>20</v>
      </c>
      <c r="W27" s="5"/>
      <c r="X27" s="5"/>
      <c r="Y27" s="5">
        <v>180</v>
      </c>
      <c r="Z27" s="7"/>
      <c r="AA27" s="93"/>
      <c r="AB27" s="93" t="s">
        <v>563</v>
      </c>
      <c r="AC27" s="69"/>
      <c r="AD27" s="69"/>
      <c r="AE27" s="69"/>
      <c r="AF27" s="69"/>
      <c r="AG27" s="69"/>
      <c r="AH27" s="69"/>
      <c r="AI27" s="66"/>
      <c r="AJ27" s="113"/>
    </row>
    <row r="28" spans="1:36" customFormat="1" x14ac:dyDescent="0.3">
      <c r="A28" s="46">
        <v>1</v>
      </c>
      <c r="B28" s="33" t="s">
        <v>634</v>
      </c>
      <c r="C28" s="33" t="s">
        <v>1429</v>
      </c>
      <c r="D28" s="33" t="s">
        <v>1</v>
      </c>
      <c r="E28" s="33" t="s">
        <v>1490</v>
      </c>
      <c r="F28" s="33" t="s">
        <v>2</v>
      </c>
      <c r="G28" s="21" t="s">
        <v>3</v>
      </c>
      <c r="H28" s="141" t="s">
        <v>4</v>
      </c>
      <c r="I28" s="33" t="s">
        <v>520</v>
      </c>
      <c r="J28" s="33"/>
      <c r="K28" s="33"/>
      <c r="L28" s="33" t="s">
        <v>1788</v>
      </c>
      <c r="M28" s="59">
        <v>2020</v>
      </c>
      <c r="N28" s="35">
        <v>43951</v>
      </c>
      <c r="O28" s="35">
        <v>44804</v>
      </c>
      <c r="P28" s="32"/>
      <c r="Q28" s="3"/>
      <c r="R28" s="3"/>
      <c r="S28" s="3"/>
      <c r="T28" s="3"/>
      <c r="U28" s="4">
        <v>80</v>
      </c>
      <c r="V28" s="4">
        <v>100</v>
      </c>
      <c r="W28" s="4">
        <v>61.81</v>
      </c>
      <c r="X28" s="4">
        <v>70.040000000000006</v>
      </c>
      <c r="Y28" s="4">
        <v>200</v>
      </c>
      <c r="Z28" s="7"/>
      <c r="AA28" s="93"/>
      <c r="AB28" s="93"/>
      <c r="AC28" s="69"/>
      <c r="AD28" s="69"/>
      <c r="AE28" s="69"/>
      <c r="AF28" s="69"/>
      <c r="AG28" s="69"/>
      <c r="AH28" s="69"/>
      <c r="AI28" s="66"/>
      <c r="AJ28" s="112"/>
    </row>
    <row r="29" spans="1:36" customFormat="1" x14ac:dyDescent="0.3">
      <c r="A29" s="51">
        <v>0</v>
      </c>
      <c r="B29" s="33" t="s">
        <v>636</v>
      </c>
      <c r="C29" s="33"/>
      <c r="D29" s="2" t="s">
        <v>234</v>
      </c>
      <c r="E29" s="49" t="s">
        <v>1489</v>
      </c>
      <c r="F29" s="2" t="s">
        <v>5</v>
      </c>
      <c r="G29" s="21" t="s">
        <v>6</v>
      </c>
      <c r="H29" s="33" t="s">
        <v>522</v>
      </c>
      <c r="I29" s="2" t="s">
        <v>1558</v>
      </c>
      <c r="J29" s="2" t="s">
        <v>1799</v>
      </c>
      <c r="K29" s="2"/>
      <c r="L29" s="2"/>
      <c r="M29" s="2">
        <v>2021</v>
      </c>
      <c r="N29" s="35">
        <v>44287</v>
      </c>
      <c r="O29" s="2"/>
      <c r="P29" s="2"/>
      <c r="Q29" s="2"/>
      <c r="R29" s="2"/>
      <c r="S29" s="2"/>
      <c r="T29" s="2"/>
      <c r="U29" s="5"/>
      <c r="V29" s="5"/>
      <c r="W29" s="5"/>
      <c r="X29" s="5"/>
      <c r="Y29" s="5">
        <v>890</v>
      </c>
      <c r="Z29" s="7"/>
      <c r="AA29" s="105" t="s">
        <v>532</v>
      </c>
      <c r="AB29" s="93" t="s">
        <v>529</v>
      </c>
      <c r="AC29" s="69"/>
      <c r="AD29" s="69"/>
      <c r="AE29" s="69"/>
      <c r="AF29" s="69"/>
      <c r="AG29" s="69"/>
      <c r="AH29" s="69"/>
      <c r="AI29" s="66"/>
      <c r="AJ29" s="113"/>
    </row>
    <row r="30" spans="1:36" customFormat="1" x14ac:dyDescent="0.3">
      <c r="A30" s="51">
        <v>0</v>
      </c>
      <c r="B30" s="25" t="s">
        <v>1067</v>
      </c>
      <c r="C30" s="25"/>
      <c r="D30" s="49" t="s">
        <v>1800</v>
      </c>
      <c r="E30" s="49" t="s">
        <v>1489</v>
      </c>
      <c r="F30" s="2" t="s">
        <v>376</v>
      </c>
      <c r="G30" s="40" t="s">
        <v>419</v>
      </c>
      <c r="H30" s="34" t="s">
        <v>522</v>
      </c>
      <c r="I30" s="2" t="s">
        <v>1558</v>
      </c>
      <c r="J30" s="93" t="s">
        <v>1801</v>
      </c>
      <c r="K30" s="15"/>
      <c r="L30" s="15"/>
      <c r="M30">
        <v>2019</v>
      </c>
      <c r="N30" s="35">
        <v>43556</v>
      </c>
      <c r="O30" s="15"/>
      <c r="P30" s="15"/>
      <c r="Q30" s="15"/>
      <c r="R30" s="65">
        <v>41</v>
      </c>
      <c r="S30" s="15"/>
      <c r="T30" s="15"/>
      <c r="U30" s="92">
        <v>20</v>
      </c>
      <c r="V30" s="5">
        <v>20</v>
      </c>
      <c r="W30" s="92"/>
      <c r="X30" s="92"/>
      <c r="Y30" s="44">
        <v>820</v>
      </c>
      <c r="Z30" s="59"/>
      <c r="AA30" s="98"/>
      <c r="AB30" s="98" t="s">
        <v>1240</v>
      </c>
      <c r="AC30" s="172"/>
      <c r="AD30" s="172"/>
      <c r="AE30" s="172"/>
      <c r="AF30" s="172"/>
      <c r="AG30" s="172"/>
      <c r="AH30" s="172"/>
      <c r="AI30" s="66"/>
      <c r="AJ30" s="112"/>
    </row>
    <row r="31" spans="1:36" customFormat="1" x14ac:dyDescent="0.3">
      <c r="A31" s="46">
        <v>1</v>
      </c>
      <c r="B31" s="33" t="s">
        <v>634</v>
      </c>
      <c r="C31" s="33" t="s">
        <v>1430</v>
      </c>
      <c r="D31" s="49" t="s">
        <v>223</v>
      </c>
      <c r="E31" s="49" t="s">
        <v>1489</v>
      </c>
      <c r="F31" s="49" t="s">
        <v>41</v>
      </c>
      <c r="G31" s="21" t="s">
        <v>43</v>
      </c>
      <c r="H31" s="49" t="s">
        <v>7</v>
      </c>
      <c r="I31" s="49" t="s">
        <v>520</v>
      </c>
      <c r="J31" s="93"/>
      <c r="K31" s="49" t="s">
        <v>1314</v>
      </c>
      <c r="L31" s="49"/>
      <c r="M31" s="2">
        <v>2019</v>
      </c>
      <c r="N31" s="35">
        <v>43657</v>
      </c>
      <c r="O31" s="2">
        <v>2025</v>
      </c>
      <c r="P31" s="28">
        <v>23</v>
      </c>
      <c r="Q31" s="50">
        <v>7</v>
      </c>
      <c r="R31" s="50">
        <v>23.96</v>
      </c>
      <c r="S31" s="50">
        <v>16</v>
      </c>
      <c r="T31" s="50"/>
      <c r="U31" s="5">
        <v>80</v>
      </c>
      <c r="V31" s="20">
        <v>25</v>
      </c>
      <c r="W31" s="20">
        <v>49</v>
      </c>
      <c r="X31" s="20">
        <v>70</v>
      </c>
      <c r="Y31" s="20">
        <v>2900</v>
      </c>
      <c r="Z31" s="59"/>
      <c r="AA31" s="93" t="s">
        <v>1255</v>
      </c>
      <c r="AB31" s="97"/>
      <c r="AC31" s="69"/>
      <c r="AD31" s="69"/>
      <c r="AE31" s="69"/>
      <c r="AF31" s="69"/>
      <c r="AG31" s="69"/>
      <c r="AH31" s="69"/>
      <c r="AI31" s="149"/>
      <c r="AJ31" s="113"/>
    </row>
    <row r="32" spans="1:36" customFormat="1" x14ac:dyDescent="0.3">
      <c r="A32" s="51">
        <v>1</v>
      </c>
      <c r="B32" s="33" t="s">
        <v>1443</v>
      </c>
      <c r="C32" s="33" t="s">
        <v>1429</v>
      </c>
      <c r="D32" s="2" t="s">
        <v>1444</v>
      </c>
      <c r="E32" s="49" t="s">
        <v>1489</v>
      </c>
      <c r="F32" s="2" t="s">
        <v>193</v>
      </c>
      <c r="G32" s="2" t="s">
        <v>194</v>
      </c>
      <c r="H32" s="141" t="s">
        <v>4</v>
      </c>
      <c r="I32" s="2" t="s">
        <v>520</v>
      </c>
      <c r="J32" s="2"/>
      <c r="K32" s="21"/>
      <c r="L32" s="21"/>
      <c r="M32" s="2">
        <v>2023</v>
      </c>
      <c r="N32" s="35">
        <v>43556</v>
      </c>
      <c r="O32" s="2"/>
      <c r="P32" s="2"/>
      <c r="Q32" s="2"/>
      <c r="R32" s="2">
        <v>7</v>
      </c>
      <c r="S32" s="2">
        <v>6</v>
      </c>
      <c r="T32" s="2">
        <v>1</v>
      </c>
      <c r="U32" s="5">
        <v>1</v>
      </c>
      <c r="V32" s="5">
        <v>20</v>
      </c>
      <c r="W32" s="5"/>
      <c r="X32" s="5"/>
      <c r="Y32" s="6"/>
      <c r="Z32" s="7"/>
      <c r="AA32" s="106" t="s">
        <v>1442</v>
      </c>
      <c r="AB32" s="93"/>
      <c r="AC32" s="69"/>
      <c r="AD32" s="69"/>
      <c r="AE32" s="69"/>
      <c r="AF32" s="69"/>
      <c r="AG32" s="69"/>
      <c r="AH32" s="69"/>
      <c r="AI32" s="149"/>
      <c r="AJ32" s="112"/>
    </row>
    <row r="33" spans="1:36" customFormat="1" x14ac:dyDescent="0.3">
      <c r="A33" s="48">
        <v>1</v>
      </c>
      <c r="B33" s="49" t="s">
        <v>634</v>
      </c>
      <c r="C33" s="49"/>
      <c r="D33" s="21" t="s">
        <v>1773</v>
      </c>
      <c r="E33" s="49" t="s">
        <v>1489</v>
      </c>
      <c r="F33" s="21" t="s">
        <v>5</v>
      </c>
      <c r="G33" s="21" t="s">
        <v>6</v>
      </c>
      <c r="H33" s="49" t="s">
        <v>522</v>
      </c>
      <c r="I33" s="2" t="s">
        <v>1558</v>
      </c>
      <c r="J33" s="2"/>
      <c r="K33" s="21"/>
      <c r="L33" s="21"/>
      <c r="M33" s="2">
        <v>2025</v>
      </c>
      <c r="N33" s="35">
        <v>43922</v>
      </c>
      <c r="O33" s="21"/>
      <c r="P33" s="21">
        <v>20</v>
      </c>
      <c r="Q33" s="34">
        <v>5</v>
      </c>
      <c r="R33" s="50">
        <v>120</v>
      </c>
      <c r="S33" s="50"/>
      <c r="T33" s="50"/>
      <c r="U33" s="5">
        <v>30</v>
      </c>
      <c r="V33" s="5">
        <v>30</v>
      </c>
      <c r="W33" s="19"/>
      <c r="X33" s="19"/>
      <c r="Y33" s="19">
        <v>3000</v>
      </c>
      <c r="Z33" s="7"/>
      <c r="AA33" s="106" t="s">
        <v>530</v>
      </c>
      <c r="AB33" s="97" t="s">
        <v>531</v>
      </c>
      <c r="AC33" s="69"/>
      <c r="AD33" s="69"/>
      <c r="AE33" s="69"/>
      <c r="AF33" s="69"/>
      <c r="AG33" s="69"/>
      <c r="AH33" s="69"/>
      <c r="AI33" s="149"/>
      <c r="AJ33" s="112"/>
    </row>
    <row r="34" spans="1:36" customFormat="1" x14ac:dyDescent="0.3">
      <c r="A34" s="51">
        <v>0</v>
      </c>
      <c r="B34" s="49" t="s">
        <v>635</v>
      </c>
      <c r="C34" s="49"/>
      <c r="D34" s="49" t="s">
        <v>1552</v>
      </c>
      <c r="E34" s="49" t="s">
        <v>1489</v>
      </c>
      <c r="F34" s="49" t="s">
        <v>5</v>
      </c>
      <c r="G34" s="21" t="s">
        <v>9</v>
      </c>
      <c r="H34" s="141" t="s">
        <v>4</v>
      </c>
      <c r="I34" s="49" t="s">
        <v>520</v>
      </c>
      <c r="J34" s="93"/>
      <c r="K34" s="49"/>
      <c r="L34" s="49"/>
      <c r="M34" s="2">
        <v>2024</v>
      </c>
      <c r="N34" s="52">
        <v>45566</v>
      </c>
      <c r="O34" s="52"/>
      <c r="P34" s="21">
        <v>10</v>
      </c>
      <c r="Q34" s="21">
        <v>4</v>
      </c>
      <c r="R34" s="50">
        <v>20</v>
      </c>
      <c r="S34" s="50"/>
      <c r="T34" s="50"/>
      <c r="U34" s="20">
        <v>5</v>
      </c>
      <c r="V34" s="20">
        <v>10</v>
      </c>
      <c r="W34" s="20"/>
      <c r="X34" s="20"/>
      <c r="Y34" s="38">
        <v>150</v>
      </c>
      <c r="Z34" s="7"/>
      <c r="AA34" s="97"/>
      <c r="AB34" s="96"/>
      <c r="AC34" s="69"/>
      <c r="AD34" s="69"/>
      <c r="AE34" s="69"/>
      <c r="AF34" s="69"/>
      <c r="AG34" s="69"/>
      <c r="AH34" s="69"/>
      <c r="AI34" s="149"/>
      <c r="AJ34" s="112"/>
    </row>
    <row r="35" spans="1:36" customFormat="1" ht="15" customHeight="1" x14ac:dyDescent="0.3">
      <c r="A35" s="51">
        <v>0</v>
      </c>
      <c r="B35" s="49" t="s">
        <v>636</v>
      </c>
      <c r="C35" s="49"/>
      <c r="D35" s="21" t="s">
        <v>241</v>
      </c>
      <c r="E35" s="49" t="s">
        <v>1489</v>
      </c>
      <c r="F35" s="21" t="s">
        <v>376</v>
      </c>
      <c r="G35" s="40" t="s">
        <v>419</v>
      </c>
      <c r="H35" s="21" t="s">
        <v>518</v>
      </c>
      <c r="I35" s="21" t="s">
        <v>520</v>
      </c>
      <c r="J35" s="93"/>
      <c r="K35" s="21"/>
      <c r="L35" s="21"/>
      <c r="M35" s="2">
        <v>2020</v>
      </c>
      <c r="N35" s="35">
        <v>43922</v>
      </c>
      <c r="O35" s="21"/>
      <c r="P35" s="21">
        <v>14</v>
      </c>
      <c r="Q35" s="21">
        <v>6</v>
      </c>
      <c r="R35" s="50">
        <v>11</v>
      </c>
      <c r="S35" s="50"/>
      <c r="T35" s="50"/>
      <c r="U35" s="5">
        <v>20</v>
      </c>
      <c r="V35" s="5">
        <v>20</v>
      </c>
      <c r="W35" s="19"/>
      <c r="X35" s="19"/>
      <c r="Y35" s="19">
        <v>150</v>
      </c>
      <c r="Z35" s="59"/>
      <c r="AA35" s="106" t="s">
        <v>540</v>
      </c>
      <c r="AB35" s="97" t="s">
        <v>541</v>
      </c>
      <c r="AC35" s="69"/>
      <c r="AD35" s="69"/>
      <c r="AE35" s="69"/>
      <c r="AF35" s="69"/>
      <c r="AG35" s="69"/>
      <c r="AH35" s="69"/>
      <c r="AI35" s="66"/>
      <c r="AJ35" s="112"/>
    </row>
    <row r="36" spans="1:36" customFormat="1" x14ac:dyDescent="0.3">
      <c r="A36" s="51">
        <v>0</v>
      </c>
      <c r="B36" s="25" t="s">
        <v>738</v>
      </c>
      <c r="C36" s="25"/>
      <c r="D36" s="15" t="s">
        <v>1232</v>
      </c>
      <c r="E36" s="49" t="s">
        <v>1489</v>
      </c>
      <c r="F36" s="2" t="s">
        <v>376</v>
      </c>
      <c r="G36" s="34" t="s">
        <v>1235</v>
      </c>
      <c r="H36" s="34" t="s">
        <v>522</v>
      </c>
      <c r="I36" s="2" t="s">
        <v>520</v>
      </c>
      <c r="J36" s="93"/>
      <c r="K36" s="15"/>
      <c r="L36" s="15"/>
      <c r="M36">
        <v>2020</v>
      </c>
      <c r="N36" s="160">
        <v>43922</v>
      </c>
      <c r="O36" s="15">
        <v>2025</v>
      </c>
      <c r="P36" s="15"/>
      <c r="Q36" s="15"/>
      <c r="R36" s="15">
        <v>1142</v>
      </c>
      <c r="S36" s="15"/>
      <c r="T36" s="15"/>
      <c r="U36" s="5">
        <v>20</v>
      </c>
      <c r="V36" s="5">
        <v>20</v>
      </c>
      <c r="W36" s="92"/>
      <c r="X36" s="92"/>
      <c r="Y36" s="44">
        <v>3600</v>
      </c>
      <c r="Z36" s="59"/>
      <c r="AA36" s="98"/>
      <c r="AB36" s="98" t="s">
        <v>1557</v>
      </c>
      <c r="AC36" s="172"/>
      <c r="AD36" s="172"/>
      <c r="AE36" s="172"/>
      <c r="AF36" s="172"/>
      <c r="AG36" s="172"/>
      <c r="AH36" s="172"/>
      <c r="AI36" s="66"/>
      <c r="AJ36" s="112"/>
    </row>
    <row r="37" spans="1:36" x14ac:dyDescent="0.3">
      <c r="A37" s="51">
        <v>0</v>
      </c>
      <c r="B37" s="33" t="s">
        <v>1453</v>
      </c>
      <c r="C37" s="33"/>
      <c r="D37" s="8" t="s">
        <v>1809</v>
      </c>
      <c r="E37" s="49" t="s">
        <v>1489</v>
      </c>
      <c r="F37" s="2" t="s">
        <v>376</v>
      </c>
      <c r="G37" s="40" t="s">
        <v>419</v>
      </c>
      <c r="H37" s="8" t="s">
        <v>7</v>
      </c>
      <c r="I37" s="132" t="s">
        <v>1558</v>
      </c>
      <c r="J37" s="93"/>
      <c r="K37" s="2"/>
      <c r="L37" s="2"/>
      <c r="M37" s="8">
        <v>2022</v>
      </c>
      <c r="N37" s="161">
        <v>44652</v>
      </c>
      <c r="O37" s="2">
        <v>2027</v>
      </c>
      <c r="P37" s="2"/>
      <c r="Q37" s="2"/>
      <c r="R37" s="3">
        <v>20</v>
      </c>
      <c r="S37" s="3"/>
      <c r="T37" s="3"/>
      <c r="U37" s="5">
        <v>90</v>
      </c>
      <c r="V37" s="5">
        <v>10</v>
      </c>
      <c r="W37" s="5"/>
      <c r="X37" s="5"/>
      <c r="Y37" s="5">
        <v>890</v>
      </c>
      <c r="Z37" s="59"/>
      <c r="AA37" s="105" t="s">
        <v>1501</v>
      </c>
      <c r="AB37" s="93"/>
      <c r="AC37" s="69"/>
      <c r="AD37" s="69"/>
      <c r="AE37" s="69"/>
      <c r="AF37" s="69"/>
      <c r="AG37" s="69"/>
      <c r="AH37" s="69"/>
      <c r="AI37" s="66"/>
      <c r="AJ37" s="112"/>
    </row>
    <row r="38" spans="1:36" x14ac:dyDescent="0.3">
      <c r="A38" s="51">
        <v>0</v>
      </c>
      <c r="B38" s="25" t="s">
        <v>1067</v>
      </c>
      <c r="D38" s="65" t="s">
        <v>1802</v>
      </c>
      <c r="E38" s="49" t="s">
        <v>1489</v>
      </c>
      <c r="F38" s="2" t="s">
        <v>376</v>
      </c>
      <c r="G38" s="40" t="s">
        <v>419</v>
      </c>
      <c r="H38" s="34" t="s">
        <v>522</v>
      </c>
      <c r="I38" s="2" t="s">
        <v>520</v>
      </c>
      <c r="J38" s="93"/>
      <c r="M38">
        <v>2020</v>
      </c>
      <c r="N38" s="162">
        <v>43922</v>
      </c>
      <c r="R38" s="65">
        <v>31.8</v>
      </c>
      <c r="S38" s="15">
        <v>18</v>
      </c>
      <c r="U38" s="92">
        <v>20</v>
      </c>
      <c r="V38" s="92">
        <v>20</v>
      </c>
      <c r="W38" s="92"/>
      <c r="X38" s="92"/>
      <c r="Y38" s="139">
        <v>1500</v>
      </c>
      <c r="Z38" s="59"/>
      <c r="AA38" s="98"/>
      <c r="AB38" s="98" t="s">
        <v>1241</v>
      </c>
      <c r="AC38" s="172"/>
      <c r="AD38" s="172"/>
      <c r="AE38" s="172"/>
      <c r="AF38" s="172"/>
      <c r="AG38" s="172"/>
      <c r="AH38" s="172"/>
      <c r="AI38" s="89"/>
      <c r="AJ38" s="112"/>
    </row>
    <row r="39" spans="1:36" customFormat="1" x14ac:dyDescent="0.3">
      <c r="A39" s="51">
        <v>0</v>
      </c>
      <c r="B39" s="33" t="s">
        <v>1453</v>
      </c>
      <c r="C39" s="33"/>
      <c r="D39" s="8" t="s">
        <v>1616</v>
      </c>
      <c r="E39" s="33" t="s">
        <v>10</v>
      </c>
      <c r="F39" s="33" t="s">
        <v>11</v>
      </c>
      <c r="G39" s="40" t="s">
        <v>1608</v>
      </c>
      <c r="H39" s="141" t="s">
        <v>4</v>
      </c>
      <c r="I39" s="33" t="s">
        <v>520</v>
      </c>
      <c r="J39" s="21"/>
      <c r="K39" s="21"/>
      <c r="L39" s="21"/>
      <c r="M39" s="59">
        <v>2022</v>
      </c>
      <c r="N39" s="52">
        <v>44652</v>
      </c>
      <c r="O39" s="52"/>
      <c r="P39" s="21"/>
      <c r="Q39" s="21"/>
      <c r="R39" s="50"/>
      <c r="S39" s="50"/>
      <c r="T39" s="50"/>
      <c r="U39" s="19">
        <v>20</v>
      </c>
      <c r="V39" s="19">
        <v>20</v>
      </c>
      <c r="W39" s="44"/>
      <c r="X39" s="19"/>
      <c r="Y39" s="19"/>
      <c r="Z39" s="7"/>
      <c r="AA39" s="97"/>
      <c r="AB39" s="97" t="s">
        <v>1621</v>
      </c>
      <c r="AC39" s="69"/>
      <c r="AD39" s="69"/>
      <c r="AE39" s="69"/>
      <c r="AF39" s="69"/>
      <c r="AG39" s="69"/>
      <c r="AH39" s="69"/>
      <c r="AI39" s="66"/>
      <c r="AJ39" s="112"/>
    </row>
    <row r="40" spans="1:36" customFormat="1" x14ac:dyDescent="0.3">
      <c r="A40" s="51">
        <v>0</v>
      </c>
      <c r="B40" s="33" t="s">
        <v>1453</v>
      </c>
      <c r="C40" s="33"/>
      <c r="D40" s="40" t="s">
        <v>1617</v>
      </c>
      <c r="E40" s="33" t="s">
        <v>10</v>
      </c>
      <c r="F40" s="33" t="s">
        <v>11</v>
      </c>
      <c r="G40" s="40" t="s">
        <v>1608</v>
      </c>
      <c r="H40" s="141" t="s">
        <v>4</v>
      </c>
      <c r="I40" s="33" t="s">
        <v>520</v>
      </c>
      <c r="J40" s="21"/>
      <c r="K40" s="21"/>
      <c r="L40" s="21"/>
      <c r="M40" s="59">
        <v>2022</v>
      </c>
      <c r="N40" s="52">
        <v>44652</v>
      </c>
      <c r="O40" s="52"/>
      <c r="P40" s="21"/>
      <c r="Q40" s="21"/>
      <c r="R40" s="50"/>
      <c r="S40" s="50"/>
      <c r="T40" s="50"/>
      <c r="U40" s="19">
        <v>20</v>
      </c>
      <c r="V40" s="19">
        <v>20</v>
      </c>
      <c r="W40" s="44"/>
      <c r="X40" s="19"/>
      <c r="Y40" s="19"/>
      <c r="Z40" s="7"/>
      <c r="AA40" s="97"/>
      <c r="AB40" s="97" t="s">
        <v>1621</v>
      </c>
      <c r="AC40" s="69"/>
      <c r="AD40" s="69"/>
      <c r="AE40" s="69"/>
      <c r="AF40" s="69"/>
      <c r="AG40" s="69"/>
      <c r="AH40" s="69"/>
      <c r="AI40" s="66"/>
      <c r="AJ40" s="112"/>
    </row>
    <row r="41" spans="1:36" customFormat="1" ht="14.25" customHeight="1" x14ac:dyDescent="0.3">
      <c r="A41" s="51">
        <v>0</v>
      </c>
      <c r="B41" s="33" t="s">
        <v>1453</v>
      </c>
      <c r="C41" s="33"/>
      <c r="D41" s="40" t="s">
        <v>1619</v>
      </c>
      <c r="E41" s="33" t="s">
        <v>10</v>
      </c>
      <c r="F41" s="33" t="s">
        <v>11</v>
      </c>
      <c r="G41" s="40" t="s">
        <v>1608</v>
      </c>
      <c r="H41" s="141" t="s">
        <v>4</v>
      </c>
      <c r="I41" s="33" t="s">
        <v>520</v>
      </c>
      <c r="J41" s="21"/>
      <c r="K41" s="21"/>
      <c r="L41" s="21"/>
      <c r="M41" s="59">
        <v>2022</v>
      </c>
      <c r="N41" s="52">
        <v>44652</v>
      </c>
      <c r="O41" s="52"/>
      <c r="P41" s="21"/>
      <c r="Q41" s="21"/>
      <c r="R41" s="50"/>
      <c r="S41" s="50"/>
      <c r="T41" s="50"/>
      <c r="U41" s="19">
        <v>20</v>
      </c>
      <c r="V41" s="19">
        <v>20</v>
      </c>
      <c r="W41" s="44"/>
      <c r="X41" s="19"/>
      <c r="Y41" s="19"/>
      <c r="Z41" s="7"/>
      <c r="AA41" s="97"/>
      <c r="AB41" s="97" t="s">
        <v>1621</v>
      </c>
      <c r="AC41" s="69"/>
      <c r="AD41" s="69"/>
      <c r="AE41" s="69"/>
      <c r="AF41" s="69"/>
      <c r="AG41" s="69"/>
      <c r="AH41" s="69"/>
      <c r="AI41" s="66"/>
      <c r="AJ41" s="112"/>
    </row>
    <row r="42" spans="1:36" customFormat="1" x14ac:dyDescent="0.3">
      <c r="A42" s="51">
        <v>0</v>
      </c>
      <c r="B42" s="33" t="s">
        <v>1453</v>
      </c>
      <c r="C42" s="33"/>
      <c r="D42" s="40" t="s">
        <v>1620</v>
      </c>
      <c r="E42" s="33" t="s">
        <v>10</v>
      </c>
      <c r="F42" s="33" t="s">
        <v>11</v>
      </c>
      <c r="G42" s="40" t="s">
        <v>1608</v>
      </c>
      <c r="H42" s="141" t="s">
        <v>4</v>
      </c>
      <c r="I42" s="33" t="s">
        <v>520</v>
      </c>
      <c r="J42" s="21"/>
      <c r="K42" s="21"/>
      <c r="L42" s="21"/>
      <c r="M42" s="59">
        <v>2022</v>
      </c>
      <c r="N42" s="52">
        <v>44652</v>
      </c>
      <c r="O42" s="52"/>
      <c r="P42" s="21"/>
      <c r="Q42" s="21"/>
      <c r="R42" s="50"/>
      <c r="S42" s="50"/>
      <c r="T42" s="50"/>
      <c r="U42" s="19">
        <v>20</v>
      </c>
      <c r="V42" s="19">
        <v>20</v>
      </c>
      <c r="W42" s="44"/>
      <c r="X42" s="19"/>
      <c r="Y42" s="19"/>
      <c r="Z42" s="7"/>
      <c r="AA42" s="97"/>
      <c r="AB42" s="97" t="s">
        <v>1621</v>
      </c>
      <c r="AC42" s="69"/>
      <c r="AD42" s="69"/>
      <c r="AE42" s="69"/>
      <c r="AF42" s="69"/>
      <c r="AG42" s="69"/>
      <c r="AH42" s="69"/>
      <c r="AI42" s="66"/>
      <c r="AJ42" s="112"/>
    </row>
    <row r="43" spans="1:36" x14ac:dyDescent="0.3">
      <c r="A43" s="51">
        <v>0</v>
      </c>
      <c r="B43" s="33" t="s">
        <v>1453</v>
      </c>
      <c r="C43" s="33"/>
      <c r="D43" s="40" t="s">
        <v>1618</v>
      </c>
      <c r="E43" s="33" t="s">
        <v>10</v>
      </c>
      <c r="F43" s="33" t="s">
        <v>11</v>
      </c>
      <c r="G43" s="40" t="s">
        <v>1608</v>
      </c>
      <c r="H43" s="141" t="s">
        <v>4</v>
      </c>
      <c r="I43" s="33" t="s">
        <v>520</v>
      </c>
      <c r="J43" s="21"/>
      <c r="K43" s="21"/>
      <c r="L43" s="21"/>
      <c r="M43" s="59">
        <v>2022</v>
      </c>
      <c r="N43" s="52">
        <v>44652</v>
      </c>
      <c r="O43" s="52"/>
      <c r="P43" s="21"/>
      <c r="Q43" s="21"/>
      <c r="R43" s="50"/>
      <c r="S43" s="50"/>
      <c r="T43" s="50"/>
      <c r="U43" s="19">
        <v>20</v>
      </c>
      <c r="V43" s="19">
        <v>20</v>
      </c>
      <c r="W43" s="44"/>
      <c r="X43" s="19"/>
      <c r="Y43" s="19"/>
      <c r="Z43" s="7"/>
      <c r="AA43" s="97"/>
      <c r="AB43" s="97" t="s">
        <v>1621</v>
      </c>
      <c r="AC43" s="69"/>
      <c r="AD43" s="69"/>
      <c r="AE43" s="69"/>
      <c r="AF43" s="69"/>
      <c r="AG43" s="69"/>
      <c r="AH43" s="69"/>
      <c r="AI43" s="66"/>
      <c r="AJ43" s="112"/>
    </row>
    <row r="44" spans="1:36" x14ac:dyDescent="0.3">
      <c r="A44" s="51">
        <v>0</v>
      </c>
      <c r="B44" s="33" t="s">
        <v>1453</v>
      </c>
      <c r="C44" s="33"/>
      <c r="D44" s="40" t="s">
        <v>1607</v>
      </c>
      <c r="E44" s="33" t="s">
        <v>10</v>
      </c>
      <c r="F44" s="33" t="s">
        <v>11</v>
      </c>
      <c r="G44" s="40" t="s">
        <v>1608</v>
      </c>
      <c r="H44" s="141" t="s">
        <v>4</v>
      </c>
      <c r="I44" s="40" t="s">
        <v>521</v>
      </c>
      <c r="J44" s="21"/>
      <c r="K44" s="21" t="s">
        <v>1613</v>
      </c>
      <c r="L44" s="21"/>
      <c r="M44" s="59">
        <v>2007</v>
      </c>
      <c r="N44" s="35">
        <v>39173</v>
      </c>
      <c r="O44" s="21"/>
      <c r="P44" s="21">
        <v>11</v>
      </c>
      <c r="Q44" s="50">
        <v>3</v>
      </c>
      <c r="R44" s="50">
        <v>1.2</v>
      </c>
      <c r="S44" s="50">
        <v>3</v>
      </c>
      <c r="T44" s="50"/>
      <c r="U44" s="19"/>
      <c r="V44" s="19"/>
      <c r="W44" s="44"/>
      <c r="X44" s="19"/>
      <c r="Y44" s="19">
        <v>80</v>
      </c>
      <c r="Z44" s="7"/>
      <c r="AA44" s="97"/>
      <c r="AB44" s="97" t="s">
        <v>1612</v>
      </c>
      <c r="AC44" s="69"/>
      <c r="AD44" s="69"/>
      <c r="AE44" s="69"/>
      <c r="AF44" s="69"/>
      <c r="AG44" s="69"/>
      <c r="AH44" s="69"/>
      <c r="AI44" s="66"/>
      <c r="AJ44" s="112"/>
    </row>
    <row r="45" spans="1:36" x14ac:dyDescent="0.3">
      <c r="A45" s="51">
        <v>0</v>
      </c>
      <c r="B45" s="33" t="s">
        <v>1453</v>
      </c>
      <c r="C45" s="33"/>
      <c r="D45" s="40" t="s">
        <v>1609</v>
      </c>
      <c r="E45" s="33" t="s">
        <v>10</v>
      </c>
      <c r="F45" s="33" t="s">
        <v>11</v>
      </c>
      <c r="G45" s="40" t="s">
        <v>1608</v>
      </c>
      <c r="H45" s="141" t="s">
        <v>4</v>
      </c>
      <c r="I45" s="40" t="s">
        <v>521</v>
      </c>
      <c r="J45" s="21"/>
      <c r="K45" s="40" t="s">
        <v>1614</v>
      </c>
      <c r="L45" s="40"/>
      <c r="M45" s="59">
        <v>2008</v>
      </c>
      <c r="N45" s="35">
        <v>39539</v>
      </c>
      <c r="O45" s="59">
        <v>2010</v>
      </c>
      <c r="P45" s="34">
        <v>6</v>
      </c>
      <c r="Q45" s="34">
        <v>5</v>
      </c>
      <c r="R45" s="50">
        <v>2.8</v>
      </c>
      <c r="S45" s="50">
        <v>3</v>
      </c>
      <c r="T45" s="50"/>
      <c r="U45" s="19"/>
      <c r="V45" s="19"/>
      <c r="W45" s="44"/>
      <c r="X45" s="19"/>
      <c r="Y45" s="19">
        <v>100</v>
      </c>
      <c r="Z45" s="7">
        <v>600</v>
      </c>
      <c r="AA45" s="97"/>
      <c r="AB45" s="97" t="s">
        <v>1612</v>
      </c>
      <c r="AC45" s="69"/>
      <c r="AD45" s="69"/>
      <c r="AE45" s="69"/>
      <c r="AF45" s="69"/>
      <c r="AG45" s="69"/>
      <c r="AH45" s="69"/>
      <c r="AI45" s="66"/>
      <c r="AJ45" s="112"/>
    </row>
    <row r="46" spans="1:36" customFormat="1" x14ac:dyDescent="0.3">
      <c r="A46" s="51">
        <v>0</v>
      </c>
      <c r="B46" s="33" t="s">
        <v>1453</v>
      </c>
      <c r="C46" s="33"/>
      <c r="D46" s="40" t="s">
        <v>1610</v>
      </c>
      <c r="E46" s="33" t="s">
        <v>10</v>
      </c>
      <c r="F46" s="33" t="s">
        <v>11</v>
      </c>
      <c r="G46" s="40" t="s">
        <v>1608</v>
      </c>
      <c r="H46" s="141" t="s">
        <v>4</v>
      </c>
      <c r="I46" s="40" t="s">
        <v>521</v>
      </c>
      <c r="J46" s="21"/>
      <c r="K46" s="40" t="s">
        <v>1615</v>
      </c>
      <c r="L46" s="40"/>
      <c r="M46" s="59">
        <v>2016</v>
      </c>
      <c r="N46" s="35">
        <v>42461</v>
      </c>
      <c r="O46" s="59">
        <v>2018</v>
      </c>
      <c r="P46" s="21"/>
      <c r="Q46" s="21"/>
      <c r="R46" s="50">
        <v>900</v>
      </c>
      <c r="S46" s="50">
        <v>2</v>
      </c>
      <c r="T46" s="50"/>
      <c r="U46" s="19"/>
      <c r="V46" s="19"/>
      <c r="W46" s="44"/>
      <c r="X46" s="19"/>
      <c r="Y46" s="19">
        <v>70</v>
      </c>
      <c r="Z46" s="7"/>
      <c r="AA46" s="97"/>
      <c r="AB46" s="97" t="s">
        <v>1612</v>
      </c>
      <c r="AC46" s="69"/>
      <c r="AD46" s="69"/>
      <c r="AE46" s="69"/>
      <c r="AF46" s="69"/>
      <c r="AG46" s="69"/>
      <c r="AH46" s="69"/>
      <c r="AI46" s="66"/>
      <c r="AJ46" s="112"/>
    </row>
    <row r="47" spans="1:36" customFormat="1" x14ac:dyDescent="0.3">
      <c r="A47" s="51">
        <v>0</v>
      </c>
      <c r="B47" s="33" t="s">
        <v>1453</v>
      </c>
      <c r="C47" s="33"/>
      <c r="D47" s="40" t="s">
        <v>1611</v>
      </c>
      <c r="E47" s="33" t="s">
        <v>10</v>
      </c>
      <c r="F47" s="33" t="s">
        <v>11</v>
      </c>
      <c r="G47" s="40" t="s">
        <v>1608</v>
      </c>
      <c r="H47" s="141" t="s">
        <v>4</v>
      </c>
      <c r="I47" s="40" t="s">
        <v>521</v>
      </c>
      <c r="J47" s="21"/>
      <c r="K47" s="40" t="s">
        <v>1615</v>
      </c>
      <c r="L47" s="40"/>
      <c r="M47" s="59">
        <v>2016</v>
      </c>
      <c r="N47" s="35">
        <v>42461</v>
      </c>
      <c r="O47" s="59">
        <v>2018</v>
      </c>
      <c r="P47" s="21"/>
      <c r="Q47" s="21"/>
      <c r="R47" s="50">
        <v>350</v>
      </c>
      <c r="S47" s="50"/>
      <c r="T47" s="50"/>
      <c r="U47" s="19"/>
      <c r="V47" s="19"/>
      <c r="W47" s="44"/>
      <c r="X47" s="19"/>
      <c r="Y47" s="19">
        <v>15</v>
      </c>
      <c r="Z47" s="7"/>
      <c r="AA47" s="97"/>
      <c r="AB47" s="97" t="s">
        <v>1612</v>
      </c>
      <c r="AC47" s="69"/>
      <c r="AD47" s="69"/>
      <c r="AE47" s="69"/>
      <c r="AF47" s="69"/>
      <c r="AG47" s="69"/>
      <c r="AH47" s="69"/>
      <c r="AI47" s="66"/>
      <c r="AJ47" s="112"/>
    </row>
    <row r="48" spans="1:36" customFormat="1" x14ac:dyDescent="0.3">
      <c r="A48" s="51">
        <v>0</v>
      </c>
      <c r="B48" s="33" t="s">
        <v>636</v>
      </c>
      <c r="C48" s="33"/>
      <c r="D48" s="2" t="s">
        <v>236</v>
      </c>
      <c r="E48" s="33" t="s">
        <v>10</v>
      </c>
      <c r="F48" s="2" t="s">
        <v>11</v>
      </c>
      <c r="G48" s="21" t="s">
        <v>12</v>
      </c>
      <c r="H48" s="2" t="s">
        <v>7</v>
      </c>
      <c r="I48" s="2" t="s">
        <v>521</v>
      </c>
      <c r="J48" s="2"/>
      <c r="K48" s="49" t="s">
        <v>533</v>
      </c>
      <c r="L48" s="49"/>
      <c r="M48" s="2">
        <v>2019</v>
      </c>
      <c r="N48" s="35">
        <v>43556</v>
      </c>
      <c r="O48" s="2"/>
      <c r="P48" s="2"/>
      <c r="Q48" s="2"/>
      <c r="R48" s="3">
        <v>10.199999999999999</v>
      </c>
      <c r="S48" s="3">
        <v>6</v>
      </c>
      <c r="T48" s="3"/>
      <c r="U48" s="5"/>
      <c r="V48" s="5"/>
      <c r="W48" s="5"/>
      <c r="X48" s="5"/>
      <c r="Y48" s="5">
        <v>3360</v>
      </c>
      <c r="Z48" s="7"/>
      <c r="AA48" s="105" t="s">
        <v>534</v>
      </c>
      <c r="AB48" s="93" t="s">
        <v>535</v>
      </c>
      <c r="AC48" s="69"/>
      <c r="AD48" s="69"/>
      <c r="AE48" s="69"/>
      <c r="AF48" s="69"/>
      <c r="AG48" s="69"/>
      <c r="AH48" s="69"/>
      <c r="AI48" s="66"/>
      <c r="AJ48" s="113" t="s">
        <v>1272</v>
      </c>
    </row>
    <row r="49" spans="1:36" x14ac:dyDescent="0.3">
      <c r="A49" s="51">
        <v>0</v>
      </c>
      <c r="B49" s="33" t="s">
        <v>636</v>
      </c>
      <c r="C49" s="33"/>
      <c r="D49" s="2" t="s">
        <v>235</v>
      </c>
      <c r="E49" s="33" t="s">
        <v>10</v>
      </c>
      <c r="F49" s="2" t="s">
        <v>11</v>
      </c>
      <c r="G49" s="21" t="s">
        <v>12</v>
      </c>
      <c r="H49" s="2" t="s">
        <v>518</v>
      </c>
      <c r="I49" s="2" t="s">
        <v>520</v>
      </c>
      <c r="J49" s="93" t="s">
        <v>1600</v>
      </c>
      <c r="K49" s="2"/>
      <c r="L49" s="2"/>
      <c r="M49" s="2">
        <v>2025</v>
      </c>
      <c r="N49" s="35">
        <v>45748</v>
      </c>
      <c r="O49" s="2"/>
      <c r="P49" s="2"/>
      <c r="Q49" s="2"/>
      <c r="R49" s="3"/>
      <c r="S49" s="3"/>
      <c r="T49" s="3"/>
      <c r="U49" s="5">
        <v>15</v>
      </c>
      <c r="V49" s="5">
        <v>20</v>
      </c>
      <c r="W49" s="5"/>
      <c r="X49" s="5"/>
      <c r="Y49" s="5">
        <v>200</v>
      </c>
      <c r="Z49" s="7"/>
      <c r="AA49" s="93"/>
      <c r="AB49" s="93" t="s">
        <v>563</v>
      </c>
      <c r="AC49" s="69"/>
      <c r="AD49" s="69"/>
      <c r="AE49" s="69"/>
      <c r="AF49" s="69"/>
      <c r="AG49" s="69"/>
      <c r="AH49" s="69"/>
      <c r="AI49" s="66"/>
      <c r="AJ49" s="113"/>
    </row>
    <row r="50" spans="1:36" x14ac:dyDescent="0.3">
      <c r="A50" s="48">
        <v>0</v>
      </c>
      <c r="B50" s="25" t="s">
        <v>1453</v>
      </c>
      <c r="C50" s="33"/>
      <c r="D50" s="49" t="s">
        <v>1642</v>
      </c>
      <c r="E50" s="49" t="s">
        <v>10</v>
      </c>
      <c r="F50" s="49" t="s">
        <v>11</v>
      </c>
      <c r="G50" s="21" t="s">
        <v>1644</v>
      </c>
      <c r="H50" s="141" t="s">
        <v>4</v>
      </c>
      <c r="I50" s="49" t="s">
        <v>520</v>
      </c>
      <c r="J50" s="93"/>
      <c r="K50" s="49"/>
      <c r="L50" s="49"/>
      <c r="M50" s="2">
        <v>2023</v>
      </c>
      <c r="N50" s="52">
        <v>45017</v>
      </c>
      <c r="O50" s="52"/>
      <c r="P50" s="21"/>
      <c r="Q50" s="21"/>
      <c r="R50" s="50">
        <v>10</v>
      </c>
      <c r="S50" s="50"/>
      <c r="T50" s="50"/>
      <c r="U50" s="19">
        <v>20</v>
      </c>
      <c r="V50" s="19">
        <v>20</v>
      </c>
      <c r="W50" s="19"/>
      <c r="X50" s="19"/>
      <c r="Y50" s="19"/>
      <c r="Z50" s="7">
        <v>750</v>
      </c>
      <c r="AA50" s="97"/>
      <c r="AB50" s="97" t="s">
        <v>1633</v>
      </c>
      <c r="AC50" s="69"/>
      <c r="AD50" s="69"/>
      <c r="AE50" s="69"/>
      <c r="AF50" s="69"/>
      <c r="AG50" s="69"/>
      <c r="AH50" s="69"/>
      <c r="AI50" s="66"/>
      <c r="AJ50" s="112"/>
    </row>
    <row r="51" spans="1:36" x14ac:dyDescent="0.3">
      <c r="A51" s="51">
        <v>0</v>
      </c>
      <c r="B51" s="33" t="s">
        <v>738</v>
      </c>
      <c r="C51" s="49"/>
      <c r="D51" s="15" t="s">
        <v>1628</v>
      </c>
      <c r="E51" s="2" t="s">
        <v>10</v>
      </c>
      <c r="F51" s="2" t="s">
        <v>11</v>
      </c>
      <c r="G51" s="21" t="s">
        <v>13</v>
      </c>
      <c r="H51" s="141" t="s">
        <v>4</v>
      </c>
      <c r="I51" s="2" t="s">
        <v>520</v>
      </c>
      <c r="J51" s="93"/>
      <c r="K51" s="21"/>
      <c r="L51" s="21"/>
      <c r="M51" s="2">
        <v>2025</v>
      </c>
      <c r="N51" s="52">
        <v>45748</v>
      </c>
      <c r="O51" s="21"/>
      <c r="P51" s="21"/>
      <c r="Q51" s="21"/>
      <c r="R51" s="50"/>
      <c r="S51" s="50"/>
      <c r="T51" s="50"/>
      <c r="U51" s="5">
        <v>15</v>
      </c>
      <c r="V51" s="5">
        <v>20</v>
      </c>
      <c r="W51" s="19"/>
      <c r="X51" s="19"/>
      <c r="Y51" s="19"/>
      <c r="Z51" s="7"/>
      <c r="AA51" s="106"/>
      <c r="AB51" s="97" t="s">
        <v>1631</v>
      </c>
      <c r="AC51" s="69"/>
      <c r="AD51" s="69"/>
      <c r="AE51" s="69"/>
      <c r="AF51" s="69"/>
      <c r="AG51" s="69"/>
      <c r="AH51" s="69"/>
      <c r="AI51" s="66"/>
      <c r="AJ51" s="112"/>
    </row>
    <row r="52" spans="1:36" x14ac:dyDescent="0.3">
      <c r="A52" s="51">
        <v>0</v>
      </c>
      <c r="B52" s="33" t="s">
        <v>738</v>
      </c>
      <c r="C52" s="49"/>
      <c r="D52" s="15" t="s">
        <v>1629</v>
      </c>
      <c r="E52" s="2" t="s">
        <v>10</v>
      </c>
      <c r="F52" s="2" t="s">
        <v>11</v>
      </c>
      <c r="G52" s="21" t="s">
        <v>13</v>
      </c>
      <c r="H52" s="141" t="s">
        <v>4</v>
      </c>
      <c r="I52" s="2" t="s">
        <v>520</v>
      </c>
      <c r="J52" s="93"/>
      <c r="K52" s="21"/>
      <c r="L52" s="21"/>
      <c r="M52" s="2">
        <v>2025</v>
      </c>
      <c r="N52" s="52">
        <v>45748</v>
      </c>
      <c r="O52" s="21"/>
      <c r="P52" s="21"/>
      <c r="Q52" s="21"/>
      <c r="R52" s="50"/>
      <c r="S52" s="50"/>
      <c r="T52" s="50"/>
      <c r="U52" s="5">
        <v>15</v>
      </c>
      <c r="V52" s="5">
        <v>20</v>
      </c>
      <c r="W52" s="19"/>
      <c r="X52" s="19"/>
      <c r="Y52" s="19"/>
      <c r="Z52" s="7"/>
      <c r="AA52" s="106"/>
      <c r="AB52" s="97" t="s">
        <v>1631</v>
      </c>
      <c r="AC52" s="69"/>
      <c r="AD52" s="69"/>
      <c r="AE52" s="69"/>
      <c r="AF52" s="69"/>
      <c r="AG52" s="69"/>
      <c r="AH52" s="69"/>
      <c r="AI52" s="66"/>
      <c r="AJ52" s="112"/>
    </row>
    <row r="53" spans="1:36" x14ac:dyDescent="0.3">
      <c r="A53" s="51">
        <v>0</v>
      </c>
      <c r="B53" s="33" t="s">
        <v>738</v>
      </c>
      <c r="C53" s="49"/>
      <c r="D53" s="15" t="s">
        <v>1630</v>
      </c>
      <c r="E53" s="2" t="s">
        <v>10</v>
      </c>
      <c r="F53" s="2" t="s">
        <v>11</v>
      </c>
      <c r="G53" s="21" t="s">
        <v>13</v>
      </c>
      <c r="H53" s="141" t="s">
        <v>4</v>
      </c>
      <c r="I53" s="2" t="s">
        <v>520</v>
      </c>
      <c r="J53" s="93"/>
      <c r="K53" s="21"/>
      <c r="L53" s="21"/>
      <c r="M53" s="2">
        <v>2025</v>
      </c>
      <c r="N53" s="52">
        <v>45748</v>
      </c>
      <c r="O53" s="21"/>
      <c r="P53" s="21"/>
      <c r="Q53" s="21"/>
      <c r="R53" s="50"/>
      <c r="S53" s="50"/>
      <c r="T53" s="50"/>
      <c r="U53" s="5">
        <v>15</v>
      </c>
      <c r="V53" s="5">
        <v>20</v>
      </c>
      <c r="W53" s="19"/>
      <c r="X53" s="19"/>
      <c r="Y53" s="19"/>
      <c r="Z53" s="7"/>
      <c r="AA53" s="106"/>
      <c r="AB53" s="97" t="s">
        <v>1631</v>
      </c>
      <c r="AC53" s="69"/>
      <c r="AD53" s="69"/>
      <c r="AE53" s="69"/>
      <c r="AF53" s="69"/>
      <c r="AG53" s="69"/>
      <c r="AH53" s="69"/>
      <c r="AI53" s="66"/>
      <c r="AJ53" s="112"/>
    </row>
    <row r="54" spans="1:36" ht="14.25" customHeight="1" x14ac:dyDescent="0.3">
      <c r="A54" s="51">
        <v>0</v>
      </c>
      <c r="B54" s="33" t="s">
        <v>738</v>
      </c>
      <c r="C54" s="49"/>
      <c r="D54" s="15" t="s">
        <v>1627</v>
      </c>
      <c r="E54" s="2" t="s">
        <v>10</v>
      </c>
      <c r="F54" s="2" t="s">
        <v>11</v>
      </c>
      <c r="G54" s="21" t="s">
        <v>13</v>
      </c>
      <c r="H54" s="141" t="s">
        <v>4</v>
      </c>
      <c r="I54" s="2" t="s">
        <v>520</v>
      </c>
      <c r="J54" s="93"/>
      <c r="K54" s="21"/>
      <c r="L54" s="21"/>
      <c r="M54" s="2">
        <v>2025</v>
      </c>
      <c r="N54" s="52">
        <v>45748</v>
      </c>
      <c r="O54" s="21"/>
      <c r="P54" s="21"/>
      <c r="Q54" s="21"/>
      <c r="R54" s="50"/>
      <c r="S54" s="50"/>
      <c r="T54" s="50"/>
      <c r="U54" s="5">
        <v>15</v>
      </c>
      <c r="V54" s="5">
        <v>20</v>
      </c>
      <c r="W54" s="19"/>
      <c r="X54" s="19"/>
      <c r="Y54" s="19"/>
      <c r="Z54" s="7"/>
      <c r="AA54" s="106"/>
      <c r="AB54" s="97" t="s">
        <v>1631</v>
      </c>
      <c r="AC54" s="69"/>
      <c r="AD54" s="69"/>
      <c r="AE54" s="69"/>
      <c r="AF54" s="69"/>
      <c r="AG54" s="69"/>
      <c r="AH54" s="69"/>
      <c r="AI54" s="66"/>
      <c r="AJ54" s="112"/>
    </row>
    <row r="55" spans="1:36" customFormat="1" x14ac:dyDescent="0.3">
      <c r="A55" s="51">
        <v>0</v>
      </c>
      <c r="B55" s="33" t="s">
        <v>738</v>
      </c>
      <c r="C55" s="33"/>
      <c r="D55" s="2" t="s">
        <v>1622</v>
      </c>
      <c r="E55" s="2" t="s">
        <v>10</v>
      </c>
      <c r="F55" s="2" t="s">
        <v>11</v>
      </c>
      <c r="G55" s="21" t="s">
        <v>13</v>
      </c>
      <c r="H55" s="141" t="s">
        <v>4</v>
      </c>
      <c r="I55" s="2" t="s">
        <v>520</v>
      </c>
      <c r="J55" s="93"/>
      <c r="K55" s="2" t="s">
        <v>641</v>
      </c>
      <c r="L55" s="2"/>
      <c r="M55" s="2">
        <v>2016</v>
      </c>
      <c r="N55" s="35">
        <v>42461</v>
      </c>
      <c r="O55" s="2">
        <v>2019</v>
      </c>
      <c r="P55" s="2">
        <v>14</v>
      </c>
      <c r="Q55" s="34">
        <v>3</v>
      </c>
      <c r="R55" s="34">
        <v>12</v>
      </c>
      <c r="S55" s="34">
        <v>13</v>
      </c>
      <c r="T55" s="2"/>
      <c r="U55" s="5">
        <v>100</v>
      </c>
      <c r="V55" s="5">
        <v>0</v>
      </c>
      <c r="W55" s="5"/>
      <c r="X55" s="5"/>
      <c r="Y55" s="5">
        <v>620</v>
      </c>
      <c r="Z55" s="59">
        <v>750</v>
      </c>
      <c r="AA55" s="93"/>
      <c r="AB55" s="93" t="s">
        <v>1623</v>
      </c>
      <c r="AC55" s="69"/>
      <c r="AD55" s="69"/>
      <c r="AE55" s="69"/>
      <c r="AF55" s="69"/>
      <c r="AG55" s="69"/>
      <c r="AH55" s="69"/>
      <c r="AI55" s="66"/>
      <c r="AJ55" s="112"/>
    </row>
    <row r="56" spans="1:36" customFormat="1" x14ac:dyDescent="0.3">
      <c r="A56" s="48">
        <v>0</v>
      </c>
      <c r="B56" s="49" t="s">
        <v>635</v>
      </c>
      <c r="C56" s="49"/>
      <c r="D56" s="49" t="s">
        <v>1260</v>
      </c>
      <c r="E56" s="49" t="s">
        <v>10</v>
      </c>
      <c r="F56" s="49" t="s">
        <v>11</v>
      </c>
      <c r="G56" s="21" t="s">
        <v>13</v>
      </c>
      <c r="H56" s="141" t="s">
        <v>4</v>
      </c>
      <c r="I56" s="49" t="s">
        <v>520</v>
      </c>
      <c r="J56" s="93"/>
      <c r="K56" s="49"/>
      <c r="L56" s="49"/>
      <c r="M56" s="2">
        <v>2020</v>
      </c>
      <c r="N56" s="52">
        <v>43862</v>
      </c>
      <c r="O56" s="52"/>
      <c r="P56" s="21">
        <v>10</v>
      </c>
      <c r="Q56" s="21">
        <v>5</v>
      </c>
      <c r="R56" s="50"/>
      <c r="S56" s="50"/>
      <c r="T56" s="50"/>
      <c r="U56" s="20">
        <v>40</v>
      </c>
      <c r="V56" s="20">
        <v>0</v>
      </c>
      <c r="W56" s="20"/>
      <c r="X56" s="20"/>
      <c r="Y56" s="39">
        <v>200</v>
      </c>
      <c r="Z56" s="7"/>
      <c r="AA56" s="97"/>
      <c r="AB56" s="97"/>
      <c r="AC56" s="69" t="s">
        <v>1258</v>
      </c>
      <c r="AD56" s="69"/>
      <c r="AE56" s="69"/>
      <c r="AF56" s="69"/>
      <c r="AG56" s="69"/>
      <c r="AH56" s="69"/>
      <c r="AI56" s="66"/>
      <c r="AJ56" s="113" t="s">
        <v>1271</v>
      </c>
    </row>
    <row r="57" spans="1:36" customFormat="1" x14ac:dyDescent="0.3">
      <c r="A57" s="24">
        <v>0</v>
      </c>
      <c r="B57" s="25" t="s">
        <v>1453</v>
      </c>
      <c r="C57" s="33"/>
      <c r="D57" s="2" t="s">
        <v>1624</v>
      </c>
      <c r="E57" s="33" t="s">
        <v>10</v>
      </c>
      <c r="F57" s="2" t="s">
        <v>11</v>
      </c>
      <c r="G57" s="21" t="s">
        <v>13</v>
      </c>
      <c r="H57" s="141" t="s">
        <v>4</v>
      </c>
      <c r="I57" s="2" t="s">
        <v>520</v>
      </c>
      <c r="J57" s="93"/>
      <c r="K57" s="2" t="s">
        <v>536</v>
      </c>
      <c r="L57" s="2"/>
      <c r="M57" s="2">
        <v>2020</v>
      </c>
      <c r="N57" s="35">
        <v>43556</v>
      </c>
      <c r="O57" s="2">
        <v>2024</v>
      </c>
      <c r="P57" s="2">
        <v>4</v>
      </c>
      <c r="Q57" s="2"/>
      <c r="R57" s="3"/>
      <c r="S57" s="3">
        <v>3</v>
      </c>
      <c r="T57" s="3"/>
      <c r="U57" s="5">
        <v>20</v>
      </c>
      <c r="V57" s="5">
        <v>20</v>
      </c>
      <c r="W57" s="5"/>
      <c r="X57" s="5"/>
      <c r="Y57" s="5">
        <v>1430</v>
      </c>
      <c r="Z57" s="59">
        <v>750</v>
      </c>
      <c r="AA57" s="105" t="s">
        <v>564</v>
      </c>
      <c r="AB57" s="93" t="s">
        <v>1626</v>
      </c>
      <c r="AC57" s="69" t="s">
        <v>1258</v>
      </c>
      <c r="AD57" s="69"/>
      <c r="AE57" s="69"/>
      <c r="AF57" s="69" t="s">
        <v>1258</v>
      </c>
      <c r="AG57" s="69"/>
      <c r="AH57" s="69"/>
      <c r="AI57" s="66"/>
      <c r="AJ57" s="113" t="s">
        <v>1273</v>
      </c>
    </row>
    <row r="58" spans="1:36" customFormat="1" x14ac:dyDescent="0.3">
      <c r="A58" s="24">
        <v>0</v>
      </c>
      <c r="B58" s="25" t="s">
        <v>1453</v>
      </c>
      <c r="C58" s="25"/>
      <c r="D58" s="2" t="s">
        <v>1625</v>
      </c>
      <c r="E58" s="33" t="s">
        <v>10</v>
      </c>
      <c r="F58" s="2" t="s">
        <v>11</v>
      </c>
      <c r="G58" s="21" t="s">
        <v>13</v>
      </c>
      <c r="H58" s="141" t="s">
        <v>4</v>
      </c>
      <c r="I58" s="2" t="s">
        <v>520</v>
      </c>
      <c r="J58" s="93"/>
      <c r="K58" s="15"/>
      <c r="L58" s="15"/>
      <c r="M58" s="2">
        <v>2022</v>
      </c>
      <c r="N58" s="160">
        <v>44652</v>
      </c>
      <c r="O58" s="15"/>
      <c r="P58" s="15"/>
      <c r="Q58" s="15"/>
      <c r="R58" s="15"/>
      <c r="S58" s="15"/>
      <c r="T58" s="15"/>
      <c r="U58" s="19">
        <v>20</v>
      </c>
      <c r="V58" s="19">
        <v>20</v>
      </c>
      <c r="W58" s="92"/>
      <c r="X58" s="92"/>
      <c r="Y58" s="92"/>
      <c r="Z58" s="23"/>
      <c r="AA58" s="15"/>
      <c r="AB58" s="15"/>
      <c r="AC58" s="15"/>
      <c r="AD58" s="15"/>
      <c r="AE58" s="15"/>
      <c r="AF58" s="15"/>
      <c r="AG58" s="15"/>
      <c r="AH58" s="15"/>
      <c r="AI58" s="15"/>
      <c r="AJ58" s="15"/>
    </row>
    <row r="59" spans="1:36" customFormat="1" x14ac:dyDescent="0.3">
      <c r="A59" s="48">
        <v>0</v>
      </c>
      <c r="B59" s="49" t="s">
        <v>635</v>
      </c>
      <c r="C59" s="49"/>
      <c r="D59" s="49" t="s">
        <v>14</v>
      </c>
      <c r="E59" s="49" t="s">
        <v>10</v>
      </c>
      <c r="F59" s="49" t="s">
        <v>11</v>
      </c>
      <c r="G59" s="21" t="s">
        <v>15</v>
      </c>
      <c r="H59" s="141" t="s">
        <v>4</v>
      </c>
      <c r="I59" s="49" t="s">
        <v>520</v>
      </c>
      <c r="J59" s="93" t="s">
        <v>1598</v>
      </c>
      <c r="K59" s="49"/>
      <c r="L59" s="49"/>
      <c r="M59" s="59">
        <v>2023</v>
      </c>
      <c r="N59" s="52">
        <v>45017</v>
      </c>
      <c r="O59" s="52"/>
      <c r="P59" s="21">
        <v>10</v>
      </c>
      <c r="Q59" s="21">
        <v>4</v>
      </c>
      <c r="R59" s="50">
        <v>14</v>
      </c>
      <c r="S59" s="50">
        <v>13</v>
      </c>
      <c r="T59" s="50"/>
      <c r="U59" s="20">
        <v>10</v>
      </c>
      <c r="V59" s="20">
        <v>20</v>
      </c>
      <c r="W59" s="20"/>
      <c r="X59" s="20"/>
      <c r="Y59" s="38">
        <v>200</v>
      </c>
      <c r="Z59" s="7"/>
      <c r="AA59" s="97"/>
      <c r="AB59" s="97"/>
      <c r="AC59" s="69"/>
      <c r="AD59" s="69"/>
      <c r="AE59" s="69"/>
      <c r="AF59" s="69"/>
      <c r="AG59" s="69"/>
      <c r="AH59" s="69"/>
      <c r="AI59" s="155"/>
      <c r="AJ59" s="113"/>
    </row>
    <row r="60" spans="1:36" customFormat="1" x14ac:dyDescent="0.3">
      <c r="A60" s="48">
        <v>0</v>
      </c>
      <c r="B60" s="49" t="s">
        <v>635</v>
      </c>
      <c r="C60" s="49"/>
      <c r="D60" s="49" t="s">
        <v>1634</v>
      </c>
      <c r="E60" s="49" t="s">
        <v>10</v>
      </c>
      <c r="F60" s="49" t="s">
        <v>11</v>
      </c>
      <c r="G60" s="21" t="s">
        <v>1635</v>
      </c>
      <c r="H60" s="141" t="s">
        <v>4</v>
      </c>
      <c r="I60" s="49" t="s">
        <v>520</v>
      </c>
      <c r="J60" s="93"/>
      <c r="K60" s="49"/>
      <c r="L60" s="49"/>
      <c r="M60" s="2">
        <v>2021</v>
      </c>
      <c r="N60" s="52">
        <v>44197</v>
      </c>
      <c r="O60" s="2">
        <v>2026</v>
      </c>
      <c r="P60" s="21">
        <v>10</v>
      </c>
      <c r="Q60" s="21">
        <v>3</v>
      </c>
      <c r="R60" s="50">
        <v>23</v>
      </c>
      <c r="S60" s="50"/>
      <c r="T60" s="50"/>
      <c r="U60" s="20">
        <v>20</v>
      </c>
      <c r="V60" s="20">
        <v>20</v>
      </c>
      <c r="W60" s="20"/>
      <c r="X60" s="20"/>
      <c r="Y60" s="38">
        <v>200</v>
      </c>
      <c r="Z60" s="7">
        <v>750</v>
      </c>
      <c r="AA60" s="97"/>
      <c r="AB60" s="97" t="s">
        <v>1633</v>
      </c>
      <c r="AC60" s="69" t="s">
        <v>1258</v>
      </c>
      <c r="AD60" s="69"/>
      <c r="AE60" s="69"/>
      <c r="AF60" s="69" t="s">
        <v>1258</v>
      </c>
      <c r="AG60" s="69" t="s">
        <v>1258</v>
      </c>
      <c r="AH60" s="69"/>
      <c r="AI60" s="155"/>
      <c r="AJ60" s="112" t="s">
        <v>1275</v>
      </c>
    </row>
    <row r="61" spans="1:36" customFormat="1" x14ac:dyDescent="0.3">
      <c r="A61" s="48">
        <v>0</v>
      </c>
      <c r="B61" s="25" t="s">
        <v>1453</v>
      </c>
      <c r="C61" s="33"/>
      <c r="D61" s="49" t="s">
        <v>1638</v>
      </c>
      <c r="E61" s="49" t="s">
        <v>10</v>
      </c>
      <c r="F61" s="49" t="s">
        <v>11</v>
      </c>
      <c r="G61" s="21" t="s">
        <v>1641</v>
      </c>
      <c r="H61" s="141" t="s">
        <v>4</v>
      </c>
      <c r="I61" s="49" t="s">
        <v>520</v>
      </c>
      <c r="J61" s="93"/>
      <c r="K61" s="49"/>
      <c r="L61" s="49"/>
      <c r="M61" s="2">
        <v>2023</v>
      </c>
      <c r="N61" s="52">
        <v>45017</v>
      </c>
      <c r="O61" s="52"/>
      <c r="P61" s="21"/>
      <c r="Q61" s="21"/>
      <c r="R61" s="50">
        <v>15.1</v>
      </c>
      <c r="S61" s="50"/>
      <c r="T61" s="50"/>
      <c r="U61" s="19">
        <v>20</v>
      </c>
      <c r="V61" s="19">
        <v>20</v>
      </c>
      <c r="W61" s="19"/>
      <c r="X61" s="19"/>
      <c r="Y61" s="19"/>
      <c r="Z61" s="7">
        <v>750</v>
      </c>
      <c r="AA61" s="97"/>
      <c r="AB61" s="97" t="s">
        <v>1633</v>
      </c>
      <c r="AC61" s="69"/>
      <c r="AD61" s="69"/>
      <c r="AE61" s="69"/>
      <c r="AF61" s="69"/>
      <c r="AG61" s="69"/>
      <c r="AH61" s="69"/>
      <c r="AI61" s="66"/>
      <c r="AJ61" s="112"/>
    </row>
    <row r="62" spans="1:36" x14ac:dyDescent="0.3">
      <c r="A62" s="48">
        <v>0</v>
      </c>
      <c r="B62" s="25" t="s">
        <v>1453</v>
      </c>
      <c r="C62" s="33"/>
      <c r="D62" s="49" t="s">
        <v>1636</v>
      </c>
      <c r="E62" s="49" t="s">
        <v>10</v>
      </c>
      <c r="F62" s="49" t="s">
        <v>11</v>
      </c>
      <c r="G62" s="21" t="s">
        <v>1639</v>
      </c>
      <c r="H62" s="141" t="s">
        <v>4</v>
      </c>
      <c r="I62" s="49" t="s">
        <v>520</v>
      </c>
      <c r="J62" s="93"/>
      <c r="K62" s="49"/>
      <c r="L62" s="49"/>
      <c r="M62" s="2">
        <v>2023</v>
      </c>
      <c r="N62" s="52">
        <v>45017</v>
      </c>
      <c r="O62" s="52"/>
      <c r="P62" s="21"/>
      <c r="Q62" s="21"/>
      <c r="R62" s="50">
        <v>9.4</v>
      </c>
      <c r="S62" s="50"/>
      <c r="T62" s="50"/>
      <c r="U62" s="19">
        <v>20</v>
      </c>
      <c r="V62" s="19">
        <v>20</v>
      </c>
      <c r="W62" s="19"/>
      <c r="X62" s="19"/>
      <c r="Y62" s="19"/>
      <c r="Z62" s="7">
        <v>750</v>
      </c>
      <c r="AA62" s="97"/>
      <c r="AB62" s="97" t="s">
        <v>1633</v>
      </c>
      <c r="AC62" s="69"/>
      <c r="AD62" s="69"/>
      <c r="AE62" s="69"/>
      <c r="AF62" s="69"/>
      <c r="AG62" s="69"/>
      <c r="AH62" s="69"/>
      <c r="AI62" s="66"/>
      <c r="AJ62" s="112"/>
    </row>
    <row r="63" spans="1:36" customFormat="1" x14ac:dyDescent="0.3">
      <c r="A63" s="46">
        <v>1</v>
      </c>
      <c r="B63" s="33" t="s">
        <v>634</v>
      </c>
      <c r="C63" s="33" t="s">
        <v>1430</v>
      </c>
      <c r="D63" s="33" t="s">
        <v>1015</v>
      </c>
      <c r="E63" s="33" t="s">
        <v>10</v>
      </c>
      <c r="F63" s="33" t="s">
        <v>11</v>
      </c>
      <c r="G63" s="21" t="s">
        <v>1014</v>
      </c>
      <c r="H63" s="33" t="s">
        <v>7</v>
      </c>
      <c r="I63" s="33" t="s">
        <v>520</v>
      </c>
      <c r="J63" s="93"/>
      <c r="K63" s="47"/>
      <c r="L63" s="47"/>
      <c r="M63" s="59">
        <v>2024</v>
      </c>
      <c r="N63" s="52">
        <v>45474</v>
      </c>
      <c r="O63" s="52">
        <v>48029</v>
      </c>
      <c r="P63" s="21"/>
      <c r="Q63" s="21"/>
      <c r="R63" s="21">
        <v>27</v>
      </c>
      <c r="S63" s="21"/>
      <c r="T63" s="21"/>
      <c r="U63" s="19">
        <v>40</v>
      </c>
      <c r="V63" s="19">
        <v>20</v>
      </c>
      <c r="W63" s="19">
        <v>43</v>
      </c>
      <c r="X63" s="44">
        <v>38</v>
      </c>
      <c r="Y63" s="19">
        <v>3260</v>
      </c>
      <c r="Z63" s="7"/>
      <c r="AA63" s="97"/>
      <c r="AB63" s="97" t="s">
        <v>1064</v>
      </c>
      <c r="AC63" s="69"/>
      <c r="AD63" s="69"/>
      <c r="AE63" s="69"/>
      <c r="AF63" s="69"/>
      <c r="AG63" s="69"/>
      <c r="AH63" s="69"/>
      <c r="AI63" s="66"/>
      <c r="AJ63" s="113"/>
    </row>
    <row r="64" spans="1:36" customFormat="1" x14ac:dyDescent="0.3">
      <c r="A64" s="47">
        <v>1</v>
      </c>
      <c r="B64" s="33" t="s">
        <v>634</v>
      </c>
      <c r="C64" s="33" t="s">
        <v>1430</v>
      </c>
      <c r="D64" s="33" t="s">
        <v>1016</v>
      </c>
      <c r="E64" s="33" t="s">
        <v>10</v>
      </c>
      <c r="F64" s="33" t="s">
        <v>11</v>
      </c>
      <c r="G64" s="21" t="s">
        <v>1014</v>
      </c>
      <c r="H64" s="33" t="s">
        <v>7</v>
      </c>
      <c r="I64" s="33" t="s">
        <v>520</v>
      </c>
      <c r="J64" s="93"/>
      <c r="K64" s="47"/>
      <c r="L64" s="47"/>
      <c r="M64" s="59">
        <v>2024</v>
      </c>
      <c r="N64" s="52">
        <v>45474</v>
      </c>
      <c r="O64" s="52">
        <v>48029</v>
      </c>
      <c r="P64" s="21"/>
      <c r="Q64" s="21"/>
      <c r="R64" s="21"/>
      <c r="S64" s="21"/>
      <c r="T64" s="21"/>
      <c r="U64" s="19">
        <v>40</v>
      </c>
      <c r="V64" s="19">
        <v>20</v>
      </c>
      <c r="W64" s="19">
        <v>43</v>
      </c>
      <c r="X64" s="44">
        <v>38</v>
      </c>
      <c r="Y64" s="139">
        <v>3000</v>
      </c>
      <c r="Z64" s="7"/>
      <c r="AA64" s="97"/>
      <c r="AB64" s="97"/>
      <c r="AC64" s="69"/>
      <c r="AD64" s="69"/>
      <c r="AE64" s="69"/>
      <c r="AF64" s="69"/>
      <c r="AG64" s="69"/>
      <c r="AH64" s="69"/>
      <c r="AI64" s="66"/>
      <c r="AJ64" s="113"/>
    </row>
    <row r="65" spans="1:36" customFormat="1" x14ac:dyDescent="0.3">
      <c r="A65" s="51">
        <v>0</v>
      </c>
      <c r="B65" s="33" t="s">
        <v>636</v>
      </c>
      <c r="C65" s="33"/>
      <c r="D65" s="2" t="s">
        <v>1474</v>
      </c>
      <c r="E65" s="33" t="s">
        <v>10</v>
      </c>
      <c r="F65" s="2" t="s">
        <v>11</v>
      </c>
      <c r="G65" s="21" t="s">
        <v>412</v>
      </c>
      <c r="H65" s="2" t="s">
        <v>522</v>
      </c>
      <c r="I65" s="2" t="s">
        <v>521</v>
      </c>
      <c r="J65" s="93"/>
      <c r="K65" s="2"/>
      <c r="L65" s="2"/>
      <c r="M65" s="2">
        <v>2021</v>
      </c>
      <c r="N65" s="35">
        <v>44287</v>
      </c>
      <c r="O65" s="2"/>
      <c r="P65" s="2"/>
      <c r="Q65" s="2"/>
      <c r="R65" s="3">
        <v>1710</v>
      </c>
      <c r="S65" s="3"/>
      <c r="T65" s="3"/>
      <c r="U65" s="5">
        <v>15</v>
      </c>
      <c r="V65" s="5">
        <v>20</v>
      </c>
      <c r="W65" s="5"/>
      <c r="X65" s="5"/>
      <c r="Y65" s="5">
        <v>5670</v>
      </c>
      <c r="Z65" s="7"/>
      <c r="AA65" s="105"/>
      <c r="AB65" s="93" t="s">
        <v>1475</v>
      </c>
      <c r="AC65" s="69"/>
      <c r="AD65" s="69"/>
      <c r="AE65" s="69"/>
      <c r="AF65" s="69"/>
      <c r="AG65" s="69"/>
      <c r="AH65" s="69"/>
      <c r="AI65" s="66"/>
      <c r="AJ65" s="113"/>
    </row>
    <row r="66" spans="1:36" x14ac:dyDescent="0.3">
      <c r="A66" s="48">
        <v>0</v>
      </c>
      <c r="B66" s="25" t="s">
        <v>1453</v>
      </c>
      <c r="C66" s="33"/>
      <c r="D66" s="49" t="s">
        <v>1643</v>
      </c>
      <c r="E66" s="49" t="s">
        <v>10</v>
      </c>
      <c r="F66" s="49" t="s">
        <v>11</v>
      </c>
      <c r="G66" s="21" t="s">
        <v>1645</v>
      </c>
      <c r="H66" s="141" t="s">
        <v>4</v>
      </c>
      <c r="I66" s="49" t="s">
        <v>520</v>
      </c>
      <c r="J66" s="93"/>
      <c r="K66" s="49"/>
      <c r="L66" s="49"/>
      <c r="M66" s="2">
        <v>2023</v>
      </c>
      <c r="N66" s="52">
        <v>45017</v>
      </c>
      <c r="O66" s="52"/>
      <c r="P66" s="21"/>
      <c r="Q66" s="21"/>
      <c r="R66" s="50">
        <v>10.7</v>
      </c>
      <c r="S66" s="50"/>
      <c r="T66" s="50"/>
      <c r="U66" s="19">
        <v>20</v>
      </c>
      <c r="V66" s="19">
        <v>20</v>
      </c>
      <c r="W66" s="19"/>
      <c r="X66" s="19"/>
      <c r="Y66" s="19"/>
      <c r="Z66" s="7">
        <v>750</v>
      </c>
      <c r="AA66" s="97"/>
      <c r="AB66" s="97" t="s">
        <v>1633</v>
      </c>
      <c r="AC66" s="69"/>
      <c r="AD66" s="69"/>
      <c r="AE66" s="69"/>
      <c r="AF66" s="69"/>
      <c r="AG66" s="69"/>
      <c r="AH66" s="69"/>
      <c r="AI66" s="66"/>
      <c r="AJ66" s="112"/>
    </row>
    <row r="67" spans="1:36" x14ac:dyDescent="0.3">
      <c r="A67" s="48">
        <v>0</v>
      </c>
      <c r="B67" s="49" t="s">
        <v>635</v>
      </c>
      <c r="C67" s="49"/>
      <c r="D67" s="49" t="s">
        <v>18</v>
      </c>
      <c r="E67" s="49" t="s">
        <v>10</v>
      </c>
      <c r="F67" s="49" t="s">
        <v>11</v>
      </c>
      <c r="G67" s="21" t="s">
        <v>19</v>
      </c>
      <c r="H67" s="141" t="s">
        <v>4</v>
      </c>
      <c r="I67" s="49" t="s">
        <v>520</v>
      </c>
      <c r="J67" s="93" t="s">
        <v>1598</v>
      </c>
      <c r="K67" s="49"/>
      <c r="L67" s="49"/>
      <c r="M67" s="2">
        <v>2020</v>
      </c>
      <c r="N67" s="52">
        <v>43739</v>
      </c>
      <c r="O67" s="52"/>
      <c r="P67" s="21">
        <v>18</v>
      </c>
      <c r="Q67" s="21">
        <v>4</v>
      </c>
      <c r="R67" s="50"/>
      <c r="S67" s="50"/>
      <c r="T67" s="50"/>
      <c r="U67" s="20">
        <v>30</v>
      </c>
      <c r="V67" s="20">
        <v>15</v>
      </c>
      <c r="W67" s="20"/>
      <c r="X67" s="20"/>
      <c r="Y67" s="39">
        <v>200</v>
      </c>
      <c r="Z67" s="7"/>
      <c r="AA67" s="97"/>
      <c r="AB67" s="97"/>
      <c r="AC67" s="69"/>
      <c r="AD67" s="69"/>
      <c r="AE67" s="69"/>
      <c r="AF67" s="69"/>
      <c r="AG67" s="69"/>
      <c r="AH67" s="69"/>
      <c r="AI67" s="66"/>
      <c r="AJ67" s="113"/>
    </row>
    <row r="68" spans="1:36" customFormat="1" x14ac:dyDescent="0.3">
      <c r="A68" s="51">
        <v>0</v>
      </c>
      <c r="B68" s="33" t="s">
        <v>738</v>
      </c>
      <c r="C68" s="33"/>
      <c r="D68" s="2" t="s">
        <v>1120</v>
      </c>
      <c r="E68" s="2" t="s">
        <v>10</v>
      </c>
      <c r="F68" s="2" t="s">
        <v>11</v>
      </c>
      <c r="G68" s="21" t="s">
        <v>1632</v>
      </c>
      <c r="H68" s="141" t="s">
        <v>4</v>
      </c>
      <c r="I68" s="2" t="s">
        <v>520</v>
      </c>
      <c r="J68" s="93"/>
      <c r="K68" s="2" t="s">
        <v>642</v>
      </c>
      <c r="L68" s="2"/>
      <c r="M68" s="2">
        <v>2011</v>
      </c>
      <c r="N68" s="35">
        <v>40634</v>
      </c>
      <c r="O68" s="2">
        <v>2014</v>
      </c>
      <c r="P68" s="2">
        <v>14</v>
      </c>
      <c r="Q68" s="34">
        <v>7</v>
      </c>
      <c r="R68" s="34">
        <v>13</v>
      </c>
      <c r="S68" s="34">
        <v>16</v>
      </c>
      <c r="T68" s="2"/>
      <c r="U68" s="5">
        <v>100</v>
      </c>
      <c r="V68" s="5">
        <v>0</v>
      </c>
      <c r="W68" s="5"/>
      <c r="X68" s="5"/>
      <c r="Y68" s="5">
        <v>740</v>
      </c>
      <c r="Z68" s="59">
        <v>750</v>
      </c>
      <c r="AA68" s="105" t="s">
        <v>1122</v>
      </c>
      <c r="AB68" s="93" t="s">
        <v>1386</v>
      </c>
      <c r="AC68" s="69" t="s">
        <v>1258</v>
      </c>
      <c r="AD68" s="69"/>
      <c r="AE68" s="69"/>
      <c r="AF68" s="69"/>
      <c r="AG68" s="69"/>
      <c r="AH68" s="69"/>
      <c r="AI68" s="66"/>
      <c r="AJ68" s="113" t="s">
        <v>1274</v>
      </c>
    </row>
    <row r="69" spans="1:36" x14ac:dyDescent="0.3">
      <c r="A69" s="51">
        <v>0</v>
      </c>
      <c r="B69" s="33" t="s">
        <v>1067</v>
      </c>
      <c r="C69" s="33"/>
      <c r="D69" s="2" t="s">
        <v>1121</v>
      </c>
      <c r="E69" s="2" t="s">
        <v>10</v>
      </c>
      <c r="F69" s="2" t="s">
        <v>11</v>
      </c>
      <c r="G69" s="21" t="s">
        <v>1632</v>
      </c>
      <c r="H69" s="141" t="s">
        <v>4</v>
      </c>
      <c r="I69" s="2" t="s">
        <v>520</v>
      </c>
      <c r="J69" s="93"/>
      <c r="K69" s="2" t="s">
        <v>642</v>
      </c>
      <c r="L69" s="2"/>
      <c r="M69" s="2">
        <v>2017</v>
      </c>
      <c r="N69" s="35">
        <v>42826</v>
      </c>
      <c r="O69" s="2">
        <v>2020</v>
      </c>
      <c r="P69" s="2">
        <v>4</v>
      </c>
      <c r="Q69" s="34">
        <v>7</v>
      </c>
      <c r="R69" s="34">
        <v>7.3</v>
      </c>
      <c r="S69" s="34">
        <v>3</v>
      </c>
      <c r="T69" s="2"/>
      <c r="U69" s="5">
        <v>100</v>
      </c>
      <c r="V69" s="5">
        <v>0</v>
      </c>
      <c r="W69" s="5"/>
      <c r="X69" s="5"/>
      <c r="Y69" s="5">
        <v>260</v>
      </c>
      <c r="Z69" s="59">
        <v>750</v>
      </c>
      <c r="AA69" s="105" t="s">
        <v>1122</v>
      </c>
      <c r="AB69" s="93" t="s">
        <v>1513</v>
      </c>
      <c r="AC69" s="69" t="s">
        <v>1258</v>
      </c>
      <c r="AD69" s="69"/>
      <c r="AE69" s="69"/>
      <c r="AF69" s="69"/>
      <c r="AG69" s="69"/>
      <c r="AH69" s="69"/>
      <c r="AI69" s="66"/>
      <c r="AJ69" s="113" t="s">
        <v>1274</v>
      </c>
    </row>
    <row r="70" spans="1:36" x14ac:dyDescent="0.3">
      <c r="A70" s="48">
        <v>0</v>
      </c>
      <c r="B70" s="25" t="s">
        <v>1453</v>
      </c>
      <c r="C70" s="33"/>
      <c r="D70" s="49" t="s">
        <v>1637</v>
      </c>
      <c r="E70" s="49" t="s">
        <v>10</v>
      </c>
      <c r="F70" s="49" t="s">
        <v>11</v>
      </c>
      <c r="G70" s="21" t="s">
        <v>1640</v>
      </c>
      <c r="H70" s="141" t="s">
        <v>4</v>
      </c>
      <c r="I70" s="49" t="s">
        <v>520</v>
      </c>
      <c r="J70" s="93"/>
      <c r="K70" s="49"/>
      <c r="L70" s="49"/>
      <c r="M70" s="2">
        <v>2023</v>
      </c>
      <c r="N70" s="52">
        <v>45017</v>
      </c>
      <c r="O70" s="52"/>
      <c r="P70" s="21"/>
      <c r="Q70" s="21"/>
      <c r="R70" s="50">
        <v>33.799999999999997</v>
      </c>
      <c r="S70" s="50"/>
      <c r="T70" s="50"/>
      <c r="U70" s="19">
        <v>20</v>
      </c>
      <c r="V70" s="19">
        <v>20</v>
      </c>
      <c r="W70" s="19"/>
      <c r="X70" s="19"/>
      <c r="Y70" s="19"/>
      <c r="Z70" s="7">
        <v>750</v>
      </c>
      <c r="AA70" s="97"/>
      <c r="AB70" s="97" t="s">
        <v>1633</v>
      </c>
      <c r="AC70" s="69"/>
      <c r="AD70" s="69"/>
      <c r="AE70" s="69"/>
      <c r="AF70" s="69"/>
      <c r="AG70" s="69"/>
      <c r="AH70" s="69"/>
      <c r="AI70" s="66"/>
      <c r="AJ70" s="112"/>
    </row>
    <row r="71" spans="1:36" customFormat="1" x14ac:dyDescent="0.3">
      <c r="A71" s="51">
        <v>0</v>
      </c>
      <c r="B71" s="33" t="s">
        <v>738</v>
      </c>
      <c r="C71" s="33"/>
      <c r="D71" s="21" t="s">
        <v>643</v>
      </c>
      <c r="E71" s="21" t="s">
        <v>10</v>
      </c>
      <c r="F71" s="21" t="s">
        <v>11</v>
      </c>
      <c r="G71" s="21" t="s">
        <v>22</v>
      </c>
      <c r="H71" s="21" t="s">
        <v>7</v>
      </c>
      <c r="I71" s="21" t="s">
        <v>520</v>
      </c>
      <c r="J71" s="93"/>
      <c r="K71" s="21" t="s">
        <v>1118</v>
      </c>
      <c r="L71" s="21"/>
      <c r="M71" s="2">
        <v>2014</v>
      </c>
      <c r="N71" s="35">
        <v>41730</v>
      </c>
      <c r="O71" s="2">
        <v>2019</v>
      </c>
      <c r="P71" s="21">
        <v>22</v>
      </c>
      <c r="Q71" s="21">
        <v>6</v>
      </c>
      <c r="R71" s="34">
        <v>36</v>
      </c>
      <c r="S71" s="34">
        <v>8</v>
      </c>
      <c r="T71" s="21"/>
      <c r="U71" s="5">
        <v>100</v>
      </c>
      <c r="V71" s="5">
        <v>0</v>
      </c>
      <c r="W71" s="19"/>
      <c r="X71" s="19"/>
      <c r="Y71" s="19">
        <v>5110</v>
      </c>
      <c r="Z71" s="7"/>
      <c r="AA71" s="106" t="s">
        <v>1119</v>
      </c>
      <c r="AB71" s="97" t="s">
        <v>1387</v>
      </c>
      <c r="AC71" s="69" t="s">
        <v>1258</v>
      </c>
      <c r="AD71" s="69"/>
      <c r="AE71" s="69"/>
      <c r="AF71" s="69"/>
      <c r="AG71" s="69"/>
      <c r="AH71" s="69"/>
      <c r="AI71" s="66"/>
      <c r="AJ71" s="113" t="s">
        <v>1274</v>
      </c>
    </row>
    <row r="72" spans="1:36" customFormat="1" x14ac:dyDescent="0.3">
      <c r="A72" s="51">
        <v>0</v>
      </c>
      <c r="B72" s="33" t="s">
        <v>738</v>
      </c>
      <c r="C72" s="33"/>
      <c r="D72" s="21" t="s">
        <v>1540</v>
      </c>
      <c r="E72" s="21" t="s">
        <v>10</v>
      </c>
      <c r="F72" s="21" t="s">
        <v>11</v>
      </c>
      <c r="G72" s="21" t="s">
        <v>22</v>
      </c>
      <c r="H72" s="141" t="s">
        <v>4</v>
      </c>
      <c r="I72" s="21" t="s">
        <v>520</v>
      </c>
      <c r="J72" s="93"/>
      <c r="K72" s="21" t="s">
        <v>638</v>
      </c>
      <c r="L72" s="21"/>
      <c r="M72" s="2">
        <v>2015</v>
      </c>
      <c r="N72" s="35">
        <v>42095</v>
      </c>
      <c r="O72" s="2">
        <v>2019</v>
      </c>
      <c r="P72" s="21">
        <v>60</v>
      </c>
      <c r="Q72" s="21">
        <v>5</v>
      </c>
      <c r="R72" s="34">
        <v>12</v>
      </c>
      <c r="S72" s="34">
        <v>19</v>
      </c>
      <c r="T72" s="21"/>
      <c r="U72" s="5">
        <v>100</v>
      </c>
      <c r="V72" s="5">
        <v>0</v>
      </c>
      <c r="W72" s="19"/>
      <c r="X72" s="19"/>
      <c r="Y72" s="19">
        <v>1800</v>
      </c>
      <c r="Z72" s="59">
        <v>750</v>
      </c>
      <c r="AA72" s="106" t="s">
        <v>1117</v>
      </c>
      <c r="AB72" s="97" t="s">
        <v>1535</v>
      </c>
      <c r="AC72" s="69" t="s">
        <v>1258</v>
      </c>
      <c r="AD72" s="69"/>
      <c r="AE72" s="69"/>
      <c r="AF72" s="69"/>
      <c r="AG72" s="69"/>
      <c r="AH72" s="69"/>
      <c r="AI72" s="66"/>
      <c r="AJ72" s="113" t="s">
        <v>1274</v>
      </c>
    </row>
    <row r="73" spans="1:36" customFormat="1" x14ac:dyDescent="0.3">
      <c r="A73" s="46">
        <v>1</v>
      </c>
      <c r="B73" s="33" t="s">
        <v>634</v>
      </c>
      <c r="C73" s="33" t="s">
        <v>1430</v>
      </c>
      <c r="D73" s="33" t="s">
        <v>1740</v>
      </c>
      <c r="E73" s="33" t="s">
        <v>10</v>
      </c>
      <c r="F73" s="33" t="s">
        <v>11</v>
      </c>
      <c r="G73" s="21" t="s">
        <v>22</v>
      </c>
      <c r="H73" s="33" t="s">
        <v>7</v>
      </c>
      <c r="I73" s="33" t="s">
        <v>520</v>
      </c>
      <c r="J73" s="93"/>
      <c r="K73" s="33"/>
      <c r="L73" s="33" t="s">
        <v>1786</v>
      </c>
      <c r="M73" s="59">
        <v>2022</v>
      </c>
      <c r="N73" s="35">
        <v>44743</v>
      </c>
      <c r="O73" s="35">
        <v>46203</v>
      </c>
      <c r="P73" s="32"/>
      <c r="Q73" s="3"/>
      <c r="R73" s="3"/>
      <c r="S73" s="3"/>
      <c r="T73" s="3"/>
      <c r="U73" s="4">
        <v>60</v>
      </c>
      <c r="V73" s="4">
        <v>20</v>
      </c>
      <c r="W73" s="4">
        <v>43</v>
      </c>
      <c r="X73" s="4">
        <v>53.85</v>
      </c>
      <c r="Y73" s="4">
        <v>750</v>
      </c>
      <c r="Z73" s="59"/>
      <c r="AA73" s="93"/>
      <c r="AB73" s="93"/>
      <c r="AC73" s="69"/>
      <c r="AD73" s="69"/>
      <c r="AE73" s="69"/>
      <c r="AF73" s="69"/>
      <c r="AG73" s="69"/>
      <c r="AH73" s="69"/>
      <c r="AI73" s="66"/>
      <c r="AJ73" s="112"/>
    </row>
    <row r="74" spans="1:36" customFormat="1" x14ac:dyDescent="0.3">
      <c r="A74" s="46">
        <v>1</v>
      </c>
      <c r="B74" s="33" t="s">
        <v>634</v>
      </c>
      <c r="C74" s="33" t="s">
        <v>1430</v>
      </c>
      <c r="D74" s="33" t="s">
        <v>23</v>
      </c>
      <c r="E74" s="33" t="s">
        <v>10</v>
      </c>
      <c r="F74" s="33" t="s">
        <v>11</v>
      </c>
      <c r="G74" s="21" t="s">
        <v>22</v>
      </c>
      <c r="H74" s="33" t="s">
        <v>7</v>
      </c>
      <c r="I74" s="33" t="s">
        <v>520</v>
      </c>
      <c r="J74" s="93"/>
      <c r="K74" s="33"/>
      <c r="L74" s="33" t="s">
        <v>1786</v>
      </c>
      <c r="M74" s="59">
        <v>2023</v>
      </c>
      <c r="N74" s="35">
        <v>45108</v>
      </c>
      <c r="O74" s="35">
        <v>47119</v>
      </c>
      <c r="P74" s="32"/>
      <c r="Q74" s="3"/>
      <c r="R74" s="3">
        <v>24</v>
      </c>
      <c r="S74" s="3">
        <v>8</v>
      </c>
      <c r="T74" s="3"/>
      <c r="U74" s="4">
        <v>50</v>
      </c>
      <c r="V74" s="4">
        <v>20</v>
      </c>
      <c r="W74" s="4">
        <v>43</v>
      </c>
      <c r="X74" s="4">
        <v>53.85</v>
      </c>
      <c r="Y74" s="4">
        <v>750</v>
      </c>
      <c r="Z74" s="7"/>
      <c r="AA74" s="93"/>
      <c r="AB74" s="93"/>
      <c r="AC74" s="69"/>
      <c r="AD74" s="69"/>
      <c r="AE74" s="69"/>
      <c r="AF74" s="69"/>
      <c r="AG74" s="69"/>
      <c r="AH74" s="69"/>
      <c r="AI74" s="66"/>
      <c r="AJ74" s="113"/>
    </row>
    <row r="75" spans="1:36" customFormat="1" x14ac:dyDescent="0.3">
      <c r="A75" s="51">
        <v>0</v>
      </c>
      <c r="B75" s="33" t="s">
        <v>636</v>
      </c>
      <c r="C75" s="33"/>
      <c r="D75" s="2" t="s">
        <v>237</v>
      </c>
      <c r="E75" s="33" t="s">
        <v>10</v>
      </c>
      <c r="F75" s="2" t="s">
        <v>11</v>
      </c>
      <c r="G75" s="21" t="s">
        <v>22</v>
      </c>
      <c r="H75" s="141" t="s">
        <v>4</v>
      </c>
      <c r="I75" s="2" t="s">
        <v>520</v>
      </c>
      <c r="J75" s="93" t="s">
        <v>1599</v>
      </c>
      <c r="K75" s="2"/>
      <c r="L75" s="2"/>
      <c r="M75" s="2">
        <v>2023</v>
      </c>
      <c r="N75" s="35">
        <v>45017</v>
      </c>
      <c r="O75" s="2"/>
      <c r="P75" s="2">
        <v>20</v>
      </c>
      <c r="Q75" s="2"/>
      <c r="R75" s="3"/>
      <c r="S75" s="3">
        <v>23</v>
      </c>
      <c r="T75" s="3"/>
      <c r="U75" s="5">
        <v>20</v>
      </c>
      <c r="V75" s="5">
        <v>20</v>
      </c>
      <c r="W75" s="5"/>
      <c r="X75" s="5"/>
      <c r="Y75" s="5">
        <v>445</v>
      </c>
      <c r="Z75" s="7"/>
      <c r="AA75" s="105" t="s">
        <v>538</v>
      </c>
      <c r="AB75" s="93" t="s">
        <v>537</v>
      </c>
      <c r="AC75" s="69"/>
      <c r="AD75" s="69"/>
      <c r="AE75" s="69"/>
      <c r="AF75" s="69"/>
      <c r="AG75" s="69"/>
      <c r="AH75" s="69"/>
      <c r="AI75" s="66"/>
      <c r="AJ75" s="113"/>
    </row>
    <row r="76" spans="1:36" customFormat="1" x14ac:dyDescent="0.3">
      <c r="A76" s="51">
        <v>0</v>
      </c>
      <c r="B76" s="33" t="s">
        <v>635</v>
      </c>
      <c r="C76" s="33"/>
      <c r="D76" s="49" t="s">
        <v>20</v>
      </c>
      <c r="E76" s="49" t="s">
        <v>10</v>
      </c>
      <c r="F76" s="49" t="s">
        <v>11</v>
      </c>
      <c r="G76" s="21" t="s">
        <v>21</v>
      </c>
      <c r="H76" s="141" t="s">
        <v>4</v>
      </c>
      <c r="I76" s="49" t="s">
        <v>520</v>
      </c>
      <c r="J76" s="93"/>
      <c r="K76" s="49"/>
      <c r="L76" s="49"/>
      <c r="M76" s="59">
        <v>2023</v>
      </c>
      <c r="N76" s="52">
        <v>44986</v>
      </c>
      <c r="O76" s="52"/>
      <c r="P76" s="21">
        <v>10</v>
      </c>
      <c r="Q76" s="21">
        <v>4</v>
      </c>
      <c r="R76" s="50"/>
      <c r="S76" s="50"/>
      <c r="T76" s="50"/>
      <c r="U76" s="20">
        <v>50</v>
      </c>
      <c r="V76" s="20">
        <v>0</v>
      </c>
      <c r="W76" s="20"/>
      <c r="X76" s="20"/>
      <c r="Y76" s="38">
        <v>200</v>
      </c>
      <c r="Z76" s="7"/>
      <c r="AA76" s="97"/>
      <c r="AB76" s="97"/>
      <c r="AC76" s="69"/>
      <c r="AD76" s="69"/>
      <c r="AE76" s="69"/>
      <c r="AF76" s="69"/>
      <c r="AG76" s="69"/>
      <c r="AH76" s="69"/>
      <c r="AI76" s="66"/>
      <c r="AJ76" s="112"/>
    </row>
    <row r="77" spans="1:36" customFormat="1" x14ac:dyDescent="0.3">
      <c r="A77" s="51">
        <v>0</v>
      </c>
      <c r="B77" s="49" t="s">
        <v>1067</v>
      </c>
      <c r="C77" s="49"/>
      <c r="D77" s="49" t="s">
        <v>1261</v>
      </c>
      <c r="E77" s="49" t="s">
        <v>10</v>
      </c>
      <c r="F77" s="49" t="s">
        <v>11</v>
      </c>
      <c r="G77" s="49" t="s">
        <v>1262</v>
      </c>
      <c r="H77" s="141" t="s">
        <v>4</v>
      </c>
      <c r="I77" s="49" t="s">
        <v>520</v>
      </c>
      <c r="J77" s="93"/>
      <c r="K77" s="49" t="s">
        <v>1263</v>
      </c>
      <c r="L77" s="49"/>
      <c r="M77" s="2">
        <v>2018</v>
      </c>
      <c r="N77" s="35">
        <v>43191</v>
      </c>
      <c r="O77" s="2"/>
      <c r="P77" s="2">
        <v>13</v>
      </c>
      <c r="Q77" s="2">
        <v>7</v>
      </c>
      <c r="R77" s="2">
        <v>12</v>
      </c>
      <c r="S77" s="2">
        <v>16</v>
      </c>
      <c r="T77" s="2"/>
      <c r="U77" s="5">
        <v>80</v>
      </c>
      <c r="V77" s="5">
        <v>0</v>
      </c>
      <c r="W77" s="5"/>
      <c r="X77" s="5"/>
      <c r="Y77" s="5">
        <v>250</v>
      </c>
      <c r="Z77" s="59">
        <v>750</v>
      </c>
      <c r="AA77" s="93"/>
      <c r="AB77" s="94" t="s">
        <v>1514</v>
      </c>
      <c r="AC77" s="69"/>
      <c r="AD77" s="69"/>
      <c r="AE77" s="69"/>
      <c r="AF77" s="69"/>
      <c r="AG77" s="69"/>
      <c r="AH77" s="69"/>
      <c r="AI77" s="117" t="s">
        <v>1258</v>
      </c>
      <c r="AJ77" s="114" t="s">
        <v>1276</v>
      </c>
    </row>
    <row r="78" spans="1:36" customFormat="1" x14ac:dyDescent="0.3">
      <c r="A78" s="51">
        <v>0</v>
      </c>
      <c r="B78" s="33" t="s">
        <v>635</v>
      </c>
      <c r="C78" s="33"/>
      <c r="D78" s="49" t="s">
        <v>16</v>
      </c>
      <c r="E78" s="49" t="s">
        <v>10</v>
      </c>
      <c r="F78" s="49" t="s">
        <v>11</v>
      </c>
      <c r="G78" s="21" t="s">
        <v>17</v>
      </c>
      <c r="H78" s="141" t="s">
        <v>4</v>
      </c>
      <c r="I78" s="49" t="s">
        <v>521</v>
      </c>
      <c r="J78" s="49"/>
      <c r="K78" s="49"/>
      <c r="L78" s="49"/>
      <c r="M78" s="2">
        <v>2021</v>
      </c>
      <c r="N78" s="52">
        <v>44136</v>
      </c>
      <c r="O78" s="52"/>
      <c r="P78" s="21">
        <v>12</v>
      </c>
      <c r="Q78" s="21">
        <v>4</v>
      </c>
      <c r="R78" s="50"/>
      <c r="S78" s="50"/>
      <c r="T78" s="50"/>
      <c r="U78" s="20">
        <v>20</v>
      </c>
      <c r="V78" s="20">
        <v>10</v>
      </c>
      <c r="W78" s="20"/>
      <c r="X78" s="20"/>
      <c r="Y78" s="38">
        <v>200</v>
      </c>
      <c r="Z78" s="7"/>
      <c r="AA78" s="97"/>
      <c r="AB78" s="97"/>
      <c r="AC78" s="69"/>
      <c r="AD78" s="69"/>
      <c r="AE78" s="69"/>
      <c r="AF78" s="69"/>
      <c r="AG78" s="69"/>
      <c r="AH78" s="69"/>
      <c r="AI78" s="117"/>
      <c r="AJ78" s="112"/>
    </row>
    <row r="79" spans="1:36" customFormat="1" x14ac:dyDescent="0.3">
      <c r="A79" s="51">
        <v>0</v>
      </c>
      <c r="B79" s="33" t="s">
        <v>636</v>
      </c>
      <c r="C79" s="33"/>
      <c r="D79" s="2" t="s">
        <v>239</v>
      </c>
      <c r="E79" s="2" t="s">
        <v>1492</v>
      </c>
      <c r="F79" s="2" t="s">
        <v>374</v>
      </c>
      <c r="G79" s="21" t="s">
        <v>414</v>
      </c>
      <c r="H79" s="33" t="s">
        <v>522</v>
      </c>
      <c r="I79" s="2" t="s">
        <v>521</v>
      </c>
      <c r="J79" s="93"/>
      <c r="K79" s="2" t="s">
        <v>539</v>
      </c>
      <c r="L79" s="2"/>
      <c r="M79" s="2">
        <v>2020</v>
      </c>
      <c r="N79" s="35">
        <v>43922</v>
      </c>
      <c r="O79" s="2"/>
      <c r="P79" s="2"/>
      <c r="Q79" s="2"/>
      <c r="R79" s="2"/>
      <c r="S79" s="2"/>
      <c r="T79" s="2"/>
      <c r="U79" s="5"/>
      <c r="V79" s="5"/>
      <c r="W79" s="5"/>
      <c r="X79" s="5"/>
      <c r="Y79" s="5">
        <v>400</v>
      </c>
      <c r="Z79" s="7"/>
      <c r="AA79" s="105"/>
      <c r="AB79" s="93" t="s">
        <v>563</v>
      </c>
      <c r="AC79" s="69"/>
      <c r="AD79" s="69"/>
      <c r="AE79" s="69"/>
      <c r="AF79" s="69"/>
      <c r="AG79" s="69"/>
      <c r="AH79" s="69"/>
      <c r="AI79" s="117"/>
      <c r="AJ79" s="113"/>
    </row>
    <row r="80" spans="1:36" customFormat="1" x14ac:dyDescent="0.3">
      <c r="A80" s="51">
        <v>0</v>
      </c>
      <c r="B80" s="33" t="s">
        <v>636</v>
      </c>
      <c r="C80" s="33"/>
      <c r="D80" s="2" t="s">
        <v>238</v>
      </c>
      <c r="E80" s="2" t="s">
        <v>1492</v>
      </c>
      <c r="F80" s="2" t="s">
        <v>374</v>
      </c>
      <c r="G80" s="21" t="s">
        <v>413</v>
      </c>
      <c r="H80" s="141" t="s">
        <v>4</v>
      </c>
      <c r="I80" s="2" t="s">
        <v>521</v>
      </c>
      <c r="J80" s="93"/>
      <c r="K80" s="2"/>
      <c r="L80" s="2"/>
      <c r="M80" s="2">
        <v>2022</v>
      </c>
      <c r="N80" s="35">
        <v>44652</v>
      </c>
      <c r="O80" s="2"/>
      <c r="P80" s="2"/>
      <c r="Q80" s="2"/>
      <c r="R80" s="2"/>
      <c r="S80" s="2"/>
      <c r="T80" s="2"/>
      <c r="U80" s="5"/>
      <c r="V80" s="5"/>
      <c r="W80" s="5"/>
      <c r="X80" s="5"/>
      <c r="Y80" s="5">
        <v>200</v>
      </c>
      <c r="Z80" s="7"/>
      <c r="AA80" s="107"/>
      <c r="AB80" s="93" t="s">
        <v>563</v>
      </c>
      <c r="AC80" s="69"/>
      <c r="AD80" s="69"/>
      <c r="AE80" s="69"/>
      <c r="AF80" s="69"/>
      <c r="AG80" s="69"/>
      <c r="AH80" s="69"/>
      <c r="AI80" s="117"/>
      <c r="AJ80" s="113"/>
    </row>
    <row r="81" spans="1:16374" customFormat="1" x14ac:dyDescent="0.3">
      <c r="A81" s="51">
        <v>0</v>
      </c>
      <c r="B81" s="33" t="s">
        <v>738</v>
      </c>
      <c r="C81" s="33"/>
      <c r="D81" s="2" t="s">
        <v>897</v>
      </c>
      <c r="E81" s="49" t="s">
        <v>1493</v>
      </c>
      <c r="F81" s="42" t="s">
        <v>134</v>
      </c>
      <c r="G81" s="2" t="s">
        <v>898</v>
      </c>
      <c r="H81" s="2" t="s">
        <v>522</v>
      </c>
      <c r="I81" s="2" t="s">
        <v>520</v>
      </c>
      <c r="J81" s="93"/>
      <c r="K81" s="2" t="s">
        <v>1202</v>
      </c>
      <c r="L81" s="2"/>
      <c r="M81" s="2">
        <v>2005</v>
      </c>
      <c r="N81" s="35">
        <v>38443</v>
      </c>
      <c r="O81" s="2">
        <v>2017</v>
      </c>
      <c r="P81" s="2">
        <v>25</v>
      </c>
      <c r="Q81" s="2"/>
      <c r="R81" s="34">
        <v>2750</v>
      </c>
      <c r="S81" s="34">
        <v>9</v>
      </c>
      <c r="T81" s="2"/>
      <c r="U81" s="5">
        <v>100</v>
      </c>
      <c r="V81" s="5">
        <v>0</v>
      </c>
      <c r="W81" s="5"/>
      <c r="X81" s="5"/>
      <c r="Y81" s="5">
        <v>5000</v>
      </c>
      <c r="Z81" s="59"/>
      <c r="AA81" s="93"/>
      <c r="AB81" s="94" t="s">
        <v>899</v>
      </c>
      <c r="AC81" s="69"/>
      <c r="AD81" s="69"/>
      <c r="AE81" s="69"/>
      <c r="AF81" s="69"/>
      <c r="AG81" s="69"/>
      <c r="AH81" s="69"/>
      <c r="AI81" s="66"/>
      <c r="AJ81" s="113"/>
    </row>
    <row r="82" spans="1:16374" customFormat="1" x14ac:dyDescent="0.3">
      <c r="A82" s="51">
        <v>0</v>
      </c>
      <c r="B82" s="33" t="s">
        <v>738</v>
      </c>
      <c r="C82" s="33"/>
      <c r="D82" s="2" t="s">
        <v>1220</v>
      </c>
      <c r="E82" s="49" t="s">
        <v>1493</v>
      </c>
      <c r="F82" s="42" t="s">
        <v>183</v>
      </c>
      <c r="G82" s="2" t="s">
        <v>185</v>
      </c>
      <c r="H82" s="141" t="s">
        <v>4</v>
      </c>
      <c r="I82" s="2" t="s">
        <v>520</v>
      </c>
      <c r="J82" s="93"/>
      <c r="K82" s="2" t="s">
        <v>526</v>
      </c>
      <c r="L82" s="2"/>
      <c r="M82" s="2">
        <v>2008</v>
      </c>
      <c r="N82" s="35">
        <v>39539</v>
      </c>
      <c r="O82" s="2">
        <v>2014</v>
      </c>
      <c r="P82" s="2">
        <v>11</v>
      </c>
      <c r="Q82" s="2">
        <v>5</v>
      </c>
      <c r="R82" s="2">
        <v>10.6</v>
      </c>
      <c r="S82" s="2">
        <v>11</v>
      </c>
      <c r="T82" s="2"/>
      <c r="U82" s="5">
        <v>100</v>
      </c>
      <c r="V82" s="5">
        <v>0</v>
      </c>
      <c r="W82" s="5"/>
      <c r="X82" s="5"/>
      <c r="Y82" s="5">
        <v>530</v>
      </c>
      <c r="Z82" s="59"/>
      <c r="AA82" s="93"/>
      <c r="AB82" s="94" t="s">
        <v>972</v>
      </c>
      <c r="AC82" s="69" t="s">
        <v>1258</v>
      </c>
      <c r="AD82" s="69"/>
      <c r="AE82" s="69"/>
      <c r="AF82" s="69"/>
      <c r="AG82" s="69"/>
      <c r="AH82" s="69"/>
      <c r="AI82" s="66"/>
      <c r="AJ82" s="113"/>
    </row>
    <row r="83" spans="1:16374" customFormat="1" x14ac:dyDescent="0.3">
      <c r="A83" s="51">
        <v>0</v>
      </c>
      <c r="B83" s="33" t="s">
        <v>738</v>
      </c>
      <c r="C83" s="33"/>
      <c r="D83" s="21" t="s">
        <v>1188</v>
      </c>
      <c r="E83" s="49" t="s">
        <v>1493</v>
      </c>
      <c r="F83" s="42" t="s">
        <v>127</v>
      </c>
      <c r="G83" s="21" t="s">
        <v>128</v>
      </c>
      <c r="H83" s="21" t="s">
        <v>7</v>
      </c>
      <c r="I83" s="21" t="s">
        <v>520</v>
      </c>
      <c r="J83" s="93"/>
      <c r="K83" s="21" t="s">
        <v>666</v>
      </c>
      <c r="L83" s="21"/>
      <c r="M83" s="2">
        <v>2009</v>
      </c>
      <c r="N83" s="35">
        <v>39904</v>
      </c>
      <c r="O83" s="2">
        <v>2022</v>
      </c>
      <c r="P83" s="21">
        <v>15</v>
      </c>
      <c r="Q83" s="21">
        <v>2</v>
      </c>
      <c r="R83" s="34">
        <v>27</v>
      </c>
      <c r="S83" s="34">
        <v>13</v>
      </c>
      <c r="T83" s="21"/>
      <c r="U83" s="5">
        <v>100</v>
      </c>
      <c r="V83" s="5">
        <v>0</v>
      </c>
      <c r="W83" s="19"/>
      <c r="X83" s="19"/>
      <c r="Y83" s="19">
        <v>1080</v>
      </c>
      <c r="Z83" s="59"/>
      <c r="AA83" s="106" t="s">
        <v>1185</v>
      </c>
      <c r="AB83" s="96" t="s">
        <v>1186</v>
      </c>
      <c r="AC83" s="69"/>
      <c r="AD83" s="69"/>
      <c r="AE83" s="69"/>
      <c r="AF83" s="69"/>
      <c r="AG83" s="69"/>
      <c r="AH83" s="69"/>
      <c r="AI83" s="119"/>
      <c r="AJ83" s="113"/>
    </row>
    <row r="84" spans="1:16374" customFormat="1" x14ac:dyDescent="0.3">
      <c r="A84" s="51">
        <v>0</v>
      </c>
      <c r="B84" s="33" t="s">
        <v>636</v>
      </c>
      <c r="C84" s="33"/>
      <c r="D84" s="2" t="s">
        <v>240</v>
      </c>
      <c r="E84" s="33" t="s">
        <v>1490</v>
      </c>
      <c r="F84" s="2" t="s">
        <v>375</v>
      </c>
      <c r="G84" s="21" t="s">
        <v>415</v>
      </c>
      <c r="H84" s="141" t="s">
        <v>4</v>
      </c>
      <c r="I84" s="2" t="s">
        <v>520</v>
      </c>
      <c r="J84" s="93"/>
      <c r="K84" s="2" t="s">
        <v>1577</v>
      </c>
      <c r="L84" s="2"/>
      <c r="M84" s="2">
        <v>2019</v>
      </c>
      <c r="N84" s="35">
        <v>43556</v>
      </c>
      <c r="O84" s="2"/>
      <c r="P84" s="34">
        <v>30</v>
      </c>
      <c r="Q84" s="34">
        <v>5</v>
      </c>
      <c r="R84" s="3">
        <v>11.7</v>
      </c>
      <c r="S84" s="3">
        <v>21</v>
      </c>
      <c r="T84" s="3"/>
      <c r="U84" s="5">
        <v>80</v>
      </c>
      <c r="V84" s="5">
        <v>20</v>
      </c>
      <c r="W84" s="5"/>
      <c r="X84" s="5"/>
      <c r="Y84" s="5">
        <v>430</v>
      </c>
      <c r="Z84" s="59">
        <v>750</v>
      </c>
      <c r="AA84" s="105"/>
      <c r="AB84" s="94" t="s">
        <v>1515</v>
      </c>
      <c r="AC84" s="69"/>
      <c r="AD84" s="69"/>
      <c r="AE84" s="69"/>
      <c r="AF84" s="69"/>
      <c r="AG84" s="69"/>
      <c r="AH84" s="69"/>
      <c r="AI84" s="66"/>
      <c r="AJ84" s="113"/>
    </row>
    <row r="85" spans="1:16374" customFormat="1" x14ac:dyDescent="0.3">
      <c r="A85" s="51">
        <v>0</v>
      </c>
      <c r="B85" s="33" t="s">
        <v>636</v>
      </c>
      <c r="C85" s="33"/>
      <c r="D85" s="2" t="s">
        <v>244</v>
      </c>
      <c r="E85" s="49" t="s">
        <v>1489</v>
      </c>
      <c r="F85" s="2" t="s">
        <v>376</v>
      </c>
      <c r="G85" s="40" t="s">
        <v>419</v>
      </c>
      <c r="H85" s="141" t="s">
        <v>4</v>
      </c>
      <c r="I85" s="2" t="s">
        <v>520</v>
      </c>
      <c r="J85" s="93"/>
      <c r="K85" s="2"/>
      <c r="L85" s="2"/>
      <c r="M85" s="2">
        <v>2020</v>
      </c>
      <c r="N85" s="35">
        <v>43922</v>
      </c>
      <c r="O85" s="2"/>
      <c r="P85" s="2"/>
      <c r="Q85" s="2"/>
      <c r="R85" s="3">
        <v>30</v>
      </c>
      <c r="S85" s="3">
        <v>23</v>
      </c>
      <c r="T85" s="3"/>
      <c r="U85" s="5">
        <v>20</v>
      </c>
      <c r="V85" s="5">
        <v>20</v>
      </c>
      <c r="W85" s="5"/>
      <c r="X85" s="5"/>
      <c r="Y85" s="139">
        <v>350</v>
      </c>
      <c r="Z85" s="59"/>
      <c r="AA85" s="105"/>
      <c r="AB85" s="93" t="s">
        <v>1388</v>
      </c>
      <c r="AC85" s="69"/>
      <c r="AD85" s="69"/>
      <c r="AE85" s="69"/>
      <c r="AF85" s="69"/>
      <c r="AG85" s="69"/>
      <c r="AH85" s="69"/>
      <c r="AI85" s="66"/>
      <c r="AJ85" s="112"/>
    </row>
    <row r="86" spans="1:16374" x14ac:dyDescent="0.3">
      <c r="A86" s="47">
        <v>0</v>
      </c>
      <c r="B86" s="33" t="s">
        <v>634</v>
      </c>
      <c r="C86" s="33"/>
      <c r="D86" s="2" t="s">
        <v>1772</v>
      </c>
      <c r="E86" s="49" t="s">
        <v>1489</v>
      </c>
      <c r="F86" s="2" t="s">
        <v>33</v>
      </c>
      <c r="G86" s="21" t="s">
        <v>428</v>
      </c>
      <c r="H86" s="2" t="s">
        <v>7</v>
      </c>
      <c r="I86" s="2" t="s">
        <v>520</v>
      </c>
      <c r="J86" s="93" t="s">
        <v>1803</v>
      </c>
      <c r="K86" s="2"/>
      <c r="L86" s="2"/>
      <c r="M86" s="2">
        <v>2020</v>
      </c>
      <c r="N86" s="35">
        <v>44196</v>
      </c>
      <c r="O86" s="2">
        <v>2026</v>
      </c>
      <c r="P86" s="2"/>
      <c r="Q86" s="2"/>
      <c r="R86" s="3">
        <v>26</v>
      </c>
      <c r="S86" s="3">
        <v>19</v>
      </c>
      <c r="T86" s="3"/>
      <c r="U86" s="5">
        <v>20</v>
      </c>
      <c r="V86" s="5">
        <v>20</v>
      </c>
      <c r="W86" s="5"/>
      <c r="X86" s="5"/>
      <c r="Y86" s="5">
        <v>2500</v>
      </c>
      <c r="Z86" s="59"/>
      <c r="AA86" s="93"/>
      <c r="AB86" s="94" t="s">
        <v>563</v>
      </c>
      <c r="AC86" s="69"/>
      <c r="AD86" s="69"/>
      <c r="AE86" s="69"/>
      <c r="AF86" s="69"/>
      <c r="AG86" s="69"/>
      <c r="AH86" s="69"/>
      <c r="AI86" s="66"/>
      <c r="AJ86" s="112"/>
    </row>
    <row r="87" spans="1:16374" customFormat="1" x14ac:dyDescent="0.3">
      <c r="A87" s="51">
        <v>0</v>
      </c>
      <c r="B87" s="41" t="s">
        <v>738</v>
      </c>
      <c r="C87" s="41"/>
      <c r="D87" s="21" t="s">
        <v>651</v>
      </c>
      <c r="E87" s="49" t="s">
        <v>1489</v>
      </c>
      <c r="F87" s="21" t="s">
        <v>376</v>
      </c>
      <c r="G87" s="40" t="s">
        <v>419</v>
      </c>
      <c r="H87" s="21" t="s">
        <v>518</v>
      </c>
      <c r="I87" s="21" t="s">
        <v>520</v>
      </c>
      <c r="J87" s="93"/>
      <c r="K87" s="21" t="s">
        <v>652</v>
      </c>
      <c r="L87" s="21"/>
      <c r="M87" s="2">
        <v>2011</v>
      </c>
      <c r="N87" s="35">
        <v>40634</v>
      </c>
      <c r="O87" s="2">
        <v>2019</v>
      </c>
      <c r="P87" s="21">
        <v>24</v>
      </c>
      <c r="Q87" s="21">
        <v>3</v>
      </c>
      <c r="R87" s="34">
        <v>17.7</v>
      </c>
      <c r="S87" s="34">
        <v>18</v>
      </c>
      <c r="T87" s="21"/>
      <c r="U87" s="5">
        <v>100</v>
      </c>
      <c r="V87" s="5">
        <v>0</v>
      </c>
      <c r="W87" s="19"/>
      <c r="X87" s="19"/>
      <c r="Y87" s="19">
        <v>780</v>
      </c>
      <c r="Z87" s="59"/>
      <c r="AA87" s="97"/>
      <c r="AB87" s="97" t="s">
        <v>1005</v>
      </c>
      <c r="AC87" s="69" t="s">
        <v>1258</v>
      </c>
      <c r="AD87" s="69"/>
      <c r="AE87" s="69"/>
      <c r="AF87" s="69"/>
      <c r="AG87" s="69"/>
      <c r="AH87" s="69"/>
      <c r="AI87" s="66"/>
      <c r="AJ87" s="112"/>
    </row>
    <row r="88" spans="1:16374" s="18" customFormat="1" x14ac:dyDescent="0.3">
      <c r="A88" s="51">
        <v>0</v>
      </c>
      <c r="B88" s="53" t="s">
        <v>738</v>
      </c>
      <c r="C88" s="53"/>
      <c r="D88" s="2" t="s">
        <v>1124</v>
      </c>
      <c r="E88" s="49" t="s">
        <v>1489</v>
      </c>
      <c r="F88" s="2" t="s">
        <v>376</v>
      </c>
      <c r="G88" s="21" t="s">
        <v>418</v>
      </c>
      <c r="H88" s="141" t="s">
        <v>4</v>
      </c>
      <c r="I88" s="2" t="s">
        <v>520</v>
      </c>
      <c r="J88" s="93"/>
      <c r="K88" s="2" t="s">
        <v>526</v>
      </c>
      <c r="L88" s="2"/>
      <c r="M88" s="2">
        <v>2013</v>
      </c>
      <c r="N88" s="35">
        <v>41365</v>
      </c>
      <c r="O88" s="2">
        <v>2017</v>
      </c>
      <c r="P88" s="2">
        <v>27</v>
      </c>
      <c r="Q88" s="34">
        <v>7</v>
      </c>
      <c r="R88" s="34">
        <v>14</v>
      </c>
      <c r="S88" s="34">
        <v>20</v>
      </c>
      <c r="T88" s="2"/>
      <c r="U88" s="5">
        <v>100</v>
      </c>
      <c r="V88" s="5">
        <v>0</v>
      </c>
      <c r="W88" s="5"/>
      <c r="X88" s="5"/>
      <c r="Y88" s="5">
        <v>437</v>
      </c>
      <c r="Z88" s="59"/>
      <c r="AA88" s="105" t="s">
        <v>1126</v>
      </c>
      <c r="AB88" s="94" t="s">
        <v>1125</v>
      </c>
      <c r="AC88" s="69" t="s">
        <v>1258</v>
      </c>
      <c r="AD88" s="69"/>
      <c r="AE88" s="69"/>
      <c r="AF88" s="69"/>
      <c r="AG88" s="69"/>
      <c r="AH88" s="69"/>
      <c r="AI88" s="66"/>
      <c r="AJ88" s="113"/>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5"/>
      <c r="GG88" s="15"/>
      <c r="GH88" s="15"/>
      <c r="GI88" s="15"/>
      <c r="GJ88" s="15"/>
      <c r="GK88" s="15"/>
      <c r="GL88" s="15"/>
      <c r="GM88" s="15"/>
      <c r="GN88" s="15"/>
      <c r="GO88" s="15"/>
      <c r="GP88" s="15"/>
      <c r="GQ88" s="15"/>
      <c r="GR88" s="15"/>
      <c r="GS88" s="15"/>
      <c r="GT88" s="15"/>
      <c r="GU88" s="15"/>
      <c r="GV88" s="15"/>
      <c r="GW88" s="15"/>
      <c r="GX88" s="15"/>
      <c r="GY88" s="15"/>
      <c r="GZ88" s="15"/>
      <c r="HA88" s="15"/>
      <c r="HB88" s="15"/>
      <c r="HC88" s="15"/>
      <c r="HD88" s="15"/>
      <c r="HE88" s="15"/>
      <c r="HF88" s="15"/>
      <c r="HG88" s="15"/>
      <c r="HH88" s="15"/>
      <c r="HI88" s="15"/>
      <c r="HJ88" s="15"/>
      <c r="HK88" s="15"/>
      <c r="HL88" s="15"/>
      <c r="HM88" s="15"/>
      <c r="HN88" s="15"/>
      <c r="HO88" s="15"/>
      <c r="HP88" s="15"/>
      <c r="HQ88" s="15"/>
      <c r="HR88" s="15"/>
      <c r="HS88" s="15"/>
      <c r="HT88" s="15"/>
      <c r="HU88" s="15"/>
      <c r="HV88" s="15"/>
      <c r="HW88" s="15"/>
      <c r="HX88" s="15"/>
      <c r="HY88" s="15"/>
      <c r="HZ88" s="15"/>
      <c r="IA88" s="15"/>
      <c r="IB88" s="15"/>
      <c r="IC88" s="15"/>
      <c r="ID88" s="15"/>
      <c r="IE88" s="15"/>
      <c r="IF88" s="15"/>
      <c r="IG88" s="15"/>
      <c r="IH88" s="15"/>
      <c r="II88" s="15"/>
      <c r="IJ88" s="15"/>
      <c r="IK88" s="15"/>
      <c r="IL88" s="15"/>
      <c r="IM88" s="15"/>
      <c r="IN88" s="15"/>
      <c r="IO88" s="15"/>
      <c r="IP88" s="15"/>
      <c r="IQ88" s="15"/>
      <c r="IR88" s="15"/>
      <c r="IS88" s="15"/>
      <c r="IT88" s="15"/>
      <c r="IU88" s="15"/>
      <c r="IV88" s="15"/>
      <c r="IW88" s="15"/>
      <c r="IX88" s="15"/>
      <c r="IY88" s="15"/>
      <c r="IZ88" s="15"/>
      <c r="JA88" s="15"/>
      <c r="JB88" s="15"/>
      <c r="JC88" s="15"/>
      <c r="JD88" s="15"/>
      <c r="JE88" s="15"/>
      <c r="JF88" s="15"/>
      <c r="JG88" s="15"/>
      <c r="JH88" s="15"/>
      <c r="JI88" s="15"/>
      <c r="JJ88" s="15"/>
      <c r="JK88" s="15"/>
      <c r="JL88" s="15"/>
      <c r="JM88" s="15"/>
      <c r="JN88" s="15"/>
      <c r="JO88" s="15"/>
      <c r="JP88" s="15"/>
      <c r="JQ88" s="15"/>
      <c r="JR88" s="15"/>
      <c r="JS88" s="15"/>
      <c r="JT88" s="15"/>
      <c r="JU88" s="15"/>
      <c r="JV88" s="15"/>
      <c r="JW88" s="15"/>
      <c r="JX88" s="15"/>
      <c r="JY88" s="15"/>
      <c r="JZ88" s="15"/>
      <c r="KA88" s="15"/>
      <c r="KB88" s="15"/>
      <c r="KC88" s="15"/>
      <c r="KD88" s="15"/>
      <c r="KE88" s="15"/>
      <c r="KF88" s="15"/>
      <c r="KG88" s="15"/>
      <c r="KH88" s="15"/>
      <c r="KI88" s="15"/>
      <c r="KJ88" s="15"/>
      <c r="KK88" s="15"/>
      <c r="KL88" s="15"/>
      <c r="KM88" s="15"/>
      <c r="KN88" s="15"/>
      <c r="KO88" s="15"/>
      <c r="KP88" s="15"/>
      <c r="KQ88" s="15"/>
      <c r="KR88" s="15"/>
      <c r="KS88" s="15"/>
      <c r="KT88" s="15"/>
      <c r="KU88" s="15"/>
      <c r="KV88" s="15"/>
      <c r="KW88" s="15"/>
      <c r="KX88" s="15"/>
      <c r="KY88" s="15"/>
      <c r="KZ88" s="15"/>
      <c r="LA88" s="15"/>
      <c r="LB88" s="15"/>
      <c r="LC88" s="15"/>
      <c r="LD88" s="15"/>
      <c r="LE88" s="15"/>
      <c r="LF88" s="15"/>
      <c r="LG88" s="15"/>
      <c r="LH88" s="15"/>
      <c r="LI88" s="15"/>
      <c r="LJ88" s="15"/>
      <c r="LK88" s="15"/>
      <c r="LL88" s="15"/>
      <c r="LM88" s="15"/>
      <c r="LN88" s="15"/>
      <c r="LO88" s="15"/>
      <c r="LP88" s="15"/>
      <c r="LQ88" s="15"/>
      <c r="LR88" s="15"/>
      <c r="LS88" s="15"/>
      <c r="LT88" s="15"/>
      <c r="LU88" s="15"/>
      <c r="LV88" s="15"/>
      <c r="LW88" s="15"/>
      <c r="LX88" s="15"/>
      <c r="LY88" s="15"/>
      <c r="LZ88" s="15"/>
      <c r="MA88" s="15"/>
      <c r="MB88" s="15"/>
      <c r="MC88" s="15"/>
      <c r="MD88" s="15"/>
      <c r="ME88" s="15"/>
      <c r="MF88" s="15"/>
      <c r="MG88" s="15"/>
      <c r="MH88" s="15"/>
      <c r="MI88" s="15"/>
      <c r="MJ88" s="15"/>
      <c r="MK88" s="15"/>
      <c r="ML88" s="15"/>
      <c r="MM88" s="15"/>
      <c r="MN88" s="15"/>
      <c r="MO88" s="15"/>
      <c r="MP88" s="15"/>
      <c r="MQ88" s="15"/>
      <c r="MR88" s="15"/>
      <c r="MS88" s="15"/>
      <c r="MT88" s="15"/>
      <c r="MU88" s="15"/>
      <c r="MV88" s="15"/>
      <c r="MW88" s="15"/>
      <c r="MX88" s="15"/>
      <c r="MY88" s="15"/>
      <c r="MZ88" s="15"/>
      <c r="NA88" s="15"/>
      <c r="NB88" s="15"/>
      <c r="NC88" s="15"/>
      <c r="ND88" s="15"/>
      <c r="NE88" s="15"/>
      <c r="NF88" s="15"/>
      <c r="NG88" s="15"/>
      <c r="NH88" s="15"/>
      <c r="NI88" s="15"/>
      <c r="NJ88" s="15"/>
      <c r="NK88" s="15"/>
      <c r="NL88" s="15"/>
      <c r="NM88" s="15"/>
      <c r="NN88" s="15"/>
      <c r="NO88" s="15"/>
      <c r="NP88" s="15"/>
      <c r="NQ88" s="15"/>
      <c r="NR88" s="15"/>
      <c r="NS88" s="15"/>
      <c r="NT88" s="15"/>
      <c r="NU88" s="15"/>
      <c r="NV88" s="15"/>
      <c r="NW88" s="15"/>
      <c r="NX88" s="15"/>
      <c r="NY88" s="15"/>
      <c r="NZ88" s="15"/>
      <c r="OA88" s="15"/>
      <c r="OB88" s="15"/>
      <c r="OC88" s="15"/>
      <c r="OD88" s="15"/>
      <c r="OE88" s="15"/>
      <c r="OF88" s="15"/>
      <c r="OG88" s="15"/>
      <c r="OH88" s="15"/>
      <c r="OI88" s="15"/>
      <c r="OJ88" s="15"/>
      <c r="OK88" s="15"/>
      <c r="OL88" s="15"/>
      <c r="OM88" s="15"/>
      <c r="ON88" s="15"/>
      <c r="OO88" s="15"/>
      <c r="OP88" s="15"/>
      <c r="OQ88" s="15"/>
      <c r="OR88" s="15"/>
      <c r="OS88" s="15"/>
      <c r="OT88" s="15"/>
      <c r="OU88" s="15"/>
      <c r="OV88" s="15"/>
      <c r="OW88" s="15"/>
      <c r="OX88" s="15"/>
      <c r="OY88" s="15"/>
      <c r="OZ88" s="15"/>
      <c r="PA88" s="15"/>
      <c r="PB88" s="15"/>
      <c r="PC88" s="15"/>
      <c r="PD88" s="15"/>
      <c r="PE88" s="15"/>
      <c r="PF88" s="15"/>
      <c r="PG88" s="15"/>
      <c r="PH88" s="15"/>
      <c r="PI88" s="15"/>
      <c r="PJ88" s="15"/>
      <c r="PK88" s="15"/>
      <c r="PL88" s="15"/>
      <c r="PM88" s="15"/>
      <c r="PN88" s="15"/>
      <c r="PO88" s="15"/>
      <c r="PP88" s="15"/>
      <c r="PQ88" s="15"/>
      <c r="PR88" s="15"/>
      <c r="PS88" s="15"/>
      <c r="PT88" s="15"/>
      <c r="PU88" s="15"/>
      <c r="PV88" s="15"/>
      <c r="PW88" s="15"/>
      <c r="PX88" s="15"/>
      <c r="PY88" s="15"/>
      <c r="PZ88" s="15"/>
      <c r="QA88" s="15"/>
      <c r="QB88" s="15"/>
      <c r="QC88" s="15"/>
      <c r="QD88" s="15"/>
      <c r="QE88" s="15"/>
      <c r="QF88" s="15"/>
      <c r="QG88" s="15"/>
      <c r="QH88" s="15"/>
      <c r="QI88" s="15"/>
      <c r="QJ88" s="15"/>
      <c r="QK88" s="15"/>
      <c r="QL88" s="15"/>
      <c r="QM88" s="15"/>
      <c r="QN88" s="15"/>
      <c r="QO88" s="15"/>
      <c r="QP88" s="15"/>
      <c r="QQ88" s="15"/>
      <c r="QR88" s="15"/>
      <c r="QS88" s="15"/>
      <c r="QT88" s="15"/>
      <c r="QU88" s="15"/>
      <c r="QV88" s="15"/>
      <c r="QW88" s="15"/>
      <c r="QX88" s="15"/>
      <c r="QY88" s="15"/>
      <c r="QZ88" s="15"/>
      <c r="RA88" s="15"/>
      <c r="RB88" s="15"/>
      <c r="RC88" s="15"/>
      <c r="RD88" s="15"/>
      <c r="RE88" s="15"/>
      <c r="RF88" s="15"/>
      <c r="RG88" s="15"/>
      <c r="RH88" s="15"/>
      <c r="RI88" s="15"/>
      <c r="RJ88" s="15"/>
      <c r="RK88" s="15"/>
      <c r="RL88" s="15"/>
      <c r="RM88" s="15"/>
      <c r="RN88" s="15"/>
      <c r="RO88" s="15"/>
      <c r="RP88" s="15"/>
      <c r="RQ88" s="15"/>
      <c r="RR88" s="15"/>
      <c r="RS88" s="15"/>
      <c r="RT88" s="15"/>
      <c r="RU88" s="15"/>
      <c r="RV88" s="15"/>
      <c r="RW88" s="15"/>
      <c r="RX88" s="15"/>
      <c r="RY88" s="15"/>
      <c r="RZ88" s="15"/>
      <c r="SA88" s="15"/>
      <c r="SB88" s="15"/>
      <c r="SC88" s="15"/>
      <c r="SD88" s="15"/>
      <c r="SE88" s="15"/>
      <c r="SF88" s="15"/>
      <c r="SG88" s="15"/>
      <c r="SH88" s="15"/>
      <c r="SI88" s="15"/>
      <c r="SJ88" s="15"/>
      <c r="SK88" s="15"/>
      <c r="SL88" s="15"/>
      <c r="SM88" s="15"/>
      <c r="SN88" s="15"/>
      <c r="SO88" s="15"/>
      <c r="SP88" s="15"/>
      <c r="SQ88" s="15"/>
      <c r="SR88" s="15"/>
      <c r="SS88" s="15"/>
      <c r="ST88" s="15"/>
      <c r="SU88" s="15"/>
      <c r="SV88" s="15"/>
      <c r="SW88" s="15"/>
      <c r="SX88" s="15"/>
      <c r="SY88" s="15"/>
      <c r="SZ88" s="15"/>
      <c r="TA88" s="15"/>
      <c r="TB88" s="15"/>
      <c r="TC88" s="15"/>
      <c r="TD88" s="15"/>
      <c r="TE88" s="15"/>
      <c r="TF88" s="15"/>
      <c r="TG88" s="15"/>
      <c r="TH88" s="15"/>
      <c r="TI88" s="15"/>
      <c r="TJ88" s="15"/>
      <c r="TK88" s="15"/>
      <c r="TL88" s="15"/>
      <c r="TM88" s="15"/>
      <c r="TN88" s="15"/>
      <c r="TO88" s="15"/>
      <c r="TP88" s="15"/>
      <c r="TQ88" s="15"/>
      <c r="TR88" s="15"/>
      <c r="TS88" s="15"/>
      <c r="TT88" s="15"/>
      <c r="TU88" s="15"/>
      <c r="TV88" s="15"/>
      <c r="TW88" s="15"/>
      <c r="TX88" s="15"/>
      <c r="TY88" s="15"/>
      <c r="TZ88" s="15"/>
      <c r="UA88" s="15"/>
      <c r="UB88" s="15"/>
      <c r="UC88" s="15"/>
      <c r="UD88" s="15"/>
      <c r="UE88" s="15"/>
      <c r="UF88" s="15"/>
      <c r="UG88" s="15"/>
      <c r="UH88" s="15"/>
      <c r="UI88" s="15"/>
      <c r="UJ88" s="15"/>
      <c r="UK88" s="15"/>
      <c r="UL88" s="15"/>
      <c r="UM88" s="15"/>
      <c r="UN88" s="15"/>
      <c r="UO88" s="15"/>
      <c r="UP88" s="15"/>
      <c r="UQ88" s="15"/>
      <c r="UR88" s="15"/>
      <c r="US88" s="15"/>
      <c r="UT88" s="15"/>
      <c r="UU88" s="15"/>
      <c r="UV88" s="15"/>
      <c r="UW88" s="15"/>
      <c r="UX88" s="15"/>
      <c r="UY88" s="15"/>
      <c r="UZ88" s="15"/>
      <c r="VA88" s="15"/>
      <c r="VB88" s="15"/>
      <c r="VC88" s="15"/>
      <c r="VD88" s="15"/>
      <c r="VE88" s="15"/>
      <c r="VF88" s="15"/>
      <c r="VG88" s="15"/>
      <c r="VH88" s="15"/>
      <c r="VI88" s="15"/>
      <c r="VJ88" s="15"/>
      <c r="VK88" s="15"/>
      <c r="VL88" s="15"/>
      <c r="VM88" s="15"/>
      <c r="VN88" s="15"/>
      <c r="VO88" s="15"/>
      <c r="VP88" s="15"/>
      <c r="VQ88" s="15"/>
      <c r="VR88" s="15"/>
      <c r="VS88" s="15"/>
      <c r="VT88" s="15"/>
      <c r="VU88" s="15"/>
      <c r="VV88" s="15"/>
      <c r="VW88" s="15"/>
      <c r="VX88" s="15"/>
      <c r="VY88" s="15"/>
      <c r="VZ88" s="15"/>
      <c r="WA88" s="15"/>
      <c r="WB88" s="15"/>
      <c r="WC88" s="15"/>
      <c r="WD88" s="15"/>
      <c r="WE88" s="15"/>
      <c r="WF88" s="15"/>
      <c r="WG88" s="15"/>
      <c r="WH88" s="15"/>
      <c r="WI88" s="15"/>
      <c r="WJ88" s="15"/>
      <c r="WK88" s="15"/>
      <c r="WL88" s="15"/>
      <c r="WM88" s="15"/>
      <c r="WN88" s="15"/>
      <c r="WO88" s="15"/>
      <c r="WP88" s="15"/>
      <c r="WQ88" s="15"/>
      <c r="WR88" s="15"/>
      <c r="WS88" s="15"/>
      <c r="WT88" s="15"/>
      <c r="WU88" s="15"/>
      <c r="WV88" s="15"/>
      <c r="WW88" s="15"/>
      <c r="WX88" s="15"/>
      <c r="WY88" s="15"/>
      <c r="WZ88" s="15"/>
      <c r="XA88" s="15"/>
      <c r="XB88" s="15"/>
      <c r="XC88" s="15"/>
      <c r="XD88" s="15"/>
      <c r="XE88" s="15"/>
      <c r="XF88" s="15"/>
      <c r="XG88" s="15"/>
      <c r="XH88" s="15"/>
      <c r="XI88" s="15"/>
      <c r="XJ88" s="15"/>
      <c r="XK88" s="15"/>
      <c r="XL88" s="15"/>
      <c r="XM88" s="15"/>
      <c r="XN88" s="15"/>
      <c r="XO88" s="15"/>
      <c r="XP88" s="15"/>
      <c r="XQ88" s="15"/>
      <c r="XR88" s="15"/>
      <c r="XS88" s="15"/>
      <c r="XT88" s="15"/>
      <c r="XU88" s="15"/>
      <c r="XV88" s="15"/>
      <c r="XW88" s="15"/>
      <c r="XX88" s="15"/>
      <c r="XY88" s="15"/>
      <c r="XZ88" s="15"/>
      <c r="YA88" s="15"/>
      <c r="YB88" s="15"/>
      <c r="YC88" s="15"/>
      <c r="YD88" s="15"/>
      <c r="YE88" s="15"/>
      <c r="YF88" s="15"/>
      <c r="YG88" s="15"/>
      <c r="YH88" s="15"/>
      <c r="YI88" s="15"/>
      <c r="YJ88" s="15"/>
      <c r="YK88" s="15"/>
      <c r="YL88" s="15"/>
      <c r="YM88" s="15"/>
      <c r="YN88" s="15"/>
      <c r="YO88" s="15"/>
      <c r="YP88" s="15"/>
      <c r="YQ88" s="15"/>
      <c r="YR88" s="15"/>
      <c r="YS88" s="15"/>
      <c r="YT88" s="15"/>
      <c r="YU88" s="15"/>
      <c r="YV88" s="15"/>
      <c r="YW88" s="15"/>
      <c r="YX88" s="15"/>
      <c r="YY88" s="15"/>
      <c r="YZ88" s="15"/>
      <c r="ZA88" s="15"/>
      <c r="ZB88" s="15"/>
      <c r="ZC88" s="15"/>
      <c r="ZD88" s="15"/>
      <c r="ZE88" s="15"/>
      <c r="ZF88" s="15"/>
      <c r="ZG88" s="15"/>
      <c r="ZH88" s="15"/>
      <c r="ZI88" s="15"/>
      <c r="ZJ88" s="15"/>
      <c r="ZK88" s="15"/>
      <c r="ZL88" s="15"/>
      <c r="ZM88" s="15"/>
      <c r="ZN88" s="15"/>
      <c r="ZO88" s="15"/>
      <c r="ZP88" s="15"/>
      <c r="ZQ88" s="15"/>
      <c r="ZR88" s="15"/>
      <c r="ZS88" s="15"/>
      <c r="ZT88" s="15"/>
      <c r="ZU88" s="15"/>
      <c r="ZV88" s="15"/>
      <c r="ZW88" s="15"/>
      <c r="ZX88" s="15"/>
      <c r="ZY88" s="15"/>
      <c r="ZZ88" s="15"/>
      <c r="AAA88" s="15"/>
      <c r="AAB88" s="15"/>
      <c r="AAC88" s="15"/>
      <c r="AAD88" s="15"/>
      <c r="AAE88" s="15"/>
      <c r="AAF88" s="15"/>
      <c r="AAG88" s="15"/>
      <c r="AAH88" s="15"/>
      <c r="AAI88" s="15"/>
      <c r="AAJ88" s="15"/>
      <c r="AAK88" s="15"/>
      <c r="AAL88" s="15"/>
      <c r="AAM88" s="15"/>
      <c r="AAN88" s="15"/>
      <c r="AAO88" s="15"/>
      <c r="AAP88" s="15"/>
      <c r="AAQ88" s="15"/>
      <c r="AAR88" s="15"/>
      <c r="AAS88" s="15"/>
      <c r="AAT88" s="15"/>
      <c r="AAU88" s="15"/>
      <c r="AAV88" s="15"/>
      <c r="AAW88" s="15"/>
      <c r="AAX88" s="15"/>
      <c r="AAY88" s="15"/>
      <c r="AAZ88" s="15"/>
      <c r="ABA88" s="15"/>
      <c r="ABB88" s="15"/>
      <c r="ABC88" s="15"/>
      <c r="ABD88" s="15"/>
      <c r="ABE88" s="15"/>
      <c r="ABF88" s="15"/>
      <c r="ABG88" s="15"/>
      <c r="ABH88" s="15"/>
      <c r="ABI88" s="15"/>
      <c r="ABJ88" s="15"/>
      <c r="ABK88" s="15"/>
      <c r="ABL88" s="15"/>
      <c r="ABM88" s="15"/>
      <c r="ABN88" s="15"/>
      <c r="ABO88" s="15"/>
      <c r="ABP88" s="15"/>
      <c r="ABQ88" s="15"/>
      <c r="ABR88" s="15"/>
      <c r="ABS88" s="15"/>
      <c r="ABT88" s="15"/>
      <c r="ABU88" s="15"/>
      <c r="ABV88" s="15"/>
      <c r="ABW88" s="15"/>
      <c r="ABX88" s="15"/>
      <c r="ABY88" s="15"/>
      <c r="ABZ88" s="15"/>
      <c r="ACA88" s="15"/>
      <c r="ACB88" s="15"/>
      <c r="ACC88" s="15"/>
      <c r="ACD88" s="15"/>
      <c r="ACE88" s="15"/>
      <c r="ACF88" s="15"/>
      <c r="ACG88" s="15"/>
      <c r="ACH88" s="15"/>
      <c r="ACI88" s="15"/>
      <c r="ACJ88" s="15"/>
      <c r="ACK88" s="15"/>
      <c r="ACL88" s="15"/>
      <c r="ACM88" s="15"/>
      <c r="ACN88" s="15"/>
      <c r="ACO88" s="15"/>
      <c r="ACP88" s="15"/>
      <c r="ACQ88" s="15"/>
      <c r="ACR88" s="15"/>
      <c r="ACS88" s="15"/>
      <c r="ACT88" s="15"/>
      <c r="ACU88" s="15"/>
      <c r="ACV88" s="15"/>
      <c r="ACW88" s="15"/>
      <c r="ACX88" s="15"/>
      <c r="ACY88" s="15"/>
      <c r="ACZ88" s="15"/>
      <c r="ADA88" s="15"/>
      <c r="ADB88" s="15"/>
      <c r="ADC88" s="15"/>
      <c r="ADD88" s="15"/>
      <c r="ADE88" s="15"/>
      <c r="ADF88" s="15"/>
      <c r="ADG88" s="15"/>
      <c r="ADH88" s="15"/>
      <c r="ADI88" s="15"/>
      <c r="ADJ88" s="15"/>
      <c r="ADK88" s="15"/>
      <c r="ADL88" s="15"/>
      <c r="ADM88" s="15"/>
      <c r="ADN88" s="15"/>
      <c r="ADO88" s="15"/>
      <c r="ADP88" s="15"/>
      <c r="ADQ88" s="15"/>
      <c r="ADR88" s="15"/>
      <c r="ADS88" s="15"/>
      <c r="ADT88" s="15"/>
      <c r="ADU88" s="15"/>
      <c r="ADV88" s="15"/>
      <c r="ADW88" s="15"/>
      <c r="ADX88" s="15"/>
      <c r="ADY88" s="15"/>
      <c r="ADZ88" s="15"/>
      <c r="AEA88" s="15"/>
      <c r="AEB88" s="15"/>
      <c r="AEC88" s="15"/>
      <c r="AED88" s="15"/>
      <c r="AEE88" s="15"/>
      <c r="AEF88" s="15"/>
      <c r="AEG88" s="15"/>
      <c r="AEH88" s="15"/>
      <c r="AEI88" s="15"/>
      <c r="AEJ88" s="15"/>
      <c r="AEK88" s="15"/>
      <c r="AEL88" s="15"/>
      <c r="AEM88" s="15"/>
      <c r="AEN88" s="15"/>
      <c r="AEO88" s="15"/>
      <c r="AEP88" s="15"/>
      <c r="AEQ88" s="15"/>
      <c r="AER88" s="15"/>
      <c r="AES88" s="15"/>
      <c r="AET88" s="15"/>
      <c r="AEU88" s="15"/>
      <c r="AEV88" s="15"/>
      <c r="AEW88" s="15"/>
      <c r="AEX88" s="15"/>
      <c r="AEY88" s="15"/>
      <c r="AEZ88" s="15"/>
      <c r="AFA88" s="15"/>
      <c r="AFB88" s="15"/>
      <c r="AFC88" s="15"/>
      <c r="AFD88" s="15"/>
      <c r="AFE88" s="15"/>
      <c r="AFF88" s="15"/>
      <c r="AFG88" s="15"/>
      <c r="AFH88" s="15"/>
      <c r="AFI88" s="15"/>
      <c r="AFJ88" s="15"/>
      <c r="AFK88" s="15"/>
      <c r="AFL88" s="15"/>
      <c r="AFM88" s="15"/>
      <c r="AFN88" s="15"/>
      <c r="AFO88" s="15"/>
      <c r="AFP88" s="15"/>
      <c r="AFQ88" s="15"/>
      <c r="AFR88" s="15"/>
      <c r="AFS88" s="15"/>
      <c r="AFT88" s="15"/>
      <c r="AFU88" s="15"/>
      <c r="AFV88" s="15"/>
      <c r="AFW88" s="15"/>
      <c r="AFX88" s="15"/>
      <c r="AFY88" s="15"/>
      <c r="AFZ88" s="15"/>
      <c r="AGA88" s="15"/>
      <c r="AGB88" s="15"/>
      <c r="AGC88" s="15"/>
      <c r="AGD88" s="15"/>
      <c r="AGE88" s="15"/>
      <c r="AGF88" s="15"/>
      <c r="AGG88" s="15"/>
      <c r="AGH88" s="15"/>
      <c r="AGI88" s="15"/>
      <c r="AGJ88" s="15"/>
      <c r="AGK88" s="15"/>
      <c r="AGL88" s="15"/>
      <c r="AGM88" s="15"/>
      <c r="AGN88" s="15"/>
      <c r="AGO88" s="15"/>
      <c r="AGP88" s="15"/>
      <c r="AGQ88" s="15"/>
      <c r="AGR88" s="15"/>
      <c r="AGS88" s="15"/>
      <c r="AGT88" s="15"/>
      <c r="AGU88" s="15"/>
      <c r="AGV88" s="15"/>
      <c r="AGW88" s="15"/>
      <c r="AGX88" s="15"/>
      <c r="AGY88" s="15"/>
      <c r="AGZ88" s="15"/>
      <c r="AHA88" s="15"/>
      <c r="AHB88" s="15"/>
      <c r="AHC88" s="15"/>
      <c r="AHD88" s="15"/>
      <c r="AHE88" s="15"/>
      <c r="AHF88" s="15"/>
      <c r="AHG88" s="15"/>
      <c r="AHH88" s="15"/>
      <c r="AHI88" s="15"/>
      <c r="AHJ88" s="15"/>
      <c r="AHK88" s="15"/>
      <c r="AHL88" s="15"/>
      <c r="AHM88" s="15"/>
      <c r="AHN88" s="15"/>
      <c r="AHO88" s="15"/>
      <c r="AHP88" s="15"/>
      <c r="AHQ88" s="15"/>
      <c r="AHR88" s="15"/>
      <c r="AHS88" s="15"/>
      <c r="AHT88" s="15"/>
      <c r="AHU88" s="15"/>
      <c r="AHV88" s="15"/>
      <c r="AHW88" s="15"/>
      <c r="AHX88" s="15"/>
      <c r="AHY88" s="15"/>
      <c r="AHZ88" s="15"/>
      <c r="AIA88" s="15"/>
      <c r="AIB88" s="15"/>
      <c r="AIC88" s="15"/>
      <c r="AID88" s="15"/>
      <c r="AIE88" s="15"/>
      <c r="AIF88" s="15"/>
      <c r="AIG88" s="15"/>
      <c r="AIH88" s="15"/>
      <c r="AII88" s="15"/>
      <c r="AIJ88" s="15"/>
      <c r="AIK88" s="15"/>
      <c r="AIL88" s="15"/>
      <c r="AIM88" s="15"/>
      <c r="AIN88" s="15"/>
      <c r="AIO88" s="15"/>
      <c r="AIP88" s="15"/>
      <c r="AIQ88" s="15"/>
      <c r="AIR88" s="15"/>
      <c r="AIS88" s="15"/>
      <c r="AIT88" s="15"/>
      <c r="AIU88" s="15"/>
      <c r="AIV88" s="15"/>
      <c r="AIW88" s="15"/>
      <c r="AIX88" s="15"/>
      <c r="AIY88" s="15"/>
      <c r="AIZ88" s="15"/>
      <c r="AJA88" s="15"/>
      <c r="AJB88" s="15"/>
      <c r="AJC88" s="15"/>
      <c r="AJD88" s="15"/>
      <c r="AJE88" s="15"/>
      <c r="AJF88" s="15"/>
      <c r="AJG88" s="15"/>
      <c r="AJH88" s="15"/>
      <c r="AJI88" s="15"/>
      <c r="AJJ88" s="15"/>
      <c r="AJK88" s="15"/>
      <c r="AJL88" s="15"/>
      <c r="AJM88" s="15"/>
      <c r="AJN88" s="15"/>
      <c r="AJO88" s="15"/>
      <c r="AJP88" s="15"/>
      <c r="AJQ88" s="15"/>
      <c r="AJR88" s="15"/>
      <c r="AJS88" s="15"/>
      <c r="AJT88" s="15"/>
      <c r="AJU88" s="15"/>
      <c r="AJV88" s="15"/>
      <c r="AJW88" s="15"/>
      <c r="AJX88" s="15"/>
      <c r="AJY88" s="15"/>
      <c r="AJZ88" s="15"/>
      <c r="AKA88" s="15"/>
      <c r="AKB88" s="15"/>
      <c r="AKC88" s="15"/>
      <c r="AKD88" s="15"/>
      <c r="AKE88" s="15"/>
      <c r="AKF88" s="15"/>
      <c r="AKG88" s="15"/>
      <c r="AKH88" s="15"/>
      <c r="AKI88" s="15"/>
      <c r="AKJ88" s="15"/>
      <c r="AKK88" s="15"/>
      <c r="AKL88" s="15"/>
      <c r="AKM88" s="15"/>
      <c r="AKN88" s="15"/>
      <c r="AKO88" s="15"/>
      <c r="AKP88" s="15"/>
      <c r="AKQ88" s="15"/>
      <c r="AKR88" s="15"/>
      <c r="AKS88" s="15"/>
      <c r="AKT88" s="15"/>
      <c r="AKU88" s="15"/>
      <c r="AKV88" s="15"/>
      <c r="AKW88" s="15"/>
      <c r="AKX88" s="15"/>
      <c r="AKY88" s="15"/>
      <c r="AKZ88" s="15"/>
      <c r="ALA88" s="15"/>
      <c r="ALB88" s="15"/>
      <c r="ALC88" s="15"/>
      <c r="ALD88" s="15"/>
      <c r="ALE88" s="15"/>
      <c r="ALF88" s="15"/>
      <c r="ALG88" s="15"/>
      <c r="ALH88" s="15"/>
      <c r="ALI88" s="15"/>
      <c r="ALJ88" s="15"/>
      <c r="ALK88" s="15"/>
      <c r="ALL88" s="15"/>
      <c r="ALM88" s="15"/>
      <c r="ALN88" s="15"/>
      <c r="ALO88" s="15"/>
      <c r="ALP88" s="15"/>
      <c r="ALQ88" s="15"/>
      <c r="ALR88" s="15"/>
      <c r="ALS88" s="15"/>
      <c r="ALT88" s="15"/>
      <c r="ALU88" s="15"/>
      <c r="ALV88" s="15"/>
      <c r="ALW88" s="15"/>
      <c r="ALX88" s="15"/>
      <c r="ALY88" s="15"/>
      <c r="ALZ88" s="15"/>
      <c r="AMA88" s="15"/>
      <c r="AMB88" s="15"/>
      <c r="AMC88" s="15"/>
      <c r="AMD88" s="15"/>
      <c r="AME88" s="15"/>
      <c r="AMF88" s="15"/>
      <c r="AMG88" s="15"/>
      <c r="AMH88" s="15"/>
      <c r="AMI88" s="15"/>
      <c r="AMJ88" s="15"/>
      <c r="AMK88" s="15"/>
      <c r="AML88" s="15"/>
      <c r="AMM88" s="15"/>
      <c r="AMN88" s="15"/>
      <c r="AMO88" s="15"/>
      <c r="AMP88" s="15"/>
      <c r="AMQ88" s="15"/>
      <c r="AMR88" s="15"/>
      <c r="AMS88" s="15"/>
      <c r="AMT88" s="15"/>
      <c r="AMU88" s="15"/>
      <c r="AMV88" s="15"/>
      <c r="AMW88" s="15"/>
      <c r="AMX88" s="15"/>
      <c r="AMY88" s="15"/>
      <c r="AMZ88" s="15"/>
      <c r="ANA88" s="15"/>
      <c r="ANB88" s="15"/>
      <c r="ANC88" s="15"/>
      <c r="AND88" s="15"/>
      <c r="ANE88" s="15"/>
      <c r="ANF88" s="15"/>
      <c r="ANG88" s="15"/>
      <c r="ANH88" s="15"/>
      <c r="ANI88" s="15"/>
      <c r="ANJ88" s="15"/>
      <c r="ANK88" s="15"/>
      <c r="ANL88" s="15"/>
      <c r="ANM88" s="15"/>
      <c r="ANN88" s="15"/>
      <c r="ANO88" s="15"/>
      <c r="ANP88" s="15"/>
      <c r="ANQ88" s="15"/>
      <c r="ANR88" s="15"/>
      <c r="ANS88" s="15"/>
      <c r="ANT88" s="15"/>
      <c r="ANU88" s="15"/>
      <c r="ANV88" s="15"/>
      <c r="ANW88" s="15"/>
      <c r="ANX88" s="15"/>
      <c r="ANY88" s="15"/>
      <c r="ANZ88" s="15"/>
      <c r="AOA88" s="15"/>
      <c r="AOB88" s="15"/>
      <c r="AOC88" s="15"/>
      <c r="AOD88" s="15"/>
      <c r="AOE88" s="15"/>
      <c r="AOF88" s="15"/>
      <c r="AOG88" s="15"/>
      <c r="AOH88" s="15"/>
      <c r="AOI88" s="15"/>
      <c r="AOJ88" s="15"/>
      <c r="AOK88" s="15"/>
      <c r="AOL88" s="15"/>
      <c r="AOM88" s="15"/>
      <c r="AON88" s="15"/>
      <c r="AOO88" s="15"/>
      <c r="AOP88" s="15"/>
      <c r="AOQ88" s="15"/>
      <c r="AOR88" s="15"/>
      <c r="AOS88" s="15"/>
      <c r="AOT88" s="15"/>
      <c r="AOU88" s="15"/>
      <c r="AOV88" s="15"/>
      <c r="AOW88" s="15"/>
      <c r="AOX88" s="15"/>
      <c r="AOY88" s="15"/>
      <c r="AOZ88" s="15"/>
      <c r="APA88" s="15"/>
      <c r="APB88" s="15"/>
      <c r="APC88" s="15"/>
      <c r="APD88" s="15"/>
      <c r="APE88" s="15"/>
      <c r="APF88" s="15"/>
      <c r="APG88" s="15"/>
      <c r="APH88" s="15"/>
      <c r="API88" s="15"/>
      <c r="APJ88" s="15"/>
      <c r="APK88" s="15"/>
      <c r="APL88" s="15"/>
      <c r="APM88" s="15"/>
      <c r="APN88" s="15"/>
      <c r="APO88" s="15"/>
      <c r="APP88" s="15"/>
      <c r="APQ88" s="15"/>
      <c r="APR88" s="15"/>
      <c r="APS88" s="15"/>
      <c r="APT88" s="15"/>
      <c r="APU88" s="15"/>
      <c r="APV88" s="15"/>
      <c r="APW88" s="15"/>
      <c r="APX88" s="15"/>
      <c r="APY88" s="15"/>
      <c r="APZ88" s="15"/>
      <c r="AQA88" s="15"/>
      <c r="AQB88" s="15"/>
      <c r="AQC88" s="15"/>
      <c r="AQD88" s="15"/>
      <c r="AQE88" s="15"/>
      <c r="AQF88" s="15"/>
      <c r="AQG88" s="15"/>
      <c r="AQH88" s="15"/>
      <c r="AQI88" s="15"/>
      <c r="AQJ88" s="15"/>
      <c r="AQK88" s="15"/>
      <c r="AQL88" s="15"/>
      <c r="AQM88" s="15"/>
      <c r="AQN88" s="15"/>
      <c r="AQO88" s="15"/>
      <c r="AQP88" s="15"/>
      <c r="AQQ88" s="15"/>
      <c r="AQR88" s="15"/>
      <c r="AQS88" s="15"/>
      <c r="AQT88" s="15"/>
      <c r="AQU88" s="15"/>
      <c r="AQV88" s="15"/>
      <c r="AQW88" s="15"/>
      <c r="AQX88" s="15"/>
      <c r="AQY88" s="15"/>
      <c r="AQZ88" s="15"/>
      <c r="ARA88" s="15"/>
      <c r="ARB88" s="15"/>
      <c r="ARC88" s="15"/>
      <c r="ARD88" s="15"/>
      <c r="ARE88" s="15"/>
      <c r="ARF88" s="15"/>
      <c r="ARG88" s="15"/>
      <c r="ARH88" s="15"/>
      <c r="ARI88" s="15"/>
      <c r="ARJ88" s="15"/>
      <c r="ARK88" s="15"/>
      <c r="ARL88" s="15"/>
      <c r="ARM88" s="15"/>
      <c r="ARN88" s="15"/>
      <c r="ARO88" s="15"/>
      <c r="ARP88" s="15"/>
      <c r="ARQ88" s="15"/>
      <c r="ARR88" s="15"/>
      <c r="ARS88" s="15"/>
      <c r="ART88" s="15"/>
      <c r="ARU88" s="15"/>
      <c r="ARV88" s="15"/>
      <c r="ARW88" s="15"/>
      <c r="ARX88" s="15"/>
      <c r="ARY88" s="15"/>
      <c r="ARZ88" s="15"/>
      <c r="ASA88" s="15"/>
      <c r="ASB88" s="15"/>
      <c r="ASC88" s="15"/>
      <c r="ASD88" s="15"/>
      <c r="ASE88" s="15"/>
      <c r="ASF88" s="15"/>
      <c r="ASG88" s="15"/>
      <c r="ASH88" s="15"/>
      <c r="ASI88" s="15"/>
      <c r="ASJ88" s="15"/>
      <c r="ASK88" s="15"/>
      <c r="ASL88" s="15"/>
      <c r="ASM88" s="15"/>
      <c r="ASN88" s="15"/>
      <c r="ASO88" s="15"/>
      <c r="ASP88" s="15"/>
      <c r="ASQ88" s="15"/>
      <c r="ASR88" s="15"/>
      <c r="ASS88" s="15"/>
      <c r="AST88" s="15"/>
      <c r="ASU88" s="15"/>
      <c r="ASV88" s="15"/>
      <c r="ASW88" s="15"/>
      <c r="ASX88" s="15"/>
      <c r="ASY88" s="15"/>
      <c r="ASZ88" s="15"/>
      <c r="ATA88" s="15"/>
      <c r="ATB88" s="15"/>
      <c r="ATC88" s="15"/>
      <c r="ATD88" s="15"/>
      <c r="ATE88" s="15"/>
      <c r="ATF88" s="15"/>
      <c r="ATG88" s="15"/>
      <c r="ATH88" s="15"/>
      <c r="ATI88" s="15"/>
      <c r="ATJ88" s="15"/>
      <c r="ATK88" s="15"/>
      <c r="ATL88" s="15"/>
      <c r="ATM88" s="15"/>
      <c r="ATN88" s="15"/>
      <c r="ATO88" s="15"/>
      <c r="ATP88" s="15"/>
      <c r="ATQ88" s="15"/>
      <c r="ATR88" s="15"/>
      <c r="ATS88" s="15"/>
      <c r="ATT88" s="15"/>
      <c r="ATU88" s="15"/>
      <c r="ATV88" s="15"/>
      <c r="ATW88" s="15"/>
      <c r="ATX88" s="15"/>
      <c r="ATY88" s="15"/>
      <c r="ATZ88" s="15"/>
      <c r="AUA88" s="15"/>
      <c r="AUB88" s="15"/>
      <c r="AUC88" s="15"/>
      <c r="AUD88" s="15"/>
      <c r="AUE88" s="15"/>
      <c r="AUF88" s="15"/>
      <c r="AUG88" s="15"/>
      <c r="AUH88" s="15"/>
      <c r="AUI88" s="15"/>
      <c r="AUJ88" s="15"/>
      <c r="AUK88" s="15"/>
      <c r="AUL88" s="15"/>
      <c r="AUM88" s="15"/>
      <c r="AUN88" s="15"/>
      <c r="AUO88" s="15"/>
      <c r="AUP88" s="15"/>
      <c r="AUQ88" s="15"/>
      <c r="AUR88" s="15"/>
      <c r="AUS88" s="15"/>
      <c r="AUT88" s="15"/>
      <c r="AUU88" s="15"/>
      <c r="AUV88" s="15"/>
      <c r="AUW88" s="15"/>
      <c r="AUX88" s="15"/>
      <c r="AUY88" s="15"/>
      <c r="AUZ88" s="15"/>
      <c r="AVA88" s="15"/>
      <c r="AVB88" s="15"/>
      <c r="AVC88" s="15"/>
      <c r="AVD88" s="15"/>
      <c r="AVE88" s="15"/>
      <c r="AVF88" s="15"/>
      <c r="AVG88" s="15"/>
      <c r="AVH88" s="15"/>
      <c r="AVI88" s="15"/>
      <c r="AVJ88" s="15"/>
      <c r="AVK88" s="15"/>
      <c r="AVL88" s="15"/>
      <c r="AVM88" s="15"/>
      <c r="AVN88" s="15"/>
      <c r="AVO88" s="15"/>
      <c r="AVP88" s="15"/>
      <c r="AVQ88" s="15"/>
      <c r="AVR88" s="15"/>
      <c r="AVS88" s="15"/>
      <c r="AVT88" s="15"/>
      <c r="AVU88" s="15"/>
      <c r="AVV88" s="15"/>
      <c r="AVW88" s="15"/>
      <c r="AVX88" s="15"/>
      <c r="AVY88" s="15"/>
      <c r="AVZ88" s="15"/>
      <c r="AWA88" s="15"/>
      <c r="AWB88" s="15"/>
      <c r="AWC88" s="15"/>
      <c r="AWD88" s="15"/>
      <c r="AWE88" s="15"/>
      <c r="AWF88" s="15"/>
      <c r="AWG88" s="15"/>
      <c r="AWH88" s="15"/>
      <c r="AWI88" s="15"/>
      <c r="AWJ88" s="15"/>
      <c r="AWK88" s="15"/>
      <c r="AWL88" s="15"/>
      <c r="AWM88" s="15"/>
      <c r="AWN88" s="15"/>
      <c r="AWO88" s="15"/>
      <c r="AWP88" s="15"/>
      <c r="AWQ88" s="15"/>
      <c r="AWR88" s="15"/>
      <c r="AWS88" s="15"/>
      <c r="AWT88" s="15"/>
      <c r="AWU88" s="15"/>
      <c r="AWV88" s="15"/>
      <c r="AWW88" s="15"/>
      <c r="AWX88" s="15"/>
      <c r="AWY88" s="15"/>
      <c r="AWZ88" s="15"/>
      <c r="AXA88" s="15"/>
      <c r="AXB88" s="15"/>
      <c r="AXC88" s="15"/>
      <c r="AXD88" s="15"/>
      <c r="AXE88" s="15"/>
      <c r="AXF88" s="15"/>
      <c r="AXG88" s="15"/>
      <c r="AXH88" s="15"/>
      <c r="AXI88" s="15"/>
      <c r="AXJ88" s="15"/>
      <c r="AXK88" s="15"/>
      <c r="AXL88" s="15"/>
      <c r="AXM88" s="15"/>
      <c r="AXN88" s="15"/>
      <c r="AXO88" s="15"/>
      <c r="AXP88" s="15"/>
      <c r="AXQ88" s="15"/>
      <c r="AXR88" s="15"/>
      <c r="AXS88" s="15"/>
      <c r="AXT88" s="15"/>
      <c r="AXU88" s="15"/>
      <c r="AXV88" s="15"/>
      <c r="AXW88" s="15"/>
      <c r="AXX88" s="15"/>
      <c r="AXY88" s="15"/>
      <c r="AXZ88" s="15"/>
      <c r="AYA88" s="15"/>
      <c r="AYB88" s="15"/>
      <c r="AYC88" s="15"/>
      <c r="AYD88" s="15"/>
      <c r="AYE88" s="15"/>
      <c r="AYF88" s="15"/>
      <c r="AYG88" s="15"/>
      <c r="AYH88" s="15"/>
      <c r="AYI88" s="15"/>
      <c r="AYJ88" s="15"/>
      <c r="AYK88" s="15"/>
      <c r="AYL88" s="15"/>
      <c r="AYM88" s="15"/>
      <c r="AYN88" s="15"/>
      <c r="AYO88" s="15"/>
      <c r="AYP88" s="15"/>
      <c r="AYQ88" s="15"/>
      <c r="AYR88" s="15"/>
      <c r="AYS88" s="15"/>
      <c r="AYT88" s="15"/>
      <c r="AYU88" s="15"/>
      <c r="AYV88" s="15"/>
      <c r="AYW88" s="15"/>
      <c r="AYX88" s="15"/>
      <c r="AYY88" s="15"/>
      <c r="AYZ88" s="15"/>
      <c r="AZA88" s="15"/>
      <c r="AZB88" s="15"/>
      <c r="AZC88" s="15"/>
      <c r="AZD88" s="15"/>
      <c r="AZE88" s="15"/>
      <c r="AZF88" s="15"/>
      <c r="AZG88" s="15"/>
      <c r="AZH88" s="15"/>
      <c r="AZI88" s="15"/>
      <c r="AZJ88" s="15"/>
      <c r="AZK88" s="15"/>
      <c r="AZL88" s="15"/>
      <c r="AZM88" s="15"/>
      <c r="AZN88" s="15"/>
      <c r="AZO88" s="15"/>
      <c r="AZP88" s="15"/>
      <c r="AZQ88" s="15"/>
      <c r="AZR88" s="15"/>
      <c r="AZS88" s="15"/>
      <c r="AZT88" s="15"/>
      <c r="AZU88" s="15"/>
      <c r="AZV88" s="15"/>
      <c r="AZW88" s="15"/>
      <c r="AZX88" s="15"/>
      <c r="AZY88" s="15"/>
      <c r="AZZ88" s="15"/>
      <c r="BAA88" s="15"/>
      <c r="BAB88" s="15"/>
      <c r="BAC88" s="15"/>
      <c r="BAD88" s="15"/>
      <c r="BAE88" s="15"/>
      <c r="BAF88" s="15"/>
      <c r="BAG88" s="15"/>
      <c r="BAH88" s="15"/>
      <c r="BAI88" s="15"/>
      <c r="BAJ88" s="15"/>
      <c r="BAK88" s="15"/>
      <c r="BAL88" s="15"/>
      <c r="BAM88" s="15"/>
      <c r="BAN88" s="15"/>
      <c r="BAO88" s="15"/>
      <c r="BAP88" s="15"/>
      <c r="BAQ88" s="15"/>
      <c r="BAR88" s="15"/>
      <c r="BAS88" s="15"/>
      <c r="BAT88" s="15"/>
      <c r="BAU88" s="15"/>
      <c r="BAV88" s="15"/>
      <c r="BAW88" s="15"/>
      <c r="BAX88" s="15"/>
      <c r="BAY88" s="15"/>
      <c r="BAZ88" s="15"/>
      <c r="BBA88" s="15"/>
      <c r="BBB88" s="15"/>
      <c r="BBC88" s="15"/>
      <c r="BBD88" s="15"/>
      <c r="BBE88" s="15"/>
      <c r="BBF88" s="15"/>
      <c r="BBG88" s="15"/>
      <c r="BBH88" s="15"/>
      <c r="BBI88" s="15"/>
      <c r="BBJ88" s="15"/>
      <c r="BBK88" s="15"/>
      <c r="BBL88" s="15"/>
      <c r="BBM88" s="15"/>
      <c r="BBN88" s="15"/>
      <c r="BBO88" s="15"/>
      <c r="BBP88" s="15"/>
      <c r="BBQ88" s="15"/>
      <c r="BBR88" s="15"/>
      <c r="BBS88" s="15"/>
      <c r="BBT88" s="15"/>
      <c r="BBU88" s="15"/>
      <c r="BBV88" s="15"/>
      <c r="BBW88" s="15"/>
      <c r="BBX88" s="15"/>
      <c r="BBY88" s="15"/>
      <c r="BBZ88" s="15"/>
      <c r="BCA88" s="15"/>
      <c r="BCB88" s="15"/>
      <c r="BCC88" s="15"/>
      <c r="BCD88" s="15"/>
      <c r="BCE88" s="15"/>
      <c r="BCF88" s="15"/>
      <c r="BCG88" s="15"/>
      <c r="BCH88" s="15"/>
      <c r="BCI88" s="15"/>
      <c r="BCJ88" s="15"/>
      <c r="BCK88" s="15"/>
      <c r="BCL88" s="15"/>
      <c r="BCM88" s="15"/>
      <c r="BCN88" s="15"/>
      <c r="BCO88" s="15"/>
      <c r="BCP88" s="15"/>
      <c r="BCQ88" s="15"/>
      <c r="BCR88" s="15"/>
      <c r="BCS88" s="15"/>
      <c r="BCT88" s="15"/>
      <c r="BCU88" s="15"/>
      <c r="BCV88" s="15"/>
      <c r="BCW88" s="15"/>
      <c r="BCX88" s="15"/>
      <c r="BCY88" s="15"/>
      <c r="BCZ88" s="15"/>
      <c r="BDA88" s="15"/>
      <c r="BDB88" s="15"/>
      <c r="BDC88" s="15"/>
      <c r="BDD88" s="15"/>
      <c r="BDE88" s="15"/>
      <c r="BDF88" s="15"/>
      <c r="BDG88" s="15"/>
      <c r="BDH88" s="15"/>
      <c r="BDI88" s="15"/>
      <c r="BDJ88" s="15"/>
      <c r="BDK88" s="15"/>
      <c r="BDL88" s="15"/>
      <c r="BDM88" s="15"/>
      <c r="BDN88" s="15"/>
      <c r="BDO88" s="15"/>
      <c r="BDP88" s="15"/>
      <c r="BDQ88" s="15"/>
      <c r="BDR88" s="15"/>
      <c r="BDS88" s="15"/>
      <c r="BDT88" s="15"/>
      <c r="BDU88" s="15"/>
      <c r="BDV88" s="15"/>
      <c r="BDW88" s="15"/>
      <c r="BDX88" s="15"/>
      <c r="BDY88" s="15"/>
      <c r="BDZ88" s="15"/>
      <c r="BEA88" s="15"/>
      <c r="BEB88" s="15"/>
      <c r="BEC88" s="15"/>
      <c r="BED88" s="15"/>
      <c r="BEE88" s="15"/>
      <c r="BEF88" s="15"/>
      <c r="BEG88" s="15"/>
      <c r="BEH88" s="15"/>
      <c r="BEI88" s="15"/>
      <c r="BEJ88" s="15"/>
      <c r="BEK88" s="15"/>
      <c r="BEL88" s="15"/>
      <c r="BEM88" s="15"/>
      <c r="BEN88" s="15"/>
      <c r="BEO88" s="15"/>
      <c r="BEP88" s="15"/>
      <c r="BEQ88" s="15"/>
      <c r="BER88" s="15"/>
      <c r="BES88" s="15"/>
      <c r="BET88" s="15"/>
      <c r="BEU88" s="15"/>
      <c r="BEV88" s="15"/>
      <c r="BEW88" s="15"/>
      <c r="BEX88" s="15"/>
      <c r="BEY88" s="15"/>
      <c r="BEZ88" s="15"/>
      <c r="BFA88" s="15"/>
      <c r="BFB88" s="15"/>
      <c r="BFC88" s="15"/>
      <c r="BFD88" s="15"/>
      <c r="BFE88" s="15"/>
      <c r="BFF88" s="15"/>
      <c r="BFG88" s="15"/>
      <c r="BFH88" s="15"/>
      <c r="BFI88" s="15"/>
      <c r="BFJ88" s="15"/>
      <c r="BFK88" s="15"/>
      <c r="BFL88" s="15"/>
      <c r="BFM88" s="15"/>
      <c r="BFN88" s="15"/>
      <c r="BFO88" s="15"/>
      <c r="BFP88" s="15"/>
      <c r="BFQ88" s="15"/>
      <c r="BFR88" s="15"/>
      <c r="BFS88" s="15"/>
      <c r="BFT88" s="15"/>
      <c r="BFU88" s="15"/>
      <c r="BFV88" s="15"/>
      <c r="BFW88" s="15"/>
      <c r="BFX88" s="15"/>
      <c r="BFY88" s="15"/>
      <c r="BFZ88" s="15"/>
      <c r="BGA88" s="15"/>
      <c r="BGB88" s="15"/>
      <c r="BGC88" s="15"/>
      <c r="BGD88" s="15"/>
      <c r="BGE88" s="15"/>
      <c r="BGF88" s="15"/>
      <c r="BGG88" s="15"/>
      <c r="BGH88" s="15"/>
      <c r="BGI88" s="15"/>
      <c r="BGJ88" s="15"/>
      <c r="BGK88" s="15"/>
      <c r="BGL88" s="15"/>
      <c r="BGM88" s="15"/>
      <c r="BGN88" s="15"/>
      <c r="BGO88" s="15"/>
      <c r="BGP88" s="15"/>
      <c r="BGQ88" s="15"/>
      <c r="BGR88" s="15"/>
      <c r="BGS88" s="15"/>
      <c r="BGT88" s="15"/>
      <c r="BGU88" s="15"/>
      <c r="BGV88" s="15"/>
      <c r="BGW88" s="15"/>
      <c r="BGX88" s="15"/>
      <c r="BGY88" s="15"/>
      <c r="BGZ88" s="15"/>
      <c r="BHA88" s="15"/>
      <c r="BHB88" s="15"/>
      <c r="BHC88" s="15"/>
      <c r="BHD88" s="15"/>
      <c r="BHE88" s="15"/>
      <c r="BHF88" s="15"/>
      <c r="BHG88" s="15"/>
      <c r="BHH88" s="15"/>
      <c r="BHI88" s="15"/>
      <c r="BHJ88" s="15"/>
      <c r="BHK88" s="15"/>
      <c r="BHL88" s="15"/>
      <c r="BHM88" s="15"/>
      <c r="BHN88" s="15"/>
      <c r="BHO88" s="15"/>
      <c r="BHP88" s="15"/>
      <c r="BHQ88" s="15"/>
      <c r="BHR88" s="15"/>
      <c r="BHS88" s="15"/>
      <c r="BHT88" s="15"/>
      <c r="BHU88" s="15"/>
      <c r="BHV88" s="15"/>
      <c r="BHW88" s="15"/>
      <c r="BHX88" s="15"/>
      <c r="BHY88" s="15"/>
      <c r="BHZ88" s="15"/>
      <c r="BIA88" s="15"/>
      <c r="BIB88" s="15"/>
      <c r="BIC88" s="15"/>
      <c r="BID88" s="15"/>
      <c r="BIE88" s="15"/>
      <c r="BIF88" s="15"/>
      <c r="BIG88" s="15"/>
      <c r="BIH88" s="15"/>
      <c r="BII88" s="15"/>
      <c r="BIJ88" s="15"/>
      <c r="BIK88" s="15"/>
      <c r="BIL88" s="15"/>
      <c r="BIM88" s="15"/>
      <c r="BIN88" s="15"/>
      <c r="BIO88" s="15"/>
      <c r="BIP88" s="15"/>
      <c r="BIQ88" s="15"/>
      <c r="BIR88" s="15"/>
      <c r="BIS88" s="15"/>
      <c r="BIT88" s="15"/>
      <c r="BIU88" s="15"/>
      <c r="BIV88" s="15"/>
      <c r="BIW88" s="15"/>
      <c r="BIX88" s="15"/>
      <c r="BIY88" s="15"/>
      <c r="BIZ88" s="15"/>
      <c r="BJA88" s="15"/>
      <c r="BJB88" s="15"/>
      <c r="BJC88" s="15"/>
      <c r="BJD88" s="15"/>
      <c r="BJE88" s="15"/>
      <c r="BJF88" s="15"/>
      <c r="BJG88" s="15"/>
      <c r="BJH88" s="15"/>
      <c r="BJI88" s="15"/>
      <c r="BJJ88" s="15"/>
      <c r="BJK88" s="15"/>
      <c r="BJL88" s="15"/>
      <c r="BJM88" s="15"/>
      <c r="BJN88" s="15"/>
      <c r="BJO88" s="15"/>
      <c r="BJP88" s="15"/>
      <c r="BJQ88" s="15"/>
      <c r="BJR88" s="15"/>
      <c r="BJS88" s="15"/>
      <c r="BJT88" s="15"/>
      <c r="BJU88" s="15"/>
      <c r="BJV88" s="15"/>
      <c r="BJW88" s="15"/>
      <c r="BJX88" s="15"/>
      <c r="BJY88" s="15"/>
      <c r="BJZ88" s="15"/>
      <c r="BKA88" s="15"/>
      <c r="BKB88" s="15"/>
      <c r="BKC88" s="15"/>
      <c r="BKD88" s="15"/>
      <c r="BKE88" s="15"/>
      <c r="BKF88" s="15"/>
      <c r="BKG88" s="15"/>
      <c r="BKH88" s="15"/>
      <c r="BKI88" s="15"/>
      <c r="BKJ88" s="15"/>
      <c r="BKK88" s="15"/>
      <c r="BKL88" s="15"/>
      <c r="BKM88" s="15"/>
      <c r="BKN88" s="15"/>
      <c r="BKO88" s="15"/>
      <c r="BKP88" s="15"/>
      <c r="BKQ88" s="15"/>
      <c r="BKR88" s="15"/>
      <c r="BKS88" s="15"/>
      <c r="BKT88" s="15"/>
      <c r="BKU88" s="15"/>
      <c r="BKV88" s="15"/>
      <c r="BKW88" s="15"/>
      <c r="BKX88" s="15"/>
      <c r="BKY88" s="15"/>
      <c r="BKZ88" s="15"/>
      <c r="BLA88" s="15"/>
      <c r="BLB88" s="15"/>
      <c r="BLC88" s="15"/>
      <c r="BLD88" s="15"/>
      <c r="BLE88" s="15"/>
      <c r="BLF88" s="15"/>
      <c r="BLG88" s="15"/>
      <c r="BLH88" s="15"/>
      <c r="BLI88" s="15"/>
      <c r="BLJ88" s="15"/>
      <c r="BLK88" s="15"/>
      <c r="BLL88" s="15"/>
      <c r="BLM88" s="15"/>
      <c r="BLN88" s="15"/>
      <c r="BLO88" s="15"/>
      <c r="BLP88" s="15"/>
      <c r="BLQ88" s="15"/>
      <c r="BLR88" s="15"/>
      <c r="BLS88" s="15"/>
      <c r="BLT88" s="15"/>
      <c r="BLU88" s="15"/>
      <c r="BLV88" s="15"/>
      <c r="BLW88" s="15"/>
      <c r="BLX88" s="15"/>
      <c r="BLY88" s="15"/>
      <c r="BLZ88" s="15"/>
      <c r="BMA88" s="15"/>
      <c r="BMB88" s="15"/>
      <c r="BMC88" s="15"/>
      <c r="BMD88" s="15"/>
      <c r="BME88" s="15"/>
      <c r="BMF88" s="15"/>
      <c r="BMG88" s="15"/>
      <c r="BMH88" s="15"/>
      <c r="BMI88" s="15"/>
      <c r="BMJ88" s="15"/>
      <c r="BMK88" s="15"/>
      <c r="BML88" s="15"/>
      <c r="BMM88" s="15"/>
      <c r="BMN88" s="15"/>
      <c r="BMO88" s="15"/>
      <c r="BMP88" s="15"/>
      <c r="BMQ88" s="15"/>
      <c r="BMR88" s="15"/>
      <c r="BMS88" s="15"/>
      <c r="BMT88" s="15"/>
      <c r="BMU88" s="15"/>
      <c r="BMV88" s="15"/>
      <c r="BMW88" s="15"/>
      <c r="BMX88" s="15"/>
      <c r="BMY88" s="15"/>
      <c r="BMZ88" s="15"/>
      <c r="BNA88" s="15"/>
      <c r="BNB88" s="15"/>
      <c r="BNC88" s="15"/>
      <c r="BND88" s="15"/>
      <c r="BNE88" s="15"/>
      <c r="BNF88" s="15"/>
      <c r="BNG88" s="15"/>
      <c r="BNH88" s="15"/>
      <c r="BNI88" s="15"/>
      <c r="BNJ88" s="15"/>
      <c r="BNK88" s="15"/>
      <c r="BNL88" s="15"/>
      <c r="BNM88" s="15"/>
      <c r="BNN88" s="15"/>
      <c r="BNO88" s="15"/>
      <c r="BNP88" s="15"/>
      <c r="BNQ88" s="15"/>
      <c r="BNR88" s="15"/>
      <c r="BNS88" s="15"/>
      <c r="BNT88" s="15"/>
      <c r="BNU88" s="15"/>
      <c r="BNV88" s="15"/>
      <c r="BNW88" s="15"/>
      <c r="BNX88" s="15"/>
      <c r="BNY88" s="15"/>
      <c r="BNZ88" s="15"/>
      <c r="BOA88" s="15"/>
      <c r="BOB88" s="15"/>
      <c r="BOC88" s="15"/>
      <c r="BOD88" s="15"/>
      <c r="BOE88" s="15"/>
      <c r="BOF88" s="15"/>
      <c r="BOG88" s="15"/>
      <c r="BOH88" s="15"/>
      <c r="BOI88" s="15"/>
      <c r="BOJ88" s="15"/>
      <c r="BOK88" s="15"/>
      <c r="BOL88" s="15"/>
      <c r="BOM88" s="15"/>
      <c r="BON88" s="15"/>
      <c r="BOO88" s="15"/>
      <c r="BOP88" s="15"/>
      <c r="BOQ88" s="15"/>
      <c r="BOR88" s="15"/>
      <c r="BOS88" s="15"/>
      <c r="BOT88" s="15"/>
      <c r="BOU88" s="15"/>
      <c r="BOV88" s="15"/>
      <c r="BOW88" s="15"/>
      <c r="BOX88" s="15"/>
      <c r="BOY88" s="15"/>
      <c r="BOZ88" s="15"/>
      <c r="BPA88" s="15"/>
      <c r="BPB88" s="15"/>
      <c r="BPC88" s="15"/>
      <c r="BPD88" s="15"/>
      <c r="BPE88" s="15"/>
      <c r="BPF88" s="15"/>
      <c r="BPG88" s="15"/>
      <c r="BPH88" s="15"/>
      <c r="BPI88" s="15"/>
      <c r="BPJ88" s="15"/>
      <c r="BPK88" s="15"/>
      <c r="BPL88" s="15"/>
      <c r="BPM88" s="15"/>
      <c r="BPN88" s="15"/>
      <c r="BPO88" s="15"/>
      <c r="BPP88" s="15"/>
      <c r="BPQ88" s="15"/>
      <c r="BPR88" s="15"/>
      <c r="BPS88" s="15"/>
      <c r="BPT88" s="15"/>
      <c r="BPU88" s="15"/>
      <c r="BPV88" s="15"/>
      <c r="BPW88" s="15"/>
      <c r="BPX88" s="15"/>
      <c r="BPY88" s="15"/>
      <c r="BPZ88" s="15"/>
      <c r="BQA88" s="15"/>
      <c r="BQB88" s="15"/>
      <c r="BQC88" s="15"/>
      <c r="BQD88" s="15"/>
      <c r="BQE88" s="15"/>
      <c r="BQF88" s="15"/>
      <c r="BQG88" s="15"/>
      <c r="BQH88" s="15"/>
      <c r="BQI88" s="15"/>
      <c r="BQJ88" s="15"/>
      <c r="BQK88" s="15"/>
      <c r="BQL88" s="15"/>
      <c r="BQM88" s="15"/>
      <c r="BQN88" s="15"/>
      <c r="BQO88" s="15"/>
      <c r="BQP88" s="15"/>
      <c r="BQQ88" s="15"/>
      <c r="BQR88" s="15"/>
      <c r="BQS88" s="15"/>
      <c r="BQT88" s="15"/>
      <c r="BQU88" s="15"/>
      <c r="BQV88" s="15"/>
      <c r="BQW88" s="15"/>
      <c r="BQX88" s="15"/>
      <c r="BQY88" s="15"/>
      <c r="BQZ88" s="15"/>
      <c r="BRA88" s="15"/>
      <c r="BRB88" s="15"/>
      <c r="BRC88" s="15"/>
      <c r="BRD88" s="15"/>
      <c r="BRE88" s="15"/>
      <c r="BRF88" s="15"/>
      <c r="BRG88" s="15"/>
      <c r="BRH88" s="15"/>
      <c r="BRI88" s="15"/>
      <c r="BRJ88" s="15"/>
      <c r="BRK88" s="15"/>
      <c r="BRL88" s="15"/>
      <c r="BRM88" s="15"/>
      <c r="BRN88" s="15"/>
      <c r="BRO88" s="15"/>
      <c r="BRP88" s="15"/>
      <c r="BRQ88" s="15"/>
      <c r="BRR88" s="15"/>
      <c r="BRS88" s="15"/>
      <c r="BRT88" s="15"/>
      <c r="BRU88" s="15"/>
      <c r="BRV88" s="15"/>
      <c r="BRW88" s="15"/>
      <c r="BRX88" s="15"/>
      <c r="BRY88" s="15"/>
      <c r="BRZ88" s="15"/>
      <c r="BSA88" s="15"/>
      <c r="BSB88" s="15"/>
      <c r="BSC88" s="15"/>
      <c r="BSD88" s="15"/>
      <c r="BSE88" s="15"/>
      <c r="BSF88" s="15"/>
      <c r="BSG88" s="15"/>
      <c r="BSH88" s="15"/>
      <c r="BSI88" s="15"/>
      <c r="BSJ88" s="15"/>
      <c r="BSK88" s="15"/>
      <c r="BSL88" s="15"/>
      <c r="BSM88" s="15"/>
      <c r="BSN88" s="15"/>
      <c r="BSO88" s="15"/>
      <c r="BSP88" s="15"/>
      <c r="BSQ88" s="15"/>
      <c r="BSR88" s="15"/>
      <c r="BSS88" s="15"/>
      <c r="BST88" s="15"/>
      <c r="BSU88" s="15"/>
      <c r="BSV88" s="15"/>
      <c r="BSW88" s="15"/>
      <c r="BSX88" s="15"/>
      <c r="BSY88" s="15"/>
      <c r="BSZ88" s="15"/>
      <c r="BTA88" s="15"/>
      <c r="BTB88" s="15"/>
      <c r="BTC88" s="15"/>
      <c r="BTD88" s="15"/>
      <c r="BTE88" s="15"/>
      <c r="BTF88" s="15"/>
      <c r="BTG88" s="15"/>
      <c r="BTH88" s="15"/>
      <c r="BTI88" s="15"/>
      <c r="BTJ88" s="15"/>
      <c r="BTK88" s="15"/>
      <c r="BTL88" s="15"/>
      <c r="BTM88" s="15"/>
      <c r="BTN88" s="15"/>
      <c r="BTO88" s="15"/>
      <c r="BTP88" s="15"/>
      <c r="BTQ88" s="15"/>
      <c r="BTR88" s="15"/>
      <c r="BTS88" s="15"/>
      <c r="BTT88" s="15"/>
      <c r="BTU88" s="15"/>
      <c r="BTV88" s="15"/>
      <c r="BTW88" s="15"/>
      <c r="BTX88" s="15"/>
      <c r="BTY88" s="15"/>
      <c r="BTZ88" s="15"/>
      <c r="BUA88" s="15"/>
      <c r="BUB88" s="15"/>
      <c r="BUC88" s="15"/>
      <c r="BUD88" s="15"/>
      <c r="BUE88" s="15"/>
      <c r="BUF88" s="15"/>
      <c r="BUG88" s="15"/>
      <c r="BUH88" s="15"/>
      <c r="BUI88" s="15"/>
      <c r="BUJ88" s="15"/>
      <c r="BUK88" s="15"/>
      <c r="BUL88" s="15"/>
      <c r="BUM88" s="15"/>
      <c r="BUN88" s="15"/>
      <c r="BUO88" s="15"/>
      <c r="BUP88" s="15"/>
      <c r="BUQ88" s="15"/>
      <c r="BUR88" s="15"/>
      <c r="BUS88" s="15"/>
      <c r="BUT88" s="15"/>
      <c r="BUU88" s="15"/>
      <c r="BUV88" s="15"/>
      <c r="BUW88" s="15"/>
      <c r="BUX88" s="15"/>
      <c r="BUY88" s="15"/>
      <c r="BUZ88" s="15"/>
      <c r="BVA88" s="15"/>
      <c r="BVB88" s="15"/>
      <c r="BVC88" s="15"/>
      <c r="BVD88" s="15"/>
      <c r="BVE88" s="15"/>
      <c r="BVF88" s="15"/>
      <c r="BVG88" s="15"/>
      <c r="BVH88" s="15"/>
      <c r="BVI88" s="15"/>
      <c r="BVJ88" s="15"/>
      <c r="BVK88" s="15"/>
      <c r="BVL88" s="15"/>
      <c r="BVM88" s="15"/>
      <c r="BVN88" s="15"/>
      <c r="BVO88" s="15"/>
      <c r="BVP88" s="15"/>
      <c r="BVQ88" s="15"/>
      <c r="BVR88" s="15"/>
      <c r="BVS88" s="15"/>
      <c r="BVT88" s="15"/>
      <c r="BVU88" s="15"/>
      <c r="BVV88" s="15"/>
      <c r="BVW88" s="15"/>
      <c r="BVX88" s="15"/>
      <c r="BVY88" s="15"/>
      <c r="BVZ88" s="15"/>
      <c r="BWA88" s="15"/>
      <c r="BWB88" s="15"/>
      <c r="BWC88" s="15"/>
      <c r="BWD88" s="15"/>
      <c r="BWE88" s="15"/>
      <c r="BWF88" s="15"/>
      <c r="BWG88" s="15"/>
      <c r="BWH88" s="15"/>
      <c r="BWI88" s="15"/>
      <c r="BWJ88" s="15"/>
      <c r="BWK88" s="15"/>
      <c r="BWL88" s="15"/>
      <c r="BWM88" s="15"/>
      <c r="BWN88" s="15"/>
      <c r="BWO88" s="15"/>
      <c r="BWP88" s="15"/>
      <c r="BWQ88" s="15"/>
      <c r="BWR88" s="15"/>
      <c r="BWS88" s="15"/>
      <c r="BWT88" s="15"/>
      <c r="BWU88" s="15"/>
      <c r="BWV88" s="15"/>
      <c r="BWW88" s="15"/>
      <c r="BWX88" s="15"/>
      <c r="BWY88" s="15"/>
      <c r="BWZ88" s="15"/>
      <c r="BXA88" s="15"/>
      <c r="BXB88" s="15"/>
      <c r="BXC88" s="15"/>
      <c r="BXD88" s="15"/>
      <c r="BXE88" s="15"/>
      <c r="BXF88" s="15"/>
      <c r="BXG88" s="15"/>
      <c r="BXH88" s="15"/>
      <c r="BXI88" s="15"/>
      <c r="BXJ88" s="15"/>
      <c r="BXK88" s="15"/>
      <c r="BXL88" s="15"/>
      <c r="BXM88" s="15"/>
      <c r="BXN88" s="15"/>
      <c r="BXO88" s="15"/>
      <c r="BXP88" s="15"/>
      <c r="BXQ88" s="15"/>
      <c r="BXR88" s="15"/>
      <c r="BXS88" s="15"/>
      <c r="BXT88" s="15"/>
      <c r="BXU88" s="15"/>
      <c r="BXV88" s="15"/>
      <c r="BXW88" s="15"/>
      <c r="BXX88" s="15"/>
      <c r="BXY88" s="15"/>
      <c r="BXZ88" s="15"/>
      <c r="BYA88" s="15"/>
      <c r="BYB88" s="15"/>
      <c r="BYC88" s="15"/>
      <c r="BYD88" s="15"/>
      <c r="BYE88" s="15"/>
      <c r="BYF88" s="15"/>
      <c r="BYG88" s="15"/>
      <c r="BYH88" s="15"/>
      <c r="BYI88" s="15"/>
      <c r="BYJ88" s="15"/>
      <c r="BYK88" s="15"/>
      <c r="BYL88" s="15"/>
      <c r="BYM88" s="15"/>
      <c r="BYN88" s="15"/>
      <c r="BYO88" s="15"/>
      <c r="BYP88" s="15"/>
      <c r="BYQ88" s="15"/>
      <c r="BYR88" s="15"/>
      <c r="BYS88" s="15"/>
      <c r="BYT88" s="15"/>
      <c r="BYU88" s="15"/>
      <c r="BYV88" s="15"/>
      <c r="BYW88" s="15"/>
      <c r="BYX88" s="15"/>
      <c r="BYY88" s="15"/>
      <c r="BYZ88" s="15"/>
      <c r="BZA88" s="15"/>
      <c r="BZB88" s="15"/>
      <c r="BZC88" s="15"/>
      <c r="BZD88" s="15"/>
      <c r="BZE88" s="15"/>
      <c r="BZF88" s="15"/>
      <c r="BZG88" s="15"/>
      <c r="BZH88" s="15"/>
      <c r="BZI88" s="15"/>
      <c r="BZJ88" s="15"/>
      <c r="BZK88" s="15"/>
      <c r="BZL88" s="15"/>
      <c r="BZM88" s="15"/>
      <c r="BZN88" s="15"/>
      <c r="BZO88" s="15"/>
      <c r="BZP88" s="15"/>
      <c r="BZQ88" s="15"/>
      <c r="BZR88" s="15"/>
      <c r="BZS88" s="15"/>
      <c r="BZT88" s="15"/>
      <c r="BZU88" s="15"/>
      <c r="BZV88" s="15"/>
      <c r="BZW88" s="15"/>
      <c r="BZX88" s="15"/>
      <c r="BZY88" s="15"/>
      <c r="BZZ88" s="15"/>
      <c r="CAA88" s="15"/>
      <c r="CAB88" s="15"/>
      <c r="CAC88" s="15"/>
      <c r="CAD88" s="15"/>
      <c r="CAE88" s="15"/>
      <c r="CAF88" s="15"/>
      <c r="CAG88" s="15"/>
      <c r="CAH88" s="15"/>
      <c r="CAI88" s="15"/>
      <c r="CAJ88" s="15"/>
      <c r="CAK88" s="15"/>
      <c r="CAL88" s="15"/>
      <c r="CAM88" s="15"/>
      <c r="CAN88" s="15"/>
      <c r="CAO88" s="15"/>
      <c r="CAP88" s="15"/>
      <c r="CAQ88" s="15"/>
      <c r="CAR88" s="15"/>
      <c r="CAS88" s="15"/>
      <c r="CAT88" s="15"/>
      <c r="CAU88" s="15"/>
      <c r="CAV88" s="15"/>
      <c r="CAW88" s="15"/>
      <c r="CAX88" s="15"/>
      <c r="CAY88" s="15"/>
      <c r="CAZ88" s="15"/>
      <c r="CBA88" s="15"/>
      <c r="CBB88" s="15"/>
      <c r="CBC88" s="15"/>
      <c r="CBD88" s="15"/>
      <c r="CBE88" s="15"/>
      <c r="CBF88" s="15"/>
      <c r="CBG88" s="15"/>
      <c r="CBH88" s="15"/>
      <c r="CBI88" s="15"/>
      <c r="CBJ88" s="15"/>
      <c r="CBK88" s="15"/>
      <c r="CBL88" s="15"/>
      <c r="CBM88" s="15"/>
      <c r="CBN88" s="15"/>
      <c r="CBO88" s="15"/>
      <c r="CBP88" s="15"/>
      <c r="CBQ88" s="15"/>
      <c r="CBR88" s="15"/>
      <c r="CBS88" s="15"/>
      <c r="CBT88" s="15"/>
      <c r="CBU88" s="15"/>
      <c r="CBV88" s="15"/>
      <c r="CBW88" s="15"/>
      <c r="CBX88" s="15"/>
      <c r="CBY88" s="15"/>
      <c r="CBZ88" s="15"/>
      <c r="CCA88" s="15"/>
      <c r="CCB88" s="15"/>
      <c r="CCC88" s="15"/>
      <c r="CCD88" s="15"/>
      <c r="CCE88" s="15"/>
      <c r="CCF88" s="15"/>
      <c r="CCG88" s="15"/>
      <c r="CCH88" s="15"/>
      <c r="CCI88" s="15"/>
      <c r="CCJ88" s="15"/>
      <c r="CCK88" s="15"/>
      <c r="CCL88" s="15"/>
      <c r="CCM88" s="15"/>
      <c r="CCN88" s="15"/>
      <c r="CCO88" s="15"/>
      <c r="CCP88" s="15"/>
      <c r="CCQ88" s="15"/>
      <c r="CCR88" s="15"/>
      <c r="CCS88" s="15"/>
      <c r="CCT88" s="15"/>
      <c r="CCU88" s="15"/>
      <c r="CCV88" s="15"/>
      <c r="CCW88" s="15"/>
      <c r="CCX88" s="15"/>
      <c r="CCY88" s="15"/>
      <c r="CCZ88" s="15"/>
      <c r="CDA88" s="15"/>
      <c r="CDB88" s="15"/>
      <c r="CDC88" s="15"/>
      <c r="CDD88" s="15"/>
      <c r="CDE88" s="15"/>
      <c r="CDF88" s="15"/>
      <c r="CDG88" s="15"/>
      <c r="CDH88" s="15"/>
      <c r="CDI88" s="15"/>
      <c r="CDJ88" s="15"/>
      <c r="CDK88" s="15"/>
      <c r="CDL88" s="15"/>
      <c r="CDM88" s="15"/>
      <c r="CDN88" s="15"/>
      <c r="CDO88" s="15"/>
      <c r="CDP88" s="15"/>
      <c r="CDQ88" s="15"/>
      <c r="CDR88" s="15"/>
      <c r="CDS88" s="15"/>
      <c r="CDT88" s="15"/>
      <c r="CDU88" s="15"/>
      <c r="CDV88" s="15"/>
      <c r="CDW88" s="15"/>
      <c r="CDX88" s="15"/>
      <c r="CDY88" s="15"/>
      <c r="CDZ88" s="15"/>
      <c r="CEA88" s="15"/>
      <c r="CEB88" s="15"/>
      <c r="CEC88" s="15"/>
      <c r="CED88" s="15"/>
      <c r="CEE88" s="15"/>
      <c r="CEF88" s="15"/>
      <c r="CEG88" s="15"/>
      <c r="CEH88" s="15"/>
      <c r="CEI88" s="15"/>
      <c r="CEJ88" s="15"/>
      <c r="CEK88" s="15"/>
      <c r="CEL88" s="15"/>
      <c r="CEM88" s="15"/>
      <c r="CEN88" s="15"/>
      <c r="CEO88" s="15"/>
      <c r="CEP88" s="15"/>
      <c r="CEQ88" s="15"/>
      <c r="CER88" s="15"/>
      <c r="CES88" s="15"/>
      <c r="CET88" s="15"/>
      <c r="CEU88" s="15"/>
      <c r="CEV88" s="15"/>
      <c r="CEW88" s="15"/>
      <c r="CEX88" s="15"/>
      <c r="CEY88" s="15"/>
      <c r="CEZ88" s="15"/>
      <c r="CFA88" s="15"/>
      <c r="CFB88" s="15"/>
      <c r="CFC88" s="15"/>
      <c r="CFD88" s="15"/>
      <c r="CFE88" s="15"/>
      <c r="CFF88" s="15"/>
      <c r="CFG88" s="15"/>
      <c r="CFH88" s="15"/>
      <c r="CFI88" s="15"/>
      <c r="CFJ88" s="15"/>
      <c r="CFK88" s="15"/>
      <c r="CFL88" s="15"/>
      <c r="CFM88" s="15"/>
      <c r="CFN88" s="15"/>
      <c r="CFO88" s="15"/>
      <c r="CFP88" s="15"/>
      <c r="CFQ88" s="15"/>
      <c r="CFR88" s="15"/>
      <c r="CFS88" s="15"/>
      <c r="CFT88" s="15"/>
      <c r="CFU88" s="15"/>
      <c r="CFV88" s="15"/>
      <c r="CFW88" s="15"/>
      <c r="CFX88" s="15"/>
      <c r="CFY88" s="15"/>
      <c r="CFZ88" s="15"/>
      <c r="CGA88" s="15"/>
      <c r="CGB88" s="15"/>
      <c r="CGC88" s="15"/>
      <c r="CGD88" s="15"/>
      <c r="CGE88" s="15"/>
      <c r="CGF88" s="15"/>
      <c r="CGG88" s="15"/>
      <c r="CGH88" s="15"/>
      <c r="CGI88" s="15"/>
      <c r="CGJ88" s="15"/>
      <c r="CGK88" s="15"/>
      <c r="CGL88" s="15"/>
      <c r="CGM88" s="15"/>
      <c r="CGN88" s="15"/>
      <c r="CGO88" s="15"/>
      <c r="CGP88" s="15"/>
      <c r="CGQ88" s="15"/>
      <c r="CGR88" s="15"/>
      <c r="CGS88" s="15"/>
      <c r="CGT88" s="15"/>
      <c r="CGU88" s="15"/>
      <c r="CGV88" s="15"/>
      <c r="CGW88" s="15"/>
      <c r="CGX88" s="15"/>
      <c r="CGY88" s="15"/>
      <c r="CGZ88" s="15"/>
      <c r="CHA88" s="15"/>
      <c r="CHB88" s="15"/>
      <c r="CHC88" s="15"/>
      <c r="CHD88" s="15"/>
      <c r="CHE88" s="15"/>
      <c r="CHF88" s="15"/>
      <c r="CHG88" s="15"/>
      <c r="CHH88" s="15"/>
      <c r="CHI88" s="15"/>
      <c r="CHJ88" s="15"/>
      <c r="CHK88" s="15"/>
      <c r="CHL88" s="15"/>
      <c r="CHM88" s="15"/>
      <c r="CHN88" s="15"/>
      <c r="CHO88" s="15"/>
      <c r="CHP88" s="15"/>
      <c r="CHQ88" s="15"/>
      <c r="CHR88" s="15"/>
      <c r="CHS88" s="15"/>
      <c r="CHT88" s="15"/>
      <c r="CHU88" s="15"/>
      <c r="CHV88" s="15"/>
      <c r="CHW88" s="15"/>
      <c r="CHX88" s="15"/>
      <c r="CHY88" s="15"/>
      <c r="CHZ88" s="15"/>
      <c r="CIA88" s="15"/>
      <c r="CIB88" s="15"/>
      <c r="CIC88" s="15"/>
      <c r="CID88" s="15"/>
      <c r="CIE88" s="15"/>
      <c r="CIF88" s="15"/>
      <c r="CIG88" s="15"/>
      <c r="CIH88" s="15"/>
      <c r="CII88" s="15"/>
      <c r="CIJ88" s="15"/>
      <c r="CIK88" s="15"/>
      <c r="CIL88" s="15"/>
      <c r="CIM88" s="15"/>
      <c r="CIN88" s="15"/>
      <c r="CIO88" s="15"/>
      <c r="CIP88" s="15"/>
      <c r="CIQ88" s="15"/>
      <c r="CIR88" s="15"/>
      <c r="CIS88" s="15"/>
      <c r="CIT88" s="15"/>
      <c r="CIU88" s="15"/>
      <c r="CIV88" s="15"/>
      <c r="CIW88" s="15"/>
      <c r="CIX88" s="15"/>
      <c r="CIY88" s="15"/>
      <c r="CIZ88" s="15"/>
      <c r="CJA88" s="15"/>
      <c r="CJB88" s="15"/>
      <c r="CJC88" s="15"/>
      <c r="CJD88" s="15"/>
      <c r="CJE88" s="15"/>
      <c r="CJF88" s="15"/>
      <c r="CJG88" s="15"/>
      <c r="CJH88" s="15"/>
      <c r="CJI88" s="15"/>
      <c r="CJJ88" s="15"/>
      <c r="CJK88" s="15"/>
      <c r="CJL88" s="15"/>
      <c r="CJM88" s="15"/>
      <c r="CJN88" s="15"/>
      <c r="CJO88" s="15"/>
      <c r="CJP88" s="15"/>
      <c r="CJQ88" s="15"/>
      <c r="CJR88" s="15"/>
      <c r="CJS88" s="15"/>
      <c r="CJT88" s="15"/>
      <c r="CJU88" s="15"/>
      <c r="CJV88" s="15"/>
      <c r="CJW88" s="15"/>
      <c r="CJX88" s="15"/>
      <c r="CJY88" s="15"/>
      <c r="CJZ88" s="15"/>
      <c r="CKA88" s="15"/>
      <c r="CKB88" s="15"/>
      <c r="CKC88" s="15"/>
      <c r="CKD88" s="15"/>
      <c r="CKE88" s="15"/>
      <c r="CKF88" s="15"/>
      <c r="CKG88" s="15"/>
      <c r="CKH88" s="15"/>
      <c r="CKI88" s="15"/>
      <c r="CKJ88" s="15"/>
      <c r="CKK88" s="15"/>
      <c r="CKL88" s="15"/>
      <c r="CKM88" s="15"/>
      <c r="CKN88" s="15"/>
      <c r="CKO88" s="15"/>
      <c r="CKP88" s="15"/>
      <c r="CKQ88" s="15"/>
      <c r="CKR88" s="15"/>
      <c r="CKS88" s="15"/>
      <c r="CKT88" s="15"/>
      <c r="CKU88" s="15"/>
      <c r="CKV88" s="15"/>
      <c r="CKW88" s="15"/>
      <c r="CKX88" s="15"/>
      <c r="CKY88" s="15"/>
      <c r="CKZ88" s="15"/>
      <c r="CLA88" s="15"/>
      <c r="CLB88" s="15"/>
      <c r="CLC88" s="15"/>
      <c r="CLD88" s="15"/>
      <c r="CLE88" s="15"/>
      <c r="CLF88" s="15"/>
      <c r="CLG88" s="15"/>
      <c r="CLH88" s="15"/>
      <c r="CLI88" s="15"/>
      <c r="CLJ88" s="15"/>
      <c r="CLK88" s="15"/>
      <c r="CLL88" s="15"/>
      <c r="CLM88" s="15"/>
      <c r="CLN88" s="15"/>
      <c r="CLO88" s="15"/>
      <c r="CLP88" s="15"/>
      <c r="CLQ88" s="15"/>
      <c r="CLR88" s="15"/>
      <c r="CLS88" s="15"/>
      <c r="CLT88" s="15"/>
      <c r="CLU88" s="15"/>
      <c r="CLV88" s="15"/>
      <c r="CLW88" s="15"/>
      <c r="CLX88" s="15"/>
      <c r="CLY88" s="15"/>
      <c r="CLZ88" s="15"/>
      <c r="CMA88" s="15"/>
      <c r="CMB88" s="15"/>
      <c r="CMC88" s="15"/>
      <c r="CMD88" s="15"/>
      <c r="CME88" s="15"/>
      <c r="CMF88" s="15"/>
      <c r="CMG88" s="15"/>
      <c r="CMH88" s="15"/>
      <c r="CMI88" s="15"/>
      <c r="CMJ88" s="15"/>
      <c r="CMK88" s="15"/>
      <c r="CML88" s="15"/>
      <c r="CMM88" s="15"/>
      <c r="CMN88" s="15"/>
      <c r="CMO88" s="15"/>
      <c r="CMP88" s="15"/>
      <c r="CMQ88" s="15"/>
      <c r="CMR88" s="15"/>
      <c r="CMS88" s="15"/>
      <c r="CMT88" s="15"/>
      <c r="CMU88" s="15"/>
      <c r="CMV88" s="15"/>
      <c r="CMW88" s="15"/>
      <c r="CMX88" s="15"/>
      <c r="CMY88" s="15"/>
      <c r="CMZ88" s="15"/>
      <c r="CNA88" s="15"/>
      <c r="CNB88" s="15"/>
      <c r="CNC88" s="15"/>
      <c r="CND88" s="15"/>
      <c r="CNE88" s="15"/>
      <c r="CNF88" s="15"/>
      <c r="CNG88" s="15"/>
      <c r="CNH88" s="15"/>
      <c r="CNI88" s="15"/>
      <c r="CNJ88" s="15"/>
      <c r="CNK88" s="15"/>
      <c r="CNL88" s="15"/>
      <c r="CNM88" s="15"/>
      <c r="CNN88" s="15"/>
      <c r="CNO88" s="15"/>
      <c r="CNP88" s="15"/>
      <c r="CNQ88" s="15"/>
      <c r="CNR88" s="15"/>
      <c r="CNS88" s="15"/>
      <c r="CNT88" s="15"/>
      <c r="CNU88" s="15"/>
      <c r="CNV88" s="15"/>
      <c r="CNW88" s="15"/>
      <c r="CNX88" s="15"/>
      <c r="CNY88" s="15"/>
      <c r="CNZ88" s="15"/>
      <c r="COA88" s="15"/>
      <c r="COB88" s="15"/>
      <c r="COC88" s="15"/>
      <c r="COD88" s="15"/>
      <c r="COE88" s="15"/>
      <c r="COF88" s="15"/>
      <c r="COG88" s="15"/>
      <c r="COH88" s="15"/>
      <c r="COI88" s="15"/>
      <c r="COJ88" s="15"/>
      <c r="COK88" s="15"/>
      <c r="COL88" s="15"/>
      <c r="COM88" s="15"/>
      <c r="CON88" s="15"/>
      <c r="COO88" s="15"/>
      <c r="COP88" s="15"/>
      <c r="COQ88" s="15"/>
      <c r="COR88" s="15"/>
      <c r="COS88" s="15"/>
      <c r="COT88" s="15"/>
      <c r="COU88" s="15"/>
      <c r="COV88" s="15"/>
      <c r="COW88" s="15"/>
      <c r="COX88" s="15"/>
      <c r="COY88" s="15"/>
      <c r="COZ88" s="15"/>
      <c r="CPA88" s="15"/>
      <c r="CPB88" s="15"/>
      <c r="CPC88" s="15"/>
      <c r="CPD88" s="15"/>
      <c r="CPE88" s="15"/>
      <c r="CPF88" s="15"/>
      <c r="CPG88" s="15"/>
      <c r="CPH88" s="15"/>
      <c r="CPI88" s="15"/>
      <c r="CPJ88" s="15"/>
      <c r="CPK88" s="15"/>
      <c r="CPL88" s="15"/>
      <c r="CPM88" s="15"/>
      <c r="CPN88" s="15"/>
      <c r="CPO88" s="15"/>
      <c r="CPP88" s="15"/>
      <c r="CPQ88" s="15"/>
      <c r="CPR88" s="15"/>
      <c r="CPS88" s="15"/>
      <c r="CPT88" s="15"/>
      <c r="CPU88" s="15"/>
      <c r="CPV88" s="15"/>
      <c r="CPW88" s="15"/>
      <c r="CPX88" s="15"/>
      <c r="CPY88" s="15"/>
      <c r="CPZ88" s="15"/>
      <c r="CQA88" s="15"/>
      <c r="CQB88" s="15"/>
      <c r="CQC88" s="15"/>
      <c r="CQD88" s="15"/>
      <c r="CQE88" s="15"/>
      <c r="CQF88" s="15"/>
      <c r="CQG88" s="15"/>
      <c r="CQH88" s="15"/>
      <c r="CQI88" s="15"/>
      <c r="CQJ88" s="15"/>
      <c r="CQK88" s="15"/>
      <c r="CQL88" s="15"/>
      <c r="CQM88" s="15"/>
      <c r="CQN88" s="15"/>
      <c r="CQO88" s="15"/>
      <c r="CQP88" s="15"/>
      <c r="CQQ88" s="15"/>
      <c r="CQR88" s="15"/>
      <c r="CQS88" s="15"/>
      <c r="CQT88" s="15"/>
      <c r="CQU88" s="15"/>
      <c r="CQV88" s="15"/>
      <c r="CQW88" s="15"/>
      <c r="CQX88" s="15"/>
      <c r="CQY88" s="15"/>
      <c r="CQZ88" s="15"/>
      <c r="CRA88" s="15"/>
      <c r="CRB88" s="15"/>
      <c r="CRC88" s="15"/>
      <c r="CRD88" s="15"/>
      <c r="CRE88" s="15"/>
      <c r="CRF88" s="15"/>
      <c r="CRG88" s="15"/>
      <c r="CRH88" s="15"/>
      <c r="CRI88" s="15"/>
      <c r="CRJ88" s="15"/>
      <c r="CRK88" s="15"/>
      <c r="CRL88" s="15"/>
      <c r="CRM88" s="15"/>
      <c r="CRN88" s="15"/>
      <c r="CRO88" s="15"/>
      <c r="CRP88" s="15"/>
      <c r="CRQ88" s="15"/>
      <c r="CRR88" s="15"/>
      <c r="CRS88" s="15"/>
      <c r="CRT88" s="15"/>
      <c r="CRU88" s="15"/>
      <c r="CRV88" s="15"/>
      <c r="CRW88" s="15"/>
      <c r="CRX88" s="15"/>
      <c r="CRY88" s="15"/>
      <c r="CRZ88" s="15"/>
      <c r="CSA88" s="15"/>
      <c r="CSB88" s="15"/>
      <c r="CSC88" s="15"/>
      <c r="CSD88" s="15"/>
      <c r="CSE88" s="15"/>
      <c r="CSF88" s="15"/>
      <c r="CSG88" s="15"/>
      <c r="CSH88" s="15"/>
      <c r="CSI88" s="15"/>
      <c r="CSJ88" s="15"/>
      <c r="CSK88" s="15"/>
      <c r="CSL88" s="15"/>
      <c r="CSM88" s="15"/>
      <c r="CSN88" s="15"/>
      <c r="CSO88" s="15"/>
      <c r="CSP88" s="15"/>
      <c r="CSQ88" s="15"/>
      <c r="CSR88" s="15"/>
      <c r="CSS88" s="15"/>
      <c r="CST88" s="15"/>
      <c r="CSU88" s="15"/>
      <c r="CSV88" s="15"/>
      <c r="CSW88" s="15"/>
      <c r="CSX88" s="15"/>
      <c r="CSY88" s="15"/>
      <c r="CSZ88" s="15"/>
      <c r="CTA88" s="15"/>
      <c r="CTB88" s="15"/>
      <c r="CTC88" s="15"/>
      <c r="CTD88" s="15"/>
      <c r="CTE88" s="15"/>
      <c r="CTF88" s="15"/>
      <c r="CTG88" s="15"/>
      <c r="CTH88" s="15"/>
      <c r="CTI88" s="15"/>
      <c r="CTJ88" s="15"/>
      <c r="CTK88" s="15"/>
      <c r="CTL88" s="15"/>
      <c r="CTM88" s="15"/>
      <c r="CTN88" s="15"/>
      <c r="CTO88" s="15"/>
      <c r="CTP88" s="15"/>
      <c r="CTQ88" s="15"/>
      <c r="CTR88" s="15"/>
      <c r="CTS88" s="15"/>
      <c r="CTT88" s="15"/>
      <c r="CTU88" s="15"/>
      <c r="CTV88" s="15"/>
      <c r="CTW88" s="15"/>
      <c r="CTX88" s="15"/>
      <c r="CTY88" s="15"/>
      <c r="CTZ88" s="15"/>
      <c r="CUA88" s="15"/>
      <c r="CUB88" s="15"/>
      <c r="CUC88" s="15"/>
      <c r="CUD88" s="15"/>
      <c r="CUE88" s="15"/>
      <c r="CUF88" s="15"/>
      <c r="CUG88" s="15"/>
      <c r="CUH88" s="15"/>
      <c r="CUI88" s="15"/>
      <c r="CUJ88" s="15"/>
      <c r="CUK88" s="15"/>
      <c r="CUL88" s="15"/>
      <c r="CUM88" s="15"/>
      <c r="CUN88" s="15"/>
      <c r="CUO88" s="15"/>
      <c r="CUP88" s="15"/>
      <c r="CUQ88" s="15"/>
      <c r="CUR88" s="15"/>
      <c r="CUS88" s="15"/>
      <c r="CUT88" s="15"/>
      <c r="CUU88" s="15"/>
      <c r="CUV88" s="15"/>
      <c r="CUW88" s="15"/>
      <c r="CUX88" s="15"/>
      <c r="CUY88" s="15"/>
      <c r="CUZ88" s="15"/>
      <c r="CVA88" s="15"/>
      <c r="CVB88" s="15"/>
      <c r="CVC88" s="15"/>
      <c r="CVD88" s="15"/>
      <c r="CVE88" s="15"/>
      <c r="CVF88" s="15"/>
      <c r="CVG88" s="15"/>
      <c r="CVH88" s="15"/>
      <c r="CVI88" s="15"/>
      <c r="CVJ88" s="15"/>
      <c r="CVK88" s="15"/>
      <c r="CVL88" s="15"/>
      <c r="CVM88" s="15"/>
      <c r="CVN88" s="15"/>
      <c r="CVO88" s="15"/>
      <c r="CVP88" s="15"/>
      <c r="CVQ88" s="15"/>
      <c r="CVR88" s="15"/>
      <c r="CVS88" s="15"/>
      <c r="CVT88" s="15"/>
      <c r="CVU88" s="15"/>
      <c r="CVV88" s="15"/>
      <c r="CVW88" s="15"/>
      <c r="CVX88" s="15"/>
      <c r="CVY88" s="15"/>
      <c r="CVZ88" s="15"/>
      <c r="CWA88" s="15"/>
      <c r="CWB88" s="15"/>
      <c r="CWC88" s="15"/>
      <c r="CWD88" s="15"/>
      <c r="CWE88" s="15"/>
      <c r="CWF88" s="15"/>
      <c r="CWG88" s="15"/>
      <c r="CWH88" s="15"/>
      <c r="CWI88" s="15"/>
      <c r="CWJ88" s="15"/>
      <c r="CWK88" s="15"/>
      <c r="CWL88" s="15"/>
      <c r="CWM88" s="15"/>
      <c r="CWN88" s="15"/>
      <c r="CWO88" s="15"/>
      <c r="CWP88" s="15"/>
      <c r="CWQ88" s="15"/>
      <c r="CWR88" s="15"/>
      <c r="CWS88" s="15"/>
      <c r="CWT88" s="15"/>
      <c r="CWU88" s="15"/>
      <c r="CWV88" s="15"/>
      <c r="CWW88" s="15"/>
      <c r="CWX88" s="15"/>
      <c r="CWY88" s="15"/>
      <c r="CWZ88" s="15"/>
      <c r="CXA88" s="15"/>
      <c r="CXB88" s="15"/>
      <c r="CXC88" s="15"/>
      <c r="CXD88" s="15"/>
      <c r="CXE88" s="15"/>
      <c r="CXF88" s="15"/>
      <c r="CXG88" s="15"/>
      <c r="CXH88" s="15"/>
      <c r="CXI88" s="15"/>
      <c r="CXJ88" s="15"/>
      <c r="CXK88" s="15"/>
      <c r="CXL88" s="15"/>
      <c r="CXM88" s="15"/>
      <c r="CXN88" s="15"/>
      <c r="CXO88" s="15"/>
      <c r="CXP88" s="15"/>
      <c r="CXQ88" s="15"/>
      <c r="CXR88" s="15"/>
      <c r="CXS88" s="15"/>
      <c r="CXT88" s="15"/>
      <c r="CXU88" s="15"/>
      <c r="CXV88" s="15"/>
      <c r="CXW88" s="15"/>
      <c r="CXX88" s="15"/>
      <c r="CXY88" s="15"/>
      <c r="CXZ88" s="15"/>
      <c r="CYA88" s="15"/>
      <c r="CYB88" s="15"/>
      <c r="CYC88" s="15"/>
      <c r="CYD88" s="15"/>
      <c r="CYE88" s="15"/>
      <c r="CYF88" s="15"/>
      <c r="CYG88" s="15"/>
      <c r="CYH88" s="15"/>
      <c r="CYI88" s="15"/>
      <c r="CYJ88" s="15"/>
      <c r="CYK88" s="15"/>
      <c r="CYL88" s="15"/>
      <c r="CYM88" s="15"/>
      <c r="CYN88" s="15"/>
      <c r="CYO88" s="15"/>
      <c r="CYP88" s="15"/>
      <c r="CYQ88" s="15"/>
      <c r="CYR88" s="15"/>
      <c r="CYS88" s="15"/>
      <c r="CYT88" s="15"/>
      <c r="CYU88" s="15"/>
      <c r="CYV88" s="15"/>
      <c r="CYW88" s="15"/>
      <c r="CYX88" s="15"/>
      <c r="CYY88" s="15"/>
      <c r="CYZ88" s="15"/>
      <c r="CZA88" s="15"/>
      <c r="CZB88" s="15"/>
      <c r="CZC88" s="15"/>
      <c r="CZD88" s="15"/>
      <c r="CZE88" s="15"/>
      <c r="CZF88" s="15"/>
      <c r="CZG88" s="15"/>
      <c r="CZH88" s="15"/>
      <c r="CZI88" s="15"/>
      <c r="CZJ88" s="15"/>
      <c r="CZK88" s="15"/>
      <c r="CZL88" s="15"/>
      <c r="CZM88" s="15"/>
      <c r="CZN88" s="15"/>
      <c r="CZO88" s="15"/>
      <c r="CZP88" s="15"/>
      <c r="CZQ88" s="15"/>
      <c r="CZR88" s="15"/>
      <c r="CZS88" s="15"/>
      <c r="CZT88" s="15"/>
      <c r="CZU88" s="15"/>
      <c r="CZV88" s="15"/>
      <c r="CZW88" s="15"/>
      <c r="CZX88" s="15"/>
      <c r="CZY88" s="15"/>
      <c r="CZZ88" s="15"/>
      <c r="DAA88" s="15"/>
      <c r="DAB88" s="15"/>
      <c r="DAC88" s="15"/>
      <c r="DAD88" s="15"/>
      <c r="DAE88" s="15"/>
      <c r="DAF88" s="15"/>
      <c r="DAG88" s="15"/>
      <c r="DAH88" s="15"/>
      <c r="DAI88" s="15"/>
      <c r="DAJ88" s="15"/>
      <c r="DAK88" s="15"/>
      <c r="DAL88" s="15"/>
      <c r="DAM88" s="15"/>
      <c r="DAN88" s="15"/>
      <c r="DAO88" s="15"/>
      <c r="DAP88" s="15"/>
      <c r="DAQ88" s="15"/>
      <c r="DAR88" s="15"/>
      <c r="DAS88" s="15"/>
      <c r="DAT88" s="15"/>
      <c r="DAU88" s="15"/>
      <c r="DAV88" s="15"/>
      <c r="DAW88" s="15"/>
      <c r="DAX88" s="15"/>
      <c r="DAY88" s="15"/>
      <c r="DAZ88" s="15"/>
      <c r="DBA88" s="15"/>
      <c r="DBB88" s="15"/>
      <c r="DBC88" s="15"/>
      <c r="DBD88" s="15"/>
      <c r="DBE88" s="15"/>
      <c r="DBF88" s="15"/>
      <c r="DBG88" s="15"/>
      <c r="DBH88" s="15"/>
      <c r="DBI88" s="15"/>
      <c r="DBJ88" s="15"/>
      <c r="DBK88" s="15"/>
      <c r="DBL88" s="15"/>
      <c r="DBM88" s="15"/>
      <c r="DBN88" s="15"/>
      <c r="DBO88" s="15"/>
      <c r="DBP88" s="15"/>
      <c r="DBQ88" s="15"/>
      <c r="DBR88" s="15"/>
      <c r="DBS88" s="15"/>
      <c r="DBT88" s="15"/>
      <c r="DBU88" s="15"/>
      <c r="DBV88" s="15"/>
      <c r="DBW88" s="15"/>
      <c r="DBX88" s="15"/>
      <c r="DBY88" s="15"/>
      <c r="DBZ88" s="15"/>
      <c r="DCA88" s="15"/>
      <c r="DCB88" s="15"/>
      <c r="DCC88" s="15"/>
      <c r="DCD88" s="15"/>
      <c r="DCE88" s="15"/>
      <c r="DCF88" s="15"/>
      <c r="DCG88" s="15"/>
      <c r="DCH88" s="15"/>
      <c r="DCI88" s="15"/>
      <c r="DCJ88" s="15"/>
      <c r="DCK88" s="15"/>
      <c r="DCL88" s="15"/>
      <c r="DCM88" s="15"/>
      <c r="DCN88" s="15"/>
      <c r="DCO88" s="15"/>
      <c r="DCP88" s="15"/>
      <c r="DCQ88" s="15"/>
      <c r="DCR88" s="15"/>
      <c r="DCS88" s="15"/>
      <c r="DCT88" s="15"/>
      <c r="DCU88" s="15"/>
      <c r="DCV88" s="15"/>
      <c r="DCW88" s="15"/>
      <c r="DCX88" s="15"/>
      <c r="DCY88" s="15"/>
      <c r="DCZ88" s="15"/>
      <c r="DDA88" s="15"/>
      <c r="DDB88" s="15"/>
      <c r="DDC88" s="15"/>
      <c r="DDD88" s="15"/>
      <c r="DDE88" s="15"/>
      <c r="DDF88" s="15"/>
      <c r="DDG88" s="15"/>
      <c r="DDH88" s="15"/>
      <c r="DDI88" s="15"/>
      <c r="DDJ88" s="15"/>
      <c r="DDK88" s="15"/>
      <c r="DDL88" s="15"/>
      <c r="DDM88" s="15"/>
      <c r="DDN88" s="15"/>
      <c r="DDO88" s="15"/>
      <c r="DDP88" s="15"/>
      <c r="DDQ88" s="15"/>
      <c r="DDR88" s="15"/>
      <c r="DDS88" s="15"/>
      <c r="DDT88" s="15"/>
      <c r="DDU88" s="15"/>
      <c r="DDV88" s="15"/>
      <c r="DDW88" s="15"/>
      <c r="DDX88" s="15"/>
      <c r="DDY88" s="15"/>
      <c r="DDZ88" s="15"/>
      <c r="DEA88" s="15"/>
      <c r="DEB88" s="15"/>
      <c r="DEC88" s="15"/>
      <c r="DED88" s="15"/>
      <c r="DEE88" s="15"/>
      <c r="DEF88" s="15"/>
      <c r="DEG88" s="15"/>
      <c r="DEH88" s="15"/>
      <c r="DEI88" s="15"/>
      <c r="DEJ88" s="15"/>
      <c r="DEK88" s="15"/>
      <c r="DEL88" s="15"/>
      <c r="DEM88" s="15"/>
      <c r="DEN88" s="15"/>
      <c r="DEO88" s="15"/>
      <c r="DEP88" s="15"/>
      <c r="DEQ88" s="15"/>
      <c r="DER88" s="15"/>
      <c r="DES88" s="15"/>
      <c r="DET88" s="15"/>
      <c r="DEU88" s="15"/>
      <c r="DEV88" s="15"/>
      <c r="DEW88" s="15"/>
      <c r="DEX88" s="15"/>
      <c r="DEY88" s="15"/>
      <c r="DEZ88" s="15"/>
      <c r="DFA88" s="15"/>
      <c r="DFB88" s="15"/>
      <c r="DFC88" s="15"/>
      <c r="DFD88" s="15"/>
      <c r="DFE88" s="15"/>
      <c r="DFF88" s="15"/>
      <c r="DFG88" s="15"/>
      <c r="DFH88" s="15"/>
      <c r="DFI88" s="15"/>
      <c r="DFJ88" s="15"/>
      <c r="DFK88" s="15"/>
      <c r="DFL88" s="15"/>
      <c r="DFM88" s="15"/>
      <c r="DFN88" s="15"/>
      <c r="DFO88" s="15"/>
      <c r="DFP88" s="15"/>
      <c r="DFQ88" s="15"/>
      <c r="DFR88" s="15"/>
      <c r="DFS88" s="15"/>
      <c r="DFT88" s="15"/>
      <c r="DFU88" s="15"/>
      <c r="DFV88" s="15"/>
      <c r="DFW88" s="15"/>
      <c r="DFX88" s="15"/>
      <c r="DFY88" s="15"/>
      <c r="DFZ88" s="15"/>
      <c r="DGA88" s="15"/>
      <c r="DGB88" s="15"/>
      <c r="DGC88" s="15"/>
      <c r="DGD88" s="15"/>
      <c r="DGE88" s="15"/>
      <c r="DGF88" s="15"/>
      <c r="DGG88" s="15"/>
      <c r="DGH88" s="15"/>
      <c r="DGI88" s="15"/>
      <c r="DGJ88" s="15"/>
      <c r="DGK88" s="15"/>
      <c r="DGL88" s="15"/>
      <c r="DGM88" s="15"/>
      <c r="DGN88" s="15"/>
      <c r="DGO88" s="15"/>
      <c r="DGP88" s="15"/>
      <c r="DGQ88" s="15"/>
      <c r="DGR88" s="15"/>
      <c r="DGS88" s="15"/>
      <c r="DGT88" s="15"/>
      <c r="DGU88" s="15"/>
      <c r="DGV88" s="15"/>
      <c r="DGW88" s="15"/>
      <c r="DGX88" s="15"/>
      <c r="DGY88" s="15"/>
      <c r="DGZ88" s="15"/>
      <c r="DHA88" s="15"/>
      <c r="DHB88" s="15"/>
      <c r="DHC88" s="15"/>
      <c r="DHD88" s="15"/>
      <c r="DHE88" s="15"/>
      <c r="DHF88" s="15"/>
      <c r="DHG88" s="15"/>
      <c r="DHH88" s="15"/>
      <c r="DHI88" s="15"/>
      <c r="DHJ88" s="15"/>
      <c r="DHK88" s="15"/>
      <c r="DHL88" s="15"/>
      <c r="DHM88" s="15"/>
      <c r="DHN88" s="15"/>
      <c r="DHO88" s="15"/>
      <c r="DHP88" s="15"/>
      <c r="DHQ88" s="15"/>
      <c r="DHR88" s="15"/>
      <c r="DHS88" s="15"/>
      <c r="DHT88" s="15"/>
      <c r="DHU88" s="15"/>
      <c r="DHV88" s="15"/>
      <c r="DHW88" s="15"/>
      <c r="DHX88" s="15"/>
      <c r="DHY88" s="15"/>
      <c r="DHZ88" s="15"/>
      <c r="DIA88" s="15"/>
      <c r="DIB88" s="15"/>
      <c r="DIC88" s="15"/>
      <c r="DID88" s="15"/>
      <c r="DIE88" s="15"/>
      <c r="DIF88" s="15"/>
      <c r="DIG88" s="15"/>
      <c r="DIH88" s="15"/>
      <c r="DII88" s="15"/>
      <c r="DIJ88" s="15"/>
      <c r="DIK88" s="15"/>
      <c r="DIL88" s="15"/>
      <c r="DIM88" s="15"/>
      <c r="DIN88" s="15"/>
      <c r="DIO88" s="15"/>
      <c r="DIP88" s="15"/>
      <c r="DIQ88" s="15"/>
      <c r="DIR88" s="15"/>
      <c r="DIS88" s="15"/>
      <c r="DIT88" s="15"/>
      <c r="DIU88" s="15"/>
      <c r="DIV88" s="15"/>
      <c r="DIW88" s="15"/>
      <c r="DIX88" s="15"/>
      <c r="DIY88" s="15"/>
      <c r="DIZ88" s="15"/>
      <c r="DJA88" s="15"/>
      <c r="DJB88" s="15"/>
      <c r="DJC88" s="15"/>
      <c r="DJD88" s="15"/>
      <c r="DJE88" s="15"/>
      <c r="DJF88" s="15"/>
      <c r="DJG88" s="15"/>
      <c r="DJH88" s="15"/>
      <c r="DJI88" s="15"/>
      <c r="DJJ88" s="15"/>
      <c r="DJK88" s="15"/>
      <c r="DJL88" s="15"/>
      <c r="DJM88" s="15"/>
      <c r="DJN88" s="15"/>
      <c r="DJO88" s="15"/>
      <c r="DJP88" s="15"/>
      <c r="DJQ88" s="15"/>
      <c r="DJR88" s="15"/>
      <c r="DJS88" s="15"/>
      <c r="DJT88" s="15"/>
      <c r="DJU88" s="15"/>
      <c r="DJV88" s="15"/>
      <c r="DJW88" s="15"/>
      <c r="DJX88" s="15"/>
      <c r="DJY88" s="15"/>
      <c r="DJZ88" s="15"/>
      <c r="DKA88" s="15"/>
      <c r="DKB88" s="15"/>
      <c r="DKC88" s="15"/>
      <c r="DKD88" s="15"/>
      <c r="DKE88" s="15"/>
      <c r="DKF88" s="15"/>
      <c r="DKG88" s="15"/>
      <c r="DKH88" s="15"/>
      <c r="DKI88" s="15"/>
      <c r="DKJ88" s="15"/>
      <c r="DKK88" s="15"/>
      <c r="DKL88" s="15"/>
      <c r="DKM88" s="15"/>
      <c r="DKN88" s="15"/>
      <c r="DKO88" s="15"/>
      <c r="DKP88" s="15"/>
      <c r="DKQ88" s="15"/>
      <c r="DKR88" s="15"/>
      <c r="DKS88" s="15"/>
      <c r="DKT88" s="15"/>
      <c r="DKU88" s="15"/>
      <c r="DKV88" s="15"/>
      <c r="DKW88" s="15"/>
      <c r="DKX88" s="15"/>
      <c r="DKY88" s="15"/>
      <c r="DKZ88" s="15"/>
      <c r="DLA88" s="15"/>
      <c r="DLB88" s="15"/>
      <c r="DLC88" s="15"/>
      <c r="DLD88" s="15"/>
      <c r="DLE88" s="15"/>
      <c r="DLF88" s="15"/>
      <c r="DLG88" s="15"/>
      <c r="DLH88" s="15"/>
      <c r="DLI88" s="15"/>
      <c r="DLJ88" s="15"/>
      <c r="DLK88" s="15"/>
      <c r="DLL88" s="15"/>
      <c r="DLM88" s="15"/>
      <c r="DLN88" s="15"/>
      <c r="DLO88" s="15"/>
      <c r="DLP88" s="15"/>
      <c r="DLQ88" s="15"/>
      <c r="DLR88" s="15"/>
      <c r="DLS88" s="15"/>
      <c r="DLT88" s="15"/>
      <c r="DLU88" s="15"/>
      <c r="DLV88" s="15"/>
      <c r="DLW88" s="15"/>
      <c r="DLX88" s="15"/>
      <c r="DLY88" s="15"/>
      <c r="DLZ88" s="15"/>
      <c r="DMA88" s="15"/>
      <c r="DMB88" s="15"/>
      <c r="DMC88" s="15"/>
      <c r="DMD88" s="15"/>
      <c r="DME88" s="15"/>
      <c r="DMF88" s="15"/>
      <c r="DMG88" s="15"/>
      <c r="DMH88" s="15"/>
      <c r="DMI88" s="15"/>
      <c r="DMJ88" s="15"/>
      <c r="DMK88" s="15"/>
      <c r="DML88" s="15"/>
      <c r="DMM88" s="15"/>
      <c r="DMN88" s="15"/>
      <c r="DMO88" s="15"/>
      <c r="DMP88" s="15"/>
      <c r="DMQ88" s="15"/>
      <c r="DMR88" s="15"/>
      <c r="DMS88" s="15"/>
      <c r="DMT88" s="15"/>
      <c r="DMU88" s="15"/>
      <c r="DMV88" s="15"/>
      <c r="DMW88" s="15"/>
      <c r="DMX88" s="15"/>
      <c r="DMY88" s="15"/>
      <c r="DMZ88" s="15"/>
      <c r="DNA88" s="15"/>
      <c r="DNB88" s="15"/>
      <c r="DNC88" s="15"/>
      <c r="DND88" s="15"/>
      <c r="DNE88" s="15"/>
      <c r="DNF88" s="15"/>
      <c r="DNG88" s="15"/>
      <c r="DNH88" s="15"/>
      <c r="DNI88" s="15"/>
      <c r="DNJ88" s="15"/>
      <c r="DNK88" s="15"/>
      <c r="DNL88" s="15"/>
      <c r="DNM88" s="15"/>
      <c r="DNN88" s="15"/>
      <c r="DNO88" s="15"/>
      <c r="DNP88" s="15"/>
      <c r="DNQ88" s="15"/>
      <c r="DNR88" s="15"/>
      <c r="DNS88" s="15"/>
      <c r="DNT88" s="15"/>
      <c r="DNU88" s="15"/>
      <c r="DNV88" s="15"/>
      <c r="DNW88" s="15"/>
      <c r="DNX88" s="15"/>
      <c r="DNY88" s="15"/>
      <c r="DNZ88" s="15"/>
      <c r="DOA88" s="15"/>
      <c r="DOB88" s="15"/>
      <c r="DOC88" s="15"/>
      <c r="DOD88" s="15"/>
      <c r="DOE88" s="15"/>
      <c r="DOF88" s="15"/>
      <c r="DOG88" s="15"/>
      <c r="DOH88" s="15"/>
      <c r="DOI88" s="15"/>
      <c r="DOJ88" s="15"/>
      <c r="DOK88" s="15"/>
      <c r="DOL88" s="15"/>
      <c r="DOM88" s="15"/>
      <c r="DON88" s="15"/>
      <c r="DOO88" s="15"/>
      <c r="DOP88" s="15"/>
      <c r="DOQ88" s="15"/>
      <c r="DOR88" s="15"/>
      <c r="DOS88" s="15"/>
      <c r="DOT88" s="15"/>
      <c r="DOU88" s="15"/>
      <c r="DOV88" s="15"/>
      <c r="DOW88" s="15"/>
      <c r="DOX88" s="15"/>
      <c r="DOY88" s="15"/>
      <c r="DOZ88" s="15"/>
      <c r="DPA88" s="15"/>
      <c r="DPB88" s="15"/>
      <c r="DPC88" s="15"/>
      <c r="DPD88" s="15"/>
      <c r="DPE88" s="15"/>
      <c r="DPF88" s="15"/>
      <c r="DPG88" s="15"/>
      <c r="DPH88" s="15"/>
      <c r="DPI88" s="15"/>
      <c r="DPJ88" s="15"/>
      <c r="DPK88" s="15"/>
      <c r="DPL88" s="15"/>
      <c r="DPM88" s="15"/>
      <c r="DPN88" s="15"/>
      <c r="DPO88" s="15"/>
      <c r="DPP88" s="15"/>
      <c r="DPQ88" s="15"/>
      <c r="DPR88" s="15"/>
      <c r="DPS88" s="15"/>
      <c r="DPT88" s="15"/>
      <c r="DPU88" s="15"/>
      <c r="DPV88" s="15"/>
      <c r="DPW88" s="15"/>
      <c r="DPX88" s="15"/>
      <c r="DPY88" s="15"/>
      <c r="DPZ88" s="15"/>
      <c r="DQA88" s="15"/>
      <c r="DQB88" s="15"/>
      <c r="DQC88" s="15"/>
      <c r="DQD88" s="15"/>
      <c r="DQE88" s="15"/>
      <c r="DQF88" s="15"/>
      <c r="DQG88" s="15"/>
      <c r="DQH88" s="15"/>
      <c r="DQI88" s="15"/>
      <c r="DQJ88" s="15"/>
      <c r="DQK88" s="15"/>
      <c r="DQL88" s="15"/>
      <c r="DQM88" s="15"/>
      <c r="DQN88" s="15"/>
      <c r="DQO88" s="15"/>
      <c r="DQP88" s="15"/>
      <c r="DQQ88" s="15"/>
      <c r="DQR88" s="15"/>
      <c r="DQS88" s="15"/>
      <c r="DQT88" s="15"/>
      <c r="DQU88" s="15"/>
      <c r="DQV88" s="15"/>
      <c r="DQW88" s="15"/>
      <c r="DQX88" s="15"/>
      <c r="DQY88" s="15"/>
      <c r="DQZ88" s="15"/>
      <c r="DRA88" s="15"/>
      <c r="DRB88" s="15"/>
      <c r="DRC88" s="15"/>
      <c r="DRD88" s="15"/>
      <c r="DRE88" s="15"/>
      <c r="DRF88" s="15"/>
      <c r="DRG88" s="15"/>
      <c r="DRH88" s="15"/>
      <c r="DRI88" s="15"/>
      <c r="DRJ88" s="15"/>
      <c r="DRK88" s="15"/>
      <c r="DRL88" s="15"/>
      <c r="DRM88" s="15"/>
      <c r="DRN88" s="15"/>
      <c r="DRO88" s="15"/>
      <c r="DRP88" s="15"/>
      <c r="DRQ88" s="15"/>
      <c r="DRR88" s="15"/>
      <c r="DRS88" s="15"/>
      <c r="DRT88" s="15"/>
      <c r="DRU88" s="15"/>
      <c r="DRV88" s="15"/>
      <c r="DRW88" s="15"/>
      <c r="DRX88" s="15"/>
      <c r="DRY88" s="15"/>
      <c r="DRZ88" s="15"/>
      <c r="DSA88" s="15"/>
      <c r="DSB88" s="15"/>
      <c r="DSC88" s="15"/>
      <c r="DSD88" s="15"/>
      <c r="DSE88" s="15"/>
      <c r="DSF88" s="15"/>
      <c r="DSG88" s="15"/>
      <c r="DSH88" s="15"/>
      <c r="DSI88" s="15"/>
      <c r="DSJ88" s="15"/>
      <c r="DSK88" s="15"/>
      <c r="DSL88" s="15"/>
      <c r="DSM88" s="15"/>
      <c r="DSN88" s="15"/>
      <c r="DSO88" s="15"/>
      <c r="DSP88" s="15"/>
      <c r="DSQ88" s="15"/>
      <c r="DSR88" s="15"/>
      <c r="DSS88" s="15"/>
      <c r="DST88" s="15"/>
      <c r="DSU88" s="15"/>
      <c r="DSV88" s="15"/>
      <c r="DSW88" s="15"/>
      <c r="DSX88" s="15"/>
      <c r="DSY88" s="15"/>
      <c r="DSZ88" s="15"/>
      <c r="DTA88" s="15"/>
      <c r="DTB88" s="15"/>
      <c r="DTC88" s="15"/>
      <c r="DTD88" s="15"/>
      <c r="DTE88" s="15"/>
      <c r="DTF88" s="15"/>
      <c r="DTG88" s="15"/>
      <c r="DTH88" s="15"/>
      <c r="DTI88" s="15"/>
      <c r="DTJ88" s="15"/>
      <c r="DTK88" s="15"/>
      <c r="DTL88" s="15"/>
      <c r="DTM88" s="15"/>
      <c r="DTN88" s="15"/>
      <c r="DTO88" s="15"/>
      <c r="DTP88" s="15"/>
      <c r="DTQ88" s="15"/>
      <c r="DTR88" s="15"/>
      <c r="DTS88" s="15"/>
      <c r="DTT88" s="15"/>
      <c r="DTU88" s="15"/>
      <c r="DTV88" s="15"/>
      <c r="DTW88" s="15"/>
      <c r="DTX88" s="15"/>
      <c r="DTY88" s="15"/>
      <c r="DTZ88" s="15"/>
      <c r="DUA88" s="15"/>
      <c r="DUB88" s="15"/>
      <c r="DUC88" s="15"/>
      <c r="DUD88" s="15"/>
      <c r="DUE88" s="15"/>
      <c r="DUF88" s="15"/>
      <c r="DUG88" s="15"/>
      <c r="DUH88" s="15"/>
      <c r="DUI88" s="15"/>
      <c r="DUJ88" s="15"/>
      <c r="DUK88" s="15"/>
      <c r="DUL88" s="15"/>
      <c r="DUM88" s="15"/>
      <c r="DUN88" s="15"/>
      <c r="DUO88" s="15"/>
      <c r="DUP88" s="15"/>
      <c r="DUQ88" s="15"/>
      <c r="DUR88" s="15"/>
      <c r="DUS88" s="15"/>
      <c r="DUT88" s="15"/>
      <c r="DUU88" s="15"/>
      <c r="DUV88" s="15"/>
      <c r="DUW88" s="15"/>
      <c r="DUX88" s="15"/>
      <c r="DUY88" s="15"/>
      <c r="DUZ88" s="15"/>
      <c r="DVA88" s="15"/>
      <c r="DVB88" s="15"/>
      <c r="DVC88" s="15"/>
      <c r="DVD88" s="15"/>
      <c r="DVE88" s="15"/>
      <c r="DVF88" s="15"/>
      <c r="DVG88" s="15"/>
      <c r="DVH88" s="15"/>
      <c r="DVI88" s="15"/>
      <c r="DVJ88" s="15"/>
      <c r="DVK88" s="15"/>
      <c r="DVL88" s="15"/>
      <c r="DVM88" s="15"/>
      <c r="DVN88" s="15"/>
      <c r="DVO88" s="15"/>
      <c r="DVP88" s="15"/>
      <c r="DVQ88" s="15"/>
      <c r="DVR88" s="15"/>
      <c r="DVS88" s="15"/>
      <c r="DVT88" s="15"/>
      <c r="DVU88" s="15"/>
      <c r="DVV88" s="15"/>
      <c r="DVW88" s="15"/>
      <c r="DVX88" s="15"/>
      <c r="DVY88" s="15"/>
      <c r="DVZ88" s="15"/>
      <c r="DWA88" s="15"/>
      <c r="DWB88" s="15"/>
      <c r="DWC88" s="15"/>
      <c r="DWD88" s="15"/>
      <c r="DWE88" s="15"/>
      <c r="DWF88" s="15"/>
      <c r="DWG88" s="15"/>
      <c r="DWH88" s="15"/>
      <c r="DWI88" s="15"/>
      <c r="DWJ88" s="15"/>
      <c r="DWK88" s="15"/>
      <c r="DWL88" s="15"/>
      <c r="DWM88" s="15"/>
      <c r="DWN88" s="15"/>
      <c r="DWO88" s="15"/>
      <c r="DWP88" s="15"/>
      <c r="DWQ88" s="15"/>
      <c r="DWR88" s="15"/>
      <c r="DWS88" s="15"/>
      <c r="DWT88" s="15"/>
      <c r="DWU88" s="15"/>
      <c r="DWV88" s="15"/>
      <c r="DWW88" s="15"/>
      <c r="DWX88" s="15"/>
      <c r="DWY88" s="15"/>
      <c r="DWZ88" s="15"/>
      <c r="DXA88" s="15"/>
      <c r="DXB88" s="15"/>
      <c r="DXC88" s="15"/>
      <c r="DXD88" s="15"/>
      <c r="DXE88" s="15"/>
      <c r="DXF88" s="15"/>
      <c r="DXG88" s="15"/>
      <c r="DXH88" s="15"/>
      <c r="DXI88" s="15"/>
      <c r="DXJ88" s="15"/>
      <c r="DXK88" s="15"/>
      <c r="DXL88" s="15"/>
      <c r="DXM88" s="15"/>
      <c r="DXN88" s="15"/>
      <c r="DXO88" s="15"/>
      <c r="DXP88" s="15"/>
      <c r="DXQ88" s="15"/>
      <c r="DXR88" s="15"/>
      <c r="DXS88" s="15"/>
      <c r="DXT88" s="15"/>
      <c r="DXU88" s="15"/>
      <c r="DXV88" s="15"/>
      <c r="DXW88" s="15"/>
      <c r="DXX88" s="15"/>
      <c r="DXY88" s="15"/>
      <c r="DXZ88" s="15"/>
      <c r="DYA88" s="15"/>
      <c r="DYB88" s="15"/>
      <c r="DYC88" s="15"/>
      <c r="DYD88" s="15"/>
      <c r="DYE88" s="15"/>
      <c r="DYF88" s="15"/>
      <c r="DYG88" s="15"/>
      <c r="DYH88" s="15"/>
      <c r="DYI88" s="15"/>
      <c r="DYJ88" s="15"/>
      <c r="DYK88" s="15"/>
      <c r="DYL88" s="15"/>
      <c r="DYM88" s="15"/>
      <c r="DYN88" s="15"/>
      <c r="DYO88" s="15"/>
      <c r="DYP88" s="15"/>
      <c r="DYQ88" s="15"/>
      <c r="DYR88" s="15"/>
      <c r="DYS88" s="15"/>
      <c r="DYT88" s="15"/>
      <c r="DYU88" s="15"/>
      <c r="DYV88" s="15"/>
      <c r="DYW88" s="15"/>
      <c r="DYX88" s="15"/>
      <c r="DYY88" s="15"/>
      <c r="DYZ88" s="15"/>
      <c r="DZA88" s="15"/>
      <c r="DZB88" s="15"/>
      <c r="DZC88" s="15"/>
      <c r="DZD88" s="15"/>
      <c r="DZE88" s="15"/>
      <c r="DZF88" s="15"/>
      <c r="DZG88" s="15"/>
      <c r="DZH88" s="15"/>
      <c r="DZI88" s="15"/>
      <c r="DZJ88" s="15"/>
      <c r="DZK88" s="15"/>
      <c r="DZL88" s="15"/>
      <c r="DZM88" s="15"/>
      <c r="DZN88" s="15"/>
      <c r="DZO88" s="15"/>
      <c r="DZP88" s="15"/>
      <c r="DZQ88" s="15"/>
      <c r="DZR88" s="15"/>
      <c r="DZS88" s="15"/>
      <c r="DZT88" s="15"/>
      <c r="DZU88" s="15"/>
      <c r="DZV88" s="15"/>
      <c r="DZW88" s="15"/>
      <c r="DZX88" s="15"/>
      <c r="DZY88" s="15"/>
      <c r="DZZ88" s="15"/>
      <c r="EAA88" s="15"/>
      <c r="EAB88" s="15"/>
      <c r="EAC88" s="15"/>
      <c r="EAD88" s="15"/>
      <c r="EAE88" s="15"/>
      <c r="EAF88" s="15"/>
      <c r="EAG88" s="15"/>
      <c r="EAH88" s="15"/>
      <c r="EAI88" s="15"/>
      <c r="EAJ88" s="15"/>
      <c r="EAK88" s="15"/>
      <c r="EAL88" s="15"/>
      <c r="EAM88" s="15"/>
      <c r="EAN88" s="15"/>
      <c r="EAO88" s="15"/>
      <c r="EAP88" s="15"/>
      <c r="EAQ88" s="15"/>
      <c r="EAR88" s="15"/>
      <c r="EAS88" s="15"/>
      <c r="EAT88" s="15"/>
      <c r="EAU88" s="15"/>
      <c r="EAV88" s="15"/>
      <c r="EAW88" s="15"/>
      <c r="EAX88" s="15"/>
      <c r="EAY88" s="15"/>
      <c r="EAZ88" s="15"/>
      <c r="EBA88" s="15"/>
      <c r="EBB88" s="15"/>
      <c r="EBC88" s="15"/>
      <c r="EBD88" s="15"/>
      <c r="EBE88" s="15"/>
      <c r="EBF88" s="15"/>
      <c r="EBG88" s="15"/>
      <c r="EBH88" s="15"/>
      <c r="EBI88" s="15"/>
      <c r="EBJ88" s="15"/>
      <c r="EBK88" s="15"/>
      <c r="EBL88" s="15"/>
      <c r="EBM88" s="15"/>
      <c r="EBN88" s="15"/>
      <c r="EBO88" s="15"/>
      <c r="EBP88" s="15"/>
      <c r="EBQ88" s="15"/>
      <c r="EBR88" s="15"/>
      <c r="EBS88" s="15"/>
      <c r="EBT88" s="15"/>
      <c r="EBU88" s="15"/>
      <c r="EBV88" s="15"/>
      <c r="EBW88" s="15"/>
      <c r="EBX88" s="15"/>
      <c r="EBY88" s="15"/>
      <c r="EBZ88" s="15"/>
      <c r="ECA88" s="15"/>
      <c r="ECB88" s="15"/>
      <c r="ECC88" s="15"/>
      <c r="ECD88" s="15"/>
      <c r="ECE88" s="15"/>
      <c r="ECF88" s="15"/>
      <c r="ECG88" s="15"/>
      <c r="ECH88" s="15"/>
      <c r="ECI88" s="15"/>
      <c r="ECJ88" s="15"/>
      <c r="ECK88" s="15"/>
      <c r="ECL88" s="15"/>
      <c r="ECM88" s="15"/>
      <c r="ECN88" s="15"/>
      <c r="ECO88" s="15"/>
      <c r="ECP88" s="15"/>
      <c r="ECQ88" s="15"/>
      <c r="ECR88" s="15"/>
      <c r="ECS88" s="15"/>
      <c r="ECT88" s="15"/>
      <c r="ECU88" s="15"/>
      <c r="ECV88" s="15"/>
      <c r="ECW88" s="15"/>
      <c r="ECX88" s="15"/>
      <c r="ECY88" s="15"/>
      <c r="ECZ88" s="15"/>
      <c r="EDA88" s="15"/>
      <c r="EDB88" s="15"/>
      <c r="EDC88" s="15"/>
      <c r="EDD88" s="15"/>
      <c r="EDE88" s="15"/>
      <c r="EDF88" s="15"/>
      <c r="EDG88" s="15"/>
      <c r="EDH88" s="15"/>
      <c r="EDI88" s="15"/>
      <c r="EDJ88" s="15"/>
      <c r="EDK88" s="15"/>
      <c r="EDL88" s="15"/>
      <c r="EDM88" s="15"/>
      <c r="EDN88" s="15"/>
      <c r="EDO88" s="15"/>
      <c r="EDP88" s="15"/>
      <c r="EDQ88" s="15"/>
      <c r="EDR88" s="15"/>
      <c r="EDS88" s="15"/>
      <c r="EDT88" s="15"/>
      <c r="EDU88" s="15"/>
      <c r="EDV88" s="15"/>
      <c r="EDW88" s="15"/>
      <c r="EDX88" s="15"/>
      <c r="EDY88" s="15"/>
      <c r="EDZ88" s="15"/>
      <c r="EEA88" s="15"/>
      <c r="EEB88" s="15"/>
      <c r="EEC88" s="15"/>
      <c r="EED88" s="15"/>
      <c r="EEE88" s="15"/>
      <c r="EEF88" s="15"/>
      <c r="EEG88" s="15"/>
      <c r="EEH88" s="15"/>
      <c r="EEI88" s="15"/>
      <c r="EEJ88" s="15"/>
      <c r="EEK88" s="15"/>
      <c r="EEL88" s="15"/>
      <c r="EEM88" s="15"/>
      <c r="EEN88" s="15"/>
      <c r="EEO88" s="15"/>
      <c r="EEP88" s="15"/>
      <c r="EEQ88" s="15"/>
      <c r="EER88" s="15"/>
      <c r="EES88" s="15"/>
      <c r="EET88" s="15"/>
      <c r="EEU88" s="15"/>
      <c r="EEV88" s="15"/>
      <c r="EEW88" s="15"/>
      <c r="EEX88" s="15"/>
      <c r="EEY88" s="15"/>
      <c r="EEZ88" s="15"/>
      <c r="EFA88" s="15"/>
      <c r="EFB88" s="15"/>
      <c r="EFC88" s="15"/>
      <c r="EFD88" s="15"/>
      <c r="EFE88" s="15"/>
      <c r="EFF88" s="15"/>
      <c r="EFG88" s="15"/>
      <c r="EFH88" s="15"/>
      <c r="EFI88" s="15"/>
      <c r="EFJ88" s="15"/>
      <c r="EFK88" s="15"/>
      <c r="EFL88" s="15"/>
      <c r="EFM88" s="15"/>
      <c r="EFN88" s="15"/>
      <c r="EFO88" s="15"/>
      <c r="EFP88" s="15"/>
      <c r="EFQ88" s="15"/>
      <c r="EFR88" s="15"/>
      <c r="EFS88" s="15"/>
      <c r="EFT88" s="15"/>
      <c r="EFU88" s="15"/>
      <c r="EFV88" s="15"/>
      <c r="EFW88" s="15"/>
      <c r="EFX88" s="15"/>
      <c r="EFY88" s="15"/>
      <c r="EFZ88" s="15"/>
      <c r="EGA88" s="15"/>
      <c r="EGB88" s="15"/>
      <c r="EGC88" s="15"/>
      <c r="EGD88" s="15"/>
      <c r="EGE88" s="15"/>
      <c r="EGF88" s="15"/>
      <c r="EGG88" s="15"/>
      <c r="EGH88" s="15"/>
      <c r="EGI88" s="15"/>
      <c r="EGJ88" s="15"/>
      <c r="EGK88" s="15"/>
      <c r="EGL88" s="15"/>
      <c r="EGM88" s="15"/>
      <c r="EGN88" s="15"/>
      <c r="EGO88" s="15"/>
      <c r="EGP88" s="15"/>
      <c r="EGQ88" s="15"/>
      <c r="EGR88" s="15"/>
      <c r="EGS88" s="15"/>
      <c r="EGT88" s="15"/>
      <c r="EGU88" s="15"/>
      <c r="EGV88" s="15"/>
      <c r="EGW88" s="15"/>
      <c r="EGX88" s="15"/>
      <c r="EGY88" s="15"/>
      <c r="EGZ88" s="15"/>
      <c r="EHA88" s="15"/>
      <c r="EHB88" s="15"/>
      <c r="EHC88" s="15"/>
      <c r="EHD88" s="15"/>
      <c r="EHE88" s="15"/>
      <c r="EHF88" s="15"/>
      <c r="EHG88" s="15"/>
      <c r="EHH88" s="15"/>
      <c r="EHI88" s="15"/>
      <c r="EHJ88" s="15"/>
      <c r="EHK88" s="15"/>
      <c r="EHL88" s="15"/>
      <c r="EHM88" s="15"/>
      <c r="EHN88" s="15"/>
      <c r="EHO88" s="15"/>
      <c r="EHP88" s="15"/>
      <c r="EHQ88" s="15"/>
      <c r="EHR88" s="15"/>
      <c r="EHS88" s="15"/>
      <c r="EHT88" s="15"/>
      <c r="EHU88" s="15"/>
      <c r="EHV88" s="15"/>
      <c r="EHW88" s="15"/>
      <c r="EHX88" s="15"/>
      <c r="EHY88" s="15"/>
      <c r="EHZ88" s="15"/>
      <c r="EIA88" s="15"/>
      <c r="EIB88" s="15"/>
      <c r="EIC88" s="15"/>
      <c r="EID88" s="15"/>
      <c r="EIE88" s="15"/>
      <c r="EIF88" s="15"/>
      <c r="EIG88" s="15"/>
      <c r="EIH88" s="15"/>
      <c r="EII88" s="15"/>
      <c r="EIJ88" s="15"/>
      <c r="EIK88" s="15"/>
      <c r="EIL88" s="15"/>
      <c r="EIM88" s="15"/>
      <c r="EIN88" s="15"/>
      <c r="EIO88" s="15"/>
      <c r="EIP88" s="15"/>
      <c r="EIQ88" s="15"/>
      <c r="EIR88" s="15"/>
      <c r="EIS88" s="15"/>
      <c r="EIT88" s="15"/>
      <c r="EIU88" s="15"/>
      <c r="EIV88" s="15"/>
      <c r="EIW88" s="15"/>
      <c r="EIX88" s="15"/>
      <c r="EIY88" s="15"/>
      <c r="EIZ88" s="15"/>
      <c r="EJA88" s="15"/>
      <c r="EJB88" s="15"/>
      <c r="EJC88" s="15"/>
      <c r="EJD88" s="15"/>
      <c r="EJE88" s="15"/>
      <c r="EJF88" s="15"/>
      <c r="EJG88" s="15"/>
      <c r="EJH88" s="15"/>
      <c r="EJI88" s="15"/>
      <c r="EJJ88" s="15"/>
      <c r="EJK88" s="15"/>
      <c r="EJL88" s="15"/>
      <c r="EJM88" s="15"/>
      <c r="EJN88" s="15"/>
      <c r="EJO88" s="15"/>
      <c r="EJP88" s="15"/>
      <c r="EJQ88" s="15"/>
      <c r="EJR88" s="15"/>
      <c r="EJS88" s="15"/>
      <c r="EJT88" s="15"/>
      <c r="EJU88" s="15"/>
      <c r="EJV88" s="15"/>
      <c r="EJW88" s="15"/>
      <c r="EJX88" s="15"/>
      <c r="EJY88" s="15"/>
      <c r="EJZ88" s="15"/>
      <c r="EKA88" s="15"/>
      <c r="EKB88" s="15"/>
      <c r="EKC88" s="15"/>
      <c r="EKD88" s="15"/>
      <c r="EKE88" s="15"/>
      <c r="EKF88" s="15"/>
      <c r="EKG88" s="15"/>
      <c r="EKH88" s="15"/>
      <c r="EKI88" s="15"/>
      <c r="EKJ88" s="15"/>
      <c r="EKK88" s="15"/>
      <c r="EKL88" s="15"/>
      <c r="EKM88" s="15"/>
      <c r="EKN88" s="15"/>
      <c r="EKO88" s="15"/>
      <c r="EKP88" s="15"/>
      <c r="EKQ88" s="15"/>
      <c r="EKR88" s="15"/>
      <c r="EKS88" s="15"/>
      <c r="EKT88" s="15"/>
      <c r="EKU88" s="15"/>
      <c r="EKV88" s="15"/>
      <c r="EKW88" s="15"/>
      <c r="EKX88" s="15"/>
      <c r="EKY88" s="15"/>
      <c r="EKZ88" s="15"/>
      <c r="ELA88" s="15"/>
      <c r="ELB88" s="15"/>
      <c r="ELC88" s="15"/>
      <c r="ELD88" s="15"/>
      <c r="ELE88" s="15"/>
      <c r="ELF88" s="15"/>
      <c r="ELG88" s="15"/>
      <c r="ELH88" s="15"/>
      <c r="ELI88" s="15"/>
      <c r="ELJ88" s="15"/>
      <c r="ELK88" s="15"/>
      <c r="ELL88" s="15"/>
      <c r="ELM88" s="15"/>
      <c r="ELN88" s="15"/>
      <c r="ELO88" s="15"/>
      <c r="ELP88" s="15"/>
      <c r="ELQ88" s="15"/>
      <c r="ELR88" s="15"/>
      <c r="ELS88" s="15"/>
      <c r="ELT88" s="15"/>
      <c r="ELU88" s="15"/>
      <c r="ELV88" s="15"/>
      <c r="ELW88" s="15"/>
      <c r="ELX88" s="15"/>
      <c r="ELY88" s="15"/>
      <c r="ELZ88" s="15"/>
      <c r="EMA88" s="15"/>
      <c r="EMB88" s="15"/>
      <c r="EMC88" s="15"/>
      <c r="EMD88" s="15"/>
      <c r="EME88" s="15"/>
      <c r="EMF88" s="15"/>
      <c r="EMG88" s="15"/>
      <c r="EMH88" s="15"/>
      <c r="EMI88" s="15"/>
      <c r="EMJ88" s="15"/>
      <c r="EMK88" s="15"/>
      <c r="EML88" s="15"/>
      <c r="EMM88" s="15"/>
      <c r="EMN88" s="15"/>
      <c r="EMO88" s="15"/>
      <c r="EMP88" s="15"/>
      <c r="EMQ88" s="15"/>
      <c r="EMR88" s="15"/>
      <c r="EMS88" s="15"/>
      <c r="EMT88" s="15"/>
      <c r="EMU88" s="15"/>
      <c r="EMV88" s="15"/>
      <c r="EMW88" s="15"/>
      <c r="EMX88" s="15"/>
      <c r="EMY88" s="15"/>
      <c r="EMZ88" s="15"/>
      <c r="ENA88" s="15"/>
      <c r="ENB88" s="15"/>
      <c r="ENC88" s="15"/>
      <c r="END88" s="15"/>
      <c r="ENE88" s="15"/>
      <c r="ENF88" s="15"/>
      <c r="ENG88" s="15"/>
      <c r="ENH88" s="15"/>
      <c r="ENI88" s="15"/>
      <c r="ENJ88" s="15"/>
      <c r="ENK88" s="15"/>
      <c r="ENL88" s="15"/>
      <c r="ENM88" s="15"/>
      <c r="ENN88" s="15"/>
      <c r="ENO88" s="15"/>
      <c r="ENP88" s="15"/>
      <c r="ENQ88" s="15"/>
      <c r="ENR88" s="15"/>
      <c r="ENS88" s="15"/>
      <c r="ENT88" s="15"/>
      <c r="ENU88" s="15"/>
      <c r="ENV88" s="15"/>
      <c r="ENW88" s="15"/>
      <c r="ENX88" s="15"/>
      <c r="ENY88" s="15"/>
      <c r="ENZ88" s="15"/>
      <c r="EOA88" s="15"/>
      <c r="EOB88" s="15"/>
      <c r="EOC88" s="15"/>
      <c r="EOD88" s="15"/>
      <c r="EOE88" s="15"/>
      <c r="EOF88" s="15"/>
      <c r="EOG88" s="15"/>
      <c r="EOH88" s="15"/>
      <c r="EOI88" s="15"/>
      <c r="EOJ88" s="15"/>
      <c r="EOK88" s="15"/>
      <c r="EOL88" s="15"/>
      <c r="EOM88" s="15"/>
      <c r="EON88" s="15"/>
      <c r="EOO88" s="15"/>
      <c r="EOP88" s="15"/>
      <c r="EOQ88" s="15"/>
      <c r="EOR88" s="15"/>
      <c r="EOS88" s="15"/>
      <c r="EOT88" s="15"/>
      <c r="EOU88" s="15"/>
      <c r="EOV88" s="15"/>
      <c r="EOW88" s="15"/>
      <c r="EOX88" s="15"/>
      <c r="EOY88" s="15"/>
      <c r="EOZ88" s="15"/>
      <c r="EPA88" s="15"/>
      <c r="EPB88" s="15"/>
      <c r="EPC88" s="15"/>
      <c r="EPD88" s="15"/>
      <c r="EPE88" s="15"/>
      <c r="EPF88" s="15"/>
      <c r="EPG88" s="15"/>
      <c r="EPH88" s="15"/>
      <c r="EPI88" s="15"/>
      <c r="EPJ88" s="15"/>
      <c r="EPK88" s="15"/>
      <c r="EPL88" s="15"/>
      <c r="EPM88" s="15"/>
      <c r="EPN88" s="15"/>
      <c r="EPO88" s="15"/>
      <c r="EPP88" s="15"/>
      <c r="EPQ88" s="15"/>
      <c r="EPR88" s="15"/>
      <c r="EPS88" s="15"/>
      <c r="EPT88" s="15"/>
      <c r="EPU88" s="15"/>
      <c r="EPV88" s="15"/>
      <c r="EPW88" s="15"/>
      <c r="EPX88" s="15"/>
      <c r="EPY88" s="15"/>
      <c r="EPZ88" s="15"/>
      <c r="EQA88" s="15"/>
      <c r="EQB88" s="15"/>
      <c r="EQC88" s="15"/>
      <c r="EQD88" s="15"/>
      <c r="EQE88" s="15"/>
      <c r="EQF88" s="15"/>
      <c r="EQG88" s="15"/>
      <c r="EQH88" s="15"/>
      <c r="EQI88" s="15"/>
      <c r="EQJ88" s="15"/>
      <c r="EQK88" s="15"/>
      <c r="EQL88" s="15"/>
      <c r="EQM88" s="15"/>
      <c r="EQN88" s="15"/>
      <c r="EQO88" s="15"/>
      <c r="EQP88" s="15"/>
      <c r="EQQ88" s="15"/>
      <c r="EQR88" s="15"/>
      <c r="EQS88" s="15"/>
      <c r="EQT88" s="15"/>
      <c r="EQU88" s="15"/>
      <c r="EQV88" s="15"/>
      <c r="EQW88" s="15"/>
      <c r="EQX88" s="15"/>
      <c r="EQY88" s="15"/>
      <c r="EQZ88" s="15"/>
      <c r="ERA88" s="15"/>
      <c r="ERB88" s="15"/>
      <c r="ERC88" s="15"/>
      <c r="ERD88" s="15"/>
      <c r="ERE88" s="15"/>
      <c r="ERF88" s="15"/>
      <c r="ERG88" s="15"/>
      <c r="ERH88" s="15"/>
      <c r="ERI88" s="15"/>
      <c r="ERJ88" s="15"/>
      <c r="ERK88" s="15"/>
      <c r="ERL88" s="15"/>
      <c r="ERM88" s="15"/>
      <c r="ERN88" s="15"/>
      <c r="ERO88" s="15"/>
      <c r="ERP88" s="15"/>
      <c r="ERQ88" s="15"/>
      <c r="ERR88" s="15"/>
      <c r="ERS88" s="15"/>
      <c r="ERT88" s="15"/>
      <c r="ERU88" s="15"/>
      <c r="ERV88" s="15"/>
      <c r="ERW88" s="15"/>
      <c r="ERX88" s="15"/>
      <c r="ERY88" s="15"/>
      <c r="ERZ88" s="15"/>
      <c r="ESA88" s="15"/>
      <c r="ESB88" s="15"/>
      <c r="ESC88" s="15"/>
      <c r="ESD88" s="15"/>
      <c r="ESE88" s="15"/>
      <c r="ESF88" s="15"/>
      <c r="ESG88" s="15"/>
      <c r="ESH88" s="15"/>
      <c r="ESI88" s="15"/>
      <c r="ESJ88" s="15"/>
      <c r="ESK88" s="15"/>
      <c r="ESL88" s="15"/>
      <c r="ESM88" s="15"/>
      <c r="ESN88" s="15"/>
      <c r="ESO88" s="15"/>
      <c r="ESP88" s="15"/>
      <c r="ESQ88" s="15"/>
      <c r="ESR88" s="15"/>
      <c r="ESS88" s="15"/>
      <c r="EST88" s="15"/>
      <c r="ESU88" s="15"/>
      <c r="ESV88" s="15"/>
      <c r="ESW88" s="15"/>
      <c r="ESX88" s="15"/>
      <c r="ESY88" s="15"/>
      <c r="ESZ88" s="15"/>
      <c r="ETA88" s="15"/>
      <c r="ETB88" s="15"/>
      <c r="ETC88" s="15"/>
      <c r="ETD88" s="15"/>
      <c r="ETE88" s="15"/>
      <c r="ETF88" s="15"/>
      <c r="ETG88" s="15"/>
      <c r="ETH88" s="15"/>
      <c r="ETI88" s="15"/>
      <c r="ETJ88" s="15"/>
      <c r="ETK88" s="15"/>
      <c r="ETL88" s="15"/>
      <c r="ETM88" s="15"/>
      <c r="ETN88" s="15"/>
      <c r="ETO88" s="15"/>
      <c r="ETP88" s="15"/>
      <c r="ETQ88" s="15"/>
      <c r="ETR88" s="15"/>
      <c r="ETS88" s="15"/>
      <c r="ETT88" s="15"/>
      <c r="ETU88" s="15"/>
      <c r="ETV88" s="15"/>
      <c r="ETW88" s="15"/>
      <c r="ETX88" s="15"/>
      <c r="ETY88" s="15"/>
      <c r="ETZ88" s="15"/>
      <c r="EUA88" s="15"/>
      <c r="EUB88" s="15"/>
      <c r="EUC88" s="15"/>
      <c r="EUD88" s="15"/>
      <c r="EUE88" s="15"/>
      <c r="EUF88" s="15"/>
      <c r="EUG88" s="15"/>
      <c r="EUH88" s="15"/>
      <c r="EUI88" s="15"/>
      <c r="EUJ88" s="15"/>
      <c r="EUK88" s="15"/>
      <c r="EUL88" s="15"/>
      <c r="EUM88" s="15"/>
      <c r="EUN88" s="15"/>
      <c r="EUO88" s="15"/>
      <c r="EUP88" s="15"/>
      <c r="EUQ88" s="15"/>
      <c r="EUR88" s="15"/>
      <c r="EUS88" s="15"/>
      <c r="EUT88" s="15"/>
      <c r="EUU88" s="15"/>
      <c r="EUV88" s="15"/>
      <c r="EUW88" s="15"/>
      <c r="EUX88" s="15"/>
      <c r="EUY88" s="15"/>
      <c r="EUZ88" s="15"/>
      <c r="EVA88" s="15"/>
      <c r="EVB88" s="15"/>
      <c r="EVC88" s="15"/>
      <c r="EVD88" s="15"/>
      <c r="EVE88" s="15"/>
      <c r="EVF88" s="15"/>
      <c r="EVG88" s="15"/>
      <c r="EVH88" s="15"/>
      <c r="EVI88" s="15"/>
      <c r="EVJ88" s="15"/>
      <c r="EVK88" s="15"/>
      <c r="EVL88" s="15"/>
      <c r="EVM88" s="15"/>
      <c r="EVN88" s="15"/>
      <c r="EVO88" s="15"/>
      <c r="EVP88" s="15"/>
      <c r="EVQ88" s="15"/>
      <c r="EVR88" s="15"/>
      <c r="EVS88" s="15"/>
      <c r="EVT88" s="15"/>
      <c r="EVU88" s="15"/>
      <c r="EVV88" s="15"/>
      <c r="EVW88" s="15"/>
      <c r="EVX88" s="15"/>
      <c r="EVY88" s="15"/>
      <c r="EVZ88" s="15"/>
      <c r="EWA88" s="15"/>
      <c r="EWB88" s="15"/>
      <c r="EWC88" s="15"/>
      <c r="EWD88" s="15"/>
      <c r="EWE88" s="15"/>
      <c r="EWF88" s="15"/>
      <c r="EWG88" s="15"/>
      <c r="EWH88" s="15"/>
      <c r="EWI88" s="15"/>
      <c r="EWJ88" s="15"/>
      <c r="EWK88" s="15"/>
      <c r="EWL88" s="15"/>
      <c r="EWM88" s="15"/>
      <c r="EWN88" s="15"/>
      <c r="EWO88" s="15"/>
      <c r="EWP88" s="15"/>
      <c r="EWQ88" s="15"/>
      <c r="EWR88" s="15"/>
      <c r="EWS88" s="15"/>
      <c r="EWT88" s="15"/>
      <c r="EWU88" s="15"/>
      <c r="EWV88" s="15"/>
      <c r="EWW88" s="15"/>
      <c r="EWX88" s="15"/>
      <c r="EWY88" s="15"/>
      <c r="EWZ88" s="15"/>
      <c r="EXA88" s="15"/>
      <c r="EXB88" s="15"/>
      <c r="EXC88" s="15"/>
      <c r="EXD88" s="15"/>
      <c r="EXE88" s="15"/>
      <c r="EXF88" s="15"/>
      <c r="EXG88" s="15"/>
      <c r="EXH88" s="15"/>
      <c r="EXI88" s="15"/>
      <c r="EXJ88" s="15"/>
      <c r="EXK88" s="15"/>
      <c r="EXL88" s="15"/>
      <c r="EXM88" s="15"/>
      <c r="EXN88" s="15"/>
      <c r="EXO88" s="15"/>
      <c r="EXP88" s="15"/>
      <c r="EXQ88" s="15"/>
      <c r="EXR88" s="15"/>
      <c r="EXS88" s="15"/>
      <c r="EXT88" s="15"/>
      <c r="EXU88" s="15"/>
      <c r="EXV88" s="15"/>
      <c r="EXW88" s="15"/>
      <c r="EXX88" s="15"/>
      <c r="EXY88" s="15"/>
      <c r="EXZ88" s="15"/>
      <c r="EYA88" s="15"/>
      <c r="EYB88" s="15"/>
      <c r="EYC88" s="15"/>
      <c r="EYD88" s="15"/>
      <c r="EYE88" s="15"/>
      <c r="EYF88" s="15"/>
      <c r="EYG88" s="15"/>
      <c r="EYH88" s="15"/>
      <c r="EYI88" s="15"/>
      <c r="EYJ88" s="15"/>
      <c r="EYK88" s="15"/>
      <c r="EYL88" s="15"/>
      <c r="EYM88" s="15"/>
      <c r="EYN88" s="15"/>
      <c r="EYO88" s="15"/>
      <c r="EYP88" s="15"/>
      <c r="EYQ88" s="15"/>
      <c r="EYR88" s="15"/>
      <c r="EYS88" s="15"/>
      <c r="EYT88" s="15"/>
      <c r="EYU88" s="15"/>
      <c r="EYV88" s="15"/>
      <c r="EYW88" s="15"/>
      <c r="EYX88" s="15"/>
      <c r="EYY88" s="15"/>
      <c r="EYZ88" s="15"/>
      <c r="EZA88" s="15"/>
      <c r="EZB88" s="15"/>
      <c r="EZC88" s="15"/>
      <c r="EZD88" s="15"/>
      <c r="EZE88" s="15"/>
      <c r="EZF88" s="15"/>
      <c r="EZG88" s="15"/>
      <c r="EZH88" s="15"/>
      <c r="EZI88" s="15"/>
      <c r="EZJ88" s="15"/>
      <c r="EZK88" s="15"/>
      <c r="EZL88" s="15"/>
      <c r="EZM88" s="15"/>
      <c r="EZN88" s="15"/>
      <c r="EZO88" s="15"/>
      <c r="EZP88" s="15"/>
      <c r="EZQ88" s="15"/>
      <c r="EZR88" s="15"/>
      <c r="EZS88" s="15"/>
      <c r="EZT88" s="15"/>
      <c r="EZU88" s="15"/>
      <c r="EZV88" s="15"/>
      <c r="EZW88" s="15"/>
      <c r="EZX88" s="15"/>
      <c r="EZY88" s="15"/>
      <c r="EZZ88" s="15"/>
      <c r="FAA88" s="15"/>
      <c r="FAB88" s="15"/>
      <c r="FAC88" s="15"/>
      <c r="FAD88" s="15"/>
      <c r="FAE88" s="15"/>
      <c r="FAF88" s="15"/>
      <c r="FAG88" s="15"/>
      <c r="FAH88" s="15"/>
      <c r="FAI88" s="15"/>
      <c r="FAJ88" s="15"/>
      <c r="FAK88" s="15"/>
      <c r="FAL88" s="15"/>
      <c r="FAM88" s="15"/>
      <c r="FAN88" s="15"/>
      <c r="FAO88" s="15"/>
      <c r="FAP88" s="15"/>
      <c r="FAQ88" s="15"/>
      <c r="FAR88" s="15"/>
      <c r="FAS88" s="15"/>
      <c r="FAT88" s="15"/>
      <c r="FAU88" s="15"/>
      <c r="FAV88" s="15"/>
      <c r="FAW88" s="15"/>
      <c r="FAX88" s="15"/>
      <c r="FAY88" s="15"/>
      <c r="FAZ88" s="15"/>
      <c r="FBA88" s="15"/>
      <c r="FBB88" s="15"/>
      <c r="FBC88" s="15"/>
      <c r="FBD88" s="15"/>
      <c r="FBE88" s="15"/>
      <c r="FBF88" s="15"/>
      <c r="FBG88" s="15"/>
      <c r="FBH88" s="15"/>
      <c r="FBI88" s="15"/>
      <c r="FBJ88" s="15"/>
      <c r="FBK88" s="15"/>
      <c r="FBL88" s="15"/>
      <c r="FBM88" s="15"/>
      <c r="FBN88" s="15"/>
      <c r="FBO88" s="15"/>
      <c r="FBP88" s="15"/>
      <c r="FBQ88" s="15"/>
      <c r="FBR88" s="15"/>
      <c r="FBS88" s="15"/>
      <c r="FBT88" s="15"/>
      <c r="FBU88" s="15"/>
      <c r="FBV88" s="15"/>
      <c r="FBW88" s="15"/>
      <c r="FBX88" s="15"/>
      <c r="FBY88" s="15"/>
      <c r="FBZ88" s="15"/>
      <c r="FCA88" s="15"/>
      <c r="FCB88" s="15"/>
      <c r="FCC88" s="15"/>
      <c r="FCD88" s="15"/>
      <c r="FCE88" s="15"/>
      <c r="FCF88" s="15"/>
      <c r="FCG88" s="15"/>
      <c r="FCH88" s="15"/>
      <c r="FCI88" s="15"/>
      <c r="FCJ88" s="15"/>
      <c r="FCK88" s="15"/>
      <c r="FCL88" s="15"/>
      <c r="FCM88" s="15"/>
      <c r="FCN88" s="15"/>
      <c r="FCO88" s="15"/>
      <c r="FCP88" s="15"/>
      <c r="FCQ88" s="15"/>
      <c r="FCR88" s="15"/>
      <c r="FCS88" s="15"/>
      <c r="FCT88" s="15"/>
      <c r="FCU88" s="15"/>
      <c r="FCV88" s="15"/>
      <c r="FCW88" s="15"/>
      <c r="FCX88" s="15"/>
      <c r="FCY88" s="15"/>
      <c r="FCZ88" s="15"/>
      <c r="FDA88" s="15"/>
      <c r="FDB88" s="15"/>
      <c r="FDC88" s="15"/>
      <c r="FDD88" s="15"/>
      <c r="FDE88" s="15"/>
      <c r="FDF88" s="15"/>
      <c r="FDG88" s="15"/>
      <c r="FDH88" s="15"/>
      <c r="FDI88" s="15"/>
      <c r="FDJ88" s="15"/>
      <c r="FDK88" s="15"/>
      <c r="FDL88" s="15"/>
      <c r="FDM88" s="15"/>
      <c r="FDN88" s="15"/>
      <c r="FDO88" s="15"/>
      <c r="FDP88" s="15"/>
      <c r="FDQ88" s="15"/>
      <c r="FDR88" s="15"/>
      <c r="FDS88" s="15"/>
      <c r="FDT88" s="15"/>
      <c r="FDU88" s="15"/>
      <c r="FDV88" s="15"/>
      <c r="FDW88" s="15"/>
      <c r="FDX88" s="15"/>
      <c r="FDY88" s="15"/>
      <c r="FDZ88" s="15"/>
      <c r="FEA88" s="15"/>
      <c r="FEB88" s="15"/>
      <c r="FEC88" s="15"/>
      <c r="FED88" s="15"/>
      <c r="FEE88" s="15"/>
      <c r="FEF88" s="15"/>
      <c r="FEG88" s="15"/>
      <c r="FEH88" s="15"/>
      <c r="FEI88" s="15"/>
      <c r="FEJ88" s="15"/>
      <c r="FEK88" s="15"/>
      <c r="FEL88" s="15"/>
      <c r="FEM88" s="15"/>
      <c r="FEN88" s="15"/>
      <c r="FEO88" s="15"/>
      <c r="FEP88" s="15"/>
      <c r="FEQ88" s="15"/>
      <c r="FER88" s="15"/>
      <c r="FES88" s="15"/>
      <c r="FET88" s="15"/>
      <c r="FEU88" s="15"/>
      <c r="FEV88" s="15"/>
      <c r="FEW88" s="15"/>
      <c r="FEX88" s="15"/>
      <c r="FEY88" s="15"/>
      <c r="FEZ88" s="15"/>
      <c r="FFA88" s="15"/>
      <c r="FFB88" s="15"/>
      <c r="FFC88" s="15"/>
      <c r="FFD88" s="15"/>
      <c r="FFE88" s="15"/>
      <c r="FFF88" s="15"/>
      <c r="FFG88" s="15"/>
      <c r="FFH88" s="15"/>
      <c r="FFI88" s="15"/>
      <c r="FFJ88" s="15"/>
      <c r="FFK88" s="15"/>
      <c r="FFL88" s="15"/>
      <c r="FFM88" s="15"/>
      <c r="FFN88" s="15"/>
      <c r="FFO88" s="15"/>
      <c r="FFP88" s="15"/>
      <c r="FFQ88" s="15"/>
      <c r="FFR88" s="15"/>
      <c r="FFS88" s="15"/>
      <c r="FFT88" s="15"/>
      <c r="FFU88" s="15"/>
      <c r="FFV88" s="15"/>
      <c r="FFW88" s="15"/>
      <c r="FFX88" s="15"/>
      <c r="FFY88" s="15"/>
      <c r="FFZ88" s="15"/>
      <c r="FGA88" s="15"/>
      <c r="FGB88" s="15"/>
      <c r="FGC88" s="15"/>
      <c r="FGD88" s="15"/>
      <c r="FGE88" s="15"/>
      <c r="FGF88" s="15"/>
      <c r="FGG88" s="15"/>
      <c r="FGH88" s="15"/>
      <c r="FGI88" s="15"/>
      <c r="FGJ88" s="15"/>
      <c r="FGK88" s="15"/>
      <c r="FGL88" s="15"/>
      <c r="FGM88" s="15"/>
      <c r="FGN88" s="15"/>
      <c r="FGO88" s="15"/>
      <c r="FGP88" s="15"/>
      <c r="FGQ88" s="15"/>
      <c r="FGR88" s="15"/>
      <c r="FGS88" s="15"/>
      <c r="FGT88" s="15"/>
      <c r="FGU88" s="15"/>
      <c r="FGV88" s="15"/>
      <c r="FGW88" s="15"/>
      <c r="FGX88" s="15"/>
      <c r="FGY88" s="15"/>
      <c r="FGZ88" s="15"/>
      <c r="FHA88" s="15"/>
      <c r="FHB88" s="15"/>
      <c r="FHC88" s="15"/>
      <c r="FHD88" s="15"/>
      <c r="FHE88" s="15"/>
      <c r="FHF88" s="15"/>
      <c r="FHG88" s="15"/>
      <c r="FHH88" s="15"/>
      <c r="FHI88" s="15"/>
      <c r="FHJ88" s="15"/>
      <c r="FHK88" s="15"/>
      <c r="FHL88" s="15"/>
      <c r="FHM88" s="15"/>
      <c r="FHN88" s="15"/>
      <c r="FHO88" s="15"/>
      <c r="FHP88" s="15"/>
      <c r="FHQ88" s="15"/>
      <c r="FHR88" s="15"/>
      <c r="FHS88" s="15"/>
      <c r="FHT88" s="15"/>
      <c r="FHU88" s="15"/>
      <c r="FHV88" s="15"/>
      <c r="FHW88" s="15"/>
      <c r="FHX88" s="15"/>
      <c r="FHY88" s="15"/>
      <c r="FHZ88" s="15"/>
      <c r="FIA88" s="15"/>
      <c r="FIB88" s="15"/>
      <c r="FIC88" s="15"/>
      <c r="FID88" s="15"/>
      <c r="FIE88" s="15"/>
      <c r="FIF88" s="15"/>
      <c r="FIG88" s="15"/>
      <c r="FIH88" s="15"/>
      <c r="FII88" s="15"/>
      <c r="FIJ88" s="15"/>
      <c r="FIK88" s="15"/>
      <c r="FIL88" s="15"/>
      <c r="FIM88" s="15"/>
      <c r="FIN88" s="15"/>
      <c r="FIO88" s="15"/>
      <c r="FIP88" s="15"/>
      <c r="FIQ88" s="15"/>
      <c r="FIR88" s="15"/>
      <c r="FIS88" s="15"/>
      <c r="FIT88" s="15"/>
      <c r="FIU88" s="15"/>
      <c r="FIV88" s="15"/>
      <c r="FIW88" s="15"/>
      <c r="FIX88" s="15"/>
      <c r="FIY88" s="15"/>
      <c r="FIZ88" s="15"/>
      <c r="FJA88" s="15"/>
      <c r="FJB88" s="15"/>
      <c r="FJC88" s="15"/>
      <c r="FJD88" s="15"/>
      <c r="FJE88" s="15"/>
      <c r="FJF88" s="15"/>
      <c r="FJG88" s="15"/>
      <c r="FJH88" s="15"/>
      <c r="FJI88" s="15"/>
      <c r="FJJ88" s="15"/>
      <c r="FJK88" s="15"/>
      <c r="FJL88" s="15"/>
      <c r="FJM88" s="15"/>
      <c r="FJN88" s="15"/>
      <c r="FJO88" s="15"/>
      <c r="FJP88" s="15"/>
      <c r="FJQ88" s="15"/>
      <c r="FJR88" s="15"/>
      <c r="FJS88" s="15"/>
      <c r="FJT88" s="15"/>
      <c r="FJU88" s="15"/>
      <c r="FJV88" s="15"/>
      <c r="FJW88" s="15"/>
      <c r="FJX88" s="15"/>
      <c r="FJY88" s="15"/>
      <c r="FJZ88" s="15"/>
      <c r="FKA88" s="15"/>
      <c r="FKB88" s="15"/>
      <c r="FKC88" s="15"/>
      <c r="FKD88" s="15"/>
      <c r="FKE88" s="15"/>
      <c r="FKF88" s="15"/>
      <c r="FKG88" s="15"/>
      <c r="FKH88" s="15"/>
      <c r="FKI88" s="15"/>
      <c r="FKJ88" s="15"/>
      <c r="FKK88" s="15"/>
      <c r="FKL88" s="15"/>
      <c r="FKM88" s="15"/>
      <c r="FKN88" s="15"/>
      <c r="FKO88" s="15"/>
      <c r="FKP88" s="15"/>
      <c r="FKQ88" s="15"/>
      <c r="FKR88" s="15"/>
      <c r="FKS88" s="15"/>
      <c r="FKT88" s="15"/>
      <c r="FKU88" s="15"/>
      <c r="FKV88" s="15"/>
      <c r="FKW88" s="15"/>
      <c r="FKX88" s="15"/>
      <c r="FKY88" s="15"/>
      <c r="FKZ88" s="15"/>
      <c r="FLA88" s="15"/>
      <c r="FLB88" s="15"/>
      <c r="FLC88" s="15"/>
      <c r="FLD88" s="15"/>
      <c r="FLE88" s="15"/>
      <c r="FLF88" s="15"/>
      <c r="FLG88" s="15"/>
      <c r="FLH88" s="15"/>
      <c r="FLI88" s="15"/>
      <c r="FLJ88" s="15"/>
      <c r="FLK88" s="15"/>
      <c r="FLL88" s="15"/>
      <c r="FLM88" s="15"/>
      <c r="FLN88" s="15"/>
      <c r="FLO88" s="15"/>
      <c r="FLP88" s="15"/>
      <c r="FLQ88" s="15"/>
      <c r="FLR88" s="15"/>
      <c r="FLS88" s="15"/>
      <c r="FLT88" s="15"/>
      <c r="FLU88" s="15"/>
      <c r="FLV88" s="15"/>
      <c r="FLW88" s="15"/>
      <c r="FLX88" s="15"/>
      <c r="FLY88" s="15"/>
      <c r="FLZ88" s="15"/>
      <c r="FMA88" s="15"/>
      <c r="FMB88" s="15"/>
      <c r="FMC88" s="15"/>
      <c r="FMD88" s="15"/>
      <c r="FME88" s="15"/>
      <c r="FMF88" s="15"/>
      <c r="FMG88" s="15"/>
      <c r="FMH88" s="15"/>
      <c r="FMI88" s="15"/>
      <c r="FMJ88" s="15"/>
      <c r="FMK88" s="15"/>
      <c r="FML88" s="15"/>
      <c r="FMM88" s="15"/>
      <c r="FMN88" s="15"/>
      <c r="FMO88" s="15"/>
      <c r="FMP88" s="15"/>
      <c r="FMQ88" s="15"/>
      <c r="FMR88" s="15"/>
      <c r="FMS88" s="15"/>
      <c r="FMT88" s="15"/>
      <c r="FMU88" s="15"/>
      <c r="FMV88" s="15"/>
      <c r="FMW88" s="15"/>
      <c r="FMX88" s="15"/>
      <c r="FMY88" s="15"/>
      <c r="FMZ88" s="15"/>
      <c r="FNA88" s="15"/>
      <c r="FNB88" s="15"/>
      <c r="FNC88" s="15"/>
      <c r="FND88" s="15"/>
      <c r="FNE88" s="15"/>
      <c r="FNF88" s="15"/>
      <c r="FNG88" s="15"/>
      <c r="FNH88" s="15"/>
      <c r="FNI88" s="15"/>
      <c r="FNJ88" s="15"/>
      <c r="FNK88" s="15"/>
      <c r="FNL88" s="15"/>
      <c r="FNM88" s="15"/>
      <c r="FNN88" s="15"/>
      <c r="FNO88" s="15"/>
      <c r="FNP88" s="15"/>
      <c r="FNQ88" s="15"/>
      <c r="FNR88" s="15"/>
      <c r="FNS88" s="15"/>
      <c r="FNT88" s="15"/>
      <c r="FNU88" s="15"/>
      <c r="FNV88" s="15"/>
      <c r="FNW88" s="15"/>
      <c r="FNX88" s="15"/>
      <c r="FNY88" s="15"/>
      <c r="FNZ88" s="15"/>
      <c r="FOA88" s="15"/>
      <c r="FOB88" s="15"/>
      <c r="FOC88" s="15"/>
      <c r="FOD88" s="15"/>
      <c r="FOE88" s="15"/>
      <c r="FOF88" s="15"/>
      <c r="FOG88" s="15"/>
      <c r="FOH88" s="15"/>
      <c r="FOI88" s="15"/>
      <c r="FOJ88" s="15"/>
      <c r="FOK88" s="15"/>
      <c r="FOL88" s="15"/>
      <c r="FOM88" s="15"/>
      <c r="FON88" s="15"/>
      <c r="FOO88" s="15"/>
      <c r="FOP88" s="15"/>
      <c r="FOQ88" s="15"/>
      <c r="FOR88" s="15"/>
      <c r="FOS88" s="15"/>
      <c r="FOT88" s="15"/>
      <c r="FOU88" s="15"/>
      <c r="FOV88" s="15"/>
      <c r="FOW88" s="15"/>
      <c r="FOX88" s="15"/>
      <c r="FOY88" s="15"/>
      <c r="FOZ88" s="15"/>
      <c r="FPA88" s="15"/>
      <c r="FPB88" s="15"/>
      <c r="FPC88" s="15"/>
      <c r="FPD88" s="15"/>
      <c r="FPE88" s="15"/>
      <c r="FPF88" s="15"/>
      <c r="FPG88" s="15"/>
      <c r="FPH88" s="15"/>
      <c r="FPI88" s="15"/>
      <c r="FPJ88" s="15"/>
      <c r="FPK88" s="15"/>
      <c r="FPL88" s="15"/>
      <c r="FPM88" s="15"/>
      <c r="FPN88" s="15"/>
      <c r="FPO88" s="15"/>
      <c r="FPP88" s="15"/>
      <c r="FPQ88" s="15"/>
      <c r="FPR88" s="15"/>
      <c r="FPS88" s="15"/>
      <c r="FPT88" s="15"/>
      <c r="FPU88" s="15"/>
      <c r="FPV88" s="15"/>
      <c r="FPW88" s="15"/>
      <c r="FPX88" s="15"/>
      <c r="FPY88" s="15"/>
      <c r="FPZ88" s="15"/>
      <c r="FQA88" s="15"/>
      <c r="FQB88" s="15"/>
      <c r="FQC88" s="15"/>
      <c r="FQD88" s="15"/>
      <c r="FQE88" s="15"/>
      <c r="FQF88" s="15"/>
      <c r="FQG88" s="15"/>
      <c r="FQH88" s="15"/>
      <c r="FQI88" s="15"/>
      <c r="FQJ88" s="15"/>
      <c r="FQK88" s="15"/>
      <c r="FQL88" s="15"/>
      <c r="FQM88" s="15"/>
      <c r="FQN88" s="15"/>
      <c r="FQO88" s="15"/>
      <c r="FQP88" s="15"/>
      <c r="FQQ88" s="15"/>
      <c r="FQR88" s="15"/>
      <c r="FQS88" s="15"/>
      <c r="FQT88" s="15"/>
      <c r="FQU88" s="15"/>
      <c r="FQV88" s="15"/>
      <c r="FQW88" s="15"/>
      <c r="FQX88" s="15"/>
      <c r="FQY88" s="15"/>
      <c r="FQZ88" s="15"/>
      <c r="FRA88" s="15"/>
      <c r="FRB88" s="15"/>
      <c r="FRC88" s="15"/>
      <c r="FRD88" s="15"/>
      <c r="FRE88" s="15"/>
      <c r="FRF88" s="15"/>
      <c r="FRG88" s="15"/>
      <c r="FRH88" s="15"/>
      <c r="FRI88" s="15"/>
      <c r="FRJ88" s="15"/>
      <c r="FRK88" s="15"/>
      <c r="FRL88" s="15"/>
      <c r="FRM88" s="15"/>
      <c r="FRN88" s="15"/>
      <c r="FRO88" s="15"/>
      <c r="FRP88" s="15"/>
      <c r="FRQ88" s="15"/>
      <c r="FRR88" s="15"/>
      <c r="FRS88" s="15"/>
      <c r="FRT88" s="15"/>
      <c r="FRU88" s="15"/>
      <c r="FRV88" s="15"/>
      <c r="FRW88" s="15"/>
      <c r="FRX88" s="15"/>
      <c r="FRY88" s="15"/>
      <c r="FRZ88" s="15"/>
      <c r="FSA88" s="15"/>
      <c r="FSB88" s="15"/>
      <c r="FSC88" s="15"/>
      <c r="FSD88" s="15"/>
      <c r="FSE88" s="15"/>
      <c r="FSF88" s="15"/>
      <c r="FSG88" s="15"/>
      <c r="FSH88" s="15"/>
      <c r="FSI88" s="15"/>
      <c r="FSJ88" s="15"/>
      <c r="FSK88" s="15"/>
      <c r="FSL88" s="15"/>
      <c r="FSM88" s="15"/>
      <c r="FSN88" s="15"/>
      <c r="FSO88" s="15"/>
      <c r="FSP88" s="15"/>
      <c r="FSQ88" s="15"/>
      <c r="FSR88" s="15"/>
      <c r="FSS88" s="15"/>
      <c r="FST88" s="15"/>
      <c r="FSU88" s="15"/>
      <c r="FSV88" s="15"/>
      <c r="FSW88" s="15"/>
      <c r="FSX88" s="15"/>
      <c r="FSY88" s="15"/>
      <c r="FSZ88" s="15"/>
      <c r="FTA88" s="15"/>
      <c r="FTB88" s="15"/>
      <c r="FTC88" s="15"/>
      <c r="FTD88" s="15"/>
      <c r="FTE88" s="15"/>
      <c r="FTF88" s="15"/>
      <c r="FTG88" s="15"/>
      <c r="FTH88" s="15"/>
      <c r="FTI88" s="15"/>
      <c r="FTJ88" s="15"/>
      <c r="FTK88" s="15"/>
      <c r="FTL88" s="15"/>
      <c r="FTM88" s="15"/>
      <c r="FTN88" s="15"/>
      <c r="FTO88" s="15"/>
      <c r="FTP88" s="15"/>
      <c r="FTQ88" s="15"/>
      <c r="FTR88" s="15"/>
      <c r="FTS88" s="15"/>
      <c r="FTT88" s="15"/>
      <c r="FTU88" s="15"/>
      <c r="FTV88" s="15"/>
      <c r="FTW88" s="15"/>
      <c r="FTX88" s="15"/>
      <c r="FTY88" s="15"/>
      <c r="FTZ88" s="15"/>
      <c r="FUA88" s="15"/>
      <c r="FUB88" s="15"/>
      <c r="FUC88" s="15"/>
      <c r="FUD88" s="15"/>
      <c r="FUE88" s="15"/>
      <c r="FUF88" s="15"/>
      <c r="FUG88" s="15"/>
      <c r="FUH88" s="15"/>
      <c r="FUI88" s="15"/>
      <c r="FUJ88" s="15"/>
      <c r="FUK88" s="15"/>
      <c r="FUL88" s="15"/>
      <c r="FUM88" s="15"/>
      <c r="FUN88" s="15"/>
      <c r="FUO88" s="15"/>
      <c r="FUP88" s="15"/>
      <c r="FUQ88" s="15"/>
      <c r="FUR88" s="15"/>
      <c r="FUS88" s="15"/>
      <c r="FUT88" s="15"/>
      <c r="FUU88" s="15"/>
      <c r="FUV88" s="15"/>
      <c r="FUW88" s="15"/>
      <c r="FUX88" s="15"/>
      <c r="FUY88" s="15"/>
      <c r="FUZ88" s="15"/>
      <c r="FVA88" s="15"/>
      <c r="FVB88" s="15"/>
      <c r="FVC88" s="15"/>
      <c r="FVD88" s="15"/>
      <c r="FVE88" s="15"/>
      <c r="FVF88" s="15"/>
      <c r="FVG88" s="15"/>
      <c r="FVH88" s="15"/>
      <c r="FVI88" s="15"/>
      <c r="FVJ88" s="15"/>
      <c r="FVK88" s="15"/>
      <c r="FVL88" s="15"/>
      <c r="FVM88" s="15"/>
      <c r="FVN88" s="15"/>
      <c r="FVO88" s="15"/>
      <c r="FVP88" s="15"/>
      <c r="FVQ88" s="15"/>
      <c r="FVR88" s="15"/>
      <c r="FVS88" s="15"/>
      <c r="FVT88" s="15"/>
      <c r="FVU88" s="15"/>
      <c r="FVV88" s="15"/>
      <c r="FVW88" s="15"/>
      <c r="FVX88" s="15"/>
      <c r="FVY88" s="15"/>
      <c r="FVZ88" s="15"/>
      <c r="FWA88" s="15"/>
      <c r="FWB88" s="15"/>
      <c r="FWC88" s="15"/>
      <c r="FWD88" s="15"/>
      <c r="FWE88" s="15"/>
      <c r="FWF88" s="15"/>
      <c r="FWG88" s="15"/>
      <c r="FWH88" s="15"/>
      <c r="FWI88" s="15"/>
      <c r="FWJ88" s="15"/>
      <c r="FWK88" s="15"/>
      <c r="FWL88" s="15"/>
      <c r="FWM88" s="15"/>
      <c r="FWN88" s="15"/>
      <c r="FWO88" s="15"/>
      <c r="FWP88" s="15"/>
      <c r="FWQ88" s="15"/>
      <c r="FWR88" s="15"/>
      <c r="FWS88" s="15"/>
      <c r="FWT88" s="15"/>
      <c r="FWU88" s="15"/>
      <c r="FWV88" s="15"/>
      <c r="FWW88" s="15"/>
      <c r="FWX88" s="15"/>
      <c r="FWY88" s="15"/>
      <c r="FWZ88" s="15"/>
      <c r="FXA88" s="15"/>
      <c r="FXB88" s="15"/>
      <c r="FXC88" s="15"/>
      <c r="FXD88" s="15"/>
      <c r="FXE88" s="15"/>
      <c r="FXF88" s="15"/>
      <c r="FXG88" s="15"/>
      <c r="FXH88" s="15"/>
      <c r="FXI88" s="15"/>
      <c r="FXJ88" s="15"/>
      <c r="FXK88" s="15"/>
      <c r="FXL88" s="15"/>
      <c r="FXM88" s="15"/>
      <c r="FXN88" s="15"/>
      <c r="FXO88" s="15"/>
      <c r="FXP88" s="15"/>
      <c r="FXQ88" s="15"/>
      <c r="FXR88" s="15"/>
      <c r="FXS88" s="15"/>
      <c r="FXT88" s="15"/>
      <c r="FXU88" s="15"/>
      <c r="FXV88" s="15"/>
      <c r="FXW88" s="15"/>
      <c r="FXX88" s="15"/>
      <c r="FXY88" s="15"/>
      <c r="FXZ88" s="15"/>
      <c r="FYA88" s="15"/>
      <c r="FYB88" s="15"/>
      <c r="FYC88" s="15"/>
      <c r="FYD88" s="15"/>
      <c r="FYE88" s="15"/>
      <c r="FYF88" s="15"/>
      <c r="FYG88" s="15"/>
      <c r="FYH88" s="15"/>
      <c r="FYI88" s="15"/>
      <c r="FYJ88" s="15"/>
      <c r="FYK88" s="15"/>
      <c r="FYL88" s="15"/>
      <c r="FYM88" s="15"/>
      <c r="FYN88" s="15"/>
      <c r="FYO88" s="15"/>
      <c r="FYP88" s="15"/>
      <c r="FYQ88" s="15"/>
      <c r="FYR88" s="15"/>
      <c r="FYS88" s="15"/>
      <c r="FYT88" s="15"/>
      <c r="FYU88" s="15"/>
      <c r="FYV88" s="15"/>
      <c r="FYW88" s="15"/>
      <c r="FYX88" s="15"/>
      <c r="FYY88" s="15"/>
      <c r="FYZ88" s="15"/>
      <c r="FZA88" s="15"/>
      <c r="FZB88" s="15"/>
      <c r="FZC88" s="15"/>
      <c r="FZD88" s="15"/>
      <c r="FZE88" s="15"/>
      <c r="FZF88" s="15"/>
      <c r="FZG88" s="15"/>
      <c r="FZH88" s="15"/>
      <c r="FZI88" s="15"/>
      <c r="FZJ88" s="15"/>
      <c r="FZK88" s="15"/>
      <c r="FZL88" s="15"/>
      <c r="FZM88" s="15"/>
      <c r="FZN88" s="15"/>
      <c r="FZO88" s="15"/>
      <c r="FZP88" s="15"/>
      <c r="FZQ88" s="15"/>
      <c r="FZR88" s="15"/>
      <c r="FZS88" s="15"/>
      <c r="FZT88" s="15"/>
      <c r="FZU88" s="15"/>
      <c r="FZV88" s="15"/>
      <c r="FZW88" s="15"/>
      <c r="FZX88" s="15"/>
      <c r="FZY88" s="15"/>
      <c r="FZZ88" s="15"/>
      <c r="GAA88" s="15"/>
      <c r="GAB88" s="15"/>
      <c r="GAC88" s="15"/>
      <c r="GAD88" s="15"/>
      <c r="GAE88" s="15"/>
      <c r="GAF88" s="15"/>
      <c r="GAG88" s="15"/>
      <c r="GAH88" s="15"/>
      <c r="GAI88" s="15"/>
      <c r="GAJ88" s="15"/>
      <c r="GAK88" s="15"/>
      <c r="GAL88" s="15"/>
      <c r="GAM88" s="15"/>
      <c r="GAN88" s="15"/>
      <c r="GAO88" s="15"/>
      <c r="GAP88" s="15"/>
      <c r="GAQ88" s="15"/>
      <c r="GAR88" s="15"/>
      <c r="GAS88" s="15"/>
      <c r="GAT88" s="15"/>
      <c r="GAU88" s="15"/>
      <c r="GAV88" s="15"/>
      <c r="GAW88" s="15"/>
      <c r="GAX88" s="15"/>
      <c r="GAY88" s="15"/>
      <c r="GAZ88" s="15"/>
      <c r="GBA88" s="15"/>
      <c r="GBB88" s="15"/>
      <c r="GBC88" s="15"/>
      <c r="GBD88" s="15"/>
      <c r="GBE88" s="15"/>
      <c r="GBF88" s="15"/>
      <c r="GBG88" s="15"/>
      <c r="GBH88" s="15"/>
      <c r="GBI88" s="15"/>
      <c r="GBJ88" s="15"/>
      <c r="GBK88" s="15"/>
      <c r="GBL88" s="15"/>
      <c r="GBM88" s="15"/>
      <c r="GBN88" s="15"/>
      <c r="GBO88" s="15"/>
      <c r="GBP88" s="15"/>
      <c r="GBQ88" s="15"/>
      <c r="GBR88" s="15"/>
      <c r="GBS88" s="15"/>
      <c r="GBT88" s="15"/>
      <c r="GBU88" s="15"/>
      <c r="GBV88" s="15"/>
      <c r="GBW88" s="15"/>
      <c r="GBX88" s="15"/>
      <c r="GBY88" s="15"/>
      <c r="GBZ88" s="15"/>
      <c r="GCA88" s="15"/>
      <c r="GCB88" s="15"/>
      <c r="GCC88" s="15"/>
      <c r="GCD88" s="15"/>
      <c r="GCE88" s="15"/>
      <c r="GCF88" s="15"/>
      <c r="GCG88" s="15"/>
      <c r="GCH88" s="15"/>
      <c r="GCI88" s="15"/>
      <c r="GCJ88" s="15"/>
      <c r="GCK88" s="15"/>
      <c r="GCL88" s="15"/>
      <c r="GCM88" s="15"/>
      <c r="GCN88" s="15"/>
      <c r="GCO88" s="15"/>
      <c r="GCP88" s="15"/>
      <c r="GCQ88" s="15"/>
      <c r="GCR88" s="15"/>
      <c r="GCS88" s="15"/>
      <c r="GCT88" s="15"/>
      <c r="GCU88" s="15"/>
      <c r="GCV88" s="15"/>
      <c r="GCW88" s="15"/>
      <c r="GCX88" s="15"/>
      <c r="GCY88" s="15"/>
      <c r="GCZ88" s="15"/>
      <c r="GDA88" s="15"/>
      <c r="GDB88" s="15"/>
      <c r="GDC88" s="15"/>
      <c r="GDD88" s="15"/>
      <c r="GDE88" s="15"/>
      <c r="GDF88" s="15"/>
      <c r="GDG88" s="15"/>
      <c r="GDH88" s="15"/>
      <c r="GDI88" s="15"/>
      <c r="GDJ88" s="15"/>
      <c r="GDK88" s="15"/>
      <c r="GDL88" s="15"/>
      <c r="GDM88" s="15"/>
      <c r="GDN88" s="15"/>
      <c r="GDO88" s="15"/>
      <c r="GDP88" s="15"/>
      <c r="GDQ88" s="15"/>
      <c r="GDR88" s="15"/>
      <c r="GDS88" s="15"/>
      <c r="GDT88" s="15"/>
      <c r="GDU88" s="15"/>
      <c r="GDV88" s="15"/>
      <c r="GDW88" s="15"/>
      <c r="GDX88" s="15"/>
      <c r="GDY88" s="15"/>
      <c r="GDZ88" s="15"/>
      <c r="GEA88" s="15"/>
      <c r="GEB88" s="15"/>
      <c r="GEC88" s="15"/>
      <c r="GED88" s="15"/>
      <c r="GEE88" s="15"/>
      <c r="GEF88" s="15"/>
      <c r="GEG88" s="15"/>
      <c r="GEH88" s="15"/>
      <c r="GEI88" s="15"/>
      <c r="GEJ88" s="15"/>
      <c r="GEK88" s="15"/>
      <c r="GEL88" s="15"/>
      <c r="GEM88" s="15"/>
      <c r="GEN88" s="15"/>
      <c r="GEO88" s="15"/>
      <c r="GEP88" s="15"/>
      <c r="GEQ88" s="15"/>
      <c r="GER88" s="15"/>
      <c r="GES88" s="15"/>
      <c r="GET88" s="15"/>
      <c r="GEU88" s="15"/>
      <c r="GEV88" s="15"/>
      <c r="GEW88" s="15"/>
      <c r="GEX88" s="15"/>
      <c r="GEY88" s="15"/>
      <c r="GEZ88" s="15"/>
      <c r="GFA88" s="15"/>
      <c r="GFB88" s="15"/>
      <c r="GFC88" s="15"/>
      <c r="GFD88" s="15"/>
      <c r="GFE88" s="15"/>
      <c r="GFF88" s="15"/>
      <c r="GFG88" s="15"/>
      <c r="GFH88" s="15"/>
      <c r="GFI88" s="15"/>
      <c r="GFJ88" s="15"/>
      <c r="GFK88" s="15"/>
      <c r="GFL88" s="15"/>
      <c r="GFM88" s="15"/>
      <c r="GFN88" s="15"/>
      <c r="GFO88" s="15"/>
      <c r="GFP88" s="15"/>
      <c r="GFQ88" s="15"/>
      <c r="GFR88" s="15"/>
      <c r="GFS88" s="15"/>
      <c r="GFT88" s="15"/>
      <c r="GFU88" s="15"/>
      <c r="GFV88" s="15"/>
      <c r="GFW88" s="15"/>
      <c r="GFX88" s="15"/>
      <c r="GFY88" s="15"/>
      <c r="GFZ88" s="15"/>
      <c r="GGA88" s="15"/>
      <c r="GGB88" s="15"/>
      <c r="GGC88" s="15"/>
      <c r="GGD88" s="15"/>
      <c r="GGE88" s="15"/>
      <c r="GGF88" s="15"/>
      <c r="GGG88" s="15"/>
      <c r="GGH88" s="15"/>
      <c r="GGI88" s="15"/>
      <c r="GGJ88" s="15"/>
      <c r="GGK88" s="15"/>
      <c r="GGL88" s="15"/>
      <c r="GGM88" s="15"/>
      <c r="GGN88" s="15"/>
      <c r="GGO88" s="15"/>
      <c r="GGP88" s="15"/>
      <c r="GGQ88" s="15"/>
      <c r="GGR88" s="15"/>
      <c r="GGS88" s="15"/>
      <c r="GGT88" s="15"/>
      <c r="GGU88" s="15"/>
      <c r="GGV88" s="15"/>
      <c r="GGW88" s="15"/>
      <c r="GGX88" s="15"/>
      <c r="GGY88" s="15"/>
      <c r="GGZ88" s="15"/>
      <c r="GHA88" s="15"/>
      <c r="GHB88" s="15"/>
      <c r="GHC88" s="15"/>
      <c r="GHD88" s="15"/>
      <c r="GHE88" s="15"/>
      <c r="GHF88" s="15"/>
      <c r="GHG88" s="15"/>
      <c r="GHH88" s="15"/>
      <c r="GHI88" s="15"/>
      <c r="GHJ88" s="15"/>
      <c r="GHK88" s="15"/>
      <c r="GHL88" s="15"/>
      <c r="GHM88" s="15"/>
      <c r="GHN88" s="15"/>
      <c r="GHO88" s="15"/>
      <c r="GHP88" s="15"/>
      <c r="GHQ88" s="15"/>
      <c r="GHR88" s="15"/>
      <c r="GHS88" s="15"/>
      <c r="GHT88" s="15"/>
      <c r="GHU88" s="15"/>
      <c r="GHV88" s="15"/>
      <c r="GHW88" s="15"/>
      <c r="GHX88" s="15"/>
      <c r="GHY88" s="15"/>
      <c r="GHZ88" s="15"/>
      <c r="GIA88" s="15"/>
      <c r="GIB88" s="15"/>
      <c r="GIC88" s="15"/>
      <c r="GID88" s="15"/>
      <c r="GIE88" s="15"/>
      <c r="GIF88" s="15"/>
      <c r="GIG88" s="15"/>
      <c r="GIH88" s="15"/>
      <c r="GII88" s="15"/>
      <c r="GIJ88" s="15"/>
      <c r="GIK88" s="15"/>
      <c r="GIL88" s="15"/>
      <c r="GIM88" s="15"/>
      <c r="GIN88" s="15"/>
      <c r="GIO88" s="15"/>
      <c r="GIP88" s="15"/>
      <c r="GIQ88" s="15"/>
      <c r="GIR88" s="15"/>
      <c r="GIS88" s="15"/>
      <c r="GIT88" s="15"/>
      <c r="GIU88" s="15"/>
      <c r="GIV88" s="15"/>
      <c r="GIW88" s="15"/>
      <c r="GIX88" s="15"/>
      <c r="GIY88" s="15"/>
      <c r="GIZ88" s="15"/>
      <c r="GJA88" s="15"/>
      <c r="GJB88" s="15"/>
      <c r="GJC88" s="15"/>
      <c r="GJD88" s="15"/>
      <c r="GJE88" s="15"/>
      <c r="GJF88" s="15"/>
      <c r="GJG88" s="15"/>
      <c r="GJH88" s="15"/>
      <c r="GJI88" s="15"/>
      <c r="GJJ88" s="15"/>
      <c r="GJK88" s="15"/>
      <c r="GJL88" s="15"/>
      <c r="GJM88" s="15"/>
      <c r="GJN88" s="15"/>
      <c r="GJO88" s="15"/>
      <c r="GJP88" s="15"/>
      <c r="GJQ88" s="15"/>
      <c r="GJR88" s="15"/>
      <c r="GJS88" s="15"/>
      <c r="GJT88" s="15"/>
      <c r="GJU88" s="15"/>
      <c r="GJV88" s="15"/>
      <c r="GJW88" s="15"/>
      <c r="GJX88" s="15"/>
      <c r="GJY88" s="15"/>
      <c r="GJZ88" s="15"/>
      <c r="GKA88" s="15"/>
      <c r="GKB88" s="15"/>
      <c r="GKC88" s="15"/>
      <c r="GKD88" s="15"/>
      <c r="GKE88" s="15"/>
      <c r="GKF88" s="15"/>
      <c r="GKG88" s="15"/>
      <c r="GKH88" s="15"/>
      <c r="GKI88" s="15"/>
      <c r="GKJ88" s="15"/>
      <c r="GKK88" s="15"/>
      <c r="GKL88" s="15"/>
      <c r="GKM88" s="15"/>
      <c r="GKN88" s="15"/>
      <c r="GKO88" s="15"/>
      <c r="GKP88" s="15"/>
      <c r="GKQ88" s="15"/>
      <c r="GKR88" s="15"/>
      <c r="GKS88" s="15"/>
      <c r="GKT88" s="15"/>
      <c r="GKU88" s="15"/>
      <c r="GKV88" s="15"/>
      <c r="GKW88" s="15"/>
      <c r="GKX88" s="15"/>
      <c r="GKY88" s="15"/>
      <c r="GKZ88" s="15"/>
      <c r="GLA88" s="15"/>
      <c r="GLB88" s="15"/>
      <c r="GLC88" s="15"/>
      <c r="GLD88" s="15"/>
      <c r="GLE88" s="15"/>
      <c r="GLF88" s="15"/>
      <c r="GLG88" s="15"/>
      <c r="GLH88" s="15"/>
      <c r="GLI88" s="15"/>
      <c r="GLJ88" s="15"/>
      <c r="GLK88" s="15"/>
      <c r="GLL88" s="15"/>
      <c r="GLM88" s="15"/>
      <c r="GLN88" s="15"/>
      <c r="GLO88" s="15"/>
      <c r="GLP88" s="15"/>
      <c r="GLQ88" s="15"/>
      <c r="GLR88" s="15"/>
      <c r="GLS88" s="15"/>
      <c r="GLT88" s="15"/>
      <c r="GLU88" s="15"/>
      <c r="GLV88" s="15"/>
      <c r="GLW88" s="15"/>
      <c r="GLX88" s="15"/>
      <c r="GLY88" s="15"/>
      <c r="GLZ88" s="15"/>
      <c r="GMA88" s="15"/>
      <c r="GMB88" s="15"/>
      <c r="GMC88" s="15"/>
      <c r="GMD88" s="15"/>
      <c r="GME88" s="15"/>
      <c r="GMF88" s="15"/>
      <c r="GMG88" s="15"/>
      <c r="GMH88" s="15"/>
      <c r="GMI88" s="15"/>
      <c r="GMJ88" s="15"/>
      <c r="GMK88" s="15"/>
      <c r="GML88" s="15"/>
      <c r="GMM88" s="15"/>
      <c r="GMN88" s="15"/>
      <c r="GMO88" s="15"/>
      <c r="GMP88" s="15"/>
      <c r="GMQ88" s="15"/>
      <c r="GMR88" s="15"/>
      <c r="GMS88" s="15"/>
      <c r="GMT88" s="15"/>
      <c r="GMU88" s="15"/>
      <c r="GMV88" s="15"/>
      <c r="GMW88" s="15"/>
      <c r="GMX88" s="15"/>
      <c r="GMY88" s="15"/>
      <c r="GMZ88" s="15"/>
      <c r="GNA88" s="15"/>
      <c r="GNB88" s="15"/>
      <c r="GNC88" s="15"/>
      <c r="GND88" s="15"/>
      <c r="GNE88" s="15"/>
      <c r="GNF88" s="15"/>
      <c r="GNG88" s="15"/>
      <c r="GNH88" s="15"/>
      <c r="GNI88" s="15"/>
      <c r="GNJ88" s="15"/>
      <c r="GNK88" s="15"/>
      <c r="GNL88" s="15"/>
      <c r="GNM88" s="15"/>
      <c r="GNN88" s="15"/>
      <c r="GNO88" s="15"/>
      <c r="GNP88" s="15"/>
      <c r="GNQ88" s="15"/>
      <c r="GNR88" s="15"/>
      <c r="GNS88" s="15"/>
      <c r="GNT88" s="15"/>
      <c r="GNU88" s="15"/>
      <c r="GNV88" s="15"/>
      <c r="GNW88" s="15"/>
      <c r="GNX88" s="15"/>
      <c r="GNY88" s="15"/>
      <c r="GNZ88" s="15"/>
      <c r="GOA88" s="15"/>
      <c r="GOB88" s="15"/>
      <c r="GOC88" s="15"/>
      <c r="GOD88" s="15"/>
      <c r="GOE88" s="15"/>
      <c r="GOF88" s="15"/>
      <c r="GOG88" s="15"/>
      <c r="GOH88" s="15"/>
      <c r="GOI88" s="15"/>
      <c r="GOJ88" s="15"/>
      <c r="GOK88" s="15"/>
      <c r="GOL88" s="15"/>
      <c r="GOM88" s="15"/>
      <c r="GON88" s="15"/>
      <c r="GOO88" s="15"/>
      <c r="GOP88" s="15"/>
      <c r="GOQ88" s="15"/>
      <c r="GOR88" s="15"/>
      <c r="GOS88" s="15"/>
      <c r="GOT88" s="15"/>
      <c r="GOU88" s="15"/>
      <c r="GOV88" s="15"/>
      <c r="GOW88" s="15"/>
      <c r="GOX88" s="15"/>
      <c r="GOY88" s="15"/>
      <c r="GOZ88" s="15"/>
      <c r="GPA88" s="15"/>
      <c r="GPB88" s="15"/>
      <c r="GPC88" s="15"/>
      <c r="GPD88" s="15"/>
      <c r="GPE88" s="15"/>
      <c r="GPF88" s="15"/>
      <c r="GPG88" s="15"/>
      <c r="GPH88" s="15"/>
      <c r="GPI88" s="15"/>
      <c r="GPJ88" s="15"/>
      <c r="GPK88" s="15"/>
      <c r="GPL88" s="15"/>
      <c r="GPM88" s="15"/>
      <c r="GPN88" s="15"/>
      <c r="GPO88" s="15"/>
      <c r="GPP88" s="15"/>
      <c r="GPQ88" s="15"/>
      <c r="GPR88" s="15"/>
      <c r="GPS88" s="15"/>
      <c r="GPT88" s="15"/>
      <c r="GPU88" s="15"/>
      <c r="GPV88" s="15"/>
      <c r="GPW88" s="15"/>
      <c r="GPX88" s="15"/>
      <c r="GPY88" s="15"/>
      <c r="GPZ88" s="15"/>
      <c r="GQA88" s="15"/>
      <c r="GQB88" s="15"/>
      <c r="GQC88" s="15"/>
      <c r="GQD88" s="15"/>
      <c r="GQE88" s="15"/>
      <c r="GQF88" s="15"/>
      <c r="GQG88" s="15"/>
      <c r="GQH88" s="15"/>
      <c r="GQI88" s="15"/>
      <c r="GQJ88" s="15"/>
      <c r="GQK88" s="15"/>
      <c r="GQL88" s="15"/>
      <c r="GQM88" s="15"/>
      <c r="GQN88" s="15"/>
      <c r="GQO88" s="15"/>
      <c r="GQP88" s="15"/>
      <c r="GQQ88" s="15"/>
      <c r="GQR88" s="15"/>
      <c r="GQS88" s="15"/>
      <c r="GQT88" s="15"/>
      <c r="GQU88" s="15"/>
      <c r="GQV88" s="15"/>
      <c r="GQW88" s="15"/>
      <c r="GQX88" s="15"/>
      <c r="GQY88" s="15"/>
      <c r="GQZ88" s="15"/>
      <c r="GRA88" s="15"/>
      <c r="GRB88" s="15"/>
      <c r="GRC88" s="15"/>
      <c r="GRD88" s="15"/>
      <c r="GRE88" s="15"/>
      <c r="GRF88" s="15"/>
      <c r="GRG88" s="15"/>
      <c r="GRH88" s="15"/>
      <c r="GRI88" s="15"/>
      <c r="GRJ88" s="15"/>
      <c r="GRK88" s="15"/>
      <c r="GRL88" s="15"/>
      <c r="GRM88" s="15"/>
      <c r="GRN88" s="15"/>
      <c r="GRO88" s="15"/>
      <c r="GRP88" s="15"/>
      <c r="GRQ88" s="15"/>
      <c r="GRR88" s="15"/>
      <c r="GRS88" s="15"/>
      <c r="GRT88" s="15"/>
      <c r="GRU88" s="15"/>
      <c r="GRV88" s="15"/>
      <c r="GRW88" s="15"/>
      <c r="GRX88" s="15"/>
      <c r="GRY88" s="15"/>
      <c r="GRZ88" s="15"/>
      <c r="GSA88" s="15"/>
      <c r="GSB88" s="15"/>
      <c r="GSC88" s="15"/>
      <c r="GSD88" s="15"/>
      <c r="GSE88" s="15"/>
      <c r="GSF88" s="15"/>
      <c r="GSG88" s="15"/>
      <c r="GSH88" s="15"/>
      <c r="GSI88" s="15"/>
      <c r="GSJ88" s="15"/>
      <c r="GSK88" s="15"/>
      <c r="GSL88" s="15"/>
      <c r="GSM88" s="15"/>
      <c r="GSN88" s="15"/>
      <c r="GSO88" s="15"/>
      <c r="GSP88" s="15"/>
      <c r="GSQ88" s="15"/>
      <c r="GSR88" s="15"/>
      <c r="GSS88" s="15"/>
      <c r="GST88" s="15"/>
      <c r="GSU88" s="15"/>
      <c r="GSV88" s="15"/>
      <c r="GSW88" s="15"/>
      <c r="GSX88" s="15"/>
      <c r="GSY88" s="15"/>
      <c r="GSZ88" s="15"/>
      <c r="GTA88" s="15"/>
      <c r="GTB88" s="15"/>
      <c r="GTC88" s="15"/>
      <c r="GTD88" s="15"/>
      <c r="GTE88" s="15"/>
      <c r="GTF88" s="15"/>
      <c r="GTG88" s="15"/>
      <c r="GTH88" s="15"/>
      <c r="GTI88" s="15"/>
      <c r="GTJ88" s="15"/>
      <c r="GTK88" s="15"/>
      <c r="GTL88" s="15"/>
      <c r="GTM88" s="15"/>
      <c r="GTN88" s="15"/>
      <c r="GTO88" s="15"/>
      <c r="GTP88" s="15"/>
      <c r="GTQ88" s="15"/>
      <c r="GTR88" s="15"/>
      <c r="GTS88" s="15"/>
      <c r="GTT88" s="15"/>
      <c r="GTU88" s="15"/>
      <c r="GTV88" s="15"/>
      <c r="GTW88" s="15"/>
      <c r="GTX88" s="15"/>
      <c r="GTY88" s="15"/>
      <c r="GTZ88" s="15"/>
      <c r="GUA88" s="15"/>
      <c r="GUB88" s="15"/>
      <c r="GUC88" s="15"/>
      <c r="GUD88" s="15"/>
      <c r="GUE88" s="15"/>
      <c r="GUF88" s="15"/>
      <c r="GUG88" s="15"/>
      <c r="GUH88" s="15"/>
      <c r="GUI88" s="15"/>
      <c r="GUJ88" s="15"/>
      <c r="GUK88" s="15"/>
      <c r="GUL88" s="15"/>
      <c r="GUM88" s="15"/>
      <c r="GUN88" s="15"/>
      <c r="GUO88" s="15"/>
      <c r="GUP88" s="15"/>
      <c r="GUQ88" s="15"/>
      <c r="GUR88" s="15"/>
      <c r="GUS88" s="15"/>
      <c r="GUT88" s="15"/>
      <c r="GUU88" s="15"/>
      <c r="GUV88" s="15"/>
      <c r="GUW88" s="15"/>
      <c r="GUX88" s="15"/>
      <c r="GUY88" s="15"/>
      <c r="GUZ88" s="15"/>
      <c r="GVA88" s="15"/>
      <c r="GVB88" s="15"/>
      <c r="GVC88" s="15"/>
      <c r="GVD88" s="15"/>
      <c r="GVE88" s="15"/>
      <c r="GVF88" s="15"/>
      <c r="GVG88" s="15"/>
      <c r="GVH88" s="15"/>
      <c r="GVI88" s="15"/>
      <c r="GVJ88" s="15"/>
      <c r="GVK88" s="15"/>
      <c r="GVL88" s="15"/>
      <c r="GVM88" s="15"/>
      <c r="GVN88" s="15"/>
      <c r="GVO88" s="15"/>
      <c r="GVP88" s="15"/>
      <c r="GVQ88" s="15"/>
      <c r="GVR88" s="15"/>
      <c r="GVS88" s="15"/>
      <c r="GVT88" s="15"/>
      <c r="GVU88" s="15"/>
      <c r="GVV88" s="15"/>
      <c r="GVW88" s="15"/>
      <c r="GVX88" s="15"/>
      <c r="GVY88" s="15"/>
      <c r="GVZ88" s="15"/>
      <c r="GWA88" s="15"/>
      <c r="GWB88" s="15"/>
      <c r="GWC88" s="15"/>
      <c r="GWD88" s="15"/>
      <c r="GWE88" s="15"/>
      <c r="GWF88" s="15"/>
      <c r="GWG88" s="15"/>
      <c r="GWH88" s="15"/>
      <c r="GWI88" s="15"/>
      <c r="GWJ88" s="15"/>
      <c r="GWK88" s="15"/>
      <c r="GWL88" s="15"/>
      <c r="GWM88" s="15"/>
      <c r="GWN88" s="15"/>
      <c r="GWO88" s="15"/>
      <c r="GWP88" s="15"/>
      <c r="GWQ88" s="15"/>
      <c r="GWR88" s="15"/>
      <c r="GWS88" s="15"/>
      <c r="GWT88" s="15"/>
      <c r="GWU88" s="15"/>
      <c r="GWV88" s="15"/>
      <c r="GWW88" s="15"/>
      <c r="GWX88" s="15"/>
      <c r="GWY88" s="15"/>
      <c r="GWZ88" s="15"/>
      <c r="GXA88" s="15"/>
      <c r="GXB88" s="15"/>
      <c r="GXC88" s="15"/>
      <c r="GXD88" s="15"/>
      <c r="GXE88" s="15"/>
      <c r="GXF88" s="15"/>
      <c r="GXG88" s="15"/>
      <c r="GXH88" s="15"/>
      <c r="GXI88" s="15"/>
      <c r="GXJ88" s="15"/>
      <c r="GXK88" s="15"/>
      <c r="GXL88" s="15"/>
      <c r="GXM88" s="15"/>
      <c r="GXN88" s="15"/>
      <c r="GXO88" s="15"/>
      <c r="GXP88" s="15"/>
      <c r="GXQ88" s="15"/>
      <c r="GXR88" s="15"/>
      <c r="GXS88" s="15"/>
      <c r="GXT88" s="15"/>
      <c r="GXU88" s="15"/>
      <c r="GXV88" s="15"/>
      <c r="GXW88" s="15"/>
      <c r="GXX88" s="15"/>
      <c r="GXY88" s="15"/>
      <c r="GXZ88" s="15"/>
      <c r="GYA88" s="15"/>
      <c r="GYB88" s="15"/>
      <c r="GYC88" s="15"/>
      <c r="GYD88" s="15"/>
      <c r="GYE88" s="15"/>
      <c r="GYF88" s="15"/>
      <c r="GYG88" s="15"/>
      <c r="GYH88" s="15"/>
      <c r="GYI88" s="15"/>
      <c r="GYJ88" s="15"/>
      <c r="GYK88" s="15"/>
      <c r="GYL88" s="15"/>
      <c r="GYM88" s="15"/>
      <c r="GYN88" s="15"/>
      <c r="GYO88" s="15"/>
      <c r="GYP88" s="15"/>
      <c r="GYQ88" s="15"/>
      <c r="GYR88" s="15"/>
      <c r="GYS88" s="15"/>
      <c r="GYT88" s="15"/>
      <c r="GYU88" s="15"/>
      <c r="GYV88" s="15"/>
      <c r="GYW88" s="15"/>
      <c r="GYX88" s="15"/>
      <c r="GYY88" s="15"/>
      <c r="GYZ88" s="15"/>
      <c r="GZA88" s="15"/>
      <c r="GZB88" s="15"/>
      <c r="GZC88" s="15"/>
      <c r="GZD88" s="15"/>
      <c r="GZE88" s="15"/>
      <c r="GZF88" s="15"/>
      <c r="GZG88" s="15"/>
      <c r="GZH88" s="15"/>
      <c r="GZI88" s="15"/>
      <c r="GZJ88" s="15"/>
      <c r="GZK88" s="15"/>
      <c r="GZL88" s="15"/>
      <c r="GZM88" s="15"/>
      <c r="GZN88" s="15"/>
      <c r="GZO88" s="15"/>
      <c r="GZP88" s="15"/>
      <c r="GZQ88" s="15"/>
      <c r="GZR88" s="15"/>
      <c r="GZS88" s="15"/>
      <c r="GZT88" s="15"/>
      <c r="GZU88" s="15"/>
      <c r="GZV88" s="15"/>
      <c r="GZW88" s="15"/>
      <c r="GZX88" s="15"/>
      <c r="GZY88" s="15"/>
      <c r="GZZ88" s="15"/>
      <c r="HAA88" s="15"/>
      <c r="HAB88" s="15"/>
      <c r="HAC88" s="15"/>
      <c r="HAD88" s="15"/>
      <c r="HAE88" s="15"/>
      <c r="HAF88" s="15"/>
      <c r="HAG88" s="15"/>
      <c r="HAH88" s="15"/>
      <c r="HAI88" s="15"/>
      <c r="HAJ88" s="15"/>
      <c r="HAK88" s="15"/>
      <c r="HAL88" s="15"/>
      <c r="HAM88" s="15"/>
      <c r="HAN88" s="15"/>
      <c r="HAO88" s="15"/>
      <c r="HAP88" s="15"/>
      <c r="HAQ88" s="15"/>
      <c r="HAR88" s="15"/>
      <c r="HAS88" s="15"/>
      <c r="HAT88" s="15"/>
      <c r="HAU88" s="15"/>
      <c r="HAV88" s="15"/>
      <c r="HAW88" s="15"/>
      <c r="HAX88" s="15"/>
      <c r="HAY88" s="15"/>
      <c r="HAZ88" s="15"/>
      <c r="HBA88" s="15"/>
      <c r="HBB88" s="15"/>
      <c r="HBC88" s="15"/>
      <c r="HBD88" s="15"/>
      <c r="HBE88" s="15"/>
      <c r="HBF88" s="15"/>
      <c r="HBG88" s="15"/>
      <c r="HBH88" s="15"/>
      <c r="HBI88" s="15"/>
      <c r="HBJ88" s="15"/>
      <c r="HBK88" s="15"/>
      <c r="HBL88" s="15"/>
      <c r="HBM88" s="15"/>
      <c r="HBN88" s="15"/>
      <c r="HBO88" s="15"/>
      <c r="HBP88" s="15"/>
      <c r="HBQ88" s="15"/>
      <c r="HBR88" s="15"/>
      <c r="HBS88" s="15"/>
      <c r="HBT88" s="15"/>
      <c r="HBU88" s="15"/>
      <c r="HBV88" s="15"/>
      <c r="HBW88" s="15"/>
      <c r="HBX88" s="15"/>
      <c r="HBY88" s="15"/>
      <c r="HBZ88" s="15"/>
      <c r="HCA88" s="15"/>
      <c r="HCB88" s="15"/>
      <c r="HCC88" s="15"/>
      <c r="HCD88" s="15"/>
      <c r="HCE88" s="15"/>
      <c r="HCF88" s="15"/>
      <c r="HCG88" s="15"/>
      <c r="HCH88" s="15"/>
      <c r="HCI88" s="15"/>
      <c r="HCJ88" s="15"/>
      <c r="HCK88" s="15"/>
      <c r="HCL88" s="15"/>
      <c r="HCM88" s="15"/>
      <c r="HCN88" s="15"/>
      <c r="HCO88" s="15"/>
      <c r="HCP88" s="15"/>
      <c r="HCQ88" s="15"/>
      <c r="HCR88" s="15"/>
      <c r="HCS88" s="15"/>
      <c r="HCT88" s="15"/>
      <c r="HCU88" s="15"/>
      <c r="HCV88" s="15"/>
      <c r="HCW88" s="15"/>
      <c r="HCX88" s="15"/>
      <c r="HCY88" s="15"/>
      <c r="HCZ88" s="15"/>
      <c r="HDA88" s="15"/>
      <c r="HDB88" s="15"/>
      <c r="HDC88" s="15"/>
      <c r="HDD88" s="15"/>
      <c r="HDE88" s="15"/>
      <c r="HDF88" s="15"/>
      <c r="HDG88" s="15"/>
      <c r="HDH88" s="15"/>
      <c r="HDI88" s="15"/>
      <c r="HDJ88" s="15"/>
      <c r="HDK88" s="15"/>
      <c r="HDL88" s="15"/>
      <c r="HDM88" s="15"/>
      <c r="HDN88" s="15"/>
      <c r="HDO88" s="15"/>
      <c r="HDP88" s="15"/>
      <c r="HDQ88" s="15"/>
      <c r="HDR88" s="15"/>
      <c r="HDS88" s="15"/>
      <c r="HDT88" s="15"/>
      <c r="HDU88" s="15"/>
      <c r="HDV88" s="15"/>
      <c r="HDW88" s="15"/>
      <c r="HDX88" s="15"/>
      <c r="HDY88" s="15"/>
      <c r="HDZ88" s="15"/>
      <c r="HEA88" s="15"/>
      <c r="HEB88" s="15"/>
      <c r="HEC88" s="15"/>
      <c r="HED88" s="15"/>
      <c r="HEE88" s="15"/>
      <c r="HEF88" s="15"/>
      <c r="HEG88" s="15"/>
      <c r="HEH88" s="15"/>
      <c r="HEI88" s="15"/>
      <c r="HEJ88" s="15"/>
      <c r="HEK88" s="15"/>
      <c r="HEL88" s="15"/>
      <c r="HEM88" s="15"/>
      <c r="HEN88" s="15"/>
      <c r="HEO88" s="15"/>
      <c r="HEP88" s="15"/>
      <c r="HEQ88" s="15"/>
      <c r="HER88" s="15"/>
      <c r="HES88" s="15"/>
      <c r="HET88" s="15"/>
      <c r="HEU88" s="15"/>
      <c r="HEV88" s="15"/>
      <c r="HEW88" s="15"/>
      <c r="HEX88" s="15"/>
      <c r="HEY88" s="15"/>
      <c r="HEZ88" s="15"/>
      <c r="HFA88" s="15"/>
      <c r="HFB88" s="15"/>
      <c r="HFC88" s="15"/>
      <c r="HFD88" s="15"/>
      <c r="HFE88" s="15"/>
      <c r="HFF88" s="15"/>
      <c r="HFG88" s="15"/>
      <c r="HFH88" s="15"/>
      <c r="HFI88" s="15"/>
      <c r="HFJ88" s="15"/>
      <c r="HFK88" s="15"/>
      <c r="HFL88" s="15"/>
      <c r="HFM88" s="15"/>
      <c r="HFN88" s="15"/>
      <c r="HFO88" s="15"/>
      <c r="HFP88" s="15"/>
      <c r="HFQ88" s="15"/>
      <c r="HFR88" s="15"/>
      <c r="HFS88" s="15"/>
      <c r="HFT88" s="15"/>
      <c r="HFU88" s="15"/>
      <c r="HFV88" s="15"/>
      <c r="HFW88" s="15"/>
      <c r="HFX88" s="15"/>
      <c r="HFY88" s="15"/>
      <c r="HFZ88" s="15"/>
      <c r="HGA88" s="15"/>
      <c r="HGB88" s="15"/>
      <c r="HGC88" s="15"/>
      <c r="HGD88" s="15"/>
      <c r="HGE88" s="15"/>
      <c r="HGF88" s="15"/>
      <c r="HGG88" s="15"/>
      <c r="HGH88" s="15"/>
      <c r="HGI88" s="15"/>
      <c r="HGJ88" s="15"/>
      <c r="HGK88" s="15"/>
      <c r="HGL88" s="15"/>
      <c r="HGM88" s="15"/>
      <c r="HGN88" s="15"/>
      <c r="HGO88" s="15"/>
      <c r="HGP88" s="15"/>
      <c r="HGQ88" s="15"/>
      <c r="HGR88" s="15"/>
      <c r="HGS88" s="15"/>
      <c r="HGT88" s="15"/>
      <c r="HGU88" s="15"/>
      <c r="HGV88" s="15"/>
      <c r="HGW88" s="15"/>
      <c r="HGX88" s="15"/>
      <c r="HGY88" s="15"/>
      <c r="HGZ88" s="15"/>
      <c r="HHA88" s="15"/>
      <c r="HHB88" s="15"/>
      <c r="HHC88" s="15"/>
      <c r="HHD88" s="15"/>
      <c r="HHE88" s="15"/>
      <c r="HHF88" s="15"/>
      <c r="HHG88" s="15"/>
      <c r="HHH88" s="15"/>
      <c r="HHI88" s="15"/>
      <c r="HHJ88" s="15"/>
      <c r="HHK88" s="15"/>
      <c r="HHL88" s="15"/>
      <c r="HHM88" s="15"/>
      <c r="HHN88" s="15"/>
      <c r="HHO88" s="15"/>
      <c r="HHP88" s="15"/>
      <c r="HHQ88" s="15"/>
      <c r="HHR88" s="15"/>
      <c r="HHS88" s="15"/>
      <c r="HHT88" s="15"/>
      <c r="HHU88" s="15"/>
      <c r="HHV88" s="15"/>
      <c r="HHW88" s="15"/>
      <c r="HHX88" s="15"/>
      <c r="HHY88" s="15"/>
      <c r="HHZ88" s="15"/>
      <c r="HIA88" s="15"/>
      <c r="HIB88" s="15"/>
      <c r="HIC88" s="15"/>
      <c r="HID88" s="15"/>
      <c r="HIE88" s="15"/>
      <c r="HIF88" s="15"/>
      <c r="HIG88" s="15"/>
      <c r="HIH88" s="15"/>
      <c r="HII88" s="15"/>
      <c r="HIJ88" s="15"/>
      <c r="HIK88" s="15"/>
      <c r="HIL88" s="15"/>
      <c r="HIM88" s="15"/>
      <c r="HIN88" s="15"/>
      <c r="HIO88" s="15"/>
      <c r="HIP88" s="15"/>
      <c r="HIQ88" s="15"/>
      <c r="HIR88" s="15"/>
      <c r="HIS88" s="15"/>
      <c r="HIT88" s="15"/>
      <c r="HIU88" s="15"/>
      <c r="HIV88" s="15"/>
      <c r="HIW88" s="15"/>
      <c r="HIX88" s="15"/>
      <c r="HIY88" s="15"/>
      <c r="HIZ88" s="15"/>
      <c r="HJA88" s="15"/>
      <c r="HJB88" s="15"/>
      <c r="HJC88" s="15"/>
      <c r="HJD88" s="15"/>
      <c r="HJE88" s="15"/>
      <c r="HJF88" s="15"/>
      <c r="HJG88" s="15"/>
      <c r="HJH88" s="15"/>
      <c r="HJI88" s="15"/>
      <c r="HJJ88" s="15"/>
      <c r="HJK88" s="15"/>
      <c r="HJL88" s="15"/>
      <c r="HJM88" s="15"/>
      <c r="HJN88" s="15"/>
      <c r="HJO88" s="15"/>
      <c r="HJP88" s="15"/>
      <c r="HJQ88" s="15"/>
      <c r="HJR88" s="15"/>
      <c r="HJS88" s="15"/>
      <c r="HJT88" s="15"/>
      <c r="HJU88" s="15"/>
      <c r="HJV88" s="15"/>
      <c r="HJW88" s="15"/>
      <c r="HJX88" s="15"/>
      <c r="HJY88" s="15"/>
      <c r="HJZ88" s="15"/>
      <c r="HKA88" s="15"/>
      <c r="HKB88" s="15"/>
      <c r="HKC88" s="15"/>
      <c r="HKD88" s="15"/>
      <c r="HKE88" s="15"/>
      <c r="HKF88" s="15"/>
      <c r="HKG88" s="15"/>
      <c r="HKH88" s="15"/>
      <c r="HKI88" s="15"/>
      <c r="HKJ88" s="15"/>
      <c r="HKK88" s="15"/>
      <c r="HKL88" s="15"/>
      <c r="HKM88" s="15"/>
      <c r="HKN88" s="15"/>
      <c r="HKO88" s="15"/>
      <c r="HKP88" s="15"/>
      <c r="HKQ88" s="15"/>
      <c r="HKR88" s="15"/>
      <c r="HKS88" s="15"/>
      <c r="HKT88" s="15"/>
      <c r="HKU88" s="15"/>
      <c r="HKV88" s="15"/>
      <c r="HKW88" s="15"/>
      <c r="HKX88" s="15"/>
      <c r="HKY88" s="15"/>
      <c r="HKZ88" s="15"/>
      <c r="HLA88" s="15"/>
      <c r="HLB88" s="15"/>
      <c r="HLC88" s="15"/>
      <c r="HLD88" s="15"/>
      <c r="HLE88" s="15"/>
      <c r="HLF88" s="15"/>
      <c r="HLG88" s="15"/>
      <c r="HLH88" s="15"/>
      <c r="HLI88" s="15"/>
      <c r="HLJ88" s="15"/>
      <c r="HLK88" s="15"/>
      <c r="HLL88" s="15"/>
      <c r="HLM88" s="15"/>
      <c r="HLN88" s="15"/>
      <c r="HLO88" s="15"/>
      <c r="HLP88" s="15"/>
      <c r="HLQ88" s="15"/>
      <c r="HLR88" s="15"/>
      <c r="HLS88" s="15"/>
      <c r="HLT88" s="15"/>
      <c r="HLU88" s="15"/>
      <c r="HLV88" s="15"/>
      <c r="HLW88" s="15"/>
      <c r="HLX88" s="15"/>
      <c r="HLY88" s="15"/>
      <c r="HLZ88" s="15"/>
      <c r="HMA88" s="15"/>
      <c r="HMB88" s="15"/>
      <c r="HMC88" s="15"/>
      <c r="HMD88" s="15"/>
      <c r="HME88" s="15"/>
      <c r="HMF88" s="15"/>
      <c r="HMG88" s="15"/>
      <c r="HMH88" s="15"/>
      <c r="HMI88" s="15"/>
      <c r="HMJ88" s="15"/>
      <c r="HMK88" s="15"/>
      <c r="HML88" s="15"/>
      <c r="HMM88" s="15"/>
      <c r="HMN88" s="15"/>
      <c r="HMO88" s="15"/>
      <c r="HMP88" s="15"/>
      <c r="HMQ88" s="15"/>
      <c r="HMR88" s="15"/>
      <c r="HMS88" s="15"/>
      <c r="HMT88" s="15"/>
      <c r="HMU88" s="15"/>
      <c r="HMV88" s="15"/>
      <c r="HMW88" s="15"/>
      <c r="HMX88" s="15"/>
      <c r="HMY88" s="15"/>
      <c r="HMZ88" s="15"/>
      <c r="HNA88" s="15"/>
      <c r="HNB88" s="15"/>
      <c r="HNC88" s="15"/>
      <c r="HND88" s="15"/>
      <c r="HNE88" s="15"/>
      <c r="HNF88" s="15"/>
      <c r="HNG88" s="15"/>
      <c r="HNH88" s="15"/>
      <c r="HNI88" s="15"/>
      <c r="HNJ88" s="15"/>
      <c r="HNK88" s="15"/>
      <c r="HNL88" s="15"/>
      <c r="HNM88" s="15"/>
      <c r="HNN88" s="15"/>
      <c r="HNO88" s="15"/>
      <c r="HNP88" s="15"/>
      <c r="HNQ88" s="15"/>
      <c r="HNR88" s="15"/>
      <c r="HNS88" s="15"/>
      <c r="HNT88" s="15"/>
      <c r="HNU88" s="15"/>
      <c r="HNV88" s="15"/>
      <c r="HNW88" s="15"/>
      <c r="HNX88" s="15"/>
      <c r="HNY88" s="15"/>
      <c r="HNZ88" s="15"/>
      <c r="HOA88" s="15"/>
      <c r="HOB88" s="15"/>
      <c r="HOC88" s="15"/>
      <c r="HOD88" s="15"/>
      <c r="HOE88" s="15"/>
      <c r="HOF88" s="15"/>
      <c r="HOG88" s="15"/>
      <c r="HOH88" s="15"/>
      <c r="HOI88" s="15"/>
      <c r="HOJ88" s="15"/>
      <c r="HOK88" s="15"/>
      <c r="HOL88" s="15"/>
      <c r="HOM88" s="15"/>
      <c r="HON88" s="15"/>
      <c r="HOO88" s="15"/>
      <c r="HOP88" s="15"/>
      <c r="HOQ88" s="15"/>
      <c r="HOR88" s="15"/>
      <c r="HOS88" s="15"/>
      <c r="HOT88" s="15"/>
      <c r="HOU88" s="15"/>
      <c r="HOV88" s="15"/>
      <c r="HOW88" s="15"/>
      <c r="HOX88" s="15"/>
      <c r="HOY88" s="15"/>
      <c r="HOZ88" s="15"/>
      <c r="HPA88" s="15"/>
      <c r="HPB88" s="15"/>
      <c r="HPC88" s="15"/>
      <c r="HPD88" s="15"/>
      <c r="HPE88" s="15"/>
      <c r="HPF88" s="15"/>
      <c r="HPG88" s="15"/>
      <c r="HPH88" s="15"/>
      <c r="HPI88" s="15"/>
      <c r="HPJ88" s="15"/>
      <c r="HPK88" s="15"/>
      <c r="HPL88" s="15"/>
      <c r="HPM88" s="15"/>
      <c r="HPN88" s="15"/>
      <c r="HPO88" s="15"/>
      <c r="HPP88" s="15"/>
      <c r="HPQ88" s="15"/>
      <c r="HPR88" s="15"/>
      <c r="HPS88" s="15"/>
      <c r="HPT88" s="15"/>
      <c r="HPU88" s="15"/>
      <c r="HPV88" s="15"/>
      <c r="HPW88" s="15"/>
      <c r="HPX88" s="15"/>
      <c r="HPY88" s="15"/>
      <c r="HPZ88" s="15"/>
      <c r="HQA88" s="15"/>
      <c r="HQB88" s="15"/>
      <c r="HQC88" s="15"/>
      <c r="HQD88" s="15"/>
      <c r="HQE88" s="15"/>
      <c r="HQF88" s="15"/>
      <c r="HQG88" s="15"/>
      <c r="HQH88" s="15"/>
      <c r="HQI88" s="15"/>
      <c r="HQJ88" s="15"/>
      <c r="HQK88" s="15"/>
      <c r="HQL88" s="15"/>
      <c r="HQM88" s="15"/>
      <c r="HQN88" s="15"/>
      <c r="HQO88" s="15"/>
      <c r="HQP88" s="15"/>
      <c r="HQQ88" s="15"/>
      <c r="HQR88" s="15"/>
      <c r="HQS88" s="15"/>
      <c r="HQT88" s="15"/>
      <c r="HQU88" s="15"/>
      <c r="HQV88" s="15"/>
      <c r="HQW88" s="15"/>
      <c r="HQX88" s="15"/>
      <c r="HQY88" s="15"/>
      <c r="HQZ88" s="15"/>
      <c r="HRA88" s="15"/>
      <c r="HRB88" s="15"/>
      <c r="HRC88" s="15"/>
      <c r="HRD88" s="15"/>
      <c r="HRE88" s="15"/>
      <c r="HRF88" s="15"/>
      <c r="HRG88" s="15"/>
      <c r="HRH88" s="15"/>
      <c r="HRI88" s="15"/>
      <c r="HRJ88" s="15"/>
      <c r="HRK88" s="15"/>
      <c r="HRL88" s="15"/>
      <c r="HRM88" s="15"/>
      <c r="HRN88" s="15"/>
      <c r="HRO88" s="15"/>
      <c r="HRP88" s="15"/>
      <c r="HRQ88" s="15"/>
      <c r="HRR88" s="15"/>
      <c r="HRS88" s="15"/>
      <c r="HRT88" s="15"/>
      <c r="HRU88" s="15"/>
      <c r="HRV88" s="15"/>
      <c r="HRW88" s="15"/>
      <c r="HRX88" s="15"/>
      <c r="HRY88" s="15"/>
      <c r="HRZ88" s="15"/>
      <c r="HSA88" s="15"/>
      <c r="HSB88" s="15"/>
      <c r="HSC88" s="15"/>
      <c r="HSD88" s="15"/>
      <c r="HSE88" s="15"/>
      <c r="HSF88" s="15"/>
      <c r="HSG88" s="15"/>
      <c r="HSH88" s="15"/>
      <c r="HSI88" s="15"/>
      <c r="HSJ88" s="15"/>
      <c r="HSK88" s="15"/>
      <c r="HSL88" s="15"/>
      <c r="HSM88" s="15"/>
      <c r="HSN88" s="15"/>
      <c r="HSO88" s="15"/>
      <c r="HSP88" s="15"/>
      <c r="HSQ88" s="15"/>
      <c r="HSR88" s="15"/>
      <c r="HSS88" s="15"/>
      <c r="HST88" s="15"/>
      <c r="HSU88" s="15"/>
      <c r="HSV88" s="15"/>
      <c r="HSW88" s="15"/>
      <c r="HSX88" s="15"/>
      <c r="HSY88" s="15"/>
      <c r="HSZ88" s="15"/>
      <c r="HTA88" s="15"/>
      <c r="HTB88" s="15"/>
      <c r="HTC88" s="15"/>
      <c r="HTD88" s="15"/>
      <c r="HTE88" s="15"/>
      <c r="HTF88" s="15"/>
      <c r="HTG88" s="15"/>
      <c r="HTH88" s="15"/>
      <c r="HTI88" s="15"/>
      <c r="HTJ88" s="15"/>
      <c r="HTK88" s="15"/>
      <c r="HTL88" s="15"/>
      <c r="HTM88" s="15"/>
      <c r="HTN88" s="15"/>
      <c r="HTO88" s="15"/>
      <c r="HTP88" s="15"/>
      <c r="HTQ88" s="15"/>
      <c r="HTR88" s="15"/>
      <c r="HTS88" s="15"/>
      <c r="HTT88" s="15"/>
      <c r="HTU88" s="15"/>
      <c r="HTV88" s="15"/>
      <c r="HTW88" s="15"/>
      <c r="HTX88" s="15"/>
      <c r="HTY88" s="15"/>
      <c r="HTZ88" s="15"/>
      <c r="HUA88" s="15"/>
      <c r="HUB88" s="15"/>
      <c r="HUC88" s="15"/>
      <c r="HUD88" s="15"/>
      <c r="HUE88" s="15"/>
      <c r="HUF88" s="15"/>
      <c r="HUG88" s="15"/>
      <c r="HUH88" s="15"/>
      <c r="HUI88" s="15"/>
      <c r="HUJ88" s="15"/>
      <c r="HUK88" s="15"/>
      <c r="HUL88" s="15"/>
      <c r="HUM88" s="15"/>
      <c r="HUN88" s="15"/>
      <c r="HUO88" s="15"/>
      <c r="HUP88" s="15"/>
      <c r="HUQ88" s="15"/>
      <c r="HUR88" s="15"/>
      <c r="HUS88" s="15"/>
      <c r="HUT88" s="15"/>
      <c r="HUU88" s="15"/>
      <c r="HUV88" s="15"/>
      <c r="HUW88" s="15"/>
      <c r="HUX88" s="15"/>
      <c r="HUY88" s="15"/>
      <c r="HUZ88" s="15"/>
      <c r="HVA88" s="15"/>
      <c r="HVB88" s="15"/>
      <c r="HVC88" s="15"/>
      <c r="HVD88" s="15"/>
      <c r="HVE88" s="15"/>
      <c r="HVF88" s="15"/>
      <c r="HVG88" s="15"/>
      <c r="HVH88" s="15"/>
      <c r="HVI88" s="15"/>
      <c r="HVJ88" s="15"/>
      <c r="HVK88" s="15"/>
      <c r="HVL88" s="15"/>
      <c r="HVM88" s="15"/>
      <c r="HVN88" s="15"/>
      <c r="HVO88" s="15"/>
      <c r="HVP88" s="15"/>
      <c r="HVQ88" s="15"/>
      <c r="HVR88" s="15"/>
      <c r="HVS88" s="15"/>
      <c r="HVT88" s="15"/>
      <c r="HVU88" s="15"/>
      <c r="HVV88" s="15"/>
      <c r="HVW88" s="15"/>
      <c r="HVX88" s="15"/>
      <c r="HVY88" s="15"/>
      <c r="HVZ88" s="15"/>
      <c r="HWA88" s="15"/>
      <c r="HWB88" s="15"/>
      <c r="HWC88" s="15"/>
      <c r="HWD88" s="15"/>
      <c r="HWE88" s="15"/>
      <c r="HWF88" s="15"/>
      <c r="HWG88" s="15"/>
      <c r="HWH88" s="15"/>
      <c r="HWI88" s="15"/>
      <c r="HWJ88" s="15"/>
      <c r="HWK88" s="15"/>
      <c r="HWL88" s="15"/>
      <c r="HWM88" s="15"/>
      <c r="HWN88" s="15"/>
      <c r="HWO88" s="15"/>
      <c r="HWP88" s="15"/>
      <c r="HWQ88" s="15"/>
      <c r="HWR88" s="15"/>
      <c r="HWS88" s="15"/>
      <c r="HWT88" s="15"/>
      <c r="HWU88" s="15"/>
      <c r="HWV88" s="15"/>
      <c r="HWW88" s="15"/>
      <c r="HWX88" s="15"/>
      <c r="HWY88" s="15"/>
      <c r="HWZ88" s="15"/>
      <c r="HXA88" s="15"/>
      <c r="HXB88" s="15"/>
      <c r="HXC88" s="15"/>
      <c r="HXD88" s="15"/>
      <c r="HXE88" s="15"/>
      <c r="HXF88" s="15"/>
      <c r="HXG88" s="15"/>
      <c r="HXH88" s="15"/>
      <c r="HXI88" s="15"/>
      <c r="HXJ88" s="15"/>
      <c r="HXK88" s="15"/>
      <c r="HXL88" s="15"/>
      <c r="HXM88" s="15"/>
      <c r="HXN88" s="15"/>
      <c r="HXO88" s="15"/>
      <c r="HXP88" s="15"/>
      <c r="HXQ88" s="15"/>
      <c r="HXR88" s="15"/>
      <c r="HXS88" s="15"/>
      <c r="HXT88" s="15"/>
      <c r="HXU88" s="15"/>
      <c r="HXV88" s="15"/>
      <c r="HXW88" s="15"/>
      <c r="HXX88" s="15"/>
      <c r="HXY88" s="15"/>
      <c r="HXZ88" s="15"/>
      <c r="HYA88" s="15"/>
      <c r="HYB88" s="15"/>
      <c r="HYC88" s="15"/>
      <c r="HYD88" s="15"/>
      <c r="HYE88" s="15"/>
      <c r="HYF88" s="15"/>
      <c r="HYG88" s="15"/>
      <c r="HYH88" s="15"/>
      <c r="HYI88" s="15"/>
      <c r="HYJ88" s="15"/>
      <c r="HYK88" s="15"/>
      <c r="HYL88" s="15"/>
      <c r="HYM88" s="15"/>
      <c r="HYN88" s="15"/>
      <c r="HYO88" s="15"/>
      <c r="HYP88" s="15"/>
      <c r="HYQ88" s="15"/>
      <c r="HYR88" s="15"/>
      <c r="HYS88" s="15"/>
      <c r="HYT88" s="15"/>
      <c r="HYU88" s="15"/>
      <c r="HYV88" s="15"/>
      <c r="HYW88" s="15"/>
      <c r="HYX88" s="15"/>
      <c r="HYY88" s="15"/>
      <c r="HYZ88" s="15"/>
      <c r="HZA88" s="15"/>
      <c r="HZB88" s="15"/>
      <c r="HZC88" s="15"/>
      <c r="HZD88" s="15"/>
      <c r="HZE88" s="15"/>
      <c r="HZF88" s="15"/>
      <c r="HZG88" s="15"/>
      <c r="HZH88" s="15"/>
      <c r="HZI88" s="15"/>
      <c r="HZJ88" s="15"/>
      <c r="HZK88" s="15"/>
      <c r="HZL88" s="15"/>
      <c r="HZM88" s="15"/>
      <c r="HZN88" s="15"/>
      <c r="HZO88" s="15"/>
      <c r="HZP88" s="15"/>
      <c r="HZQ88" s="15"/>
      <c r="HZR88" s="15"/>
      <c r="HZS88" s="15"/>
      <c r="HZT88" s="15"/>
      <c r="HZU88" s="15"/>
      <c r="HZV88" s="15"/>
      <c r="HZW88" s="15"/>
      <c r="HZX88" s="15"/>
      <c r="HZY88" s="15"/>
      <c r="HZZ88" s="15"/>
      <c r="IAA88" s="15"/>
      <c r="IAB88" s="15"/>
      <c r="IAC88" s="15"/>
      <c r="IAD88" s="15"/>
      <c r="IAE88" s="15"/>
      <c r="IAF88" s="15"/>
      <c r="IAG88" s="15"/>
      <c r="IAH88" s="15"/>
      <c r="IAI88" s="15"/>
      <c r="IAJ88" s="15"/>
      <c r="IAK88" s="15"/>
      <c r="IAL88" s="15"/>
      <c r="IAM88" s="15"/>
      <c r="IAN88" s="15"/>
      <c r="IAO88" s="15"/>
      <c r="IAP88" s="15"/>
      <c r="IAQ88" s="15"/>
      <c r="IAR88" s="15"/>
      <c r="IAS88" s="15"/>
      <c r="IAT88" s="15"/>
      <c r="IAU88" s="15"/>
      <c r="IAV88" s="15"/>
      <c r="IAW88" s="15"/>
      <c r="IAX88" s="15"/>
      <c r="IAY88" s="15"/>
      <c r="IAZ88" s="15"/>
      <c r="IBA88" s="15"/>
      <c r="IBB88" s="15"/>
      <c r="IBC88" s="15"/>
      <c r="IBD88" s="15"/>
      <c r="IBE88" s="15"/>
      <c r="IBF88" s="15"/>
      <c r="IBG88" s="15"/>
      <c r="IBH88" s="15"/>
      <c r="IBI88" s="15"/>
      <c r="IBJ88" s="15"/>
      <c r="IBK88" s="15"/>
      <c r="IBL88" s="15"/>
      <c r="IBM88" s="15"/>
      <c r="IBN88" s="15"/>
      <c r="IBO88" s="15"/>
      <c r="IBP88" s="15"/>
      <c r="IBQ88" s="15"/>
      <c r="IBR88" s="15"/>
      <c r="IBS88" s="15"/>
      <c r="IBT88" s="15"/>
      <c r="IBU88" s="15"/>
      <c r="IBV88" s="15"/>
      <c r="IBW88" s="15"/>
      <c r="IBX88" s="15"/>
      <c r="IBY88" s="15"/>
      <c r="IBZ88" s="15"/>
      <c r="ICA88" s="15"/>
      <c r="ICB88" s="15"/>
      <c r="ICC88" s="15"/>
      <c r="ICD88" s="15"/>
      <c r="ICE88" s="15"/>
      <c r="ICF88" s="15"/>
      <c r="ICG88" s="15"/>
      <c r="ICH88" s="15"/>
      <c r="ICI88" s="15"/>
      <c r="ICJ88" s="15"/>
      <c r="ICK88" s="15"/>
      <c r="ICL88" s="15"/>
      <c r="ICM88" s="15"/>
      <c r="ICN88" s="15"/>
      <c r="ICO88" s="15"/>
      <c r="ICP88" s="15"/>
      <c r="ICQ88" s="15"/>
      <c r="ICR88" s="15"/>
      <c r="ICS88" s="15"/>
      <c r="ICT88" s="15"/>
      <c r="ICU88" s="15"/>
      <c r="ICV88" s="15"/>
      <c r="ICW88" s="15"/>
      <c r="ICX88" s="15"/>
      <c r="ICY88" s="15"/>
      <c r="ICZ88" s="15"/>
      <c r="IDA88" s="15"/>
      <c r="IDB88" s="15"/>
      <c r="IDC88" s="15"/>
      <c r="IDD88" s="15"/>
      <c r="IDE88" s="15"/>
      <c r="IDF88" s="15"/>
      <c r="IDG88" s="15"/>
      <c r="IDH88" s="15"/>
      <c r="IDI88" s="15"/>
      <c r="IDJ88" s="15"/>
      <c r="IDK88" s="15"/>
      <c r="IDL88" s="15"/>
      <c r="IDM88" s="15"/>
      <c r="IDN88" s="15"/>
      <c r="IDO88" s="15"/>
      <c r="IDP88" s="15"/>
      <c r="IDQ88" s="15"/>
      <c r="IDR88" s="15"/>
      <c r="IDS88" s="15"/>
      <c r="IDT88" s="15"/>
      <c r="IDU88" s="15"/>
      <c r="IDV88" s="15"/>
      <c r="IDW88" s="15"/>
      <c r="IDX88" s="15"/>
      <c r="IDY88" s="15"/>
      <c r="IDZ88" s="15"/>
      <c r="IEA88" s="15"/>
      <c r="IEB88" s="15"/>
      <c r="IEC88" s="15"/>
      <c r="IED88" s="15"/>
      <c r="IEE88" s="15"/>
      <c r="IEF88" s="15"/>
      <c r="IEG88" s="15"/>
      <c r="IEH88" s="15"/>
      <c r="IEI88" s="15"/>
      <c r="IEJ88" s="15"/>
      <c r="IEK88" s="15"/>
      <c r="IEL88" s="15"/>
      <c r="IEM88" s="15"/>
      <c r="IEN88" s="15"/>
      <c r="IEO88" s="15"/>
      <c r="IEP88" s="15"/>
      <c r="IEQ88" s="15"/>
      <c r="IER88" s="15"/>
      <c r="IES88" s="15"/>
      <c r="IET88" s="15"/>
      <c r="IEU88" s="15"/>
      <c r="IEV88" s="15"/>
      <c r="IEW88" s="15"/>
      <c r="IEX88" s="15"/>
      <c r="IEY88" s="15"/>
      <c r="IEZ88" s="15"/>
      <c r="IFA88" s="15"/>
      <c r="IFB88" s="15"/>
      <c r="IFC88" s="15"/>
      <c r="IFD88" s="15"/>
      <c r="IFE88" s="15"/>
      <c r="IFF88" s="15"/>
      <c r="IFG88" s="15"/>
      <c r="IFH88" s="15"/>
      <c r="IFI88" s="15"/>
      <c r="IFJ88" s="15"/>
      <c r="IFK88" s="15"/>
      <c r="IFL88" s="15"/>
      <c r="IFM88" s="15"/>
      <c r="IFN88" s="15"/>
      <c r="IFO88" s="15"/>
      <c r="IFP88" s="15"/>
      <c r="IFQ88" s="15"/>
      <c r="IFR88" s="15"/>
      <c r="IFS88" s="15"/>
      <c r="IFT88" s="15"/>
      <c r="IFU88" s="15"/>
      <c r="IFV88" s="15"/>
      <c r="IFW88" s="15"/>
      <c r="IFX88" s="15"/>
      <c r="IFY88" s="15"/>
      <c r="IFZ88" s="15"/>
      <c r="IGA88" s="15"/>
      <c r="IGB88" s="15"/>
      <c r="IGC88" s="15"/>
      <c r="IGD88" s="15"/>
      <c r="IGE88" s="15"/>
      <c r="IGF88" s="15"/>
      <c r="IGG88" s="15"/>
      <c r="IGH88" s="15"/>
      <c r="IGI88" s="15"/>
      <c r="IGJ88" s="15"/>
      <c r="IGK88" s="15"/>
      <c r="IGL88" s="15"/>
      <c r="IGM88" s="15"/>
      <c r="IGN88" s="15"/>
      <c r="IGO88" s="15"/>
      <c r="IGP88" s="15"/>
      <c r="IGQ88" s="15"/>
      <c r="IGR88" s="15"/>
      <c r="IGS88" s="15"/>
      <c r="IGT88" s="15"/>
      <c r="IGU88" s="15"/>
      <c r="IGV88" s="15"/>
      <c r="IGW88" s="15"/>
      <c r="IGX88" s="15"/>
      <c r="IGY88" s="15"/>
      <c r="IGZ88" s="15"/>
      <c r="IHA88" s="15"/>
      <c r="IHB88" s="15"/>
      <c r="IHC88" s="15"/>
      <c r="IHD88" s="15"/>
      <c r="IHE88" s="15"/>
      <c r="IHF88" s="15"/>
      <c r="IHG88" s="15"/>
      <c r="IHH88" s="15"/>
      <c r="IHI88" s="15"/>
      <c r="IHJ88" s="15"/>
      <c r="IHK88" s="15"/>
      <c r="IHL88" s="15"/>
      <c r="IHM88" s="15"/>
      <c r="IHN88" s="15"/>
      <c r="IHO88" s="15"/>
      <c r="IHP88" s="15"/>
      <c r="IHQ88" s="15"/>
      <c r="IHR88" s="15"/>
      <c r="IHS88" s="15"/>
      <c r="IHT88" s="15"/>
      <c r="IHU88" s="15"/>
      <c r="IHV88" s="15"/>
      <c r="IHW88" s="15"/>
      <c r="IHX88" s="15"/>
      <c r="IHY88" s="15"/>
      <c r="IHZ88" s="15"/>
      <c r="IIA88" s="15"/>
      <c r="IIB88" s="15"/>
      <c r="IIC88" s="15"/>
      <c r="IID88" s="15"/>
      <c r="IIE88" s="15"/>
      <c r="IIF88" s="15"/>
      <c r="IIG88" s="15"/>
      <c r="IIH88" s="15"/>
      <c r="III88" s="15"/>
      <c r="IIJ88" s="15"/>
      <c r="IIK88" s="15"/>
      <c r="IIL88" s="15"/>
      <c r="IIM88" s="15"/>
      <c r="IIN88" s="15"/>
      <c r="IIO88" s="15"/>
      <c r="IIP88" s="15"/>
      <c r="IIQ88" s="15"/>
      <c r="IIR88" s="15"/>
      <c r="IIS88" s="15"/>
      <c r="IIT88" s="15"/>
      <c r="IIU88" s="15"/>
      <c r="IIV88" s="15"/>
      <c r="IIW88" s="15"/>
      <c r="IIX88" s="15"/>
      <c r="IIY88" s="15"/>
      <c r="IIZ88" s="15"/>
      <c r="IJA88" s="15"/>
      <c r="IJB88" s="15"/>
      <c r="IJC88" s="15"/>
      <c r="IJD88" s="15"/>
      <c r="IJE88" s="15"/>
      <c r="IJF88" s="15"/>
      <c r="IJG88" s="15"/>
      <c r="IJH88" s="15"/>
      <c r="IJI88" s="15"/>
      <c r="IJJ88" s="15"/>
      <c r="IJK88" s="15"/>
      <c r="IJL88" s="15"/>
      <c r="IJM88" s="15"/>
      <c r="IJN88" s="15"/>
      <c r="IJO88" s="15"/>
      <c r="IJP88" s="15"/>
      <c r="IJQ88" s="15"/>
      <c r="IJR88" s="15"/>
      <c r="IJS88" s="15"/>
      <c r="IJT88" s="15"/>
      <c r="IJU88" s="15"/>
      <c r="IJV88" s="15"/>
      <c r="IJW88" s="15"/>
      <c r="IJX88" s="15"/>
      <c r="IJY88" s="15"/>
      <c r="IJZ88" s="15"/>
      <c r="IKA88" s="15"/>
      <c r="IKB88" s="15"/>
      <c r="IKC88" s="15"/>
      <c r="IKD88" s="15"/>
      <c r="IKE88" s="15"/>
      <c r="IKF88" s="15"/>
      <c r="IKG88" s="15"/>
      <c r="IKH88" s="15"/>
      <c r="IKI88" s="15"/>
      <c r="IKJ88" s="15"/>
      <c r="IKK88" s="15"/>
      <c r="IKL88" s="15"/>
      <c r="IKM88" s="15"/>
      <c r="IKN88" s="15"/>
      <c r="IKO88" s="15"/>
      <c r="IKP88" s="15"/>
      <c r="IKQ88" s="15"/>
      <c r="IKR88" s="15"/>
      <c r="IKS88" s="15"/>
      <c r="IKT88" s="15"/>
      <c r="IKU88" s="15"/>
      <c r="IKV88" s="15"/>
      <c r="IKW88" s="15"/>
      <c r="IKX88" s="15"/>
      <c r="IKY88" s="15"/>
      <c r="IKZ88" s="15"/>
      <c r="ILA88" s="15"/>
      <c r="ILB88" s="15"/>
      <c r="ILC88" s="15"/>
      <c r="ILD88" s="15"/>
      <c r="ILE88" s="15"/>
      <c r="ILF88" s="15"/>
      <c r="ILG88" s="15"/>
      <c r="ILH88" s="15"/>
      <c r="ILI88" s="15"/>
      <c r="ILJ88" s="15"/>
      <c r="ILK88" s="15"/>
      <c r="ILL88" s="15"/>
      <c r="ILM88" s="15"/>
      <c r="ILN88" s="15"/>
      <c r="ILO88" s="15"/>
      <c r="ILP88" s="15"/>
      <c r="ILQ88" s="15"/>
      <c r="ILR88" s="15"/>
      <c r="ILS88" s="15"/>
      <c r="ILT88" s="15"/>
      <c r="ILU88" s="15"/>
      <c r="ILV88" s="15"/>
      <c r="ILW88" s="15"/>
      <c r="ILX88" s="15"/>
      <c r="ILY88" s="15"/>
      <c r="ILZ88" s="15"/>
      <c r="IMA88" s="15"/>
      <c r="IMB88" s="15"/>
      <c r="IMC88" s="15"/>
      <c r="IMD88" s="15"/>
      <c r="IME88" s="15"/>
      <c r="IMF88" s="15"/>
      <c r="IMG88" s="15"/>
      <c r="IMH88" s="15"/>
      <c r="IMI88" s="15"/>
      <c r="IMJ88" s="15"/>
      <c r="IMK88" s="15"/>
      <c r="IML88" s="15"/>
      <c r="IMM88" s="15"/>
      <c r="IMN88" s="15"/>
      <c r="IMO88" s="15"/>
      <c r="IMP88" s="15"/>
      <c r="IMQ88" s="15"/>
      <c r="IMR88" s="15"/>
      <c r="IMS88" s="15"/>
      <c r="IMT88" s="15"/>
      <c r="IMU88" s="15"/>
      <c r="IMV88" s="15"/>
      <c r="IMW88" s="15"/>
      <c r="IMX88" s="15"/>
      <c r="IMY88" s="15"/>
      <c r="IMZ88" s="15"/>
      <c r="INA88" s="15"/>
      <c r="INB88" s="15"/>
      <c r="INC88" s="15"/>
      <c r="IND88" s="15"/>
      <c r="INE88" s="15"/>
      <c r="INF88" s="15"/>
      <c r="ING88" s="15"/>
      <c r="INH88" s="15"/>
      <c r="INI88" s="15"/>
      <c r="INJ88" s="15"/>
      <c r="INK88" s="15"/>
      <c r="INL88" s="15"/>
      <c r="INM88" s="15"/>
      <c r="INN88" s="15"/>
      <c r="INO88" s="15"/>
      <c r="INP88" s="15"/>
      <c r="INQ88" s="15"/>
      <c r="INR88" s="15"/>
      <c r="INS88" s="15"/>
      <c r="INT88" s="15"/>
      <c r="INU88" s="15"/>
      <c r="INV88" s="15"/>
      <c r="INW88" s="15"/>
      <c r="INX88" s="15"/>
      <c r="INY88" s="15"/>
      <c r="INZ88" s="15"/>
      <c r="IOA88" s="15"/>
      <c r="IOB88" s="15"/>
      <c r="IOC88" s="15"/>
      <c r="IOD88" s="15"/>
      <c r="IOE88" s="15"/>
      <c r="IOF88" s="15"/>
      <c r="IOG88" s="15"/>
      <c r="IOH88" s="15"/>
      <c r="IOI88" s="15"/>
      <c r="IOJ88" s="15"/>
      <c r="IOK88" s="15"/>
      <c r="IOL88" s="15"/>
      <c r="IOM88" s="15"/>
      <c r="ION88" s="15"/>
      <c r="IOO88" s="15"/>
      <c r="IOP88" s="15"/>
      <c r="IOQ88" s="15"/>
      <c r="IOR88" s="15"/>
      <c r="IOS88" s="15"/>
      <c r="IOT88" s="15"/>
      <c r="IOU88" s="15"/>
      <c r="IOV88" s="15"/>
      <c r="IOW88" s="15"/>
      <c r="IOX88" s="15"/>
      <c r="IOY88" s="15"/>
      <c r="IOZ88" s="15"/>
      <c r="IPA88" s="15"/>
      <c r="IPB88" s="15"/>
      <c r="IPC88" s="15"/>
      <c r="IPD88" s="15"/>
      <c r="IPE88" s="15"/>
      <c r="IPF88" s="15"/>
      <c r="IPG88" s="15"/>
      <c r="IPH88" s="15"/>
      <c r="IPI88" s="15"/>
      <c r="IPJ88" s="15"/>
      <c r="IPK88" s="15"/>
      <c r="IPL88" s="15"/>
      <c r="IPM88" s="15"/>
      <c r="IPN88" s="15"/>
      <c r="IPO88" s="15"/>
      <c r="IPP88" s="15"/>
      <c r="IPQ88" s="15"/>
      <c r="IPR88" s="15"/>
      <c r="IPS88" s="15"/>
      <c r="IPT88" s="15"/>
      <c r="IPU88" s="15"/>
      <c r="IPV88" s="15"/>
      <c r="IPW88" s="15"/>
      <c r="IPX88" s="15"/>
      <c r="IPY88" s="15"/>
      <c r="IPZ88" s="15"/>
      <c r="IQA88" s="15"/>
      <c r="IQB88" s="15"/>
      <c r="IQC88" s="15"/>
      <c r="IQD88" s="15"/>
      <c r="IQE88" s="15"/>
      <c r="IQF88" s="15"/>
      <c r="IQG88" s="15"/>
      <c r="IQH88" s="15"/>
      <c r="IQI88" s="15"/>
      <c r="IQJ88" s="15"/>
      <c r="IQK88" s="15"/>
      <c r="IQL88" s="15"/>
      <c r="IQM88" s="15"/>
      <c r="IQN88" s="15"/>
      <c r="IQO88" s="15"/>
      <c r="IQP88" s="15"/>
      <c r="IQQ88" s="15"/>
      <c r="IQR88" s="15"/>
      <c r="IQS88" s="15"/>
      <c r="IQT88" s="15"/>
      <c r="IQU88" s="15"/>
      <c r="IQV88" s="15"/>
      <c r="IQW88" s="15"/>
      <c r="IQX88" s="15"/>
      <c r="IQY88" s="15"/>
      <c r="IQZ88" s="15"/>
      <c r="IRA88" s="15"/>
      <c r="IRB88" s="15"/>
      <c r="IRC88" s="15"/>
      <c r="IRD88" s="15"/>
      <c r="IRE88" s="15"/>
      <c r="IRF88" s="15"/>
      <c r="IRG88" s="15"/>
      <c r="IRH88" s="15"/>
      <c r="IRI88" s="15"/>
      <c r="IRJ88" s="15"/>
      <c r="IRK88" s="15"/>
      <c r="IRL88" s="15"/>
      <c r="IRM88" s="15"/>
      <c r="IRN88" s="15"/>
      <c r="IRO88" s="15"/>
      <c r="IRP88" s="15"/>
      <c r="IRQ88" s="15"/>
      <c r="IRR88" s="15"/>
      <c r="IRS88" s="15"/>
      <c r="IRT88" s="15"/>
      <c r="IRU88" s="15"/>
      <c r="IRV88" s="15"/>
      <c r="IRW88" s="15"/>
      <c r="IRX88" s="15"/>
      <c r="IRY88" s="15"/>
      <c r="IRZ88" s="15"/>
      <c r="ISA88" s="15"/>
      <c r="ISB88" s="15"/>
      <c r="ISC88" s="15"/>
      <c r="ISD88" s="15"/>
      <c r="ISE88" s="15"/>
      <c r="ISF88" s="15"/>
      <c r="ISG88" s="15"/>
      <c r="ISH88" s="15"/>
      <c r="ISI88" s="15"/>
      <c r="ISJ88" s="15"/>
      <c r="ISK88" s="15"/>
      <c r="ISL88" s="15"/>
      <c r="ISM88" s="15"/>
      <c r="ISN88" s="15"/>
      <c r="ISO88" s="15"/>
      <c r="ISP88" s="15"/>
      <c r="ISQ88" s="15"/>
      <c r="ISR88" s="15"/>
      <c r="ISS88" s="15"/>
      <c r="IST88" s="15"/>
      <c r="ISU88" s="15"/>
      <c r="ISV88" s="15"/>
      <c r="ISW88" s="15"/>
      <c r="ISX88" s="15"/>
      <c r="ISY88" s="15"/>
      <c r="ISZ88" s="15"/>
      <c r="ITA88" s="15"/>
      <c r="ITB88" s="15"/>
      <c r="ITC88" s="15"/>
      <c r="ITD88" s="15"/>
      <c r="ITE88" s="15"/>
      <c r="ITF88" s="15"/>
      <c r="ITG88" s="15"/>
      <c r="ITH88" s="15"/>
      <c r="ITI88" s="15"/>
      <c r="ITJ88" s="15"/>
      <c r="ITK88" s="15"/>
      <c r="ITL88" s="15"/>
      <c r="ITM88" s="15"/>
      <c r="ITN88" s="15"/>
      <c r="ITO88" s="15"/>
      <c r="ITP88" s="15"/>
      <c r="ITQ88" s="15"/>
      <c r="ITR88" s="15"/>
      <c r="ITS88" s="15"/>
      <c r="ITT88" s="15"/>
      <c r="ITU88" s="15"/>
      <c r="ITV88" s="15"/>
      <c r="ITW88" s="15"/>
      <c r="ITX88" s="15"/>
      <c r="ITY88" s="15"/>
      <c r="ITZ88" s="15"/>
      <c r="IUA88" s="15"/>
      <c r="IUB88" s="15"/>
      <c r="IUC88" s="15"/>
      <c r="IUD88" s="15"/>
      <c r="IUE88" s="15"/>
      <c r="IUF88" s="15"/>
      <c r="IUG88" s="15"/>
      <c r="IUH88" s="15"/>
      <c r="IUI88" s="15"/>
      <c r="IUJ88" s="15"/>
      <c r="IUK88" s="15"/>
      <c r="IUL88" s="15"/>
      <c r="IUM88" s="15"/>
      <c r="IUN88" s="15"/>
      <c r="IUO88" s="15"/>
      <c r="IUP88" s="15"/>
      <c r="IUQ88" s="15"/>
      <c r="IUR88" s="15"/>
      <c r="IUS88" s="15"/>
      <c r="IUT88" s="15"/>
      <c r="IUU88" s="15"/>
      <c r="IUV88" s="15"/>
      <c r="IUW88" s="15"/>
      <c r="IUX88" s="15"/>
      <c r="IUY88" s="15"/>
      <c r="IUZ88" s="15"/>
      <c r="IVA88" s="15"/>
      <c r="IVB88" s="15"/>
      <c r="IVC88" s="15"/>
      <c r="IVD88" s="15"/>
      <c r="IVE88" s="15"/>
      <c r="IVF88" s="15"/>
      <c r="IVG88" s="15"/>
      <c r="IVH88" s="15"/>
      <c r="IVI88" s="15"/>
      <c r="IVJ88" s="15"/>
      <c r="IVK88" s="15"/>
      <c r="IVL88" s="15"/>
      <c r="IVM88" s="15"/>
      <c r="IVN88" s="15"/>
      <c r="IVO88" s="15"/>
      <c r="IVP88" s="15"/>
      <c r="IVQ88" s="15"/>
      <c r="IVR88" s="15"/>
      <c r="IVS88" s="15"/>
      <c r="IVT88" s="15"/>
      <c r="IVU88" s="15"/>
      <c r="IVV88" s="15"/>
      <c r="IVW88" s="15"/>
      <c r="IVX88" s="15"/>
      <c r="IVY88" s="15"/>
      <c r="IVZ88" s="15"/>
      <c r="IWA88" s="15"/>
      <c r="IWB88" s="15"/>
      <c r="IWC88" s="15"/>
      <c r="IWD88" s="15"/>
      <c r="IWE88" s="15"/>
      <c r="IWF88" s="15"/>
      <c r="IWG88" s="15"/>
      <c r="IWH88" s="15"/>
      <c r="IWI88" s="15"/>
      <c r="IWJ88" s="15"/>
      <c r="IWK88" s="15"/>
      <c r="IWL88" s="15"/>
      <c r="IWM88" s="15"/>
      <c r="IWN88" s="15"/>
      <c r="IWO88" s="15"/>
      <c r="IWP88" s="15"/>
      <c r="IWQ88" s="15"/>
      <c r="IWR88" s="15"/>
      <c r="IWS88" s="15"/>
      <c r="IWT88" s="15"/>
      <c r="IWU88" s="15"/>
      <c r="IWV88" s="15"/>
      <c r="IWW88" s="15"/>
      <c r="IWX88" s="15"/>
      <c r="IWY88" s="15"/>
      <c r="IWZ88" s="15"/>
      <c r="IXA88" s="15"/>
      <c r="IXB88" s="15"/>
      <c r="IXC88" s="15"/>
      <c r="IXD88" s="15"/>
      <c r="IXE88" s="15"/>
      <c r="IXF88" s="15"/>
      <c r="IXG88" s="15"/>
      <c r="IXH88" s="15"/>
      <c r="IXI88" s="15"/>
      <c r="IXJ88" s="15"/>
      <c r="IXK88" s="15"/>
      <c r="IXL88" s="15"/>
      <c r="IXM88" s="15"/>
      <c r="IXN88" s="15"/>
      <c r="IXO88" s="15"/>
      <c r="IXP88" s="15"/>
      <c r="IXQ88" s="15"/>
      <c r="IXR88" s="15"/>
      <c r="IXS88" s="15"/>
      <c r="IXT88" s="15"/>
      <c r="IXU88" s="15"/>
      <c r="IXV88" s="15"/>
      <c r="IXW88" s="15"/>
      <c r="IXX88" s="15"/>
      <c r="IXY88" s="15"/>
      <c r="IXZ88" s="15"/>
      <c r="IYA88" s="15"/>
      <c r="IYB88" s="15"/>
      <c r="IYC88" s="15"/>
      <c r="IYD88" s="15"/>
      <c r="IYE88" s="15"/>
      <c r="IYF88" s="15"/>
      <c r="IYG88" s="15"/>
      <c r="IYH88" s="15"/>
      <c r="IYI88" s="15"/>
      <c r="IYJ88" s="15"/>
      <c r="IYK88" s="15"/>
      <c r="IYL88" s="15"/>
      <c r="IYM88" s="15"/>
      <c r="IYN88" s="15"/>
      <c r="IYO88" s="15"/>
      <c r="IYP88" s="15"/>
      <c r="IYQ88" s="15"/>
      <c r="IYR88" s="15"/>
      <c r="IYS88" s="15"/>
      <c r="IYT88" s="15"/>
      <c r="IYU88" s="15"/>
      <c r="IYV88" s="15"/>
      <c r="IYW88" s="15"/>
      <c r="IYX88" s="15"/>
      <c r="IYY88" s="15"/>
      <c r="IYZ88" s="15"/>
      <c r="IZA88" s="15"/>
      <c r="IZB88" s="15"/>
      <c r="IZC88" s="15"/>
      <c r="IZD88" s="15"/>
      <c r="IZE88" s="15"/>
      <c r="IZF88" s="15"/>
      <c r="IZG88" s="15"/>
      <c r="IZH88" s="15"/>
      <c r="IZI88" s="15"/>
      <c r="IZJ88" s="15"/>
      <c r="IZK88" s="15"/>
      <c r="IZL88" s="15"/>
      <c r="IZM88" s="15"/>
      <c r="IZN88" s="15"/>
      <c r="IZO88" s="15"/>
      <c r="IZP88" s="15"/>
      <c r="IZQ88" s="15"/>
      <c r="IZR88" s="15"/>
      <c r="IZS88" s="15"/>
      <c r="IZT88" s="15"/>
      <c r="IZU88" s="15"/>
      <c r="IZV88" s="15"/>
      <c r="IZW88" s="15"/>
      <c r="IZX88" s="15"/>
      <c r="IZY88" s="15"/>
      <c r="IZZ88" s="15"/>
      <c r="JAA88" s="15"/>
      <c r="JAB88" s="15"/>
      <c r="JAC88" s="15"/>
      <c r="JAD88" s="15"/>
      <c r="JAE88" s="15"/>
      <c r="JAF88" s="15"/>
      <c r="JAG88" s="15"/>
      <c r="JAH88" s="15"/>
      <c r="JAI88" s="15"/>
      <c r="JAJ88" s="15"/>
      <c r="JAK88" s="15"/>
      <c r="JAL88" s="15"/>
      <c r="JAM88" s="15"/>
      <c r="JAN88" s="15"/>
      <c r="JAO88" s="15"/>
      <c r="JAP88" s="15"/>
      <c r="JAQ88" s="15"/>
      <c r="JAR88" s="15"/>
      <c r="JAS88" s="15"/>
      <c r="JAT88" s="15"/>
      <c r="JAU88" s="15"/>
      <c r="JAV88" s="15"/>
      <c r="JAW88" s="15"/>
      <c r="JAX88" s="15"/>
      <c r="JAY88" s="15"/>
      <c r="JAZ88" s="15"/>
      <c r="JBA88" s="15"/>
      <c r="JBB88" s="15"/>
      <c r="JBC88" s="15"/>
      <c r="JBD88" s="15"/>
      <c r="JBE88" s="15"/>
      <c r="JBF88" s="15"/>
      <c r="JBG88" s="15"/>
      <c r="JBH88" s="15"/>
      <c r="JBI88" s="15"/>
      <c r="JBJ88" s="15"/>
      <c r="JBK88" s="15"/>
      <c r="JBL88" s="15"/>
      <c r="JBM88" s="15"/>
      <c r="JBN88" s="15"/>
      <c r="JBO88" s="15"/>
      <c r="JBP88" s="15"/>
      <c r="JBQ88" s="15"/>
      <c r="JBR88" s="15"/>
      <c r="JBS88" s="15"/>
      <c r="JBT88" s="15"/>
      <c r="JBU88" s="15"/>
      <c r="JBV88" s="15"/>
      <c r="JBW88" s="15"/>
      <c r="JBX88" s="15"/>
      <c r="JBY88" s="15"/>
      <c r="JBZ88" s="15"/>
      <c r="JCA88" s="15"/>
      <c r="JCB88" s="15"/>
      <c r="JCC88" s="15"/>
      <c r="JCD88" s="15"/>
      <c r="JCE88" s="15"/>
      <c r="JCF88" s="15"/>
      <c r="JCG88" s="15"/>
      <c r="JCH88" s="15"/>
      <c r="JCI88" s="15"/>
      <c r="JCJ88" s="15"/>
      <c r="JCK88" s="15"/>
      <c r="JCL88" s="15"/>
      <c r="JCM88" s="15"/>
      <c r="JCN88" s="15"/>
      <c r="JCO88" s="15"/>
      <c r="JCP88" s="15"/>
      <c r="JCQ88" s="15"/>
      <c r="JCR88" s="15"/>
      <c r="JCS88" s="15"/>
      <c r="JCT88" s="15"/>
      <c r="JCU88" s="15"/>
      <c r="JCV88" s="15"/>
      <c r="JCW88" s="15"/>
      <c r="JCX88" s="15"/>
      <c r="JCY88" s="15"/>
      <c r="JCZ88" s="15"/>
      <c r="JDA88" s="15"/>
      <c r="JDB88" s="15"/>
      <c r="JDC88" s="15"/>
      <c r="JDD88" s="15"/>
      <c r="JDE88" s="15"/>
      <c r="JDF88" s="15"/>
      <c r="JDG88" s="15"/>
      <c r="JDH88" s="15"/>
      <c r="JDI88" s="15"/>
      <c r="JDJ88" s="15"/>
      <c r="JDK88" s="15"/>
      <c r="JDL88" s="15"/>
      <c r="JDM88" s="15"/>
      <c r="JDN88" s="15"/>
      <c r="JDO88" s="15"/>
      <c r="JDP88" s="15"/>
      <c r="JDQ88" s="15"/>
      <c r="JDR88" s="15"/>
      <c r="JDS88" s="15"/>
      <c r="JDT88" s="15"/>
      <c r="JDU88" s="15"/>
      <c r="JDV88" s="15"/>
      <c r="JDW88" s="15"/>
      <c r="JDX88" s="15"/>
      <c r="JDY88" s="15"/>
      <c r="JDZ88" s="15"/>
      <c r="JEA88" s="15"/>
      <c r="JEB88" s="15"/>
      <c r="JEC88" s="15"/>
      <c r="JED88" s="15"/>
      <c r="JEE88" s="15"/>
      <c r="JEF88" s="15"/>
      <c r="JEG88" s="15"/>
      <c r="JEH88" s="15"/>
      <c r="JEI88" s="15"/>
      <c r="JEJ88" s="15"/>
      <c r="JEK88" s="15"/>
      <c r="JEL88" s="15"/>
      <c r="JEM88" s="15"/>
      <c r="JEN88" s="15"/>
      <c r="JEO88" s="15"/>
      <c r="JEP88" s="15"/>
      <c r="JEQ88" s="15"/>
      <c r="JER88" s="15"/>
      <c r="JES88" s="15"/>
      <c r="JET88" s="15"/>
      <c r="JEU88" s="15"/>
      <c r="JEV88" s="15"/>
      <c r="JEW88" s="15"/>
      <c r="JEX88" s="15"/>
      <c r="JEY88" s="15"/>
      <c r="JEZ88" s="15"/>
      <c r="JFA88" s="15"/>
      <c r="JFB88" s="15"/>
      <c r="JFC88" s="15"/>
      <c r="JFD88" s="15"/>
      <c r="JFE88" s="15"/>
      <c r="JFF88" s="15"/>
      <c r="JFG88" s="15"/>
      <c r="JFH88" s="15"/>
      <c r="JFI88" s="15"/>
      <c r="JFJ88" s="15"/>
      <c r="JFK88" s="15"/>
      <c r="JFL88" s="15"/>
      <c r="JFM88" s="15"/>
      <c r="JFN88" s="15"/>
      <c r="JFO88" s="15"/>
      <c r="JFP88" s="15"/>
      <c r="JFQ88" s="15"/>
      <c r="JFR88" s="15"/>
      <c r="JFS88" s="15"/>
      <c r="JFT88" s="15"/>
      <c r="JFU88" s="15"/>
      <c r="JFV88" s="15"/>
      <c r="JFW88" s="15"/>
      <c r="JFX88" s="15"/>
      <c r="JFY88" s="15"/>
      <c r="JFZ88" s="15"/>
      <c r="JGA88" s="15"/>
      <c r="JGB88" s="15"/>
      <c r="JGC88" s="15"/>
      <c r="JGD88" s="15"/>
      <c r="JGE88" s="15"/>
      <c r="JGF88" s="15"/>
      <c r="JGG88" s="15"/>
      <c r="JGH88" s="15"/>
      <c r="JGI88" s="15"/>
      <c r="JGJ88" s="15"/>
      <c r="JGK88" s="15"/>
      <c r="JGL88" s="15"/>
      <c r="JGM88" s="15"/>
      <c r="JGN88" s="15"/>
      <c r="JGO88" s="15"/>
      <c r="JGP88" s="15"/>
      <c r="JGQ88" s="15"/>
      <c r="JGR88" s="15"/>
      <c r="JGS88" s="15"/>
      <c r="JGT88" s="15"/>
      <c r="JGU88" s="15"/>
      <c r="JGV88" s="15"/>
      <c r="JGW88" s="15"/>
      <c r="JGX88" s="15"/>
      <c r="JGY88" s="15"/>
      <c r="JGZ88" s="15"/>
      <c r="JHA88" s="15"/>
      <c r="JHB88" s="15"/>
      <c r="JHC88" s="15"/>
      <c r="JHD88" s="15"/>
      <c r="JHE88" s="15"/>
      <c r="JHF88" s="15"/>
      <c r="JHG88" s="15"/>
      <c r="JHH88" s="15"/>
      <c r="JHI88" s="15"/>
      <c r="JHJ88" s="15"/>
      <c r="JHK88" s="15"/>
      <c r="JHL88" s="15"/>
      <c r="JHM88" s="15"/>
      <c r="JHN88" s="15"/>
      <c r="JHO88" s="15"/>
      <c r="JHP88" s="15"/>
      <c r="JHQ88" s="15"/>
      <c r="JHR88" s="15"/>
      <c r="JHS88" s="15"/>
      <c r="JHT88" s="15"/>
      <c r="JHU88" s="15"/>
      <c r="JHV88" s="15"/>
      <c r="JHW88" s="15"/>
      <c r="JHX88" s="15"/>
      <c r="JHY88" s="15"/>
      <c r="JHZ88" s="15"/>
      <c r="JIA88" s="15"/>
      <c r="JIB88" s="15"/>
      <c r="JIC88" s="15"/>
      <c r="JID88" s="15"/>
      <c r="JIE88" s="15"/>
      <c r="JIF88" s="15"/>
      <c r="JIG88" s="15"/>
      <c r="JIH88" s="15"/>
      <c r="JII88" s="15"/>
      <c r="JIJ88" s="15"/>
      <c r="JIK88" s="15"/>
      <c r="JIL88" s="15"/>
      <c r="JIM88" s="15"/>
      <c r="JIN88" s="15"/>
      <c r="JIO88" s="15"/>
      <c r="JIP88" s="15"/>
      <c r="JIQ88" s="15"/>
      <c r="JIR88" s="15"/>
      <c r="JIS88" s="15"/>
      <c r="JIT88" s="15"/>
      <c r="JIU88" s="15"/>
      <c r="JIV88" s="15"/>
      <c r="JIW88" s="15"/>
      <c r="JIX88" s="15"/>
      <c r="JIY88" s="15"/>
      <c r="JIZ88" s="15"/>
      <c r="JJA88" s="15"/>
      <c r="JJB88" s="15"/>
      <c r="JJC88" s="15"/>
      <c r="JJD88" s="15"/>
      <c r="JJE88" s="15"/>
      <c r="JJF88" s="15"/>
      <c r="JJG88" s="15"/>
      <c r="JJH88" s="15"/>
      <c r="JJI88" s="15"/>
      <c r="JJJ88" s="15"/>
      <c r="JJK88" s="15"/>
      <c r="JJL88" s="15"/>
      <c r="JJM88" s="15"/>
      <c r="JJN88" s="15"/>
      <c r="JJO88" s="15"/>
      <c r="JJP88" s="15"/>
      <c r="JJQ88" s="15"/>
      <c r="JJR88" s="15"/>
      <c r="JJS88" s="15"/>
      <c r="JJT88" s="15"/>
      <c r="JJU88" s="15"/>
      <c r="JJV88" s="15"/>
      <c r="JJW88" s="15"/>
      <c r="JJX88" s="15"/>
      <c r="JJY88" s="15"/>
      <c r="JJZ88" s="15"/>
      <c r="JKA88" s="15"/>
      <c r="JKB88" s="15"/>
      <c r="JKC88" s="15"/>
      <c r="JKD88" s="15"/>
      <c r="JKE88" s="15"/>
      <c r="JKF88" s="15"/>
      <c r="JKG88" s="15"/>
      <c r="JKH88" s="15"/>
      <c r="JKI88" s="15"/>
      <c r="JKJ88" s="15"/>
      <c r="JKK88" s="15"/>
      <c r="JKL88" s="15"/>
      <c r="JKM88" s="15"/>
      <c r="JKN88" s="15"/>
      <c r="JKO88" s="15"/>
      <c r="JKP88" s="15"/>
      <c r="JKQ88" s="15"/>
      <c r="JKR88" s="15"/>
      <c r="JKS88" s="15"/>
      <c r="JKT88" s="15"/>
      <c r="JKU88" s="15"/>
      <c r="JKV88" s="15"/>
      <c r="JKW88" s="15"/>
      <c r="JKX88" s="15"/>
      <c r="JKY88" s="15"/>
      <c r="JKZ88" s="15"/>
      <c r="JLA88" s="15"/>
      <c r="JLB88" s="15"/>
      <c r="JLC88" s="15"/>
      <c r="JLD88" s="15"/>
      <c r="JLE88" s="15"/>
      <c r="JLF88" s="15"/>
      <c r="JLG88" s="15"/>
      <c r="JLH88" s="15"/>
      <c r="JLI88" s="15"/>
      <c r="JLJ88" s="15"/>
      <c r="JLK88" s="15"/>
      <c r="JLL88" s="15"/>
      <c r="JLM88" s="15"/>
      <c r="JLN88" s="15"/>
      <c r="JLO88" s="15"/>
      <c r="JLP88" s="15"/>
      <c r="JLQ88" s="15"/>
      <c r="JLR88" s="15"/>
      <c r="JLS88" s="15"/>
      <c r="JLT88" s="15"/>
      <c r="JLU88" s="15"/>
      <c r="JLV88" s="15"/>
      <c r="JLW88" s="15"/>
      <c r="JLX88" s="15"/>
      <c r="JLY88" s="15"/>
      <c r="JLZ88" s="15"/>
      <c r="JMA88" s="15"/>
      <c r="JMB88" s="15"/>
      <c r="JMC88" s="15"/>
      <c r="JMD88" s="15"/>
      <c r="JME88" s="15"/>
      <c r="JMF88" s="15"/>
      <c r="JMG88" s="15"/>
      <c r="JMH88" s="15"/>
      <c r="JMI88" s="15"/>
      <c r="JMJ88" s="15"/>
      <c r="JMK88" s="15"/>
      <c r="JML88" s="15"/>
      <c r="JMM88" s="15"/>
      <c r="JMN88" s="15"/>
      <c r="JMO88" s="15"/>
      <c r="JMP88" s="15"/>
      <c r="JMQ88" s="15"/>
      <c r="JMR88" s="15"/>
      <c r="JMS88" s="15"/>
      <c r="JMT88" s="15"/>
      <c r="JMU88" s="15"/>
      <c r="JMV88" s="15"/>
      <c r="JMW88" s="15"/>
      <c r="JMX88" s="15"/>
      <c r="JMY88" s="15"/>
      <c r="JMZ88" s="15"/>
      <c r="JNA88" s="15"/>
      <c r="JNB88" s="15"/>
      <c r="JNC88" s="15"/>
      <c r="JND88" s="15"/>
      <c r="JNE88" s="15"/>
      <c r="JNF88" s="15"/>
      <c r="JNG88" s="15"/>
      <c r="JNH88" s="15"/>
      <c r="JNI88" s="15"/>
      <c r="JNJ88" s="15"/>
      <c r="JNK88" s="15"/>
      <c r="JNL88" s="15"/>
      <c r="JNM88" s="15"/>
      <c r="JNN88" s="15"/>
      <c r="JNO88" s="15"/>
      <c r="JNP88" s="15"/>
      <c r="JNQ88" s="15"/>
      <c r="JNR88" s="15"/>
      <c r="JNS88" s="15"/>
      <c r="JNT88" s="15"/>
      <c r="JNU88" s="15"/>
      <c r="JNV88" s="15"/>
      <c r="JNW88" s="15"/>
      <c r="JNX88" s="15"/>
      <c r="JNY88" s="15"/>
      <c r="JNZ88" s="15"/>
      <c r="JOA88" s="15"/>
      <c r="JOB88" s="15"/>
      <c r="JOC88" s="15"/>
      <c r="JOD88" s="15"/>
      <c r="JOE88" s="15"/>
      <c r="JOF88" s="15"/>
      <c r="JOG88" s="15"/>
      <c r="JOH88" s="15"/>
      <c r="JOI88" s="15"/>
      <c r="JOJ88" s="15"/>
      <c r="JOK88" s="15"/>
      <c r="JOL88" s="15"/>
      <c r="JOM88" s="15"/>
      <c r="JON88" s="15"/>
      <c r="JOO88" s="15"/>
      <c r="JOP88" s="15"/>
      <c r="JOQ88" s="15"/>
      <c r="JOR88" s="15"/>
      <c r="JOS88" s="15"/>
      <c r="JOT88" s="15"/>
      <c r="JOU88" s="15"/>
      <c r="JOV88" s="15"/>
      <c r="JOW88" s="15"/>
      <c r="JOX88" s="15"/>
      <c r="JOY88" s="15"/>
      <c r="JOZ88" s="15"/>
      <c r="JPA88" s="15"/>
      <c r="JPB88" s="15"/>
      <c r="JPC88" s="15"/>
      <c r="JPD88" s="15"/>
      <c r="JPE88" s="15"/>
      <c r="JPF88" s="15"/>
      <c r="JPG88" s="15"/>
      <c r="JPH88" s="15"/>
      <c r="JPI88" s="15"/>
      <c r="JPJ88" s="15"/>
      <c r="JPK88" s="15"/>
      <c r="JPL88" s="15"/>
      <c r="JPM88" s="15"/>
      <c r="JPN88" s="15"/>
      <c r="JPO88" s="15"/>
      <c r="JPP88" s="15"/>
      <c r="JPQ88" s="15"/>
      <c r="JPR88" s="15"/>
      <c r="JPS88" s="15"/>
      <c r="JPT88" s="15"/>
      <c r="JPU88" s="15"/>
      <c r="JPV88" s="15"/>
      <c r="JPW88" s="15"/>
      <c r="JPX88" s="15"/>
      <c r="JPY88" s="15"/>
      <c r="JPZ88" s="15"/>
      <c r="JQA88" s="15"/>
      <c r="JQB88" s="15"/>
      <c r="JQC88" s="15"/>
      <c r="JQD88" s="15"/>
      <c r="JQE88" s="15"/>
      <c r="JQF88" s="15"/>
      <c r="JQG88" s="15"/>
      <c r="JQH88" s="15"/>
      <c r="JQI88" s="15"/>
      <c r="JQJ88" s="15"/>
      <c r="JQK88" s="15"/>
      <c r="JQL88" s="15"/>
      <c r="JQM88" s="15"/>
      <c r="JQN88" s="15"/>
      <c r="JQO88" s="15"/>
      <c r="JQP88" s="15"/>
      <c r="JQQ88" s="15"/>
      <c r="JQR88" s="15"/>
      <c r="JQS88" s="15"/>
      <c r="JQT88" s="15"/>
      <c r="JQU88" s="15"/>
      <c r="JQV88" s="15"/>
      <c r="JQW88" s="15"/>
      <c r="JQX88" s="15"/>
      <c r="JQY88" s="15"/>
      <c r="JQZ88" s="15"/>
      <c r="JRA88" s="15"/>
      <c r="JRB88" s="15"/>
      <c r="JRC88" s="15"/>
      <c r="JRD88" s="15"/>
      <c r="JRE88" s="15"/>
      <c r="JRF88" s="15"/>
      <c r="JRG88" s="15"/>
      <c r="JRH88" s="15"/>
      <c r="JRI88" s="15"/>
      <c r="JRJ88" s="15"/>
      <c r="JRK88" s="15"/>
      <c r="JRL88" s="15"/>
      <c r="JRM88" s="15"/>
      <c r="JRN88" s="15"/>
      <c r="JRO88" s="15"/>
      <c r="JRP88" s="15"/>
      <c r="JRQ88" s="15"/>
      <c r="JRR88" s="15"/>
      <c r="JRS88" s="15"/>
      <c r="JRT88" s="15"/>
      <c r="JRU88" s="15"/>
      <c r="JRV88" s="15"/>
      <c r="JRW88" s="15"/>
      <c r="JRX88" s="15"/>
      <c r="JRY88" s="15"/>
      <c r="JRZ88" s="15"/>
      <c r="JSA88" s="15"/>
      <c r="JSB88" s="15"/>
      <c r="JSC88" s="15"/>
      <c r="JSD88" s="15"/>
      <c r="JSE88" s="15"/>
      <c r="JSF88" s="15"/>
      <c r="JSG88" s="15"/>
      <c r="JSH88" s="15"/>
      <c r="JSI88" s="15"/>
      <c r="JSJ88" s="15"/>
      <c r="JSK88" s="15"/>
      <c r="JSL88" s="15"/>
      <c r="JSM88" s="15"/>
      <c r="JSN88" s="15"/>
      <c r="JSO88" s="15"/>
      <c r="JSP88" s="15"/>
      <c r="JSQ88" s="15"/>
      <c r="JSR88" s="15"/>
      <c r="JSS88" s="15"/>
      <c r="JST88" s="15"/>
      <c r="JSU88" s="15"/>
      <c r="JSV88" s="15"/>
      <c r="JSW88" s="15"/>
      <c r="JSX88" s="15"/>
      <c r="JSY88" s="15"/>
      <c r="JSZ88" s="15"/>
      <c r="JTA88" s="15"/>
      <c r="JTB88" s="15"/>
      <c r="JTC88" s="15"/>
      <c r="JTD88" s="15"/>
      <c r="JTE88" s="15"/>
      <c r="JTF88" s="15"/>
      <c r="JTG88" s="15"/>
      <c r="JTH88" s="15"/>
      <c r="JTI88" s="15"/>
      <c r="JTJ88" s="15"/>
      <c r="JTK88" s="15"/>
      <c r="JTL88" s="15"/>
      <c r="JTM88" s="15"/>
      <c r="JTN88" s="15"/>
      <c r="JTO88" s="15"/>
      <c r="JTP88" s="15"/>
      <c r="JTQ88" s="15"/>
      <c r="JTR88" s="15"/>
      <c r="JTS88" s="15"/>
      <c r="JTT88" s="15"/>
      <c r="JTU88" s="15"/>
      <c r="JTV88" s="15"/>
      <c r="JTW88" s="15"/>
      <c r="JTX88" s="15"/>
      <c r="JTY88" s="15"/>
      <c r="JTZ88" s="15"/>
      <c r="JUA88" s="15"/>
      <c r="JUB88" s="15"/>
      <c r="JUC88" s="15"/>
      <c r="JUD88" s="15"/>
      <c r="JUE88" s="15"/>
      <c r="JUF88" s="15"/>
      <c r="JUG88" s="15"/>
      <c r="JUH88" s="15"/>
      <c r="JUI88" s="15"/>
      <c r="JUJ88" s="15"/>
      <c r="JUK88" s="15"/>
      <c r="JUL88" s="15"/>
      <c r="JUM88" s="15"/>
      <c r="JUN88" s="15"/>
      <c r="JUO88" s="15"/>
      <c r="JUP88" s="15"/>
      <c r="JUQ88" s="15"/>
      <c r="JUR88" s="15"/>
      <c r="JUS88" s="15"/>
      <c r="JUT88" s="15"/>
      <c r="JUU88" s="15"/>
      <c r="JUV88" s="15"/>
      <c r="JUW88" s="15"/>
      <c r="JUX88" s="15"/>
      <c r="JUY88" s="15"/>
      <c r="JUZ88" s="15"/>
      <c r="JVA88" s="15"/>
      <c r="JVB88" s="15"/>
      <c r="JVC88" s="15"/>
      <c r="JVD88" s="15"/>
      <c r="JVE88" s="15"/>
      <c r="JVF88" s="15"/>
      <c r="JVG88" s="15"/>
      <c r="JVH88" s="15"/>
      <c r="JVI88" s="15"/>
      <c r="JVJ88" s="15"/>
      <c r="JVK88" s="15"/>
      <c r="JVL88" s="15"/>
      <c r="JVM88" s="15"/>
      <c r="JVN88" s="15"/>
      <c r="JVO88" s="15"/>
      <c r="JVP88" s="15"/>
      <c r="JVQ88" s="15"/>
      <c r="JVR88" s="15"/>
      <c r="JVS88" s="15"/>
      <c r="JVT88" s="15"/>
      <c r="JVU88" s="15"/>
      <c r="JVV88" s="15"/>
      <c r="JVW88" s="15"/>
      <c r="JVX88" s="15"/>
      <c r="JVY88" s="15"/>
      <c r="JVZ88" s="15"/>
      <c r="JWA88" s="15"/>
      <c r="JWB88" s="15"/>
      <c r="JWC88" s="15"/>
      <c r="JWD88" s="15"/>
      <c r="JWE88" s="15"/>
      <c r="JWF88" s="15"/>
      <c r="JWG88" s="15"/>
      <c r="JWH88" s="15"/>
      <c r="JWI88" s="15"/>
      <c r="JWJ88" s="15"/>
      <c r="JWK88" s="15"/>
      <c r="JWL88" s="15"/>
      <c r="JWM88" s="15"/>
      <c r="JWN88" s="15"/>
      <c r="JWO88" s="15"/>
      <c r="JWP88" s="15"/>
      <c r="JWQ88" s="15"/>
      <c r="JWR88" s="15"/>
      <c r="JWS88" s="15"/>
      <c r="JWT88" s="15"/>
      <c r="JWU88" s="15"/>
      <c r="JWV88" s="15"/>
      <c r="JWW88" s="15"/>
      <c r="JWX88" s="15"/>
      <c r="JWY88" s="15"/>
      <c r="JWZ88" s="15"/>
      <c r="JXA88" s="15"/>
      <c r="JXB88" s="15"/>
      <c r="JXC88" s="15"/>
      <c r="JXD88" s="15"/>
      <c r="JXE88" s="15"/>
      <c r="JXF88" s="15"/>
      <c r="JXG88" s="15"/>
      <c r="JXH88" s="15"/>
      <c r="JXI88" s="15"/>
      <c r="JXJ88" s="15"/>
      <c r="JXK88" s="15"/>
      <c r="JXL88" s="15"/>
      <c r="JXM88" s="15"/>
      <c r="JXN88" s="15"/>
      <c r="JXO88" s="15"/>
      <c r="JXP88" s="15"/>
      <c r="JXQ88" s="15"/>
      <c r="JXR88" s="15"/>
      <c r="JXS88" s="15"/>
      <c r="JXT88" s="15"/>
      <c r="JXU88" s="15"/>
      <c r="JXV88" s="15"/>
      <c r="JXW88" s="15"/>
      <c r="JXX88" s="15"/>
      <c r="JXY88" s="15"/>
      <c r="JXZ88" s="15"/>
      <c r="JYA88" s="15"/>
      <c r="JYB88" s="15"/>
      <c r="JYC88" s="15"/>
      <c r="JYD88" s="15"/>
      <c r="JYE88" s="15"/>
      <c r="JYF88" s="15"/>
      <c r="JYG88" s="15"/>
      <c r="JYH88" s="15"/>
      <c r="JYI88" s="15"/>
      <c r="JYJ88" s="15"/>
      <c r="JYK88" s="15"/>
      <c r="JYL88" s="15"/>
      <c r="JYM88" s="15"/>
      <c r="JYN88" s="15"/>
      <c r="JYO88" s="15"/>
      <c r="JYP88" s="15"/>
      <c r="JYQ88" s="15"/>
      <c r="JYR88" s="15"/>
      <c r="JYS88" s="15"/>
      <c r="JYT88" s="15"/>
      <c r="JYU88" s="15"/>
      <c r="JYV88" s="15"/>
      <c r="JYW88" s="15"/>
      <c r="JYX88" s="15"/>
      <c r="JYY88" s="15"/>
      <c r="JYZ88" s="15"/>
      <c r="JZA88" s="15"/>
      <c r="JZB88" s="15"/>
      <c r="JZC88" s="15"/>
      <c r="JZD88" s="15"/>
      <c r="JZE88" s="15"/>
      <c r="JZF88" s="15"/>
      <c r="JZG88" s="15"/>
      <c r="JZH88" s="15"/>
      <c r="JZI88" s="15"/>
      <c r="JZJ88" s="15"/>
      <c r="JZK88" s="15"/>
      <c r="JZL88" s="15"/>
      <c r="JZM88" s="15"/>
      <c r="JZN88" s="15"/>
      <c r="JZO88" s="15"/>
      <c r="JZP88" s="15"/>
      <c r="JZQ88" s="15"/>
      <c r="JZR88" s="15"/>
      <c r="JZS88" s="15"/>
      <c r="JZT88" s="15"/>
      <c r="JZU88" s="15"/>
      <c r="JZV88" s="15"/>
      <c r="JZW88" s="15"/>
      <c r="JZX88" s="15"/>
      <c r="JZY88" s="15"/>
      <c r="JZZ88" s="15"/>
      <c r="KAA88" s="15"/>
      <c r="KAB88" s="15"/>
      <c r="KAC88" s="15"/>
      <c r="KAD88" s="15"/>
      <c r="KAE88" s="15"/>
      <c r="KAF88" s="15"/>
      <c r="KAG88" s="15"/>
      <c r="KAH88" s="15"/>
      <c r="KAI88" s="15"/>
      <c r="KAJ88" s="15"/>
      <c r="KAK88" s="15"/>
      <c r="KAL88" s="15"/>
      <c r="KAM88" s="15"/>
      <c r="KAN88" s="15"/>
      <c r="KAO88" s="15"/>
      <c r="KAP88" s="15"/>
      <c r="KAQ88" s="15"/>
      <c r="KAR88" s="15"/>
      <c r="KAS88" s="15"/>
      <c r="KAT88" s="15"/>
      <c r="KAU88" s="15"/>
      <c r="KAV88" s="15"/>
      <c r="KAW88" s="15"/>
      <c r="KAX88" s="15"/>
      <c r="KAY88" s="15"/>
      <c r="KAZ88" s="15"/>
      <c r="KBA88" s="15"/>
      <c r="KBB88" s="15"/>
      <c r="KBC88" s="15"/>
      <c r="KBD88" s="15"/>
      <c r="KBE88" s="15"/>
      <c r="KBF88" s="15"/>
      <c r="KBG88" s="15"/>
      <c r="KBH88" s="15"/>
      <c r="KBI88" s="15"/>
      <c r="KBJ88" s="15"/>
      <c r="KBK88" s="15"/>
      <c r="KBL88" s="15"/>
      <c r="KBM88" s="15"/>
      <c r="KBN88" s="15"/>
      <c r="KBO88" s="15"/>
      <c r="KBP88" s="15"/>
      <c r="KBQ88" s="15"/>
      <c r="KBR88" s="15"/>
      <c r="KBS88" s="15"/>
      <c r="KBT88" s="15"/>
      <c r="KBU88" s="15"/>
      <c r="KBV88" s="15"/>
      <c r="KBW88" s="15"/>
      <c r="KBX88" s="15"/>
      <c r="KBY88" s="15"/>
      <c r="KBZ88" s="15"/>
      <c r="KCA88" s="15"/>
      <c r="KCB88" s="15"/>
      <c r="KCC88" s="15"/>
      <c r="KCD88" s="15"/>
      <c r="KCE88" s="15"/>
      <c r="KCF88" s="15"/>
      <c r="KCG88" s="15"/>
      <c r="KCH88" s="15"/>
      <c r="KCI88" s="15"/>
      <c r="KCJ88" s="15"/>
      <c r="KCK88" s="15"/>
      <c r="KCL88" s="15"/>
      <c r="KCM88" s="15"/>
      <c r="KCN88" s="15"/>
      <c r="KCO88" s="15"/>
      <c r="KCP88" s="15"/>
      <c r="KCQ88" s="15"/>
      <c r="KCR88" s="15"/>
      <c r="KCS88" s="15"/>
      <c r="KCT88" s="15"/>
      <c r="KCU88" s="15"/>
      <c r="KCV88" s="15"/>
      <c r="KCW88" s="15"/>
      <c r="KCX88" s="15"/>
      <c r="KCY88" s="15"/>
      <c r="KCZ88" s="15"/>
      <c r="KDA88" s="15"/>
      <c r="KDB88" s="15"/>
      <c r="KDC88" s="15"/>
      <c r="KDD88" s="15"/>
      <c r="KDE88" s="15"/>
      <c r="KDF88" s="15"/>
      <c r="KDG88" s="15"/>
      <c r="KDH88" s="15"/>
      <c r="KDI88" s="15"/>
      <c r="KDJ88" s="15"/>
      <c r="KDK88" s="15"/>
      <c r="KDL88" s="15"/>
      <c r="KDM88" s="15"/>
      <c r="KDN88" s="15"/>
      <c r="KDO88" s="15"/>
      <c r="KDP88" s="15"/>
      <c r="KDQ88" s="15"/>
      <c r="KDR88" s="15"/>
      <c r="KDS88" s="15"/>
      <c r="KDT88" s="15"/>
      <c r="KDU88" s="15"/>
      <c r="KDV88" s="15"/>
      <c r="KDW88" s="15"/>
      <c r="KDX88" s="15"/>
      <c r="KDY88" s="15"/>
      <c r="KDZ88" s="15"/>
      <c r="KEA88" s="15"/>
      <c r="KEB88" s="15"/>
      <c r="KEC88" s="15"/>
      <c r="KED88" s="15"/>
      <c r="KEE88" s="15"/>
      <c r="KEF88" s="15"/>
      <c r="KEG88" s="15"/>
      <c r="KEH88" s="15"/>
      <c r="KEI88" s="15"/>
      <c r="KEJ88" s="15"/>
      <c r="KEK88" s="15"/>
      <c r="KEL88" s="15"/>
      <c r="KEM88" s="15"/>
      <c r="KEN88" s="15"/>
      <c r="KEO88" s="15"/>
      <c r="KEP88" s="15"/>
      <c r="KEQ88" s="15"/>
      <c r="KER88" s="15"/>
      <c r="KES88" s="15"/>
      <c r="KET88" s="15"/>
      <c r="KEU88" s="15"/>
      <c r="KEV88" s="15"/>
      <c r="KEW88" s="15"/>
      <c r="KEX88" s="15"/>
      <c r="KEY88" s="15"/>
      <c r="KEZ88" s="15"/>
      <c r="KFA88" s="15"/>
      <c r="KFB88" s="15"/>
      <c r="KFC88" s="15"/>
      <c r="KFD88" s="15"/>
      <c r="KFE88" s="15"/>
      <c r="KFF88" s="15"/>
      <c r="KFG88" s="15"/>
      <c r="KFH88" s="15"/>
      <c r="KFI88" s="15"/>
      <c r="KFJ88" s="15"/>
      <c r="KFK88" s="15"/>
      <c r="KFL88" s="15"/>
      <c r="KFM88" s="15"/>
      <c r="KFN88" s="15"/>
      <c r="KFO88" s="15"/>
      <c r="KFP88" s="15"/>
      <c r="KFQ88" s="15"/>
      <c r="KFR88" s="15"/>
      <c r="KFS88" s="15"/>
      <c r="KFT88" s="15"/>
      <c r="KFU88" s="15"/>
      <c r="KFV88" s="15"/>
      <c r="KFW88" s="15"/>
      <c r="KFX88" s="15"/>
      <c r="KFY88" s="15"/>
      <c r="KFZ88" s="15"/>
      <c r="KGA88" s="15"/>
      <c r="KGB88" s="15"/>
      <c r="KGC88" s="15"/>
      <c r="KGD88" s="15"/>
      <c r="KGE88" s="15"/>
      <c r="KGF88" s="15"/>
      <c r="KGG88" s="15"/>
      <c r="KGH88" s="15"/>
      <c r="KGI88" s="15"/>
      <c r="KGJ88" s="15"/>
      <c r="KGK88" s="15"/>
      <c r="KGL88" s="15"/>
      <c r="KGM88" s="15"/>
      <c r="KGN88" s="15"/>
      <c r="KGO88" s="15"/>
      <c r="KGP88" s="15"/>
      <c r="KGQ88" s="15"/>
      <c r="KGR88" s="15"/>
      <c r="KGS88" s="15"/>
      <c r="KGT88" s="15"/>
      <c r="KGU88" s="15"/>
      <c r="KGV88" s="15"/>
      <c r="KGW88" s="15"/>
      <c r="KGX88" s="15"/>
      <c r="KGY88" s="15"/>
      <c r="KGZ88" s="15"/>
      <c r="KHA88" s="15"/>
      <c r="KHB88" s="15"/>
      <c r="KHC88" s="15"/>
      <c r="KHD88" s="15"/>
      <c r="KHE88" s="15"/>
      <c r="KHF88" s="15"/>
      <c r="KHG88" s="15"/>
      <c r="KHH88" s="15"/>
      <c r="KHI88" s="15"/>
      <c r="KHJ88" s="15"/>
      <c r="KHK88" s="15"/>
      <c r="KHL88" s="15"/>
      <c r="KHM88" s="15"/>
      <c r="KHN88" s="15"/>
      <c r="KHO88" s="15"/>
      <c r="KHP88" s="15"/>
      <c r="KHQ88" s="15"/>
      <c r="KHR88" s="15"/>
      <c r="KHS88" s="15"/>
      <c r="KHT88" s="15"/>
      <c r="KHU88" s="15"/>
      <c r="KHV88" s="15"/>
      <c r="KHW88" s="15"/>
      <c r="KHX88" s="15"/>
      <c r="KHY88" s="15"/>
      <c r="KHZ88" s="15"/>
      <c r="KIA88" s="15"/>
      <c r="KIB88" s="15"/>
      <c r="KIC88" s="15"/>
      <c r="KID88" s="15"/>
      <c r="KIE88" s="15"/>
      <c r="KIF88" s="15"/>
      <c r="KIG88" s="15"/>
      <c r="KIH88" s="15"/>
      <c r="KII88" s="15"/>
      <c r="KIJ88" s="15"/>
      <c r="KIK88" s="15"/>
      <c r="KIL88" s="15"/>
      <c r="KIM88" s="15"/>
      <c r="KIN88" s="15"/>
      <c r="KIO88" s="15"/>
      <c r="KIP88" s="15"/>
      <c r="KIQ88" s="15"/>
      <c r="KIR88" s="15"/>
      <c r="KIS88" s="15"/>
      <c r="KIT88" s="15"/>
      <c r="KIU88" s="15"/>
      <c r="KIV88" s="15"/>
      <c r="KIW88" s="15"/>
      <c r="KIX88" s="15"/>
      <c r="KIY88" s="15"/>
      <c r="KIZ88" s="15"/>
      <c r="KJA88" s="15"/>
      <c r="KJB88" s="15"/>
      <c r="KJC88" s="15"/>
      <c r="KJD88" s="15"/>
      <c r="KJE88" s="15"/>
      <c r="KJF88" s="15"/>
      <c r="KJG88" s="15"/>
      <c r="KJH88" s="15"/>
      <c r="KJI88" s="15"/>
      <c r="KJJ88" s="15"/>
      <c r="KJK88" s="15"/>
      <c r="KJL88" s="15"/>
      <c r="KJM88" s="15"/>
      <c r="KJN88" s="15"/>
      <c r="KJO88" s="15"/>
      <c r="KJP88" s="15"/>
      <c r="KJQ88" s="15"/>
      <c r="KJR88" s="15"/>
      <c r="KJS88" s="15"/>
      <c r="KJT88" s="15"/>
      <c r="KJU88" s="15"/>
      <c r="KJV88" s="15"/>
      <c r="KJW88" s="15"/>
      <c r="KJX88" s="15"/>
      <c r="KJY88" s="15"/>
      <c r="KJZ88" s="15"/>
      <c r="KKA88" s="15"/>
      <c r="KKB88" s="15"/>
      <c r="KKC88" s="15"/>
      <c r="KKD88" s="15"/>
      <c r="KKE88" s="15"/>
      <c r="KKF88" s="15"/>
      <c r="KKG88" s="15"/>
      <c r="KKH88" s="15"/>
      <c r="KKI88" s="15"/>
      <c r="KKJ88" s="15"/>
      <c r="KKK88" s="15"/>
      <c r="KKL88" s="15"/>
      <c r="KKM88" s="15"/>
      <c r="KKN88" s="15"/>
      <c r="KKO88" s="15"/>
      <c r="KKP88" s="15"/>
      <c r="KKQ88" s="15"/>
      <c r="KKR88" s="15"/>
      <c r="KKS88" s="15"/>
      <c r="KKT88" s="15"/>
      <c r="KKU88" s="15"/>
      <c r="KKV88" s="15"/>
      <c r="KKW88" s="15"/>
      <c r="KKX88" s="15"/>
      <c r="KKY88" s="15"/>
      <c r="KKZ88" s="15"/>
      <c r="KLA88" s="15"/>
      <c r="KLB88" s="15"/>
      <c r="KLC88" s="15"/>
      <c r="KLD88" s="15"/>
      <c r="KLE88" s="15"/>
      <c r="KLF88" s="15"/>
      <c r="KLG88" s="15"/>
      <c r="KLH88" s="15"/>
      <c r="KLI88" s="15"/>
      <c r="KLJ88" s="15"/>
      <c r="KLK88" s="15"/>
      <c r="KLL88" s="15"/>
      <c r="KLM88" s="15"/>
      <c r="KLN88" s="15"/>
      <c r="KLO88" s="15"/>
      <c r="KLP88" s="15"/>
      <c r="KLQ88" s="15"/>
      <c r="KLR88" s="15"/>
      <c r="KLS88" s="15"/>
      <c r="KLT88" s="15"/>
      <c r="KLU88" s="15"/>
      <c r="KLV88" s="15"/>
      <c r="KLW88" s="15"/>
      <c r="KLX88" s="15"/>
      <c r="KLY88" s="15"/>
      <c r="KLZ88" s="15"/>
      <c r="KMA88" s="15"/>
      <c r="KMB88" s="15"/>
      <c r="KMC88" s="15"/>
      <c r="KMD88" s="15"/>
      <c r="KME88" s="15"/>
      <c r="KMF88" s="15"/>
      <c r="KMG88" s="15"/>
      <c r="KMH88" s="15"/>
      <c r="KMI88" s="15"/>
      <c r="KMJ88" s="15"/>
      <c r="KMK88" s="15"/>
      <c r="KML88" s="15"/>
      <c r="KMM88" s="15"/>
      <c r="KMN88" s="15"/>
      <c r="KMO88" s="15"/>
      <c r="KMP88" s="15"/>
      <c r="KMQ88" s="15"/>
      <c r="KMR88" s="15"/>
      <c r="KMS88" s="15"/>
      <c r="KMT88" s="15"/>
      <c r="KMU88" s="15"/>
      <c r="KMV88" s="15"/>
      <c r="KMW88" s="15"/>
      <c r="KMX88" s="15"/>
      <c r="KMY88" s="15"/>
      <c r="KMZ88" s="15"/>
      <c r="KNA88" s="15"/>
      <c r="KNB88" s="15"/>
      <c r="KNC88" s="15"/>
      <c r="KND88" s="15"/>
      <c r="KNE88" s="15"/>
      <c r="KNF88" s="15"/>
      <c r="KNG88" s="15"/>
      <c r="KNH88" s="15"/>
      <c r="KNI88" s="15"/>
      <c r="KNJ88" s="15"/>
      <c r="KNK88" s="15"/>
      <c r="KNL88" s="15"/>
      <c r="KNM88" s="15"/>
      <c r="KNN88" s="15"/>
      <c r="KNO88" s="15"/>
      <c r="KNP88" s="15"/>
      <c r="KNQ88" s="15"/>
      <c r="KNR88" s="15"/>
      <c r="KNS88" s="15"/>
      <c r="KNT88" s="15"/>
      <c r="KNU88" s="15"/>
      <c r="KNV88" s="15"/>
      <c r="KNW88" s="15"/>
      <c r="KNX88" s="15"/>
      <c r="KNY88" s="15"/>
      <c r="KNZ88" s="15"/>
      <c r="KOA88" s="15"/>
      <c r="KOB88" s="15"/>
      <c r="KOC88" s="15"/>
      <c r="KOD88" s="15"/>
      <c r="KOE88" s="15"/>
      <c r="KOF88" s="15"/>
      <c r="KOG88" s="15"/>
      <c r="KOH88" s="15"/>
      <c r="KOI88" s="15"/>
      <c r="KOJ88" s="15"/>
      <c r="KOK88" s="15"/>
      <c r="KOL88" s="15"/>
      <c r="KOM88" s="15"/>
      <c r="KON88" s="15"/>
      <c r="KOO88" s="15"/>
      <c r="KOP88" s="15"/>
      <c r="KOQ88" s="15"/>
      <c r="KOR88" s="15"/>
      <c r="KOS88" s="15"/>
      <c r="KOT88" s="15"/>
      <c r="KOU88" s="15"/>
      <c r="KOV88" s="15"/>
      <c r="KOW88" s="15"/>
      <c r="KOX88" s="15"/>
      <c r="KOY88" s="15"/>
      <c r="KOZ88" s="15"/>
      <c r="KPA88" s="15"/>
      <c r="KPB88" s="15"/>
      <c r="KPC88" s="15"/>
      <c r="KPD88" s="15"/>
      <c r="KPE88" s="15"/>
      <c r="KPF88" s="15"/>
      <c r="KPG88" s="15"/>
      <c r="KPH88" s="15"/>
      <c r="KPI88" s="15"/>
      <c r="KPJ88" s="15"/>
      <c r="KPK88" s="15"/>
      <c r="KPL88" s="15"/>
      <c r="KPM88" s="15"/>
      <c r="KPN88" s="15"/>
      <c r="KPO88" s="15"/>
      <c r="KPP88" s="15"/>
      <c r="KPQ88" s="15"/>
      <c r="KPR88" s="15"/>
      <c r="KPS88" s="15"/>
      <c r="KPT88" s="15"/>
      <c r="KPU88" s="15"/>
      <c r="KPV88" s="15"/>
      <c r="KPW88" s="15"/>
      <c r="KPX88" s="15"/>
      <c r="KPY88" s="15"/>
      <c r="KPZ88" s="15"/>
      <c r="KQA88" s="15"/>
      <c r="KQB88" s="15"/>
      <c r="KQC88" s="15"/>
      <c r="KQD88" s="15"/>
      <c r="KQE88" s="15"/>
      <c r="KQF88" s="15"/>
      <c r="KQG88" s="15"/>
      <c r="KQH88" s="15"/>
      <c r="KQI88" s="15"/>
      <c r="KQJ88" s="15"/>
      <c r="KQK88" s="15"/>
      <c r="KQL88" s="15"/>
      <c r="KQM88" s="15"/>
      <c r="KQN88" s="15"/>
      <c r="KQO88" s="15"/>
      <c r="KQP88" s="15"/>
      <c r="KQQ88" s="15"/>
      <c r="KQR88" s="15"/>
      <c r="KQS88" s="15"/>
      <c r="KQT88" s="15"/>
      <c r="KQU88" s="15"/>
      <c r="KQV88" s="15"/>
      <c r="KQW88" s="15"/>
      <c r="KQX88" s="15"/>
      <c r="KQY88" s="15"/>
      <c r="KQZ88" s="15"/>
      <c r="KRA88" s="15"/>
      <c r="KRB88" s="15"/>
      <c r="KRC88" s="15"/>
      <c r="KRD88" s="15"/>
      <c r="KRE88" s="15"/>
      <c r="KRF88" s="15"/>
      <c r="KRG88" s="15"/>
      <c r="KRH88" s="15"/>
      <c r="KRI88" s="15"/>
      <c r="KRJ88" s="15"/>
      <c r="KRK88" s="15"/>
      <c r="KRL88" s="15"/>
      <c r="KRM88" s="15"/>
      <c r="KRN88" s="15"/>
      <c r="KRO88" s="15"/>
      <c r="KRP88" s="15"/>
      <c r="KRQ88" s="15"/>
      <c r="KRR88" s="15"/>
      <c r="KRS88" s="15"/>
      <c r="KRT88" s="15"/>
      <c r="KRU88" s="15"/>
      <c r="KRV88" s="15"/>
      <c r="KRW88" s="15"/>
      <c r="KRX88" s="15"/>
      <c r="KRY88" s="15"/>
      <c r="KRZ88" s="15"/>
      <c r="KSA88" s="15"/>
      <c r="KSB88" s="15"/>
      <c r="KSC88" s="15"/>
      <c r="KSD88" s="15"/>
      <c r="KSE88" s="15"/>
      <c r="KSF88" s="15"/>
      <c r="KSG88" s="15"/>
      <c r="KSH88" s="15"/>
      <c r="KSI88" s="15"/>
      <c r="KSJ88" s="15"/>
      <c r="KSK88" s="15"/>
      <c r="KSL88" s="15"/>
      <c r="KSM88" s="15"/>
      <c r="KSN88" s="15"/>
      <c r="KSO88" s="15"/>
      <c r="KSP88" s="15"/>
      <c r="KSQ88" s="15"/>
      <c r="KSR88" s="15"/>
      <c r="KSS88" s="15"/>
      <c r="KST88" s="15"/>
      <c r="KSU88" s="15"/>
      <c r="KSV88" s="15"/>
      <c r="KSW88" s="15"/>
      <c r="KSX88" s="15"/>
      <c r="KSY88" s="15"/>
      <c r="KSZ88" s="15"/>
      <c r="KTA88" s="15"/>
      <c r="KTB88" s="15"/>
      <c r="KTC88" s="15"/>
      <c r="KTD88" s="15"/>
      <c r="KTE88" s="15"/>
      <c r="KTF88" s="15"/>
      <c r="KTG88" s="15"/>
      <c r="KTH88" s="15"/>
      <c r="KTI88" s="15"/>
      <c r="KTJ88" s="15"/>
      <c r="KTK88" s="15"/>
      <c r="KTL88" s="15"/>
      <c r="KTM88" s="15"/>
      <c r="KTN88" s="15"/>
      <c r="KTO88" s="15"/>
      <c r="KTP88" s="15"/>
      <c r="KTQ88" s="15"/>
      <c r="KTR88" s="15"/>
      <c r="KTS88" s="15"/>
      <c r="KTT88" s="15"/>
      <c r="KTU88" s="15"/>
      <c r="KTV88" s="15"/>
      <c r="KTW88" s="15"/>
      <c r="KTX88" s="15"/>
      <c r="KTY88" s="15"/>
      <c r="KTZ88" s="15"/>
      <c r="KUA88" s="15"/>
      <c r="KUB88" s="15"/>
      <c r="KUC88" s="15"/>
      <c r="KUD88" s="15"/>
      <c r="KUE88" s="15"/>
      <c r="KUF88" s="15"/>
      <c r="KUG88" s="15"/>
      <c r="KUH88" s="15"/>
      <c r="KUI88" s="15"/>
      <c r="KUJ88" s="15"/>
      <c r="KUK88" s="15"/>
      <c r="KUL88" s="15"/>
      <c r="KUM88" s="15"/>
      <c r="KUN88" s="15"/>
      <c r="KUO88" s="15"/>
      <c r="KUP88" s="15"/>
      <c r="KUQ88" s="15"/>
      <c r="KUR88" s="15"/>
      <c r="KUS88" s="15"/>
      <c r="KUT88" s="15"/>
      <c r="KUU88" s="15"/>
      <c r="KUV88" s="15"/>
      <c r="KUW88" s="15"/>
      <c r="KUX88" s="15"/>
      <c r="KUY88" s="15"/>
      <c r="KUZ88" s="15"/>
      <c r="KVA88" s="15"/>
      <c r="KVB88" s="15"/>
      <c r="KVC88" s="15"/>
      <c r="KVD88" s="15"/>
      <c r="KVE88" s="15"/>
      <c r="KVF88" s="15"/>
      <c r="KVG88" s="15"/>
      <c r="KVH88" s="15"/>
      <c r="KVI88" s="15"/>
      <c r="KVJ88" s="15"/>
      <c r="KVK88" s="15"/>
      <c r="KVL88" s="15"/>
      <c r="KVM88" s="15"/>
      <c r="KVN88" s="15"/>
      <c r="KVO88" s="15"/>
      <c r="KVP88" s="15"/>
      <c r="KVQ88" s="15"/>
      <c r="KVR88" s="15"/>
      <c r="KVS88" s="15"/>
      <c r="KVT88" s="15"/>
      <c r="KVU88" s="15"/>
      <c r="KVV88" s="15"/>
      <c r="KVW88" s="15"/>
      <c r="KVX88" s="15"/>
      <c r="KVY88" s="15"/>
      <c r="KVZ88" s="15"/>
      <c r="KWA88" s="15"/>
      <c r="KWB88" s="15"/>
      <c r="KWC88" s="15"/>
      <c r="KWD88" s="15"/>
      <c r="KWE88" s="15"/>
      <c r="KWF88" s="15"/>
      <c r="KWG88" s="15"/>
      <c r="KWH88" s="15"/>
      <c r="KWI88" s="15"/>
      <c r="KWJ88" s="15"/>
      <c r="KWK88" s="15"/>
      <c r="KWL88" s="15"/>
      <c r="KWM88" s="15"/>
      <c r="KWN88" s="15"/>
      <c r="KWO88" s="15"/>
      <c r="KWP88" s="15"/>
      <c r="KWQ88" s="15"/>
      <c r="KWR88" s="15"/>
      <c r="KWS88" s="15"/>
      <c r="KWT88" s="15"/>
      <c r="KWU88" s="15"/>
      <c r="KWV88" s="15"/>
      <c r="KWW88" s="15"/>
      <c r="KWX88" s="15"/>
      <c r="KWY88" s="15"/>
      <c r="KWZ88" s="15"/>
      <c r="KXA88" s="15"/>
      <c r="KXB88" s="15"/>
      <c r="KXC88" s="15"/>
      <c r="KXD88" s="15"/>
      <c r="KXE88" s="15"/>
      <c r="KXF88" s="15"/>
      <c r="KXG88" s="15"/>
      <c r="KXH88" s="15"/>
      <c r="KXI88" s="15"/>
      <c r="KXJ88" s="15"/>
      <c r="KXK88" s="15"/>
      <c r="KXL88" s="15"/>
      <c r="KXM88" s="15"/>
      <c r="KXN88" s="15"/>
      <c r="KXO88" s="15"/>
      <c r="KXP88" s="15"/>
      <c r="KXQ88" s="15"/>
      <c r="KXR88" s="15"/>
      <c r="KXS88" s="15"/>
      <c r="KXT88" s="15"/>
      <c r="KXU88" s="15"/>
      <c r="KXV88" s="15"/>
      <c r="KXW88" s="15"/>
      <c r="KXX88" s="15"/>
      <c r="KXY88" s="15"/>
      <c r="KXZ88" s="15"/>
      <c r="KYA88" s="15"/>
      <c r="KYB88" s="15"/>
      <c r="KYC88" s="15"/>
      <c r="KYD88" s="15"/>
      <c r="KYE88" s="15"/>
      <c r="KYF88" s="15"/>
      <c r="KYG88" s="15"/>
      <c r="KYH88" s="15"/>
      <c r="KYI88" s="15"/>
      <c r="KYJ88" s="15"/>
      <c r="KYK88" s="15"/>
      <c r="KYL88" s="15"/>
      <c r="KYM88" s="15"/>
      <c r="KYN88" s="15"/>
      <c r="KYO88" s="15"/>
      <c r="KYP88" s="15"/>
      <c r="KYQ88" s="15"/>
      <c r="KYR88" s="15"/>
      <c r="KYS88" s="15"/>
      <c r="KYT88" s="15"/>
      <c r="KYU88" s="15"/>
      <c r="KYV88" s="15"/>
      <c r="KYW88" s="15"/>
      <c r="KYX88" s="15"/>
      <c r="KYY88" s="15"/>
      <c r="KYZ88" s="15"/>
      <c r="KZA88" s="15"/>
      <c r="KZB88" s="15"/>
      <c r="KZC88" s="15"/>
      <c r="KZD88" s="15"/>
      <c r="KZE88" s="15"/>
      <c r="KZF88" s="15"/>
      <c r="KZG88" s="15"/>
      <c r="KZH88" s="15"/>
      <c r="KZI88" s="15"/>
      <c r="KZJ88" s="15"/>
      <c r="KZK88" s="15"/>
      <c r="KZL88" s="15"/>
      <c r="KZM88" s="15"/>
      <c r="KZN88" s="15"/>
      <c r="KZO88" s="15"/>
      <c r="KZP88" s="15"/>
      <c r="KZQ88" s="15"/>
      <c r="KZR88" s="15"/>
      <c r="KZS88" s="15"/>
      <c r="KZT88" s="15"/>
      <c r="KZU88" s="15"/>
      <c r="KZV88" s="15"/>
      <c r="KZW88" s="15"/>
      <c r="KZX88" s="15"/>
      <c r="KZY88" s="15"/>
      <c r="KZZ88" s="15"/>
      <c r="LAA88" s="15"/>
      <c r="LAB88" s="15"/>
      <c r="LAC88" s="15"/>
      <c r="LAD88" s="15"/>
      <c r="LAE88" s="15"/>
      <c r="LAF88" s="15"/>
      <c r="LAG88" s="15"/>
      <c r="LAH88" s="15"/>
      <c r="LAI88" s="15"/>
      <c r="LAJ88" s="15"/>
      <c r="LAK88" s="15"/>
      <c r="LAL88" s="15"/>
      <c r="LAM88" s="15"/>
      <c r="LAN88" s="15"/>
      <c r="LAO88" s="15"/>
      <c r="LAP88" s="15"/>
      <c r="LAQ88" s="15"/>
      <c r="LAR88" s="15"/>
      <c r="LAS88" s="15"/>
      <c r="LAT88" s="15"/>
      <c r="LAU88" s="15"/>
      <c r="LAV88" s="15"/>
      <c r="LAW88" s="15"/>
      <c r="LAX88" s="15"/>
      <c r="LAY88" s="15"/>
      <c r="LAZ88" s="15"/>
      <c r="LBA88" s="15"/>
      <c r="LBB88" s="15"/>
      <c r="LBC88" s="15"/>
      <c r="LBD88" s="15"/>
      <c r="LBE88" s="15"/>
      <c r="LBF88" s="15"/>
      <c r="LBG88" s="15"/>
      <c r="LBH88" s="15"/>
      <c r="LBI88" s="15"/>
      <c r="LBJ88" s="15"/>
      <c r="LBK88" s="15"/>
      <c r="LBL88" s="15"/>
      <c r="LBM88" s="15"/>
      <c r="LBN88" s="15"/>
      <c r="LBO88" s="15"/>
      <c r="LBP88" s="15"/>
      <c r="LBQ88" s="15"/>
      <c r="LBR88" s="15"/>
      <c r="LBS88" s="15"/>
      <c r="LBT88" s="15"/>
      <c r="LBU88" s="15"/>
      <c r="LBV88" s="15"/>
      <c r="LBW88" s="15"/>
      <c r="LBX88" s="15"/>
      <c r="LBY88" s="15"/>
      <c r="LBZ88" s="15"/>
      <c r="LCA88" s="15"/>
      <c r="LCB88" s="15"/>
      <c r="LCC88" s="15"/>
      <c r="LCD88" s="15"/>
      <c r="LCE88" s="15"/>
      <c r="LCF88" s="15"/>
      <c r="LCG88" s="15"/>
      <c r="LCH88" s="15"/>
      <c r="LCI88" s="15"/>
      <c r="LCJ88" s="15"/>
      <c r="LCK88" s="15"/>
      <c r="LCL88" s="15"/>
      <c r="LCM88" s="15"/>
      <c r="LCN88" s="15"/>
      <c r="LCO88" s="15"/>
      <c r="LCP88" s="15"/>
      <c r="LCQ88" s="15"/>
      <c r="LCR88" s="15"/>
      <c r="LCS88" s="15"/>
      <c r="LCT88" s="15"/>
      <c r="LCU88" s="15"/>
      <c r="LCV88" s="15"/>
      <c r="LCW88" s="15"/>
      <c r="LCX88" s="15"/>
      <c r="LCY88" s="15"/>
      <c r="LCZ88" s="15"/>
      <c r="LDA88" s="15"/>
      <c r="LDB88" s="15"/>
      <c r="LDC88" s="15"/>
      <c r="LDD88" s="15"/>
      <c r="LDE88" s="15"/>
      <c r="LDF88" s="15"/>
      <c r="LDG88" s="15"/>
      <c r="LDH88" s="15"/>
      <c r="LDI88" s="15"/>
      <c r="LDJ88" s="15"/>
      <c r="LDK88" s="15"/>
      <c r="LDL88" s="15"/>
      <c r="LDM88" s="15"/>
      <c r="LDN88" s="15"/>
      <c r="LDO88" s="15"/>
      <c r="LDP88" s="15"/>
      <c r="LDQ88" s="15"/>
      <c r="LDR88" s="15"/>
      <c r="LDS88" s="15"/>
      <c r="LDT88" s="15"/>
      <c r="LDU88" s="15"/>
      <c r="LDV88" s="15"/>
      <c r="LDW88" s="15"/>
      <c r="LDX88" s="15"/>
      <c r="LDY88" s="15"/>
      <c r="LDZ88" s="15"/>
      <c r="LEA88" s="15"/>
      <c r="LEB88" s="15"/>
      <c r="LEC88" s="15"/>
      <c r="LED88" s="15"/>
      <c r="LEE88" s="15"/>
      <c r="LEF88" s="15"/>
      <c r="LEG88" s="15"/>
      <c r="LEH88" s="15"/>
      <c r="LEI88" s="15"/>
      <c r="LEJ88" s="15"/>
      <c r="LEK88" s="15"/>
      <c r="LEL88" s="15"/>
      <c r="LEM88" s="15"/>
      <c r="LEN88" s="15"/>
      <c r="LEO88" s="15"/>
      <c r="LEP88" s="15"/>
      <c r="LEQ88" s="15"/>
      <c r="LER88" s="15"/>
      <c r="LES88" s="15"/>
      <c r="LET88" s="15"/>
      <c r="LEU88" s="15"/>
      <c r="LEV88" s="15"/>
      <c r="LEW88" s="15"/>
      <c r="LEX88" s="15"/>
      <c r="LEY88" s="15"/>
      <c r="LEZ88" s="15"/>
      <c r="LFA88" s="15"/>
      <c r="LFB88" s="15"/>
      <c r="LFC88" s="15"/>
      <c r="LFD88" s="15"/>
      <c r="LFE88" s="15"/>
      <c r="LFF88" s="15"/>
      <c r="LFG88" s="15"/>
      <c r="LFH88" s="15"/>
      <c r="LFI88" s="15"/>
      <c r="LFJ88" s="15"/>
      <c r="LFK88" s="15"/>
      <c r="LFL88" s="15"/>
      <c r="LFM88" s="15"/>
      <c r="LFN88" s="15"/>
      <c r="LFO88" s="15"/>
      <c r="LFP88" s="15"/>
      <c r="LFQ88" s="15"/>
      <c r="LFR88" s="15"/>
      <c r="LFS88" s="15"/>
      <c r="LFT88" s="15"/>
      <c r="LFU88" s="15"/>
      <c r="LFV88" s="15"/>
      <c r="LFW88" s="15"/>
      <c r="LFX88" s="15"/>
      <c r="LFY88" s="15"/>
      <c r="LFZ88" s="15"/>
      <c r="LGA88" s="15"/>
      <c r="LGB88" s="15"/>
      <c r="LGC88" s="15"/>
      <c r="LGD88" s="15"/>
      <c r="LGE88" s="15"/>
      <c r="LGF88" s="15"/>
      <c r="LGG88" s="15"/>
      <c r="LGH88" s="15"/>
      <c r="LGI88" s="15"/>
      <c r="LGJ88" s="15"/>
      <c r="LGK88" s="15"/>
      <c r="LGL88" s="15"/>
      <c r="LGM88" s="15"/>
      <c r="LGN88" s="15"/>
      <c r="LGO88" s="15"/>
      <c r="LGP88" s="15"/>
      <c r="LGQ88" s="15"/>
      <c r="LGR88" s="15"/>
      <c r="LGS88" s="15"/>
      <c r="LGT88" s="15"/>
      <c r="LGU88" s="15"/>
      <c r="LGV88" s="15"/>
      <c r="LGW88" s="15"/>
      <c r="LGX88" s="15"/>
      <c r="LGY88" s="15"/>
      <c r="LGZ88" s="15"/>
      <c r="LHA88" s="15"/>
      <c r="LHB88" s="15"/>
      <c r="LHC88" s="15"/>
      <c r="LHD88" s="15"/>
      <c r="LHE88" s="15"/>
      <c r="LHF88" s="15"/>
      <c r="LHG88" s="15"/>
      <c r="LHH88" s="15"/>
      <c r="LHI88" s="15"/>
      <c r="LHJ88" s="15"/>
      <c r="LHK88" s="15"/>
      <c r="LHL88" s="15"/>
      <c r="LHM88" s="15"/>
      <c r="LHN88" s="15"/>
      <c r="LHO88" s="15"/>
      <c r="LHP88" s="15"/>
      <c r="LHQ88" s="15"/>
      <c r="LHR88" s="15"/>
      <c r="LHS88" s="15"/>
      <c r="LHT88" s="15"/>
      <c r="LHU88" s="15"/>
      <c r="LHV88" s="15"/>
      <c r="LHW88" s="15"/>
      <c r="LHX88" s="15"/>
      <c r="LHY88" s="15"/>
      <c r="LHZ88" s="15"/>
      <c r="LIA88" s="15"/>
      <c r="LIB88" s="15"/>
      <c r="LIC88" s="15"/>
      <c r="LID88" s="15"/>
      <c r="LIE88" s="15"/>
      <c r="LIF88" s="15"/>
      <c r="LIG88" s="15"/>
      <c r="LIH88" s="15"/>
      <c r="LII88" s="15"/>
      <c r="LIJ88" s="15"/>
      <c r="LIK88" s="15"/>
      <c r="LIL88" s="15"/>
      <c r="LIM88" s="15"/>
      <c r="LIN88" s="15"/>
      <c r="LIO88" s="15"/>
      <c r="LIP88" s="15"/>
      <c r="LIQ88" s="15"/>
      <c r="LIR88" s="15"/>
      <c r="LIS88" s="15"/>
      <c r="LIT88" s="15"/>
      <c r="LIU88" s="15"/>
      <c r="LIV88" s="15"/>
      <c r="LIW88" s="15"/>
      <c r="LIX88" s="15"/>
      <c r="LIY88" s="15"/>
      <c r="LIZ88" s="15"/>
      <c r="LJA88" s="15"/>
      <c r="LJB88" s="15"/>
      <c r="LJC88" s="15"/>
      <c r="LJD88" s="15"/>
      <c r="LJE88" s="15"/>
      <c r="LJF88" s="15"/>
      <c r="LJG88" s="15"/>
      <c r="LJH88" s="15"/>
      <c r="LJI88" s="15"/>
      <c r="LJJ88" s="15"/>
      <c r="LJK88" s="15"/>
      <c r="LJL88" s="15"/>
      <c r="LJM88" s="15"/>
      <c r="LJN88" s="15"/>
      <c r="LJO88" s="15"/>
      <c r="LJP88" s="15"/>
      <c r="LJQ88" s="15"/>
      <c r="LJR88" s="15"/>
      <c r="LJS88" s="15"/>
      <c r="LJT88" s="15"/>
      <c r="LJU88" s="15"/>
      <c r="LJV88" s="15"/>
      <c r="LJW88" s="15"/>
      <c r="LJX88" s="15"/>
      <c r="LJY88" s="15"/>
      <c r="LJZ88" s="15"/>
      <c r="LKA88" s="15"/>
      <c r="LKB88" s="15"/>
      <c r="LKC88" s="15"/>
      <c r="LKD88" s="15"/>
      <c r="LKE88" s="15"/>
      <c r="LKF88" s="15"/>
      <c r="LKG88" s="15"/>
      <c r="LKH88" s="15"/>
      <c r="LKI88" s="15"/>
      <c r="LKJ88" s="15"/>
      <c r="LKK88" s="15"/>
      <c r="LKL88" s="15"/>
      <c r="LKM88" s="15"/>
      <c r="LKN88" s="15"/>
      <c r="LKO88" s="15"/>
      <c r="LKP88" s="15"/>
      <c r="LKQ88" s="15"/>
      <c r="LKR88" s="15"/>
      <c r="LKS88" s="15"/>
      <c r="LKT88" s="15"/>
      <c r="LKU88" s="15"/>
      <c r="LKV88" s="15"/>
      <c r="LKW88" s="15"/>
      <c r="LKX88" s="15"/>
      <c r="LKY88" s="15"/>
      <c r="LKZ88" s="15"/>
      <c r="LLA88" s="15"/>
      <c r="LLB88" s="15"/>
      <c r="LLC88" s="15"/>
      <c r="LLD88" s="15"/>
      <c r="LLE88" s="15"/>
      <c r="LLF88" s="15"/>
      <c r="LLG88" s="15"/>
      <c r="LLH88" s="15"/>
      <c r="LLI88" s="15"/>
      <c r="LLJ88" s="15"/>
      <c r="LLK88" s="15"/>
      <c r="LLL88" s="15"/>
      <c r="LLM88" s="15"/>
      <c r="LLN88" s="15"/>
      <c r="LLO88" s="15"/>
      <c r="LLP88" s="15"/>
      <c r="LLQ88" s="15"/>
      <c r="LLR88" s="15"/>
      <c r="LLS88" s="15"/>
      <c r="LLT88" s="15"/>
      <c r="LLU88" s="15"/>
      <c r="LLV88" s="15"/>
      <c r="LLW88" s="15"/>
      <c r="LLX88" s="15"/>
      <c r="LLY88" s="15"/>
      <c r="LLZ88" s="15"/>
      <c r="LMA88" s="15"/>
      <c r="LMB88" s="15"/>
      <c r="LMC88" s="15"/>
      <c r="LMD88" s="15"/>
      <c r="LME88" s="15"/>
      <c r="LMF88" s="15"/>
      <c r="LMG88" s="15"/>
      <c r="LMH88" s="15"/>
      <c r="LMI88" s="15"/>
      <c r="LMJ88" s="15"/>
      <c r="LMK88" s="15"/>
      <c r="LML88" s="15"/>
      <c r="LMM88" s="15"/>
      <c r="LMN88" s="15"/>
      <c r="LMO88" s="15"/>
      <c r="LMP88" s="15"/>
      <c r="LMQ88" s="15"/>
      <c r="LMR88" s="15"/>
      <c r="LMS88" s="15"/>
      <c r="LMT88" s="15"/>
      <c r="LMU88" s="15"/>
      <c r="LMV88" s="15"/>
      <c r="LMW88" s="15"/>
      <c r="LMX88" s="15"/>
      <c r="LMY88" s="15"/>
      <c r="LMZ88" s="15"/>
      <c r="LNA88" s="15"/>
      <c r="LNB88" s="15"/>
      <c r="LNC88" s="15"/>
      <c r="LND88" s="15"/>
      <c r="LNE88" s="15"/>
      <c r="LNF88" s="15"/>
      <c r="LNG88" s="15"/>
      <c r="LNH88" s="15"/>
      <c r="LNI88" s="15"/>
      <c r="LNJ88" s="15"/>
      <c r="LNK88" s="15"/>
      <c r="LNL88" s="15"/>
      <c r="LNM88" s="15"/>
      <c r="LNN88" s="15"/>
      <c r="LNO88" s="15"/>
      <c r="LNP88" s="15"/>
      <c r="LNQ88" s="15"/>
      <c r="LNR88" s="15"/>
      <c r="LNS88" s="15"/>
      <c r="LNT88" s="15"/>
      <c r="LNU88" s="15"/>
      <c r="LNV88" s="15"/>
      <c r="LNW88" s="15"/>
      <c r="LNX88" s="15"/>
      <c r="LNY88" s="15"/>
      <c r="LNZ88" s="15"/>
      <c r="LOA88" s="15"/>
      <c r="LOB88" s="15"/>
      <c r="LOC88" s="15"/>
      <c r="LOD88" s="15"/>
      <c r="LOE88" s="15"/>
      <c r="LOF88" s="15"/>
      <c r="LOG88" s="15"/>
      <c r="LOH88" s="15"/>
      <c r="LOI88" s="15"/>
      <c r="LOJ88" s="15"/>
      <c r="LOK88" s="15"/>
      <c r="LOL88" s="15"/>
      <c r="LOM88" s="15"/>
      <c r="LON88" s="15"/>
      <c r="LOO88" s="15"/>
      <c r="LOP88" s="15"/>
      <c r="LOQ88" s="15"/>
      <c r="LOR88" s="15"/>
      <c r="LOS88" s="15"/>
      <c r="LOT88" s="15"/>
      <c r="LOU88" s="15"/>
      <c r="LOV88" s="15"/>
      <c r="LOW88" s="15"/>
      <c r="LOX88" s="15"/>
      <c r="LOY88" s="15"/>
      <c r="LOZ88" s="15"/>
      <c r="LPA88" s="15"/>
      <c r="LPB88" s="15"/>
      <c r="LPC88" s="15"/>
      <c r="LPD88" s="15"/>
      <c r="LPE88" s="15"/>
      <c r="LPF88" s="15"/>
      <c r="LPG88" s="15"/>
      <c r="LPH88" s="15"/>
      <c r="LPI88" s="15"/>
      <c r="LPJ88" s="15"/>
      <c r="LPK88" s="15"/>
      <c r="LPL88" s="15"/>
      <c r="LPM88" s="15"/>
      <c r="LPN88" s="15"/>
      <c r="LPO88" s="15"/>
      <c r="LPP88" s="15"/>
      <c r="LPQ88" s="15"/>
      <c r="LPR88" s="15"/>
      <c r="LPS88" s="15"/>
      <c r="LPT88" s="15"/>
      <c r="LPU88" s="15"/>
      <c r="LPV88" s="15"/>
      <c r="LPW88" s="15"/>
      <c r="LPX88" s="15"/>
      <c r="LPY88" s="15"/>
      <c r="LPZ88" s="15"/>
      <c r="LQA88" s="15"/>
      <c r="LQB88" s="15"/>
      <c r="LQC88" s="15"/>
      <c r="LQD88" s="15"/>
      <c r="LQE88" s="15"/>
      <c r="LQF88" s="15"/>
      <c r="LQG88" s="15"/>
      <c r="LQH88" s="15"/>
      <c r="LQI88" s="15"/>
      <c r="LQJ88" s="15"/>
      <c r="LQK88" s="15"/>
      <c r="LQL88" s="15"/>
      <c r="LQM88" s="15"/>
      <c r="LQN88" s="15"/>
      <c r="LQO88" s="15"/>
      <c r="LQP88" s="15"/>
      <c r="LQQ88" s="15"/>
      <c r="LQR88" s="15"/>
      <c r="LQS88" s="15"/>
      <c r="LQT88" s="15"/>
      <c r="LQU88" s="15"/>
      <c r="LQV88" s="15"/>
      <c r="LQW88" s="15"/>
      <c r="LQX88" s="15"/>
      <c r="LQY88" s="15"/>
      <c r="LQZ88" s="15"/>
      <c r="LRA88" s="15"/>
      <c r="LRB88" s="15"/>
      <c r="LRC88" s="15"/>
      <c r="LRD88" s="15"/>
      <c r="LRE88" s="15"/>
      <c r="LRF88" s="15"/>
      <c r="LRG88" s="15"/>
      <c r="LRH88" s="15"/>
      <c r="LRI88" s="15"/>
      <c r="LRJ88" s="15"/>
      <c r="LRK88" s="15"/>
      <c r="LRL88" s="15"/>
      <c r="LRM88" s="15"/>
      <c r="LRN88" s="15"/>
      <c r="LRO88" s="15"/>
      <c r="LRP88" s="15"/>
      <c r="LRQ88" s="15"/>
      <c r="LRR88" s="15"/>
      <c r="LRS88" s="15"/>
      <c r="LRT88" s="15"/>
      <c r="LRU88" s="15"/>
      <c r="LRV88" s="15"/>
      <c r="LRW88" s="15"/>
      <c r="LRX88" s="15"/>
      <c r="LRY88" s="15"/>
      <c r="LRZ88" s="15"/>
      <c r="LSA88" s="15"/>
      <c r="LSB88" s="15"/>
      <c r="LSC88" s="15"/>
      <c r="LSD88" s="15"/>
      <c r="LSE88" s="15"/>
      <c r="LSF88" s="15"/>
      <c r="LSG88" s="15"/>
      <c r="LSH88" s="15"/>
      <c r="LSI88" s="15"/>
      <c r="LSJ88" s="15"/>
      <c r="LSK88" s="15"/>
      <c r="LSL88" s="15"/>
      <c r="LSM88" s="15"/>
      <c r="LSN88" s="15"/>
      <c r="LSO88" s="15"/>
      <c r="LSP88" s="15"/>
      <c r="LSQ88" s="15"/>
      <c r="LSR88" s="15"/>
      <c r="LSS88" s="15"/>
      <c r="LST88" s="15"/>
      <c r="LSU88" s="15"/>
      <c r="LSV88" s="15"/>
      <c r="LSW88" s="15"/>
      <c r="LSX88" s="15"/>
      <c r="LSY88" s="15"/>
      <c r="LSZ88" s="15"/>
      <c r="LTA88" s="15"/>
      <c r="LTB88" s="15"/>
      <c r="LTC88" s="15"/>
      <c r="LTD88" s="15"/>
      <c r="LTE88" s="15"/>
      <c r="LTF88" s="15"/>
      <c r="LTG88" s="15"/>
      <c r="LTH88" s="15"/>
      <c r="LTI88" s="15"/>
      <c r="LTJ88" s="15"/>
      <c r="LTK88" s="15"/>
      <c r="LTL88" s="15"/>
      <c r="LTM88" s="15"/>
      <c r="LTN88" s="15"/>
      <c r="LTO88" s="15"/>
      <c r="LTP88" s="15"/>
      <c r="LTQ88" s="15"/>
      <c r="LTR88" s="15"/>
      <c r="LTS88" s="15"/>
      <c r="LTT88" s="15"/>
      <c r="LTU88" s="15"/>
      <c r="LTV88" s="15"/>
      <c r="LTW88" s="15"/>
      <c r="LTX88" s="15"/>
      <c r="LTY88" s="15"/>
      <c r="LTZ88" s="15"/>
      <c r="LUA88" s="15"/>
      <c r="LUB88" s="15"/>
      <c r="LUC88" s="15"/>
      <c r="LUD88" s="15"/>
      <c r="LUE88" s="15"/>
      <c r="LUF88" s="15"/>
      <c r="LUG88" s="15"/>
      <c r="LUH88" s="15"/>
      <c r="LUI88" s="15"/>
      <c r="LUJ88" s="15"/>
      <c r="LUK88" s="15"/>
      <c r="LUL88" s="15"/>
      <c r="LUM88" s="15"/>
      <c r="LUN88" s="15"/>
      <c r="LUO88" s="15"/>
      <c r="LUP88" s="15"/>
      <c r="LUQ88" s="15"/>
      <c r="LUR88" s="15"/>
      <c r="LUS88" s="15"/>
      <c r="LUT88" s="15"/>
      <c r="LUU88" s="15"/>
      <c r="LUV88" s="15"/>
      <c r="LUW88" s="15"/>
      <c r="LUX88" s="15"/>
      <c r="LUY88" s="15"/>
      <c r="LUZ88" s="15"/>
      <c r="LVA88" s="15"/>
      <c r="LVB88" s="15"/>
      <c r="LVC88" s="15"/>
      <c r="LVD88" s="15"/>
      <c r="LVE88" s="15"/>
      <c r="LVF88" s="15"/>
      <c r="LVG88" s="15"/>
      <c r="LVH88" s="15"/>
      <c r="LVI88" s="15"/>
      <c r="LVJ88" s="15"/>
      <c r="LVK88" s="15"/>
      <c r="LVL88" s="15"/>
      <c r="LVM88" s="15"/>
      <c r="LVN88" s="15"/>
      <c r="LVO88" s="15"/>
      <c r="LVP88" s="15"/>
      <c r="LVQ88" s="15"/>
      <c r="LVR88" s="15"/>
      <c r="LVS88" s="15"/>
      <c r="LVT88" s="15"/>
      <c r="LVU88" s="15"/>
      <c r="LVV88" s="15"/>
      <c r="LVW88" s="15"/>
      <c r="LVX88" s="15"/>
      <c r="LVY88" s="15"/>
      <c r="LVZ88" s="15"/>
      <c r="LWA88" s="15"/>
      <c r="LWB88" s="15"/>
      <c r="LWC88" s="15"/>
      <c r="LWD88" s="15"/>
      <c r="LWE88" s="15"/>
      <c r="LWF88" s="15"/>
      <c r="LWG88" s="15"/>
      <c r="LWH88" s="15"/>
      <c r="LWI88" s="15"/>
      <c r="LWJ88" s="15"/>
      <c r="LWK88" s="15"/>
      <c r="LWL88" s="15"/>
      <c r="LWM88" s="15"/>
      <c r="LWN88" s="15"/>
      <c r="LWO88" s="15"/>
      <c r="LWP88" s="15"/>
      <c r="LWQ88" s="15"/>
      <c r="LWR88" s="15"/>
      <c r="LWS88" s="15"/>
      <c r="LWT88" s="15"/>
      <c r="LWU88" s="15"/>
      <c r="LWV88" s="15"/>
      <c r="LWW88" s="15"/>
      <c r="LWX88" s="15"/>
      <c r="LWY88" s="15"/>
      <c r="LWZ88" s="15"/>
      <c r="LXA88" s="15"/>
      <c r="LXB88" s="15"/>
      <c r="LXC88" s="15"/>
      <c r="LXD88" s="15"/>
      <c r="LXE88" s="15"/>
      <c r="LXF88" s="15"/>
      <c r="LXG88" s="15"/>
      <c r="LXH88" s="15"/>
      <c r="LXI88" s="15"/>
      <c r="LXJ88" s="15"/>
      <c r="LXK88" s="15"/>
      <c r="LXL88" s="15"/>
      <c r="LXM88" s="15"/>
      <c r="LXN88" s="15"/>
      <c r="LXO88" s="15"/>
      <c r="LXP88" s="15"/>
      <c r="LXQ88" s="15"/>
      <c r="LXR88" s="15"/>
      <c r="LXS88" s="15"/>
      <c r="LXT88" s="15"/>
      <c r="LXU88" s="15"/>
      <c r="LXV88" s="15"/>
      <c r="LXW88" s="15"/>
      <c r="LXX88" s="15"/>
      <c r="LXY88" s="15"/>
      <c r="LXZ88" s="15"/>
      <c r="LYA88" s="15"/>
      <c r="LYB88" s="15"/>
      <c r="LYC88" s="15"/>
      <c r="LYD88" s="15"/>
      <c r="LYE88" s="15"/>
      <c r="LYF88" s="15"/>
      <c r="LYG88" s="15"/>
      <c r="LYH88" s="15"/>
      <c r="LYI88" s="15"/>
      <c r="LYJ88" s="15"/>
      <c r="LYK88" s="15"/>
      <c r="LYL88" s="15"/>
      <c r="LYM88" s="15"/>
      <c r="LYN88" s="15"/>
      <c r="LYO88" s="15"/>
      <c r="LYP88" s="15"/>
      <c r="LYQ88" s="15"/>
      <c r="LYR88" s="15"/>
      <c r="LYS88" s="15"/>
      <c r="LYT88" s="15"/>
      <c r="LYU88" s="15"/>
      <c r="LYV88" s="15"/>
      <c r="LYW88" s="15"/>
      <c r="LYX88" s="15"/>
      <c r="LYY88" s="15"/>
      <c r="LYZ88" s="15"/>
      <c r="LZA88" s="15"/>
      <c r="LZB88" s="15"/>
      <c r="LZC88" s="15"/>
      <c r="LZD88" s="15"/>
      <c r="LZE88" s="15"/>
      <c r="LZF88" s="15"/>
      <c r="LZG88" s="15"/>
      <c r="LZH88" s="15"/>
      <c r="LZI88" s="15"/>
      <c r="LZJ88" s="15"/>
      <c r="LZK88" s="15"/>
      <c r="LZL88" s="15"/>
      <c r="LZM88" s="15"/>
      <c r="LZN88" s="15"/>
      <c r="LZO88" s="15"/>
      <c r="LZP88" s="15"/>
      <c r="LZQ88" s="15"/>
      <c r="LZR88" s="15"/>
      <c r="LZS88" s="15"/>
      <c r="LZT88" s="15"/>
      <c r="LZU88" s="15"/>
      <c r="LZV88" s="15"/>
      <c r="LZW88" s="15"/>
      <c r="LZX88" s="15"/>
      <c r="LZY88" s="15"/>
      <c r="LZZ88" s="15"/>
      <c r="MAA88" s="15"/>
      <c r="MAB88" s="15"/>
      <c r="MAC88" s="15"/>
      <c r="MAD88" s="15"/>
      <c r="MAE88" s="15"/>
      <c r="MAF88" s="15"/>
      <c r="MAG88" s="15"/>
      <c r="MAH88" s="15"/>
      <c r="MAI88" s="15"/>
      <c r="MAJ88" s="15"/>
      <c r="MAK88" s="15"/>
      <c r="MAL88" s="15"/>
      <c r="MAM88" s="15"/>
      <c r="MAN88" s="15"/>
      <c r="MAO88" s="15"/>
      <c r="MAP88" s="15"/>
      <c r="MAQ88" s="15"/>
      <c r="MAR88" s="15"/>
      <c r="MAS88" s="15"/>
      <c r="MAT88" s="15"/>
      <c r="MAU88" s="15"/>
      <c r="MAV88" s="15"/>
      <c r="MAW88" s="15"/>
      <c r="MAX88" s="15"/>
      <c r="MAY88" s="15"/>
      <c r="MAZ88" s="15"/>
      <c r="MBA88" s="15"/>
      <c r="MBB88" s="15"/>
      <c r="MBC88" s="15"/>
      <c r="MBD88" s="15"/>
      <c r="MBE88" s="15"/>
      <c r="MBF88" s="15"/>
      <c r="MBG88" s="15"/>
      <c r="MBH88" s="15"/>
      <c r="MBI88" s="15"/>
      <c r="MBJ88" s="15"/>
      <c r="MBK88" s="15"/>
      <c r="MBL88" s="15"/>
      <c r="MBM88" s="15"/>
      <c r="MBN88" s="15"/>
      <c r="MBO88" s="15"/>
      <c r="MBP88" s="15"/>
      <c r="MBQ88" s="15"/>
      <c r="MBR88" s="15"/>
      <c r="MBS88" s="15"/>
      <c r="MBT88" s="15"/>
      <c r="MBU88" s="15"/>
      <c r="MBV88" s="15"/>
      <c r="MBW88" s="15"/>
      <c r="MBX88" s="15"/>
      <c r="MBY88" s="15"/>
      <c r="MBZ88" s="15"/>
      <c r="MCA88" s="15"/>
      <c r="MCB88" s="15"/>
      <c r="MCC88" s="15"/>
      <c r="MCD88" s="15"/>
      <c r="MCE88" s="15"/>
      <c r="MCF88" s="15"/>
      <c r="MCG88" s="15"/>
      <c r="MCH88" s="15"/>
      <c r="MCI88" s="15"/>
      <c r="MCJ88" s="15"/>
      <c r="MCK88" s="15"/>
      <c r="MCL88" s="15"/>
      <c r="MCM88" s="15"/>
      <c r="MCN88" s="15"/>
      <c r="MCO88" s="15"/>
      <c r="MCP88" s="15"/>
      <c r="MCQ88" s="15"/>
      <c r="MCR88" s="15"/>
      <c r="MCS88" s="15"/>
      <c r="MCT88" s="15"/>
      <c r="MCU88" s="15"/>
      <c r="MCV88" s="15"/>
      <c r="MCW88" s="15"/>
      <c r="MCX88" s="15"/>
      <c r="MCY88" s="15"/>
      <c r="MCZ88" s="15"/>
      <c r="MDA88" s="15"/>
      <c r="MDB88" s="15"/>
      <c r="MDC88" s="15"/>
      <c r="MDD88" s="15"/>
      <c r="MDE88" s="15"/>
      <c r="MDF88" s="15"/>
      <c r="MDG88" s="15"/>
      <c r="MDH88" s="15"/>
      <c r="MDI88" s="15"/>
      <c r="MDJ88" s="15"/>
      <c r="MDK88" s="15"/>
      <c r="MDL88" s="15"/>
      <c r="MDM88" s="15"/>
      <c r="MDN88" s="15"/>
      <c r="MDO88" s="15"/>
      <c r="MDP88" s="15"/>
      <c r="MDQ88" s="15"/>
      <c r="MDR88" s="15"/>
      <c r="MDS88" s="15"/>
      <c r="MDT88" s="15"/>
      <c r="MDU88" s="15"/>
      <c r="MDV88" s="15"/>
      <c r="MDW88" s="15"/>
      <c r="MDX88" s="15"/>
      <c r="MDY88" s="15"/>
      <c r="MDZ88" s="15"/>
      <c r="MEA88" s="15"/>
      <c r="MEB88" s="15"/>
      <c r="MEC88" s="15"/>
      <c r="MED88" s="15"/>
      <c r="MEE88" s="15"/>
      <c r="MEF88" s="15"/>
      <c r="MEG88" s="15"/>
      <c r="MEH88" s="15"/>
      <c r="MEI88" s="15"/>
      <c r="MEJ88" s="15"/>
      <c r="MEK88" s="15"/>
      <c r="MEL88" s="15"/>
      <c r="MEM88" s="15"/>
      <c r="MEN88" s="15"/>
      <c r="MEO88" s="15"/>
      <c r="MEP88" s="15"/>
      <c r="MEQ88" s="15"/>
      <c r="MER88" s="15"/>
      <c r="MES88" s="15"/>
      <c r="MET88" s="15"/>
      <c r="MEU88" s="15"/>
      <c r="MEV88" s="15"/>
      <c r="MEW88" s="15"/>
      <c r="MEX88" s="15"/>
      <c r="MEY88" s="15"/>
      <c r="MEZ88" s="15"/>
      <c r="MFA88" s="15"/>
      <c r="MFB88" s="15"/>
      <c r="MFC88" s="15"/>
      <c r="MFD88" s="15"/>
      <c r="MFE88" s="15"/>
      <c r="MFF88" s="15"/>
      <c r="MFG88" s="15"/>
      <c r="MFH88" s="15"/>
      <c r="MFI88" s="15"/>
      <c r="MFJ88" s="15"/>
      <c r="MFK88" s="15"/>
      <c r="MFL88" s="15"/>
      <c r="MFM88" s="15"/>
      <c r="MFN88" s="15"/>
      <c r="MFO88" s="15"/>
      <c r="MFP88" s="15"/>
      <c r="MFQ88" s="15"/>
      <c r="MFR88" s="15"/>
      <c r="MFS88" s="15"/>
      <c r="MFT88" s="15"/>
      <c r="MFU88" s="15"/>
      <c r="MFV88" s="15"/>
      <c r="MFW88" s="15"/>
      <c r="MFX88" s="15"/>
      <c r="MFY88" s="15"/>
      <c r="MFZ88" s="15"/>
      <c r="MGA88" s="15"/>
      <c r="MGB88" s="15"/>
      <c r="MGC88" s="15"/>
      <c r="MGD88" s="15"/>
      <c r="MGE88" s="15"/>
      <c r="MGF88" s="15"/>
      <c r="MGG88" s="15"/>
      <c r="MGH88" s="15"/>
      <c r="MGI88" s="15"/>
      <c r="MGJ88" s="15"/>
      <c r="MGK88" s="15"/>
      <c r="MGL88" s="15"/>
      <c r="MGM88" s="15"/>
      <c r="MGN88" s="15"/>
      <c r="MGO88" s="15"/>
      <c r="MGP88" s="15"/>
      <c r="MGQ88" s="15"/>
      <c r="MGR88" s="15"/>
      <c r="MGS88" s="15"/>
      <c r="MGT88" s="15"/>
      <c r="MGU88" s="15"/>
      <c r="MGV88" s="15"/>
      <c r="MGW88" s="15"/>
      <c r="MGX88" s="15"/>
      <c r="MGY88" s="15"/>
      <c r="MGZ88" s="15"/>
      <c r="MHA88" s="15"/>
      <c r="MHB88" s="15"/>
      <c r="MHC88" s="15"/>
      <c r="MHD88" s="15"/>
      <c r="MHE88" s="15"/>
      <c r="MHF88" s="15"/>
      <c r="MHG88" s="15"/>
      <c r="MHH88" s="15"/>
      <c r="MHI88" s="15"/>
      <c r="MHJ88" s="15"/>
      <c r="MHK88" s="15"/>
      <c r="MHL88" s="15"/>
      <c r="MHM88" s="15"/>
      <c r="MHN88" s="15"/>
      <c r="MHO88" s="15"/>
      <c r="MHP88" s="15"/>
      <c r="MHQ88" s="15"/>
      <c r="MHR88" s="15"/>
      <c r="MHS88" s="15"/>
      <c r="MHT88" s="15"/>
      <c r="MHU88" s="15"/>
      <c r="MHV88" s="15"/>
      <c r="MHW88" s="15"/>
      <c r="MHX88" s="15"/>
      <c r="MHY88" s="15"/>
      <c r="MHZ88" s="15"/>
      <c r="MIA88" s="15"/>
      <c r="MIB88" s="15"/>
      <c r="MIC88" s="15"/>
      <c r="MID88" s="15"/>
      <c r="MIE88" s="15"/>
      <c r="MIF88" s="15"/>
      <c r="MIG88" s="15"/>
      <c r="MIH88" s="15"/>
      <c r="MII88" s="15"/>
      <c r="MIJ88" s="15"/>
      <c r="MIK88" s="15"/>
      <c r="MIL88" s="15"/>
      <c r="MIM88" s="15"/>
      <c r="MIN88" s="15"/>
      <c r="MIO88" s="15"/>
      <c r="MIP88" s="15"/>
      <c r="MIQ88" s="15"/>
      <c r="MIR88" s="15"/>
      <c r="MIS88" s="15"/>
      <c r="MIT88" s="15"/>
      <c r="MIU88" s="15"/>
      <c r="MIV88" s="15"/>
      <c r="MIW88" s="15"/>
      <c r="MIX88" s="15"/>
      <c r="MIY88" s="15"/>
      <c r="MIZ88" s="15"/>
      <c r="MJA88" s="15"/>
      <c r="MJB88" s="15"/>
      <c r="MJC88" s="15"/>
      <c r="MJD88" s="15"/>
      <c r="MJE88" s="15"/>
      <c r="MJF88" s="15"/>
      <c r="MJG88" s="15"/>
      <c r="MJH88" s="15"/>
      <c r="MJI88" s="15"/>
      <c r="MJJ88" s="15"/>
      <c r="MJK88" s="15"/>
      <c r="MJL88" s="15"/>
      <c r="MJM88" s="15"/>
      <c r="MJN88" s="15"/>
      <c r="MJO88" s="15"/>
      <c r="MJP88" s="15"/>
      <c r="MJQ88" s="15"/>
      <c r="MJR88" s="15"/>
      <c r="MJS88" s="15"/>
      <c r="MJT88" s="15"/>
      <c r="MJU88" s="15"/>
      <c r="MJV88" s="15"/>
      <c r="MJW88" s="15"/>
      <c r="MJX88" s="15"/>
      <c r="MJY88" s="15"/>
      <c r="MJZ88" s="15"/>
      <c r="MKA88" s="15"/>
      <c r="MKB88" s="15"/>
      <c r="MKC88" s="15"/>
      <c r="MKD88" s="15"/>
      <c r="MKE88" s="15"/>
      <c r="MKF88" s="15"/>
      <c r="MKG88" s="15"/>
      <c r="MKH88" s="15"/>
      <c r="MKI88" s="15"/>
      <c r="MKJ88" s="15"/>
      <c r="MKK88" s="15"/>
      <c r="MKL88" s="15"/>
      <c r="MKM88" s="15"/>
      <c r="MKN88" s="15"/>
      <c r="MKO88" s="15"/>
      <c r="MKP88" s="15"/>
      <c r="MKQ88" s="15"/>
      <c r="MKR88" s="15"/>
      <c r="MKS88" s="15"/>
      <c r="MKT88" s="15"/>
      <c r="MKU88" s="15"/>
      <c r="MKV88" s="15"/>
      <c r="MKW88" s="15"/>
      <c r="MKX88" s="15"/>
      <c r="MKY88" s="15"/>
      <c r="MKZ88" s="15"/>
      <c r="MLA88" s="15"/>
      <c r="MLB88" s="15"/>
      <c r="MLC88" s="15"/>
      <c r="MLD88" s="15"/>
      <c r="MLE88" s="15"/>
      <c r="MLF88" s="15"/>
      <c r="MLG88" s="15"/>
      <c r="MLH88" s="15"/>
      <c r="MLI88" s="15"/>
      <c r="MLJ88" s="15"/>
      <c r="MLK88" s="15"/>
      <c r="MLL88" s="15"/>
      <c r="MLM88" s="15"/>
      <c r="MLN88" s="15"/>
      <c r="MLO88" s="15"/>
      <c r="MLP88" s="15"/>
      <c r="MLQ88" s="15"/>
      <c r="MLR88" s="15"/>
      <c r="MLS88" s="15"/>
      <c r="MLT88" s="15"/>
      <c r="MLU88" s="15"/>
      <c r="MLV88" s="15"/>
      <c r="MLW88" s="15"/>
      <c r="MLX88" s="15"/>
      <c r="MLY88" s="15"/>
      <c r="MLZ88" s="15"/>
      <c r="MMA88" s="15"/>
      <c r="MMB88" s="15"/>
      <c r="MMC88" s="15"/>
      <c r="MMD88" s="15"/>
      <c r="MME88" s="15"/>
      <c r="MMF88" s="15"/>
      <c r="MMG88" s="15"/>
      <c r="MMH88" s="15"/>
      <c r="MMI88" s="15"/>
      <c r="MMJ88" s="15"/>
      <c r="MMK88" s="15"/>
      <c r="MML88" s="15"/>
      <c r="MMM88" s="15"/>
      <c r="MMN88" s="15"/>
      <c r="MMO88" s="15"/>
      <c r="MMP88" s="15"/>
      <c r="MMQ88" s="15"/>
      <c r="MMR88" s="15"/>
      <c r="MMS88" s="15"/>
      <c r="MMT88" s="15"/>
      <c r="MMU88" s="15"/>
      <c r="MMV88" s="15"/>
      <c r="MMW88" s="15"/>
      <c r="MMX88" s="15"/>
      <c r="MMY88" s="15"/>
      <c r="MMZ88" s="15"/>
      <c r="MNA88" s="15"/>
      <c r="MNB88" s="15"/>
      <c r="MNC88" s="15"/>
      <c r="MND88" s="15"/>
      <c r="MNE88" s="15"/>
      <c r="MNF88" s="15"/>
      <c r="MNG88" s="15"/>
      <c r="MNH88" s="15"/>
      <c r="MNI88" s="15"/>
      <c r="MNJ88" s="15"/>
      <c r="MNK88" s="15"/>
      <c r="MNL88" s="15"/>
      <c r="MNM88" s="15"/>
      <c r="MNN88" s="15"/>
      <c r="MNO88" s="15"/>
      <c r="MNP88" s="15"/>
      <c r="MNQ88" s="15"/>
      <c r="MNR88" s="15"/>
      <c r="MNS88" s="15"/>
      <c r="MNT88" s="15"/>
      <c r="MNU88" s="15"/>
      <c r="MNV88" s="15"/>
      <c r="MNW88" s="15"/>
      <c r="MNX88" s="15"/>
      <c r="MNY88" s="15"/>
      <c r="MNZ88" s="15"/>
      <c r="MOA88" s="15"/>
      <c r="MOB88" s="15"/>
      <c r="MOC88" s="15"/>
      <c r="MOD88" s="15"/>
      <c r="MOE88" s="15"/>
      <c r="MOF88" s="15"/>
      <c r="MOG88" s="15"/>
      <c r="MOH88" s="15"/>
      <c r="MOI88" s="15"/>
      <c r="MOJ88" s="15"/>
      <c r="MOK88" s="15"/>
      <c r="MOL88" s="15"/>
      <c r="MOM88" s="15"/>
      <c r="MON88" s="15"/>
      <c r="MOO88" s="15"/>
      <c r="MOP88" s="15"/>
      <c r="MOQ88" s="15"/>
      <c r="MOR88" s="15"/>
      <c r="MOS88" s="15"/>
      <c r="MOT88" s="15"/>
      <c r="MOU88" s="15"/>
      <c r="MOV88" s="15"/>
      <c r="MOW88" s="15"/>
      <c r="MOX88" s="15"/>
      <c r="MOY88" s="15"/>
      <c r="MOZ88" s="15"/>
      <c r="MPA88" s="15"/>
      <c r="MPB88" s="15"/>
      <c r="MPC88" s="15"/>
      <c r="MPD88" s="15"/>
      <c r="MPE88" s="15"/>
      <c r="MPF88" s="15"/>
      <c r="MPG88" s="15"/>
      <c r="MPH88" s="15"/>
      <c r="MPI88" s="15"/>
      <c r="MPJ88" s="15"/>
      <c r="MPK88" s="15"/>
      <c r="MPL88" s="15"/>
      <c r="MPM88" s="15"/>
      <c r="MPN88" s="15"/>
      <c r="MPO88" s="15"/>
      <c r="MPP88" s="15"/>
      <c r="MPQ88" s="15"/>
      <c r="MPR88" s="15"/>
      <c r="MPS88" s="15"/>
      <c r="MPT88" s="15"/>
      <c r="MPU88" s="15"/>
      <c r="MPV88" s="15"/>
      <c r="MPW88" s="15"/>
      <c r="MPX88" s="15"/>
      <c r="MPY88" s="15"/>
      <c r="MPZ88" s="15"/>
      <c r="MQA88" s="15"/>
      <c r="MQB88" s="15"/>
      <c r="MQC88" s="15"/>
      <c r="MQD88" s="15"/>
      <c r="MQE88" s="15"/>
      <c r="MQF88" s="15"/>
      <c r="MQG88" s="15"/>
      <c r="MQH88" s="15"/>
      <c r="MQI88" s="15"/>
      <c r="MQJ88" s="15"/>
      <c r="MQK88" s="15"/>
      <c r="MQL88" s="15"/>
      <c r="MQM88" s="15"/>
      <c r="MQN88" s="15"/>
      <c r="MQO88" s="15"/>
      <c r="MQP88" s="15"/>
      <c r="MQQ88" s="15"/>
      <c r="MQR88" s="15"/>
      <c r="MQS88" s="15"/>
      <c r="MQT88" s="15"/>
      <c r="MQU88" s="15"/>
      <c r="MQV88" s="15"/>
      <c r="MQW88" s="15"/>
      <c r="MQX88" s="15"/>
      <c r="MQY88" s="15"/>
      <c r="MQZ88" s="15"/>
      <c r="MRA88" s="15"/>
      <c r="MRB88" s="15"/>
      <c r="MRC88" s="15"/>
      <c r="MRD88" s="15"/>
      <c r="MRE88" s="15"/>
      <c r="MRF88" s="15"/>
      <c r="MRG88" s="15"/>
      <c r="MRH88" s="15"/>
      <c r="MRI88" s="15"/>
      <c r="MRJ88" s="15"/>
      <c r="MRK88" s="15"/>
      <c r="MRL88" s="15"/>
      <c r="MRM88" s="15"/>
      <c r="MRN88" s="15"/>
      <c r="MRO88" s="15"/>
      <c r="MRP88" s="15"/>
      <c r="MRQ88" s="15"/>
      <c r="MRR88" s="15"/>
      <c r="MRS88" s="15"/>
      <c r="MRT88" s="15"/>
      <c r="MRU88" s="15"/>
      <c r="MRV88" s="15"/>
      <c r="MRW88" s="15"/>
      <c r="MRX88" s="15"/>
      <c r="MRY88" s="15"/>
      <c r="MRZ88" s="15"/>
      <c r="MSA88" s="15"/>
      <c r="MSB88" s="15"/>
      <c r="MSC88" s="15"/>
      <c r="MSD88" s="15"/>
      <c r="MSE88" s="15"/>
      <c r="MSF88" s="15"/>
      <c r="MSG88" s="15"/>
      <c r="MSH88" s="15"/>
      <c r="MSI88" s="15"/>
      <c r="MSJ88" s="15"/>
      <c r="MSK88" s="15"/>
      <c r="MSL88" s="15"/>
      <c r="MSM88" s="15"/>
      <c r="MSN88" s="15"/>
      <c r="MSO88" s="15"/>
      <c r="MSP88" s="15"/>
      <c r="MSQ88" s="15"/>
      <c r="MSR88" s="15"/>
      <c r="MSS88" s="15"/>
      <c r="MST88" s="15"/>
      <c r="MSU88" s="15"/>
      <c r="MSV88" s="15"/>
      <c r="MSW88" s="15"/>
      <c r="MSX88" s="15"/>
      <c r="MSY88" s="15"/>
      <c r="MSZ88" s="15"/>
      <c r="MTA88" s="15"/>
      <c r="MTB88" s="15"/>
      <c r="MTC88" s="15"/>
      <c r="MTD88" s="15"/>
      <c r="MTE88" s="15"/>
      <c r="MTF88" s="15"/>
      <c r="MTG88" s="15"/>
      <c r="MTH88" s="15"/>
      <c r="MTI88" s="15"/>
      <c r="MTJ88" s="15"/>
      <c r="MTK88" s="15"/>
      <c r="MTL88" s="15"/>
      <c r="MTM88" s="15"/>
      <c r="MTN88" s="15"/>
      <c r="MTO88" s="15"/>
      <c r="MTP88" s="15"/>
      <c r="MTQ88" s="15"/>
      <c r="MTR88" s="15"/>
      <c r="MTS88" s="15"/>
      <c r="MTT88" s="15"/>
      <c r="MTU88" s="15"/>
      <c r="MTV88" s="15"/>
      <c r="MTW88" s="15"/>
      <c r="MTX88" s="15"/>
      <c r="MTY88" s="15"/>
      <c r="MTZ88" s="15"/>
      <c r="MUA88" s="15"/>
      <c r="MUB88" s="15"/>
      <c r="MUC88" s="15"/>
      <c r="MUD88" s="15"/>
      <c r="MUE88" s="15"/>
      <c r="MUF88" s="15"/>
      <c r="MUG88" s="15"/>
      <c r="MUH88" s="15"/>
      <c r="MUI88" s="15"/>
      <c r="MUJ88" s="15"/>
      <c r="MUK88" s="15"/>
      <c r="MUL88" s="15"/>
      <c r="MUM88" s="15"/>
      <c r="MUN88" s="15"/>
      <c r="MUO88" s="15"/>
      <c r="MUP88" s="15"/>
      <c r="MUQ88" s="15"/>
      <c r="MUR88" s="15"/>
      <c r="MUS88" s="15"/>
      <c r="MUT88" s="15"/>
      <c r="MUU88" s="15"/>
      <c r="MUV88" s="15"/>
      <c r="MUW88" s="15"/>
      <c r="MUX88" s="15"/>
      <c r="MUY88" s="15"/>
      <c r="MUZ88" s="15"/>
      <c r="MVA88" s="15"/>
      <c r="MVB88" s="15"/>
      <c r="MVC88" s="15"/>
      <c r="MVD88" s="15"/>
      <c r="MVE88" s="15"/>
      <c r="MVF88" s="15"/>
      <c r="MVG88" s="15"/>
      <c r="MVH88" s="15"/>
      <c r="MVI88" s="15"/>
      <c r="MVJ88" s="15"/>
      <c r="MVK88" s="15"/>
      <c r="MVL88" s="15"/>
      <c r="MVM88" s="15"/>
      <c r="MVN88" s="15"/>
      <c r="MVO88" s="15"/>
      <c r="MVP88" s="15"/>
      <c r="MVQ88" s="15"/>
      <c r="MVR88" s="15"/>
      <c r="MVS88" s="15"/>
      <c r="MVT88" s="15"/>
      <c r="MVU88" s="15"/>
      <c r="MVV88" s="15"/>
      <c r="MVW88" s="15"/>
      <c r="MVX88" s="15"/>
      <c r="MVY88" s="15"/>
      <c r="MVZ88" s="15"/>
      <c r="MWA88" s="15"/>
      <c r="MWB88" s="15"/>
      <c r="MWC88" s="15"/>
      <c r="MWD88" s="15"/>
      <c r="MWE88" s="15"/>
      <c r="MWF88" s="15"/>
      <c r="MWG88" s="15"/>
      <c r="MWH88" s="15"/>
      <c r="MWI88" s="15"/>
      <c r="MWJ88" s="15"/>
      <c r="MWK88" s="15"/>
      <c r="MWL88" s="15"/>
      <c r="MWM88" s="15"/>
      <c r="MWN88" s="15"/>
      <c r="MWO88" s="15"/>
      <c r="MWP88" s="15"/>
      <c r="MWQ88" s="15"/>
      <c r="MWR88" s="15"/>
      <c r="MWS88" s="15"/>
      <c r="MWT88" s="15"/>
      <c r="MWU88" s="15"/>
      <c r="MWV88" s="15"/>
      <c r="MWW88" s="15"/>
      <c r="MWX88" s="15"/>
      <c r="MWY88" s="15"/>
      <c r="MWZ88" s="15"/>
      <c r="MXA88" s="15"/>
      <c r="MXB88" s="15"/>
      <c r="MXC88" s="15"/>
      <c r="MXD88" s="15"/>
      <c r="MXE88" s="15"/>
      <c r="MXF88" s="15"/>
      <c r="MXG88" s="15"/>
      <c r="MXH88" s="15"/>
      <c r="MXI88" s="15"/>
      <c r="MXJ88" s="15"/>
      <c r="MXK88" s="15"/>
      <c r="MXL88" s="15"/>
      <c r="MXM88" s="15"/>
      <c r="MXN88" s="15"/>
      <c r="MXO88" s="15"/>
      <c r="MXP88" s="15"/>
      <c r="MXQ88" s="15"/>
      <c r="MXR88" s="15"/>
      <c r="MXS88" s="15"/>
      <c r="MXT88" s="15"/>
      <c r="MXU88" s="15"/>
      <c r="MXV88" s="15"/>
      <c r="MXW88" s="15"/>
      <c r="MXX88" s="15"/>
      <c r="MXY88" s="15"/>
      <c r="MXZ88" s="15"/>
      <c r="MYA88" s="15"/>
      <c r="MYB88" s="15"/>
      <c r="MYC88" s="15"/>
      <c r="MYD88" s="15"/>
      <c r="MYE88" s="15"/>
      <c r="MYF88" s="15"/>
      <c r="MYG88" s="15"/>
      <c r="MYH88" s="15"/>
      <c r="MYI88" s="15"/>
      <c r="MYJ88" s="15"/>
      <c r="MYK88" s="15"/>
      <c r="MYL88" s="15"/>
      <c r="MYM88" s="15"/>
      <c r="MYN88" s="15"/>
      <c r="MYO88" s="15"/>
      <c r="MYP88" s="15"/>
      <c r="MYQ88" s="15"/>
      <c r="MYR88" s="15"/>
      <c r="MYS88" s="15"/>
      <c r="MYT88" s="15"/>
      <c r="MYU88" s="15"/>
      <c r="MYV88" s="15"/>
      <c r="MYW88" s="15"/>
      <c r="MYX88" s="15"/>
      <c r="MYY88" s="15"/>
      <c r="MYZ88" s="15"/>
      <c r="MZA88" s="15"/>
      <c r="MZB88" s="15"/>
      <c r="MZC88" s="15"/>
      <c r="MZD88" s="15"/>
      <c r="MZE88" s="15"/>
      <c r="MZF88" s="15"/>
      <c r="MZG88" s="15"/>
      <c r="MZH88" s="15"/>
      <c r="MZI88" s="15"/>
      <c r="MZJ88" s="15"/>
      <c r="MZK88" s="15"/>
      <c r="MZL88" s="15"/>
      <c r="MZM88" s="15"/>
      <c r="MZN88" s="15"/>
      <c r="MZO88" s="15"/>
      <c r="MZP88" s="15"/>
      <c r="MZQ88" s="15"/>
      <c r="MZR88" s="15"/>
      <c r="MZS88" s="15"/>
      <c r="MZT88" s="15"/>
      <c r="MZU88" s="15"/>
      <c r="MZV88" s="15"/>
      <c r="MZW88" s="15"/>
      <c r="MZX88" s="15"/>
      <c r="MZY88" s="15"/>
      <c r="MZZ88" s="15"/>
      <c r="NAA88" s="15"/>
      <c r="NAB88" s="15"/>
      <c r="NAC88" s="15"/>
      <c r="NAD88" s="15"/>
      <c r="NAE88" s="15"/>
      <c r="NAF88" s="15"/>
      <c r="NAG88" s="15"/>
      <c r="NAH88" s="15"/>
      <c r="NAI88" s="15"/>
      <c r="NAJ88" s="15"/>
      <c r="NAK88" s="15"/>
      <c r="NAL88" s="15"/>
      <c r="NAM88" s="15"/>
      <c r="NAN88" s="15"/>
      <c r="NAO88" s="15"/>
      <c r="NAP88" s="15"/>
      <c r="NAQ88" s="15"/>
      <c r="NAR88" s="15"/>
      <c r="NAS88" s="15"/>
      <c r="NAT88" s="15"/>
      <c r="NAU88" s="15"/>
      <c r="NAV88" s="15"/>
      <c r="NAW88" s="15"/>
      <c r="NAX88" s="15"/>
      <c r="NAY88" s="15"/>
      <c r="NAZ88" s="15"/>
      <c r="NBA88" s="15"/>
      <c r="NBB88" s="15"/>
      <c r="NBC88" s="15"/>
      <c r="NBD88" s="15"/>
      <c r="NBE88" s="15"/>
      <c r="NBF88" s="15"/>
      <c r="NBG88" s="15"/>
      <c r="NBH88" s="15"/>
      <c r="NBI88" s="15"/>
      <c r="NBJ88" s="15"/>
      <c r="NBK88" s="15"/>
      <c r="NBL88" s="15"/>
      <c r="NBM88" s="15"/>
      <c r="NBN88" s="15"/>
      <c r="NBO88" s="15"/>
      <c r="NBP88" s="15"/>
      <c r="NBQ88" s="15"/>
      <c r="NBR88" s="15"/>
      <c r="NBS88" s="15"/>
      <c r="NBT88" s="15"/>
      <c r="NBU88" s="15"/>
      <c r="NBV88" s="15"/>
      <c r="NBW88" s="15"/>
      <c r="NBX88" s="15"/>
      <c r="NBY88" s="15"/>
      <c r="NBZ88" s="15"/>
      <c r="NCA88" s="15"/>
      <c r="NCB88" s="15"/>
      <c r="NCC88" s="15"/>
      <c r="NCD88" s="15"/>
      <c r="NCE88" s="15"/>
      <c r="NCF88" s="15"/>
      <c r="NCG88" s="15"/>
      <c r="NCH88" s="15"/>
      <c r="NCI88" s="15"/>
      <c r="NCJ88" s="15"/>
      <c r="NCK88" s="15"/>
      <c r="NCL88" s="15"/>
      <c r="NCM88" s="15"/>
      <c r="NCN88" s="15"/>
      <c r="NCO88" s="15"/>
      <c r="NCP88" s="15"/>
      <c r="NCQ88" s="15"/>
      <c r="NCR88" s="15"/>
      <c r="NCS88" s="15"/>
      <c r="NCT88" s="15"/>
      <c r="NCU88" s="15"/>
      <c r="NCV88" s="15"/>
      <c r="NCW88" s="15"/>
      <c r="NCX88" s="15"/>
      <c r="NCY88" s="15"/>
      <c r="NCZ88" s="15"/>
      <c r="NDA88" s="15"/>
      <c r="NDB88" s="15"/>
      <c r="NDC88" s="15"/>
      <c r="NDD88" s="15"/>
      <c r="NDE88" s="15"/>
      <c r="NDF88" s="15"/>
      <c r="NDG88" s="15"/>
      <c r="NDH88" s="15"/>
      <c r="NDI88" s="15"/>
      <c r="NDJ88" s="15"/>
      <c r="NDK88" s="15"/>
      <c r="NDL88" s="15"/>
      <c r="NDM88" s="15"/>
      <c r="NDN88" s="15"/>
      <c r="NDO88" s="15"/>
      <c r="NDP88" s="15"/>
      <c r="NDQ88" s="15"/>
      <c r="NDR88" s="15"/>
      <c r="NDS88" s="15"/>
      <c r="NDT88" s="15"/>
      <c r="NDU88" s="15"/>
      <c r="NDV88" s="15"/>
      <c r="NDW88" s="15"/>
      <c r="NDX88" s="15"/>
      <c r="NDY88" s="15"/>
      <c r="NDZ88" s="15"/>
      <c r="NEA88" s="15"/>
      <c r="NEB88" s="15"/>
      <c r="NEC88" s="15"/>
      <c r="NED88" s="15"/>
      <c r="NEE88" s="15"/>
      <c r="NEF88" s="15"/>
      <c r="NEG88" s="15"/>
      <c r="NEH88" s="15"/>
      <c r="NEI88" s="15"/>
      <c r="NEJ88" s="15"/>
      <c r="NEK88" s="15"/>
      <c r="NEL88" s="15"/>
      <c r="NEM88" s="15"/>
      <c r="NEN88" s="15"/>
      <c r="NEO88" s="15"/>
      <c r="NEP88" s="15"/>
      <c r="NEQ88" s="15"/>
      <c r="NER88" s="15"/>
      <c r="NES88" s="15"/>
      <c r="NET88" s="15"/>
      <c r="NEU88" s="15"/>
      <c r="NEV88" s="15"/>
      <c r="NEW88" s="15"/>
      <c r="NEX88" s="15"/>
      <c r="NEY88" s="15"/>
      <c r="NEZ88" s="15"/>
      <c r="NFA88" s="15"/>
      <c r="NFB88" s="15"/>
      <c r="NFC88" s="15"/>
      <c r="NFD88" s="15"/>
      <c r="NFE88" s="15"/>
      <c r="NFF88" s="15"/>
      <c r="NFG88" s="15"/>
      <c r="NFH88" s="15"/>
      <c r="NFI88" s="15"/>
      <c r="NFJ88" s="15"/>
      <c r="NFK88" s="15"/>
      <c r="NFL88" s="15"/>
      <c r="NFM88" s="15"/>
      <c r="NFN88" s="15"/>
      <c r="NFO88" s="15"/>
      <c r="NFP88" s="15"/>
      <c r="NFQ88" s="15"/>
      <c r="NFR88" s="15"/>
      <c r="NFS88" s="15"/>
      <c r="NFT88" s="15"/>
      <c r="NFU88" s="15"/>
      <c r="NFV88" s="15"/>
      <c r="NFW88" s="15"/>
      <c r="NFX88" s="15"/>
      <c r="NFY88" s="15"/>
      <c r="NFZ88" s="15"/>
      <c r="NGA88" s="15"/>
      <c r="NGB88" s="15"/>
      <c r="NGC88" s="15"/>
      <c r="NGD88" s="15"/>
      <c r="NGE88" s="15"/>
      <c r="NGF88" s="15"/>
      <c r="NGG88" s="15"/>
      <c r="NGH88" s="15"/>
      <c r="NGI88" s="15"/>
      <c r="NGJ88" s="15"/>
      <c r="NGK88" s="15"/>
      <c r="NGL88" s="15"/>
      <c r="NGM88" s="15"/>
      <c r="NGN88" s="15"/>
      <c r="NGO88" s="15"/>
      <c r="NGP88" s="15"/>
      <c r="NGQ88" s="15"/>
      <c r="NGR88" s="15"/>
      <c r="NGS88" s="15"/>
      <c r="NGT88" s="15"/>
      <c r="NGU88" s="15"/>
      <c r="NGV88" s="15"/>
      <c r="NGW88" s="15"/>
      <c r="NGX88" s="15"/>
      <c r="NGY88" s="15"/>
      <c r="NGZ88" s="15"/>
      <c r="NHA88" s="15"/>
      <c r="NHB88" s="15"/>
      <c r="NHC88" s="15"/>
      <c r="NHD88" s="15"/>
      <c r="NHE88" s="15"/>
      <c r="NHF88" s="15"/>
      <c r="NHG88" s="15"/>
      <c r="NHH88" s="15"/>
      <c r="NHI88" s="15"/>
      <c r="NHJ88" s="15"/>
      <c r="NHK88" s="15"/>
      <c r="NHL88" s="15"/>
      <c r="NHM88" s="15"/>
      <c r="NHN88" s="15"/>
      <c r="NHO88" s="15"/>
      <c r="NHP88" s="15"/>
      <c r="NHQ88" s="15"/>
      <c r="NHR88" s="15"/>
      <c r="NHS88" s="15"/>
      <c r="NHT88" s="15"/>
      <c r="NHU88" s="15"/>
      <c r="NHV88" s="15"/>
      <c r="NHW88" s="15"/>
      <c r="NHX88" s="15"/>
      <c r="NHY88" s="15"/>
      <c r="NHZ88" s="15"/>
      <c r="NIA88" s="15"/>
      <c r="NIB88" s="15"/>
      <c r="NIC88" s="15"/>
      <c r="NID88" s="15"/>
      <c r="NIE88" s="15"/>
      <c r="NIF88" s="15"/>
      <c r="NIG88" s="15"/>
      <c r="NIH88" s="15"/>
      <c r="NII88" s="15"/>
      <c r="NIJ88" s="15"/>
      <c r="NIK88" s="15"/>
      <c r="NIL88" s="15"/>
      <c r="NIM88" s="15"/>
      <c r="NIN88" s="15"/>
      <c r="NIO88" s="15"/>
      <c r="NIP88" s="15"/>
      <c r="NIQ88" s="15"/>
      <c r="NIR88" s="15"/>
      <c r="NIS88" s="15"/>
      <c r="NIT88" s="15"/>
      <c r="NIU88" s="15"/>
      <c r="NIV88" s="15"/>
      <c r="NIW88" s="15"/>
      <c r="NIX88" s="15"/>
      <c r="NIY88" s="15"/>
      <c r="NIZ88" s="15"/>
      <c r="NJA88" s="15"/>
      <c r="NJB88" s="15"/>
      <c r="NJC88" s="15"/>
      <c r="NJD88" s="15"/>
      <c r="NJE88" s="15"/>
      <c r="NJF88" s="15"/>
      <c r="NJG88" s="15"/>
      <c r="NJH88" s="15"/>
      <c r="NJI88" s="15"/>
      <c r="NJJ88" s="15"/>
      <c r="NJK88" s="15"/>
      <c r="NJL88" s="15"/>
      <c r="NJM88" s="15"/>
      <c r="NJN88" s="15"/>
      <c r="NJO88" s="15"/>
      <c r="NJP88" s="15"/>
      <c r="NJQ88" s="15"/>
      <c r="NJR88" s="15"/>
      <c r="NJS88" s="15"/>
      <c r="NJT88" s="15"/>
      <c r="NJU88" s="15"/>
      <c r="NJV88" s="15"/>
      <c r="NJW88" s="15"/>
      <c r="NJX88" s="15"/>
      <c r="NJY88" s="15"/>
      <c r="NJZ88" s="15"/>
      <c r="NKA88" s="15"/>
      <c r="NKB88" s="15"/>
      <c r="NKC88" s="15"/>
      <c r="NKD88" s="15"/>
      <c r="NKE88" s="15"/>
      <c r="NKF88" s="15"/>
      <c r="NKG88" s="15"/>
      <c r="NKH88" s="15"/>
      <c r="NKI88" s="15"/>
      <c r="NKJ88" s="15"/>
      <c r="NKK88" s="15"/>
      <c r="NKL88" s="15"/>
      <c r="NKM88" s="15"/>
      <c r="NKN88" s="15"/>
      <c r="NKO88" s="15"/>
      <c r="NKP88" s="15"/>
      <c r="NKQ88" s="15"/>
      <c r="NKR88" s="15"/>
      <c r="NKS88" s="15"/>
      <c r="NKT88" s="15"/>
      <c r="NKU88" s="15"/>
      <c r="NKV88" s="15"/>
      <c r="NKW88" s="15"/>
      <c r="NKX88" s="15"/>
      <c r="NKY88" s="15"/>
      <c r="NKZ88" s="15"/>
      <c r="NLA88" s="15"/>
      <c r="NLB88" s="15"/>
      <c r="NLC88" s="15"/>
      <c r="NLD88" s="15"/>
      <c r="NLE88" s="15"/>
      <c r="NLF88" s="15"/>
      <c r="NLG88" s="15"/>
      <c r="NLH88" s="15"/>
      <c r="NLI88" s="15"/>
      <c r="NLJ88" s="15"/>
      <c r="NLK88" s="15"/>
      <c r="NLL88" s="15"/>
      <c r="NLM88" s="15"/>
      <c r="NLN88" s="15"/>
      <c r="NLO88" s="15"/>
      <c r="NLP88" s="15"/>
      <c r="NLQ88" s="15"/>
      <c r="NLR88" s="15"/>
      <c r="NLS88" s="15"/>
      <c r="NLT88" s="15"/>
      <c r="NLU88" s="15"/>
      <c r="NLV88" s="15"/>
      <c r="NLW88" s="15"/>
      <c r="NLX88" s="15"/>
      <c r="NLY88" s="15"/>
      <c r="NLZ88" s="15"/>
      <c r="NMA88" s="15"/>
      <c r="NMB88" s="15"/>
      <c r="NMC88" s="15"/>
      <c r="NMD88" s="15"/>
      <c r="NME88" s="15"/>
      <c r="NMF88" s="15"/>
      <c r="NMG88" s="15"/>
      <c r="NMH88" s="15"/>
      <c r="NMI88" s="15"/>
      <c r="NMJ88" s="15"/>
      <c r="NMK88" s="15"/>
      <c r="NML88" s="15"/>
      <c r="NMM88" s="15"/>
      <c r="NMN88" s="15"/>
      <c r="NMO88" s="15"/>
      <c r="NMP88" s="15"/>
      <c r="NMQ88" s="15"/>
      <c r="NMR88" s="15"/>
      <c r="NMS88" s="15"/>
      <c r="NMT88" s="15"/>
      <c r="NMU88" s="15"/>
      <c r="NMV88" s="15"/>
      <c r="NMW88" s="15"/>
      <c r="NMX88" s="15"/>
      <c r="NMY88" s="15"/>
      <c r="NMZ88" s="15"/>
      <c r="NNA88" s="15"/>
      <c r="NNB88" s="15"/>
      <c r="NNC88" s="15"/>
      <c r="NND88" s="15"/>
      <c r="NNE88" s="15"/>
      <c r="NNF88" s="15"/>
      <c r="NNG88" s="15"/>
      <c r="NNH88" s="15"/>
      <c r="NNI88" s="15"/>
      <c r="NNJ88" s="15"/>
      <c r="NNK88" s="15"/>
      <c r="NNL88" s="15"/>
      <c r="NNM88" s="15"/>
      <c r="NNN88" s="15"/>
      <c r="NNO88" s="15"/>
      <c r="NNP88" s="15"/>
      <c r="NNQ88" s="15"/>
      <c r="NNR88" s="15"/>
      <c r="NNS88" s="15"/>
      <c r="NNT88" s="15"/>
      <c r="NNU88" s="15"/>
      <c r="NNV88" s="15"/>
      <c r="NNW88" s="15"/>
      <c r="NNX88" s="15"/>
      <c r="NNY88" s="15"/>
      <c r="NNZ88" s="15"/>
      <c r="NOA88" s="15"/>
      <c r="NOB88" s="15"/>
      <c r="NOC88" s="15"/>
      <c r="NOD88" s="15"/>
      <c r="NOE88" s="15"/>
      <c r="NOF88" s="15"/>
      <c r="NOG88" s="15"/>
      <c r="NOH88" s="15"/>
      <c r="NOI88" s="15"/>
      <c r="NOJ88" s="15"/>
      <c r="NOK88" s="15"/>
      <c r="NOL88" s="15"/>
      <c r="NOM88" s="15"/>
      <c r="NON88" s="15"/>
      <c r="NOO88" s="15"/>
      <c r="NOP88" s="15"/>
      <c r="NOQ88" s="15"/>
      <c r="NOR88" s="15"/>
      <c r="NOS88" s="15"/>
      <c r="NOT88" s="15"/>
      <c r="NOU88" s="15"/>
      <c r="NOV88" s="15"/>
      <c r="NOW88" s="15"/>
      <c r="NOX88" s="15"/>
      <c r="NOY88" s="15"/>
      <c r="NOZ88" s="15"/>
      <c r="NPA88" s="15"/>
      <c r="NPB88" s="15"/>
      <c r="NPC88" s="15"/>
      <c r="NPD88" s="15"/>
      <c r="NPE88" s="15"/>
      <c r="NPF88" s="15"/>
      <c r="NPG88" s="15"/>
      <c r="NPH88" s="15"/>
      <c r="NPI88" s="15"/>
      <c r="NPJ88" s="15"/>
      <c r="NPK88" s="15"/>
      <c r="NPL88" s="15"/>
      <c r="NPM88" s="15"/>
      <c r="NPN88" s="15"/>
      <c r="NPO88" s="15"/>
      <c r="NPP88" s="15"/>
      <c r="NPQ88" s="15"/>
      <c r="NPR88" s="15"/>
      <c r="NPS88" s="15"/>
      <c r="NPT88" s="15"/>
      <c r="NPU88" s="15"/>
      <c r="NPV88" s="15"/>
      <c r="NPW88" s="15"/>
      <c r="NPX88" s="15"/>
      <c r="NPY88" s="15"/>
      <c r="NPZ88" s="15"/>
      <c r="NQA88" s="15"/>
      <c r="NQB88" s="15"/>
      <c r="NQC88" s="15"/>
      <c r="NQD88" s="15"/>
      <c r="NQE88" s="15"/>
      <c r="NQF88" s="15"/>
      <c r="NQG88" s="15"/>
      <c r="NQH88" s="15"/>
      <c r="NQI88" s="15"/>
      <c r="NQJ88" s="15"/>
      <c r="NQK88" s="15"/>
      <c r="NQL88" s="15"/>
      <c r="NQM88" s="15"/>
      <c r="NQN88" s="15"/>
      <c r="NQO88" s="15"/>
      <c r="NQP88" s="15"/>
      <c r="NQQ88" s="15"/>
      <c r="NQR88" s="15"/>
      <c r="NQS88" s="15"/>
      <c r="NQT88" s="15"/>
      <c r="NQU88" s="15"/>
      <c r="NQV88" s="15"/>
      <c r="NQW88" s="15"/>
      <c r="NQX88" s="15"/>
      <c r="NQY88" s="15"/>
      <c r="NQZ88" s="15"/>
      <c r="NRA88" s="15"/>
      <c r="NRB88" s="15"/>
      <c r="NRC88" s="15"/>
      <c r="NRD88" s="15"/>
      <c r="NRE88" s="15"/>
      <c r="NRF88" s="15"/>
      <c r="NRG88" s="15"/>
      <c r="NRH88" s="15"/>
      <c r="NRI88" s="15"/>
      <c r="NRJ88" s="15"/>
      <c r="NRK88" s="15"/>
      <c r="NRL88" s="15"/>
      <c r="NRM88" s="15"/>
      <c r="NRN88" s="15"/>
      <c r="NRO88" s="15"/>
      <c r="NRP88" s="15"/>
      <c r="NRQ88" s="15"/>
      <c r="NRR88" s="15"/>
      <c r="NRS88" s="15"/>
      <c r="NRT88" s="15"/>
      <c r="NRU88" s="15"/>
      <c r="NRV88" s="15"/>
      <c r="NRW88" s="15"/>
      <c r="NRX88" s="15"/>
      <c r="NRY88" s="15"/>
      <c r="NRZ88" s="15"/>
      <c r="NSA88" s="15"/>
      <c r="NSB88" s="15"/>
      <c r="NSC88" s="15"/>
      <c r="NSD88" s="15"/>
      <c r="NSE88" s="15"/>
      <c r="NSF88" s="15"/>
      <c r="NSG88" s="15"/>
      <c r="NSH88" s="15"/>
      <c r="NSI88" s="15"/>
      <c r="NSJ88" s="15"/>
      <c r="NSK88" s="15"/>
      <c r="NSL88" s="15"/>
      <c r="NSM88" s="15"/>
      <c r="NSN88" s="15"/>
      <c r="NSO88" s="15"/>
      <c r="NSP88" s="15"/>
      <c r="NSQ88" s="15"/>
      <c r="NSR88" s="15"/>
      <c r="NSS88" s="15"/>
      <c r="NST88" s="15"/>
      <c r="NSU88" s="15"/>
      <c r="NSV88" s="15"/>
      <c r="NSW88" s="15"/>
      <c r="NSX88" s="15"/>
      <c r="NSY88" s="15"/>
      <c r="NSZ88" s="15"/>
      <c r="NTA88" s="15"/>
      <c r="NTB88" s="15"/>
      <c r="NTC88" s="15"/>
      <c r="NTD88" s="15"/>
      <c r="NTE88" s="15"/>
      <c r="NTF88" s="15"/>
      <c r="NTG88" s="15"/>
      <c r="NTH88" s="15"/>
      <c r="NTI88" s="15"/>
      <c r="NTJ88" s="15"/>
      <c r="NTK88" s="15"/>
      <c r="NTL88" s="15"/>
      <c r="NTM88" s="15"/>
      <c r="NTN88" s="15"/>
      <c r="NTO88" s="15"/>
      <c r="NTP88" s="15"/>
      <c r="NTQ88" s="15"/>
      <c r="NTR88" s="15"/>
      <c r="NTS88" s="15"/>
      <c r="NTT88" s="15"/>
      <c r="NTU88" s="15"/>
      <c r="NTV88" s="15"/>
      <c r="NTW88" s="15"/>
      <c r="NTX88" s="15"/>
      <c r="NTY88" s="15"/>
      <c r="NTZ88" s="15"/>
      <c r="NUA88" s="15"/>
      <c r="NUB88" s="15"/>
      <c r="NUC88" s="15"/>
      <c r="NUD88" s="15"/>
      <c r="NUE88" s="15"/>
      <c r="NUF88" s="15"/>
      <c r="NUG88" s="15"/>
      <c r="NUH88" s="15"/>
      <c r="NUI88" s="15"/>
      <c r="NUJ88" s="15"/>
      <c r="NUK88" s="15"/>
      <c r="NUL88" s="15"/>
      <c r="NUM88" s="15"/>
      <c r="NUN88" s="15"/>
      <c r="NUO88" s="15"/>
      <c r="NUP88" s="15"/>
      <c r="NUQ88" s="15"/>
      <c r="NUR88" s="15"/>
      <c r="NUS88" s="15"/>
      <c r="NUT88" s="15"/>
      <c r="NUU88" s="15"/>
      <c r="NUV88" s="15"/>
      <c r="NUW88" s="15"/>
      <c r="NUX88" s="15"/>
      <c r="NUY88" s="15"/>
      <c r="NUZ88" s="15"/>
      <c r="NVA88" s="15"/>
      <c r="NVB88" s="15"/>
      <c r="NVC88" s="15"/>
      <c r="NVD88" s="15"/>
      <c r="NVE88" s="15"/>
      <c r="NVF88" s="15"/>
      <c r="NVG88" s="15"/>
      <c r="NVH88" s="15"/>
      <c r="NVI88" s="15"/>
      <c r="NVJ88" s="15"/>
      <c r="NVK88" s="15"/>
      <c r="NVL88" s="15"/>
      <c r="NVM88" s="15"/>
      <c r="NVN88" s="15"/>
      <c r="NVO88" s="15"/>
      <c r="NVP88" s="15"/>
      <c r="NVQ88" s="15"/>
      <c r="NVR88" s="15"/>
      <c r="NVS88" s="15"/>
      <c r="NVT88" s="15"/>
      <c r="NVU88" s="15"/>
      <c r="NVV88" s="15"/>
      <c r="NVW88" s="15"/>
      <c r="NVX88" s="15"/>
      <c r="NVY88" s="15"/>
      <c r="NVZ88" s="15"/>
      <c r="NWA88" s="15"/>
      <c r="NWB88" s="15"/>
      <c r="NWC88" s="15"/>
      <c r="NWD88" s="15"/>
      <c r="NWE88" s="15"/>
      <c r="NWF88" s="15"/>
      <c r="NWG88" s="15"/>
      <c r="NWH88" s="15"/>
      <c r="NWI88" s="15"/>
      <c r="NWJ88" s="15"/>
      <c r="NWK88" s="15"/>
      <c r="NWL88" s="15"/>
      <c r="NWM88" s="15"/>
      <c r="NWN88" s="15"/>
      <c r="NWO88" s="15"/>
      <c r="NWP88" s="15"/>
      <c r="NWQ88" s="15"/>
      <c r="NWR88" s="15"/>
      <c r="NWS88" s="15"/>
      <c r="NWT88" s="15"/>
      <c r="NWU88" s="15"/>
      <c r="NWV88" s="15"/>
      <c r="NWW88" s="15"/>
      <c r="NWX88" s="15"/>
      <c r="NWY88" s="15"/>
      <c r="NWZ88" s="15"/>
      <c r="NXA88" s="15"/>
      <c r="NXB88" s="15"/>
      <c r="NXC88" s="15"/>
      <c r="NXD88" s="15"/>
      <c r="NXE88" s="15"/>
      <c r="NXF88" s="15"/>
      <c r="NXG88" s="15"/>
      <c r="NXH88" s="15"/>
      <c r="NXI88" s="15"/>
      <c r="NXJ88" s="15"/>
      <c r="NXK88" s="15"/>
      <c r="NXL88" s="15"/>
      <c r="NXM88" s="15"/>
      <c r="NXN88" s="15"/>
      <c r="NXO88" s="15"/>
      <c r="NXP88" s="15"/>
      <c r="NXQ88" s="15"/>
      <c r="NXR88" s="15"/>
      <c r="NXS88" s="15"/>
      <c r="NXT88" s="15"/>
      <c r="NXU88" s="15"/>
      <c r="NXV88" s="15"/>
      <c r="NXW88" s="15"/>
      <c r="NXX88" s="15"/>
      <c r="NXY88" s="15"/>
      <c r="NXZ88" s="15"/>
      <c r="NYA88" s="15"/>
      <c r="NYB88" s="15"/>
      <c r="NYC88" s="15"/>
      <c r="NYD88" s="15"/>
      <c r="NYE88" s="15"/>
      <c r="NYF88" s="15"/>
      <c r="NYG88" s="15"/>
      <c r="NYH88" s="15"/>
      <c r="NYI88" s="15"/>
      <c r="NYJ88" s="15"/>
      <c r="NYK88" s="15"/>
      <c r="NYL88" s="15"/>
      <c r="NYM88" s="15"/>
      <c r="NYN88" s="15"/>
      <c r="NYO88" s="15"/>
      <c r="NYP88" s="15"/>
      <c r="NYQ88" s="15"/>
      <c r="NYR88" s="15"/>
      <c r="NYS88" s="15"/>
      <c r="NYT88" s="15"/>
      <c r="NYU88" s="15"/>
      <c r="NYV88" s="15"/>
      <c r="NYW88" s="15"/>
      <c r="NYX88" s="15"/>
      <c r="NYY88" s="15"/>
      <c r="NYZ88" s="15"/>
      <c r="NZA88" s="15"/>
      <c r="NZB88" s="15"/>
      <c r="NZC88" s="15"/>
      <c r="NZD88" s="15"/>
      <c r="NZE88" s="15"/>
      <c r="NZF88" s="15"/>
      <c r="NZG88" s="15"/>
      <c r="NZH88" s="15"/>
      <c r="NZI88" s="15"/>
      <c r="NZJ88" s="15"/>
      <c r="NZK88" s="15"/>
      <c r="NZL88" s="15"/>
      <c r="NZM88" s="15"/>
      <c r="NZN88" s="15"/>
      <c r="NZO88" s="15"/>
      <c r="NZP88" s="15"/>
      <c r="NZQ88" s="15"/>
      <c r="NZR88" s="15"/>
      <c r="NZS88" s="15"/>
      <c r="NZT88" s="15"/>
      <c r="NZU88" s="15"/>
      <c r="NZV88" s="15"/>
      <c r="NZW88" s="15"/>
      <c r="NZX88" s="15"/>
      <c r="NZY88" s="15"/>
      <c r="NZZ88" s="15"/>
      <c r="OAA88" s="15"/>
      <c r="OAB88" s="15"/>
      <c r="OAC88" s="15"/>
      <c r="OAD88" s="15"/>
      <c r="OAE88" s="15"/>
      <c r="OAF88" s="15"/>
      <c r="OAG88" s="15"/>
      <c r="OAH88" s="15"/>
      <c r="OAI88" s="15"/>
      <c r="OAJ88" s="15"/>
      <c r="OAK88" s="15"/>
      <c r="OAL88" s="15"/>
      <c r="OAM88" s="15"/>
      <c r="OAN88" s="15"/>
      <c r="OAO88" s="15"/>
      <c r="OAP88" s="15"/>
      <c r="OAQ88" s="15"/>
      <c r="OAR88" s="15"/>
      <c r="OAS88" s="15"/>
      <c r="OAT88" s="15"/>
      <c r="OAU88" s="15"/>
      <c r="OAV88" s="15"/>
      <c r="OAW88" s="15"/>
      <c r="OAX88" s="15"/>
      <c r="OAY88" s="15"/>
      <c r="OAZ88" s="15"/>
      <c r="OBA88" s="15"/>
      <c r="OBB88" s="15"/>
      <c r="OBC88" s="15"/>
      <c r="OBD88" s="15"/>
      <c r="OBE88" s="15"/>
      <c r="OBF88" s="15"/>
      <c r="OBG88" s="15"/>
      <c r="OBH88" s="15"/>
      <c r="OBI88" s="15"/>
      <c r="OBJ88" s="15"/>
      <c r="OBK88" s="15"/>
      <c r="OBL88" s="15"/>
      <c r="OBM88" s="15"/>
      <c r="OBN88" s="15"/>
      <c r="OBO88" s="15"/>
      <c r="OBP88" s="15"/>
      <c r="OBQ88" s="15"/>
      <c r="OBR88" s="15"/>
      <c r="OBS88" s="15"/>
      <c r="OBT88" s="15"/>
      <c r="OBU88" s="15"/>
      <c r="OBV88" s="15"/>
      <c r="OBW88" s="15"/>
      <c r="OBX88" s="15"/>
      <c r="OBY88" s="15"/>
      <c r="OBZ88" s="15"/>
      <c r="OCA88" s="15"/>
      <c r="OCB88" s="15"/>
      <c r="OCC88" s="15"/>
      <c r="OCD88" s="15"/>
      <c r="OCE88" s="15"/>
      <c r="OCF88" s="15"/>
      <c r="OCG88" s="15"/>
      <c r="OCH88" s="15"/>
      <c r="OCI88" s="15"/>
      <c r="OCJ88" s="15"/>
      <c r="OCK88" s="15"/>
      <c r="OCL88" s="15"/>
      <c r="OCM88" s="15"/>
      <c r="OCN88" s="15"/>
      <c r="OCO88" s="15"/>
      <c r="OCP88" s="15"/>
      <c r="OCQ88" s="15"/>
      <c r="OCR88" s="15"/>
      <c r="OCS88" s="15"/>
      <c r="OCT88" s="15"/>
      <c r="OCU88" s="15"/>
      <c r="OCV88" s="15"/>
      <c r="OCW88" s="15"/>
      <c r="OCX88" s="15"/>
      <c r="OCY88" s="15"/>
      <c r="OCZ88" s="15"/>
      <c r="ODA88" s="15"/>
      <c r="ODB88" s="15"/>
      <c r="ODC88" s="15"/>
      <c r="ODD88" s="15"/>
      <c r="ODE88" s="15"/>
      <c r="ODF88" s="15"/>
      <c r="ODG88" s="15"/>
      <c r="ODH88" s="15"/>
      <c r="ODI88" s="15"/>
      <c r="ODJ88" s="15"/>
      <c r="ODK88" s="15"/>
      <c r="ODL88" s="15"/>
      <c r="ODM88" s="15"/>
      <c r="ODN88" s="15"/>
      <c r="ODO88" s="15"/>
      <c r="ODP88" s="15"/>
      <c r="ODQ88" s="15"/>
      <c r="ODR88" s="15"/>
      <c r="ODS88" s="15"/>
      <c r="ODT88" s="15"/>
      <c r="ODU88" s="15"/>
      <c r="ODV88" s="15"/>
      <c r="ODW88" s="15"/>
      <c r="ODX88" s="15"/>
      <c r="ODY88" s="15"/>
      <c r="ODZ88" s="15"/>
      <c r="OEA88" s="15"/>
      <c r="OEB88" s="15"/>
      <c r="OEC88" s="15"/>
      <c r="OED88" s="15"/>
      <c r="OEE88" s="15"/>
      <c r="OEF88" s="15"/>
      <c r="OEG88" s="15"/>
      <c r="OEH88" s="15"/>
      <c r="OEI88" s="15"/>
      <c r="OEJ88" s="15"/>
      <c r="OEK88" s="15"/>
      <c r="OEL88" s="15"/>
      <c r="OEM88" s="15"/>
      <c r="OEN88" s="15"/>
      <c r="OEO88" s="15"/>
      <c r="OEP88" s="15"/>
      <c r="OEQ88" s="15"/>
      <c r="OER88" s="15"/>
      <c r="OES88" s="15"/>
      <c r="OET88" s="15"/>
      <c r="OEU88" s="15"/>
      <c r="OEV88" s="15"/>
      <c r="OEW88" s="15"/>
      <c r="OEX88" s="15"/>
      <c r="OEY88" s="15"/>
      <c r="OEZ88" s="15"/>
      <c r="OFA88" s="15"/>
      <c r="OFB88" s="15"/>
      <c r="OFC88" s="15"/>
      <c r="OFD88" s="15"/>
      <c r="OFE88" s="15"/>
      <c r="OFF88" s="15"/>
      <c r="OFG88" s="15"/>
      <c r="OFH88" s="15"/>
      <c r="OFI88" s="15"/>
      <c r="OFJ88" s="15"/>
      <c r="OFK88" s="15"/>
      <c r="OFL88" s="15"/>
      <c r="OFM88" s="15"/>
      <c r="OFN88" s="15"/>
      <c r="OFO88" s="15"/>
      <c r="OFP88" s="15"/>
      <c r="OFQ88" s="15"/>
      <c r="OFR88" s="15"/>
      <c r="OFS88" s="15"/>
      <c r="OFT88" s="15"/>
      <c r="OFU88" s="15"/>
      <c r="OFV88" s="15"/>
      <c r="OFW88" s="15"/>
      <c r="OFX88" s="15"/>
      <c r="OFY88" s="15"/>
      <c r="OFZ88" s="15"/>
      <c r="OGA88" s="15"/>
      <c r="OGB88" s="15"/>
      <c r="OGC88" s="15"/>
      <c r="OGD88" s="15"/>
      <c r="OGE88" s="15"/>
      <c r="OGF88" s="15"/>
      <c r="OGG88" s="15"/>
      <c r="OGH88" s="15"/>
      <c r="OGI88" s="15"/>
      <c r="OGJ88" s="15"/>
      <c r="OGK88" s="15"/>
      <c r="OGL88" s="15"/>
      <c r="OGM88" s="15"/>
      <c r="OGN88" s="15"/>
      <c r="OGO88" s="15"/>
      <c r="OGP88" s="15"/>
      <c r="OGQ88" s="15"/>
      <c r="OGR88" s="15"/>
      <c r="OGS88" s="15"/>
      <c r="OGT88" s="15"/>
      <c r="OGU88" s="15"/>
      <c r="OGV88" s="15"/>
      <c r="OGW88" s="15"/>
      <c r="OGX88" s="15"/>
      <c r="OGY88" s="15"/>
      <c r="OGZ88" s="15"/>
      <c r="OHA88" s="15"/>
      <c r="OHB88" s="15"/>
      <c r="OHC88" s="15"/>
      <c r="OHD88" s="15"/>
      <c r="OHE88" s="15"/>
      <c r="OHF88" s="15"/>
      <c r="OHG88" s="15"/>
      <c r="OHH88" s="15"/>
      <c r="OHI88" s="15"/>
      <c r="OHJ88" s="15"/>
      <c r="OHK88" s="15"/>
      <c r="OHL88" s="15"/>
      <c r="OHM88" s="15"/>
      <c r="OHN88" s="15"/>
      <c r="OHO88" s="15"/>
      <c r="OHP88" s="15"/>
      <c r="OHQ88" s="15"/>
      <c r="OHR88" s="15"/>
      <c r="OHS88" s="15"/>
      <c r="OHT88" s="15"/>
      <c r="OHU88" s="15"/>
      <c r="OHV88" s="15"/>
      <c r="OHW88" s="15"/>
      <c r="OHX88" s="15"/>
      <c r="OHY88" s="15"/>
      <c r="OHZ88" s="15"/>
      <c r="OIA88" s="15"/>
      <c r="OIB88" s="15"/>
      <c r="OIC88" s="15"/>
      <c r="OID88" s="15"/>
      <c r="OIE88" s="15"/>
      <c r="OIF88" s="15"/>
      <c r="OIG88" s="15"/>
      <c r="OIH88" s="15"/>
      <c r="OII88" s="15"/>
      <c r="OIJ88" s="15"/>
      <c r="OIK88" s="15"/>
      <c r="OIL88" s="15"/>
      <c r="OIM88" s="15"/>
      <c r="OIN88" s="15"/>
      <c r="OIO88" s="15"/>
      <c r="OIP88" s="15"/>
      <c r="OIQ88" s="15"/>
      <c r="OIR88" s="15"/>
      <c r="OIS88" s="15"/>
      <c r="OIT88" s="15"/>
      <c r="OIU88" s="15"/>
      <c r="OIV88" s="15"/>
      <c r="OIW88" s="15"/>
      <c r="OIX88" s="15"/>
      <c r="OIY88" s="15"/>
      <c r="OIZ88" s="15"/>
      <c r="OJA88" s="15"/>
      <c r="OJB88" s="15"/>
      <c r="OJC88" s="15"/>
      <c r="OJD88" s="15"/>
      <c r="OJE88" s="15"/>
      <c r="OJF88" s="15"/>
      <c r="OJG88" s="15"/>
      <c r="OJH88" s="15"/>
      <c r="OJI88" s="15"/>
      <c r="OJJ88" s="15"/>
      <c r="OJK88" s="15"/>
      <c r="OJL88" s="15"/>
      <c r="OJM88" s="15"/>
      <c r="OJN88" s="15"/>
      <c r="OJO88" s="15"/>
      <c r="OJP88" s="15"/>
      <c r="OJQ88" s="15"/>
      <c r="OJR88" s="15"/>
      <c r="OJS88" s="15"/>
      <c r="OJT88" s="15"/>
      <c r="OJU88" s="15"/>
      <c r="OJV88" s="15"/>
      <c r="OJW88" s="15"/>
      <c r="OJX88" s="15"/>
      <c r="OJY88" s="15"/>
      <c r="OJZ88" s="15"/>
      <c r="OKA88" s="15"/>
      <c r="OKB88" s="15"/>
      <c r="OKC88" s="15"/>
      <c r="OKD88" s="15"/>
      <c r="OKE88" s="15"/>
      <c r="OKF88" s="15"/>
      <c r="OKG88" s="15"/>
      <c r="OKH88" s="15"/>
      <c r="OKI88" s="15"/>
      <c r="OKJ88" s="15"/>
      <c r="OKK88" s="15"/>
      <c r="OKL88" s="15"/>
      <c r="OKM88" s="15"/>
      <c r="OKN88" s="15"/>
      <c r="OKO88" s="15"/>
      <c r="OKP88" s="15"/>
      <c r="OKQ88" s="15"/>
      <c r="OKR88" s="15"/>
      <c r="OKS88" s="15"/>
      <c r="OKT88" s="15"/>
      <c r="OKU88" s="15"/>
      <c r="OKV88" s="15"/>
      <c r="OKW88" s="15"/>
      <c r="OKX88" s="15"/>
      <c r="OKY88" s="15"/>
      <c r="OKZ88" s="15"/>
      <c r="OLA88" s="15"/>
      <c r="OLB88" s="15"/>
      <c r="OLC88" s="15"/>
      <c r="OLD88" s="15"/>
      <c r="OLE88" s="15"/>
      <c r="OLF88" s="15"/>
      <c r="OLG88" s="15"/>
      <c r="OLH88" s="15"/>
      <c r="OLI88" s="15"/>
      <c r="OLJ88" s="15"/>
      <c r="OLK88" s="15"/>
      <c r="OLL88" s="15"/>
      <c r="OLM88" s="15"/>
      <c r="OLN88" s="15"/>
      <c r="OLO88" s="15"/>
      <c r="OLP88" s="15"/>
      <c r="OLQ88" s="15"/>
      <c r="OLR88" s="15"/>
      <c r="OLS88" s="15"/>
      <c r="OLT88" s="15"/>
      <c r="OLU88" s="15"/>
      <c r="OLV88" s="15"/>
      <c r="OLW88" s="15"/>
      <c r="OLX88" s="15"/>
      <c r="OLY88" s="15"/>
      <c r="OLZ88" s="15"/>
      <c r="OMA88" s="15"/>
      <c r="OMB88" s="15"/>
      <c r="OMC88" s="15"/>
      <c r="OMD88" s="15"/>
      <c r="OME88" s="15"/>
      <c r="OMF88" s="15"/>
      <c r="OMG88" s="15"/>
      <c r="OMH88" s="15"/>
      <c r="OMI88" s="15"/>
      <c r="OMJ88" s="15"/>
      <c r="OMK88" s="15"/>
      <c r="OML88" s="15"/>
      <c r="OMM88" s="15"/>
      <c r="OMN88" s="15"/>
      <c r="OMO88" s="15"/>
      <c r="OMP88" s="15"/>
      <c r="OMQ88" s="15"/>
      <c r="OMR88" s="15"/>
      <c r="OMS88" s="15"/>
      <c r="OMT88" s="15"/>
      <c r="OMU88" s="15"/>
      <c r="OMV88" s="15"/>
      <c r="OMW88" s="15"/>
      <c r="OMX88" s="15"/>
      <c r="OMY88" s="15"/>
      <c r="OMZ88" s="15"/>
      <c r="ONA88" s="15"/>
      <c r="ONB88" s="15"/>
      <c r="ONC88" s="15"/>
      <c r="OND88" s="15"/>
      <c r="ONE88" s="15"/>
      <c r="ONF88" s="15"/>
      <c r="ONG88" s="15"/>
      <c r="ONH88" s="15"/>
      <c r="ONI88" s="15"/>
      <c r="ONJ88" s="15"/>
      <c r="ONK88" s="15"/>
      <c r="ONL88" s="15"/>
      <c r="ONM88" s="15"/>
      <c r="ONN88" s="15"/>
      <c r="ONO88" s="15"/>
      <c r="ONP88" s="15"/>
      <c r="ONQ88" s="15"/>
      <c r="ONR88" s="15"/>
      <c r="ONS88" s="15"/>
      <c r="ONT88" s="15"/>
      <c r="ONU88" s="15"/>
      <c r="ONV88" s="15"/>
      <c r="ONW88" s="15"/>
      <c r="ONX88" s="15"/>
      <c r="ONY88" s="15"/>
      <c r="ONZ88" s="15"/>
      <c r="OOA88" s="15"/>
      <c r="OOB88" s="15"/>
      <c r="OOC88" s="15"/>
      <c r="OOD88" s="15"/>
      <c r="OOE88" s="15"/>
      <c r="OOF88" s="15"/>
      <c r="OOG88" s="15"/>
      <c r="OOH88" s="15"/>
      <c r="OOI88" s="15"/>
      <c r="OOJ88" s="15"/>
      <c r="OOK88" s="15"/>
      <c r="OOL88" s="15"/>
      <c r="OOM88" s="15"/>
      <c r="OON88" s="15"/>
      <c r="OOO88" s="15"/>
      <c r="OOP88" s="15"/>
      <c r="OOQ88" s="15"/>
      <c r="OOR88" s="15"/>
      <c r="OOS88" s="15"/>
      <c r="OOT88" s="15"/>
      <c r="OOU88" s="15"/>
      <c r="OOV88" s="15"/>
      <c r="OOW88" s="15"/>
      <c r="OOX88" s="15"/>
      <c r="OOY88" s="15"/>
      <c r="OOZ88" s="15"/>
      <c r="OPA88" s="15"/>
      <c r="OPB88" s="15"/>
      <c r="OPC88" s="15"/>
      <c r="OPD88" s="15"/>
      <c r="OPE88" s="15"/>
      <c r="OPF88" s="15"/>
      <c r="OPG88" s="15"/>
      <c r="OPH88" s="15"/>
      <c r="OPI88" s="15"/>
      <c r="OPJ88" s="15"/>
      <c r="OPK88" s="15"/>
      <c r="OPL88" s="15"/>
      <c r="OPM88" s="15"/>
      <c r="OPN88" s="15"/>
      <c r="OPO88" s="15"/>
      <c r="OPP88" s="15"/>
      <c r="OPQ88" s="15"/>
      <c r="OPR88" s="15"/>
      <c r="OPS88" s="15"/>
      <c r="OPT88" s="15"/>
      <c r="OPU88" s="15"/>
      <c r="OPV88" s="15"/>
      <c r="OPW88" s="15"/>
      <c r="OPX88" s="15"/>
      <c r="OPY88" s="15"/>
      <c r="OPZ88" s="15"/>
      <c r="OQA88" s="15"/>
      <c r="OQB88" s="15"/>
      <c r="OQC88" s="15"/>
      <c r="OQD88" s="15"/>
      <c r="OQE88" s="15"/>
      <c r="OQF88" s="15"/>
      <c r="OQG88" s="15"/>
      <c r="OQH88" s="15"/>
      <c r="OQI88" s="15"/>
      <c r="OQJ88" s="15"/>
      <c r="OQK88" s="15"/>
      <c r="OQL88" s="15"/>
      <c r="OQM88" s="15"/>
      <c r="OQN88" s="15"/>
      <c r="OQO88" s="15"/>
      <c r="OQP88" s="15"/>
      <c r="OQQ88" s="15"/>
      <c r="OQR88" s="15"/>
      <c r="OQS88" s="15"/>
      <c r="OQT88" s="15"/>
      <c r="OQU88" s="15"/>
      <c r="OQV88" s="15"/>
      <c r="OQW88" s="15"/>
      <c r="OQX88" s="15"/>
      <c r="OQY88" s="15"/>
      <c r="OQZ88" s="15"/>
      <c r="ORA88" s="15"/>
      <c r="ORB88" s="15"/>
      <c r="ORC88" s="15"/>
      <c r="ORD88" s="15"/>
      <c r="ORE88" s="15"/>
      <c r="ORF88" s="15"/>
      <c r="ORG88" s="15"/>
      <c r="ORH88" s="15"/>
      <c r="ORI88" s="15"/>
      <c r="ORJ88" s="15"/>
      <c r="ORK88" s="15"/>
      <c r="ORL88" s="15"/>
      <c r="ORM88" s="15"/>
      <c r="ORN88" s="15"/>
      <c r="ORO88" s="15"/>
      <c r="ORP88" s="15"/>
      <c r="ORQ88" s="15"/>
      <c r="ORR88" s="15"/>
      <c r="ORS88" s="15"/>
      <c r="ORT88" s="15"/>
      <c r="ORU88" s="15"/>
      <c r="ORV88" s="15"/>
      <c r="ORW88" s="15"/>
      <c r="ORX88" s="15"/>
      <c r="ORY88" s="15"/>
      <c r="ORZ88" s="15"/>
      <c r="OSA88" s="15"/>
      <c r="OSB88" s="15"/>
      <c r="OSC88" s="15"/>
      <c r="OSD88" s="15"/>
      <c r="OSE88" s="15"/>
      <c r="OSF88" s="15"/>
      <c r="OSG88" s="15"/>
      <c r="OSH88" s="15"/>
      <c r="OSI88" s="15"/>
      <c r="OSJ88" s="15"/>
      <c r="OSK88" s="15"/>
      <c r="OSL88" s="15"/>
      <c r="OSM88" s="15"/>
      <c r="OSN88" s="15"/>
      <c r="OSO88" s="15"/>
      <c r="OSP88" s="15"/>
      <c r="OSQ88" s="15"/>
      <c r="OSR88" s="15"/>
      <c r="OSS88" s="15"/>
      <c r="OST88" s="15"/>
      <c r="OSU88" s="15"/>
      <c r="OSV88" s="15"/>
      <c r="OSW88" s="15"/>
      <c r="OSX88" s="15"/>
      <c r="OSY88" s="15"/>
      <c r="OSZ88" s="15"/>
      <c r="OTA88" s="15"/>
      <c r="OTB88" s="15"/>
      <c r="OTC88" s="15"/>
      <c r="OTD88" s="15"/>
      <c r="OTE88" s="15"/>
      <c r="OTF88" s="15"/>
      <c r="OTG88" s="15"/>
      <c r="OTH88" s="15"/>
      <c r="OTI88" s="15"/>
      <c r="OTJ88" s="15"/>
      <c r="OTK88" s="15"/>
      <c r="OTL88" s="15"/>
      <c r="OTM88" s="15"/>
      <c r="OTN88" s="15"/>
      <c r="OTO88" s="15"/>
      <c r="OTP88" s="15"/>
      <c r="OTQ88" s="15"/>
      <c r="OTR88" s="15"/>
      <c r="OTS88" s="15"/>
      <c r="OTT88" s="15"/>
      <c r="OTU88" s="15"/>
      <c r="OTV88" s="15"/>
      <c r="OTW88" s="15"/>
      <c r="OTX88" s="15"/>
      <c r="OTY88" s="15"/>
      <c r="OTZ88" s="15"/>
      <c r="OUA88" s="15"/>
      <c r="OUB88" s="15"/>
      <c r="OUC88" s="15"/>
      <c r="OUD88" s="15"/>
      <c r="OUE88" s="15"/>
      <c r="OUF88" s="15"/>
      <c r="OUG88" s="15"/>
      <c r="OUH88" s="15"/>
      <c r="OUI88" s="15"/>
      <c r="OUJ88" s="15"/>
      <c r="OUK88" s="15"/>
      <c r="OUL88" s="15"/>
      <c r="OUM88" s="15"/>
      <c r="OUN88" s="15"/>
      <c r="OUO88" s="15"/>
      <c r="OUP88" s="15"/>
      <c r="OUQ88" s="15"/>
      <c r="OUR88" s="15"/>
      <c r="OUS88" s="15"/>
      <c r="OUT88" s="15"/>
      <c r="OUU88" s="15"/>
      <c r="OUV88" s="15"/>
      <c r="OUW88" s="15"/>
      <c r="OUX88" s="15"/>
      <c r="OUY88" s="15"/>
      <c r="OUZ88" s="15"/>
      <c r="OVA88" s="15"/>
      <c r="OVB88" s="15"/>
      <c r="OVC88" s="15"/>
      <c r="OVD88" s="15"/>
      <c r="OVE88" s="15"/>
      <c r="OVF88" s="15"/>
      <c r="OVG88" s="15"/>
      <c r="OVH88" s="15"/>
      <c r="OVI88" s="15"/>
      <c r="OVJ88" s="15"/>
      <c r="OVK88" s="15"/>
      <c r="OVL88" s="15"/>
      <c r="OVM88" s="15"/>
      <c r="OVN88" s="15"/>
      <c r="OVO88" s="15"/>
      <c r="OVP88" s="15"/>
      <c r="OVQ88" s="15"/>
      <c r="OVR88" s="15"/>
      <c r="OVS88" s="15"/>
      <c r="OVT88" s="15"/>
      <c r="OVU88" s="15"/>
      <c r="OVV88" s="15"/>
      <c r="OVW88" s="15"/>
      <c r="OVX88" s="15"/>
      <c r="OVY88" s="15"/>
      <c r="OVZ88" s="15"/>
      <c r="OWA88" s="15"/>
      <c r="OWB88" s="15"/>
      <c r="OWC88" s="15"/>
      <c r="OWD88" s="15"/>
      <c r="OWE88" s="15"/>
      <c r="OWF88" s="15"/>
      <c r="OWG88" s="15"/>
      <c r="OWH88" s="15"/>
      <c r="OWI88" s="15"/>
      <c r="OWJ88" s="15"/>
      <c r="OWK88" s="15"/>
      <c r="OWL88" s="15"/>
      <c r="OWM88" s="15"/>
      <c r="OWN88" s="15"/>
      <c r="OWO88" s="15"/>
      <c r="OWP88" s="15"/>
      <c r="OWQ88" s="15"/>
      <c r="OWR88" s="15"/>
      <c r="OWS88" s="15"/>
      <c r="OWT88" s="15"/>
      <c r="OWU88" s="15"/>
      <c r="OWV88" s="15"/>
      <c r="OWW88" s="15"/>
      <c r="OWX88" s="15"/>
      <c r="OWY88" s="15"/>
      <c r="OWZ88" s="15"/>
      <c r="OXA88" s="15"/>
      <c r="OXB88" s="15"/>
      <c r="OXC88" s="15"/>
      <c r="OXD88" s="15"/>
      <c r="OXE88" s="15"/>
      <c r="OXF88" s="15"/>
      <c r="OXG88" s="15"/>
      <c r="OXH88" s="15"/>
      <c r="OXI88" s="15"/>
      <c r="OXJ88" s="15"/>
      <c r="OXK88" s="15"/>
      <c r="OXL88" s="15"/>
      <c r="OXM88" s="15"/>
      <c r="OXN88" s="15"/>
      <c r="OXO88" s="15"/>
      <c r="OXP88" s="15"/>
      <c r="OXQ88" s="15"/>
      <c r="OXR88" s="15"/>
      <c r="OXS88" s="15"/>
      <c r="OXT88" s="15"/>
      <c r="OXU88" s="15"/>
      <c r="OXV88" s="15"/>
      <c r="OXW88" s="15"/>
      <c r="OXX88" s="15"/>
      <c r="OXY88" s="15"/>
      <c r="OXZ88" s="15"/>
      <c r="OYA88" s="15"/>
      <c r="OYB88" s="15"/>
      <c r="OYC88" s="15"/>
      <c r="OYD88" s="15"/>
      <c r="OYE88" s="15"/>
      <c r="OYF88" s="15"/>
      <c r="OYG88" s="15"/>
      <c r="OYH88" s="15"/>
      <c r="OYI88" s="15"/>
      <c r="OYJ88" s="15"/>
      <c r="OYK88" s="15"/>
      <c r="OYL88" s="15"/>
      <c r="OYM88" s="15"/>
      <c r="OYN88" s="15"/>
      <c r="OYO88" s="15"/>
      <c r="OYP88" s="15"/>
      <c r="OYQ88" s="15"/>
      <c r="OYR88" s="15"/>
      <c r="OYS88" s="15"/>
      <c r="OYT88" s="15"/>
      <c r="OYU88" s="15"/>
      <c r="OYV88" s="15"/>
      <c r="OYW88" s="15"/>
      <c r="OYX88" s="15"/>
      <c r="OYY88" s="15"/>
      <c r="OYZ88" s="15"/>
      <c r="OZA88" s="15"/>
      <c r="OZB88" s="15"/>
      <c r="OZC88" s="15"/>
      <c r="OZD88" s="15"/>
      <c r="OZE88" s="15"/>
      <c r="OZF88" s="15"/>
      <c r="OZG88" s="15"/>
      <c r="OZH88" s="15"/>
      <c r="OZI88" s="15"/>
      <c r="OZJ88" s="15"/>
      <c r="OZK88" s="15"/>
      <c r="OZL88" s="15"/>
      <c r="OZM88" s="15"/>
      <c r="OZN88" s="15"/>
      <c r="OZO88" s="15"/>
      <c r="OZP88" s="15"/>
      <c r="OZQ88" s="15"/>
      <c r="OZR88" s="15"/>
      <c r="OZS88" s="15"/>
      <c r="OZT88" s="15"/>
      <c r="OZU88" s="15"/>
      <c r="OZV88" s="15"/>
      <c r="OZW88" s="15"/>
      <c r="OZX88" s="15"/>
      <c r="OZY88" s="15"/>
      <c r="OZZ88" s="15"/>
      <c r="PAA88" s="15"/>
      <c r="PAB88" s="15"/>
      <c r="PAC88" s="15"/>
      <c r="PAD88" s="15"/>
      <c r="PAE88" s="15"/>
      <c r="PAF88" s="15"/>
      <c r="PAG88" s="15"/>
      <c r="PAH88" s="15"/>
      <c r="PAI88" s="15"/>
      <c r="PAJ88" s="15"/>
      <c r="PAK88" s="15"/>
      <c r="PAL88" s="15"/>
      <c r="PAM88" s="15"/>
      <c r="PAN88" s="15"/>
      <c r="PAO88" s="15"/>
      <c r="PAP88" s="15"/>
      <c r="PAQ88" s="15"/>
      <c r="PAR88" s="15"/>
      <c r="PAS88" s="15"/>
      <c r="PAT88" s="15"/>
      <c r="PAU88" s="15"/>
      <c r="PAV88" s="15"/>
      <c r="PAW88" s="15"/>
      <c r="PAX88" s="15"/>
      <c r="PAY88" s="15"/>
      <c r="PAZ88" s="15"/>
      <c r="PBA88" s="15"/>
      <c r="PBB88" s="15"/>
      <c r="PBC88" s="15"/>
      <c r="PBD88" s="15"/>
      <c r="PBE88" s="15"/>
      <c r="PBF88" s="15"/>
      <c r="PBG88" s="15"/>
      <c r="PBH88" s="15"/>
      <c r="PBI88" s="15"/>
      <c r="PBJ88" s="15"/>
      <c r="PBK88" s="15"/>
      <c r="PBL88" s="15"/>
      <c r="PBM88" s="15"/>
      <c r="PBN88" s="15"/>
      <c r="PBO88" s="15"/>
      <c r="PBP88" s="15"/>
      <c r="PBQ88" s="15"/>
      <c r="PBR88" s="15"/>
      <c r="PBS88" s="15"/>
      <c r="PBT88" s="15"/>
      <c r="PBU88" s="15"/>
      <c r="PBV88" s="15"/>
      <c r="PBW88" s="15"/>
      <c r="PBX88" s="15"/>
      <c r="PBY88" s="15"/>
      <c r="PBZ88" s="15"/>
      <c r="PCA88" s="15"/>
      <c r="PCB88" s="15"/>
      <c r="PCC88" s="15"/>
      <c r="PCD88" s="15"/>
      <c r="PCE88" s="15"/>
      <c r="PCF88" s="15"/>
      <c r="PCG88" s="15"/>
      <c r="PCH88" s="15"/>
      <c r="PCI88" s="15"/>
      <c r="PCJ88" s="15"/>
      <c r="PCK88" s="15"/>
      <c r="PCL88" s="15"/>
      <c r="PCM88" s="15"/>
      <c r="PCN88" s="15"/>
      <c r="PCO88" s="15"/>
      <c r="PCP88" s="15"/>
      <c r="PCQ88" s="15"/>
      <c r="PCR88" s="15"/>
      <c r="PCS88" s="15"/>
      <c r="PCT88" s="15"/>
      <c r="PCU88" s="15"/>
      <c r="PCV88" s="15"/>
      <c r="PCW88" s="15"/>
      <c r="PCX88" s="15"/>
      <c r="PCY88" s="15"/>
      <c r="PCZ88" s="15"/>
      <c r="PDA88" s="15"/>
      <c r="PDB88" s="15"/>
      <c r="PDC88" s="15"/>
      <c r="PDD88" s="15"/>
      <c r="PDE88" s="15"/>
      <c r="PDF88" s="15"/>
      <c r="PDG88" s="15"/>
      <c r="PDH88" s="15"/>
      <c r="PDI88" s="15"/>
      <c r="PDJ88" s="15"/>
      <c r="PDK88" s="15"/>
      <c r="PDL88" s="15"/>
      <c r="PDM88" s="15"/>
      <c r="PDN88" s="15"/>
      <c r="PDO88" s="15"/>
      <c r="PDP88" s="15"/>
      <c r="PDQ88" s="15"/>
      <c r="PDR88" s="15"/>
      <c r="PDS88" s="15"/>
      <c r="PDT88" s="15"/>
      <c r="PDU88" s="15"/>
      <c r="PDV88" s="15"/>
      <c r="PDW88" s="15"/>
      <c r="PDX88" s="15"/>
      <c r="PDY88" s="15"/>
      <c r="PDZ88" s="15"/>
      <c r="PEA88" s="15"/>
      <c r="PEB88" s="15"/>
      <c r="PEC88" s="15"/>
      <c r="PED88" s="15"/>
      <c r="PEE88" s="15"/>
      <c r="PEF88" s="15"/>
      <c r="PEG88" s="15"/>
      <c r="PEH88" s="15"/>
      <c r="PEI88" s="15"/>
      <c r="PEJ88" s="15"/>
      <c r="PEK88" s="15"/>
      <c r="PEL88" s="15"/>
      <c r="PEM88" s="15"/>
      <c r="PEN88" s="15"/>
      <c r="PEO88" s="15"/>
      <c r="PEP88" s="15"/>
      <c r="PEQ88" s="15"/>
      <c r="PER88" s="15"/>
      <c r="PES88" s="15"/>
      <c r="PET88" s="15"/>
      <c r="PEU88" s="15"/>
      <c r="PEV88" s="15"/>
      <c r="PEW88" s="15"/>
      <c r="PEX88" s="15"/>
      <c r="PEY88" s="15"/>
      <c r="PEZ88" s="15"/>
      <c r="PFA88" s="15"/>
      <c r="PFB88" s="15"/>
      <c r="PFC88" s="15"/>
      <c r="PFD88" s="15"/>
      <c r="PFE88" s="15"/>
      <c r="PFF88" s="15"/>
      <c r="PFG88" s="15"/>
      <c r="PFH88" s="15"/>
      <c r="PFI88" s="15"/>
      <c r="PFJ88" s="15"/>
      <c r="PFK88" s="15"/>
      <c r="PFL88" s="15"/>
      <c r="PFM88" s="15"/>
      <c r="PFN88" s="15"/>
      <c r="PFO88" s="15"/>
      <c r="PFP88" s="15"/>
      <c r="PFQ88" s="15"/>
      <c r="PFR88" s="15"/>
      <c r="PFS88" s="15"/>
      <c r="PFT88" s="15"/>
      <c r="PFU88" s="15"/>
      <c r="PFV88" s="15"/>
      <c r="PFW88" s="15"/>
      <c r="PFX88" s="15"/>
      <c r="PFY88" s="15"/>
      <c r="PFZ88" s="15"/>
      <c r="PGA88" s="15"/>
      <c r="PGB88" s="15"/>
      <c r="PGC88" s="15"/>
      <c r="PGD88" s="15"/>
      <c r="PGE88" s="15"/>
      <c r="PGF88" s="15"/>
      <c r="PGG88" s="15"/>
      <c r="PGH88" s="15"/>
      <c r="PGI88" s="15"/>
      <c r="PGJ88" s="15"/>
      <c r="PGK88" s="15"/>
      <c r="PGL88" s="15"/>
      <c r="PGM88" s="15"/>
      <c r="PGN88" s="15"/>
      <c r="PGO88" s="15"/>
      <c r="PGP88" s="15"/>
      <c r="PGQ88" s="15"/>
      <c r="PGR88" s="15"/>
      <c r="PGS88" s="15"/>
      <c r="PGT88" s="15"/>
      <c r="PGU88" s="15"/>
      <c r="PGV88" s="15"/>
      <c r="PGW88" s="15"/>
      <c r="PGX88" s="15"/>
      <c r="PGY88" s="15"/>
      <c r="PGZ88" s="15"/>
      <c r="PHA88" s="15"/>
      <c r="PHB88" s="15"/>
      <c r="PHC88" s="15"/>
      <c r="PHD88" s="15"/>
      <c r="PHE88" s="15"/>
      <c r="PHF88" s="15"/>
      <c r="PHG88" s="15"/>
      <c r="PHH88" s="15"/>
      <c r="PHI88" s="15"/>
      <c r="PHJ88" s="15"/>
      <c r="PHK88" s="15"/>
      <c r="PHL88" s="15"/>
      <c r="PHM88" s="15"/>
      <c r="PHN88" s="15"/>
      <c r="PHO88" s="15"/>
      <c r="PHP88" s="15"/>
      <c r="PHQ88" s="15"/>
      <c r="PHR88" s="15"/>
      <c r="PHS88" s="15"/>
      <c r="PHT88" s="15"/>
      <c r="PHU88" s="15"/>
      <c r="PHV88" s="15"/>
      <c r="PHW88" s="15"/>
      <c r="PHX88" s="15"/>
      <c r="PHY88" s="15"/>
      <c r="PHZ88" s="15"/>
      <c r="PIA88" s="15"/>
      <c r="PIB88" s="15"/>
      <c r="PIC88" s="15"/>
      <c r="PID88" s="15"/>
      <c r="PIE88" s="15"/>
      <c r="PIF88" s="15"/>
      <c r="PIG88" s="15"/>
      <c r="PIH88" s="15"/>
      <c r="PII88" s="15"/>
      <c r="PIJ88" s="15"/>
      <c r="PIK88" s="15"/>
      <c r="PIL88" s="15"/>
      <c r="PIM88" s="15"/>
      <c r="PIN88" s="15"/>
      <c r="PIO88" s="15"/>
      <c r="PIP88" s="15"/>
      <c r="PIQ88" s="15"/>
      <c r="PIR88" s="15"/>
      <c r="PIS88" s="15"/>
      <c r="PIT88" s="15"/>
      <c r="PIU88" s="15"/>
      <c r="PIV88" s="15"/>
      <c r="PIW88" s="15"/>
      <c r="PIX88" s="15"/>
      <c r="PIY88" s="15"/>
      <c r="PIZ88" s="15"/>
      <c r="PJA88" s="15"/>
      <c r="PJB88" s="15"/>
      <c r="PJC88" s="15"/>
      <c r="PJD88" s="15"/>
      <c r="PJE88" s="15"/>
      <c r="PJF88" s="15"/>
      <c r="PJG88" s="15"/>
      <c r="PJH88" s="15"/>
      <c r="PJI88" s="15"/>
      <c r="PJJ88" s="15"/>
      <c r="PJK88" s="15"/>
      <c r="PJL88" s="15"/>
      <c r="PJM88" s="15"/>
      <c r="PJN88" s="15"/>
      <c r="PJO88" s="15"/>
      <c r="PJP88" s="15"/>
      <c r="PJQ88" s="15"/>
      <c r="PJR88" s="15"/>
      <c r="PJS88" s="15"/>
      <c r="PJT88" s="15"/>
      <c r="PJU88" s="15"/>
      <c r="PJV88" s="15"/>
      <c r="PJW88" s="15"/>
      <c r="PJX88" s="15"/>
      <c r="PJY88" s="15"/>
      <c r="PJZ88" s="15"/>
      <c r="PKA88" s="15"/>
      <c r="PKB88" s="15"/>
      <c r="PKC88" s="15"/>
      <c r="PKD88" s="15"/>
      <c r="PKE88" s="15"/>
      <c r="PKF88" s="15"/>
      <c r="PKG88" s="15"/>
      <c r="PKH88" s="15"/>
      <c r="PKI88" s="15"/>
      <c r="PKJ88" s="15"/>
      <c r="PKK88" s="15"/>
      <c r="PKL88" s="15"/>
      <c r="PKM88" s="15"/>
      <c r="PKN88" s="15"/>
      <c r="PKO88" s="15"/>
      <c r="PKP88" s="15"/>
      <c r="PKQ88" s="15"/>
      <c r="PKR88" s="15"/>
      <c r="PKS88" s="15"/>
      <c r="PKT88" s="15"/>
      <c r="PKU88" s="15"/>
      <c r="PKV88" s="15"/>
      <c r="PKW88" s="15"/>
      <c r="PKX88" s="15"/>
      <c r="PKY88" s="15"/>
      <c r="PKZ88" s="15"/>
      <c r="PLA88" s="15"/>
      <c r="PLB88" s="15"/>
      <c r="PLC88" s="15"/>
      <c r="PLD88" s="15"/>
      <c r="PLE88" s="15"/>
      <c r="PLF88" s="15"/>
      <c r="PLG88" s="15"/>
      <c r="PLH88" s="15"/>
      <c r="PLI88" s="15"/>
      <c r="PLJ88" s="15"/>
      <c r="PLK88" s="15"/>
      <c r="PLL88" s="15"/>
      <c r="PLM88" s="15"/>
      <c r="PLN88" s="15"/>
      <c r="PLO88" s="15"/>
      <c r="PLP88" s="15"/>
      <c r="PLQ88" s="15"/>
      <c r="PLR88" s="15"/>
      <c r="PLS88" s="15"/>
      <c r="PLT88" s="15"/>
      <c r="PLU88" s="15"/>
      <c r="PLV88" s="15"/>
      <c r="PLW88" s="15"/>
      <c r="PLX88" s="15"/>
      <c r="PLY88" s="15"/>
      <c r="PLZ88" s="15"/>
      <c r="PMA88" s="15"/>
      <c r="PMB88" s="15"/>
      <c r="PMC88" s="15"/>
      <c r="PMD88" s="15"/>
      <c r="PME88" s="15"/>
      <c r="PMF88" s="15"/>
      <c r="PMG88" s="15"/>
      <c r="PMH88" s="15"/>
      <c r="PMI88" s="15"/>
      <c r="PMJ88" s="15"/>
      <c r="PMK88" s="15"/>
      <c r="PML88" s="15"/>
      <c r="PMM88" s="15"/>
      <c r="PMN88" s="15"/>
      <c r="PMO88" s="15"/>
      <c r="PMP88" s="15"/>
      <c r="PMQ88" s="15"/>
      <c r="PMR88" s="15"/>
      <c r="PMS88" s="15"/>
      <c r="PMT88" s="15"/>
      <c r="PMU88" s="15"/>
      <c r="PMV88" s="15"/>
      <c r="PMW88" s="15"/>
      <c r="PMX88" s="15"/>
      <c r="PMY88" s="15"/>
      <c r="PMZ88" s="15"/>
      <c r="PNA88" s="15"/>
      <c r="PNB88" s="15"/>
      <c r="PNC88" s="15"/>
      <c r="PND88" s="15"/>
      <c r="PNE88" s="15"/>
      <c r="PNF88" s="15"/>
      <c r="PNG88" s="15"/>
      <c r="PNH88" s="15"/>
      <c r="PNI88" s="15"/>
      <c r="PNJ88" s="15"/>
      <c r="PNK88" s="15"/>
      <c r="PNL88" s="15"/>
      <c r="PNM88" s="15"/>
      <c r="PNN88" s="15"/>
      <c r="PNO88" s="15"/>
      <c r="PNP88" s="15"/>
      <c r="PNQ88" s="15"/>
      <c r="PNR88" s="15"/>
      <c r="PNS88" s="15"/>
      <c r="PNT88" s="15"/>
      <c r="PNU88" s="15"/>
      <c r="PNV88" s="15"/>
      <c r="PNW88" s="15"/>
      <c r="PNX88" s="15"/>
      <c r="PNY88" s="15"/>
      <c r="PNZ88" s="15"/>
      <c r="POA88" s="15"/>
      <c r="POB88" s="15"/>
      <c r="POC88" s="15"/>
      <c r="POD88" s="15"/>
      <c r="POE88" s="15"/>
      <c r="POF88" s="15"/>
      <c r="POG88" s="15"/>
      <c r="POH88" s="15"/>
      <c r="POI88" s="15"/>
      <c r="POJ88" s="15"/>
      <c r="POK88" s="15"/>
      <c r="POL88" s="15"/>
      <c r="POM88" s="15"/>
      <c r="PON88" s="15"/>
      <c r="POO88" s="15"/>
      <c r="POP88" s="15"/>
      <c r="POQ88" s="15"/>
      <c r="POR88" s="15"/>
      <c r="POS88" s="15"/>
      <c r="POT88" s="15"/>
      <c r="POU88" s="15"/>
      <c r="POV88" s="15"/>
      <c r="POW88" s="15"/>
      <c r="POX88" s="15"/>
      <c r="POY88" s="15"/>
      <c r="POZ88" s="15"/>
      <c r="PPA88" s="15"/>
      <c r="PPB88" s="15"/>
      <c r="PPC88" s="15"/>
      <c r="PPD88" s="15"/>
      <c r="PPE88" s="15"/>
      <c r="PPF88" s="15"/>
      <c r="PPG88" s="15"/>
      <c r="PPH88" s="15"/>
      <c r="PPI88" s="15"/>
      <c r="PPJ88" s="15"/>
      <c r="PPK88" s="15"/>
      <c r="PPL88" s="15"/>
      <c r="PPM88" s="15"/>
      <c r="PPN88" s="15"/>
      <c r="PPO88" s="15"/>
      <c r="PPP88" s="15"/>
      <c r="PPQ88" s="15"/>
      <c r="PPR88" s="15"/>
      <c r="PPS88" s="15"/>
      <c r="PPT88" s="15"/>
      <c r="PPU88" s="15"/>
      <c r="PPV88" s="15"/>
      <c r="PPW88" s="15"/>
      <c r="PPX88" s="15"/>
      <c r="PPY88" s="15"/>
      <c r="PPZ88" s="15"/>
      <c r="PQA88" s="15"/>
      <c r="PQB88" s="15"/>
      <c r="PQC88" s="15"/>
      <c r="PQD88" s="15"/>
      <c r="PQE88" s="15"/>
      <c r="PQF88" s="15"/>
      <c r="PQG88" s="15"/>
      <c r="PQH88" s="15"/>
      <c r="PQI88" s="15"/>
      <c r="PQJ88" s="15"/>
      <c r="PQK88" s="15"/>
      <c r="PQL88" s="15"/>
      <c r="PQM88" s="15"/>
      <c r="PQN88" s="15"/>
      <c r="PQO88" s="15"/>
      <c r="PQP88" s="15"/>
      <c r="PQQ88" s="15"/>
      <c r="PQR88" s="15"/>
      <c r="PQS88" s="15"/>
      <c r="PQT88" s="15"/>
      <c r="PQU88" s="15"/>
      <c r="PQV88" s="15"/>
      <c r="PQW88" s="15"/>
      <c r="PQX88" s="15"/>
      <c r="PQY88" s="15"/>
      <c r="PQZ88" s="15"/>
      <c r="PRA88" s="15"/>
      <c r="PRB88" s="15"/>
      <c r="PRC88" s="15"/>
      <c r="PRD88" s="15"/>
      <c r="PRE88" s="15"/>
      <c r="PRF88" s="15"/>
      <c r="PRG88" s="15"/>
      <c r="PRH88" s="15"/>
      <c r="PRI88" s="15"/>
      <c r="PRJ88" s="15"/>
      <c r="PRK88" s="15"/>
      <c r="PRL88" s="15"/>
      <c r="PRM88" s="15"/>
      <c r="PRN88" s="15"/>
      <c r="PRO88" s="15"/>
      <c r="PRP88" s="15"/>
      <c r="PRQ88" s="15"/>
      <c r="PRR88" s="15"/>
      <c r="PRS88" s="15"/>
      <c r="PRT88" s="15"/>
      <c r="PRU88" s="15"/>
      <c r="PRV88" s="15"/>
      <c r="PRW88" s="15"/>
      <c r="PRX88" s="15"/>
      <c r="PRY88" s="15"/>
      <c r="PRZ88" s="15"/>
      <c r="PSA88" s="15"/>
      <c r="PSB88" s="15"/>
      <c r="PSC88" s="15"/>
      <c r="PSD88" s="15"/>
      <c r="PSE88" s="15"/>
      <c r="PSF88" s="15"/>
      <c r="PSG88" s="15"/>
      <c r="PSH88" s="15"/>
      <c r="PSI88" s="15"/>
      <c r="PSJ88" s="15"/>
      <c r="PSK88" s="15"/>
      <c r="PSL88" s="15"/>
      <c r="PSM88" s="15"/>
      <c r="PSN88" s="15"/>
      <c r="PSO88" s="15"/>
      <c r="PSP88" s="15"/>
      <c r="PSQ88" s="15"/>
      <c r="PSR88" s="15"/>
      <c r="PSS88" s="15"/>
      <c r="PST88" s="15"/>
      <c r="PSU88" s="15"/>
      <c r="PSV88" s="15"/>
      <c r="PSW88" s="15"/>
      <c r="PSX88" s="15"/>
      <c r="PSY88" s="15"/>
      <c r="PSZ88" s="15"/>
      <c r="PTA88" s="15"/>
      <c r="PTB88" s="15"/>
      <c r="PTC88" s="15"/>
      <c r="PTD88" s="15"/>
      <c r="PTE88" s="15"/>
      <c r="PTF88" s="15"/>
      <c r="PTG88" s="15"/>
      <c r="PTH88" s="15"/>
      <c r="PTI88" s="15"/>
      <c r="PTJ88" s="15"/>
      <c r="PTK88" s="15"/>
      <c r="PTL88" s="15"/>
      <c r="PTM88" s="15"/>
      <c r="PTN88" s="15"/>
      <c r="PTO88" s="15"/>
      <c r="PTP88" s="15"/>
      <c r="PTQ88" s="15"/>
      <c r="PTR88" s="15"/>
      <c r="PTS88" s="15"/>
      <c r="PTT88" s="15"/>
      <c r="PTU88" s="15"/>
      <c r="PTV88" s="15"/>
      <c r="PTW88" s="15"/>
      <c r="PTX88" s="15"/>
      <c r="PTY88" s="15"/>
      <c r="PTZ88" s="15"/>
      <c r="PUA88" s="15"/>
      <c r="PUB88" s="15"/>
      <c r="PUC88" s="15"/>
      <c r="PUD88" s="15"/>
      <c r="PUE88" s="15"/>
      <c r="PUF88" s="15"/>
      <c r="PUG88" s="15"/>
      <c r="PUH88" s="15"/>
      <c r="PUI88" s="15"/>
      <c r="PUJ88" s="15"/>
      <c r="PUK88" s="15"/>
      <c r="PUL88" s="15"/>
      <c r="PUM88" s="15"/>
      <c r="PUN88" s="15"/>
      <c r="PUO88" s="15"/>
      <c r="PUP88" s="15"/>
      <c r="PUQ88" s="15"/>
      <c r="PUR88" s="15"/>
      <c r="PUS88" s="15"/>
      <c r="PUT88" s="15"/>
      <c r="PUU88" s="15"/>
      <c r="PUV88" s="15"/>
      <c r="PUW88" s="15"/>
      <c r="PUX88" s="15"/>
      <c r="PUY88" s="15"/>
      <c r="PUZ88" s="15"/>
      <c r="PVA88" s="15"/>
      <c r="PVB88" s="15"/>
      <c r="PVC88" s="15"/>
      <c r="PVD88" s="15"/>
      <c r="PVE88" s="15"/>
      <c r="PVF88" s="15"/>
      <c r="PVG88" s="15"/>
      <c r="PVH88" s="15"/>
      <c r="PVI88" s="15"/>
      <c r="PVJ88" s="15"/>
      <c r="PVK88" s="15"/>
      <c r="PVL88" s="15"/>
      <c r="PVM88" s="15"/>
      <c r="PVN88" s="15"/>
      <c r="PVO88" s="15"/>
      <c r="PVP88" s="15"/>
      <c r="PVQ88" s="15"/>
      <c r="PVR88" s="15"/>
      <c r="PVS88" s="15"/>
      <c r="PVT88" s="15"/>
      <c r="PVU88" s="15"/>
      <c r="PVV88" s="15"/>
      <c r="PVW88" s="15"/>
      <c r="PVX88" s="15"/>
      <c r="PVY88" s="15"/>
      <c r="PVZ88" s="15"/>
      <c r="PWA88" s="15"/>
      <c r="PWB88" s="15"/>
      <c r="PWC88" s="15"/>
      <c r="PWD88" s="15"/>
      <c r="PWE88" s="15"/>
      <c r="PWF88" s="15"/>
      <c r="PWG88" s="15"/>
      <c r="PWH88" s="15"/>
      <c r="PWI88" s="15"/>
      <c r="PWJ88" s="15"/>
      <c r="PWK88" s="15"/>
      <c r="PWL88" s="15"/>
      <c r="PWM88" s="15"/>
      <c r="PWN88" s="15"/>
      <c r="PWO88" s="15"/>
      <c r="PWP88" s="15"/>
      <c r="PWQ88" s="15"/>
      <c r="PWR88" s="15"/>
      <c r="PWS88" s="15"/>
      <c r="PWT88" s="15"/>
      <c r="PWU88" s="15"/>
      <c r="PWV88" s="15"/>
      <c r="PWW88" s="15"/>
      <c r="PWX88" s="15"/>
      <c r="PWY88" s="15"/>
      <c r="PWZ88" s="15"/>
      <c r="PXA88" s="15"/>
      <c r="PXB88" s="15"/>
      <c r="PXC88" s="15"/>
      <c r="PXD88" s="15"/>
      <c r="PXE88" s="15"/>
      <c r="PXF88" s="15"/>
      <c r="PXG88" s="15"/>
      <c r="PXH88" s="15"/>
      <c r="PXI88" s="15"/>
      <c r="PXJ88" s="15"/>
      <c r="PXK88" s="15"/>
      <c r="PXL88" s="15"/>
      <c r="PXM88" s="15"/>
      <c r="PXN88" s="15"/>
      <c r="PXO88" s="15"/>
      <c r="PXP88" s="15"/>
      <c r="PXQ88" s="15"/>
      <c r="PXR88" s="15"/>
      <c r="PXS88" s="15"/>
      <c r="PXT88" s="15"/>
      <c r="PXU88" s="15"/>
      <c r="PXV88" s="15"/>
      <c r="PXW88" s="15"/>
      <c r="PXX88" s="15"/>
      <c r="PXY88" s="15"/>
      <c r="PXZ88" s="15"/>
      <c r="PYA88" s="15"/>
      <c r="PYB88" s="15"/>
      <c r="PYC88" s="15"/>
      <c r="PYD88" s="15"/>
      <c r="PYE88" s="15"/>
      <c r="PYF88" s="15"/>
      <c r="PYG88" s="15"/>
      <c r="PYH88" s="15"/>
      <c r="PYI88" s="15"/>
      <c r="PYJ88" s="15"/>
      <c r="PYK88" s="15"/>
      <c r="PYL88" s="15"/>
      <c r="PYM88" s="15"/>
      <c r="PYN88" s="15"/>
      <c r="PYO88" s="15"/>
      <c r="PYP88" s="15"/>
      <c r="PYQ88" s="15"/>
      <c r="PYR88" s="15"/>
      <c r="PYS88" s="15"/>
      <c r="PYT88" s="15"/>
      <c r="PYU88" s="15"/>
      <c r="PYV88" s="15"/>
      <c r="PYW88" s="15"/>
      <c r="PYX88" s="15"/>
      <c r="PYY88" s="15"/>
      <c r="PYZ88" s="15"/>
      <c r="PZA88" s="15"/>
      <c r="PZB88" s="15"/>
      <c r="PZC88" s="15"/>
      <c r="PZD88" s="15"/>
      <c r="PZE88" s="15"/>
      <c r="PZF88" s="15"/>
      <c r="PZG88" s="15"/>
      <c r="PZH88" s="15"/>
      <c r="PZI88" s="15"/>
      <c r="PZJ88" s="15"/>
      <c r="PZK88" s="15"/>
      <c r="PZL88" s="15"/>
      <c r="PZM88" s="15"/>
      <c r="PZN88" s="15"/>
      <c r="PZO88" s="15"/>
      <c r="PZP88" s="15"/>
      <c r="PZQ88" s="15"/>
      <c r="PZR88" s="15"/>
      <c r="PZS88" s="15"/>
      <c r="PZT88" s="15"/>
      <c r="PZU88" s="15"/>
      <c r="PZV88" s="15"/>
      <c r="PZW88" s="15"/>
      <c r="PZX88" s="15"/>
      <c r="PZY88" s="15"/>
      <c r="PZZ88" s="15"/>
      <c r="QAA88" s="15"/>
      <c r="QAB88" s="15"/>
      <c r="QAC88" s="15"/>
      <c r="QAD88" s="15"/>
      <c r="QAE88" s="15"/>
      <c r="QAF88" s="15"/>
      <c r="QAG88" s="15"/>
      <c r="QAH88" s="15"/>
      <c r="QAI88" s="15"/>
      <c r="QAJ88" s="15"/>
      <c r="QAK88" s="15"/>
      <c r="QAL88" s="15"/>
      <c r="QAM88" s="15"/>
      <c r="QAN88" s="15"/>
      <c r="QAO88" s="15"/>
      <c r="QAP88" s="15"/>
      <c r="QAQ88" s="15"/>
      <c r="QAR88" s="15"/>
      <c r="QAS88" s="15"/>
      <c r="QAT88" s="15"/>
      <c r="QAU88" s="15"/>
      <c r="QAV88" s="15"/>
      <c r="QAW88" s="15"/>
      <c r="QAX88" s="15"/>
      <c r="QAY88" s="15"/>
      <c r="QAZ88" s="15"/>
      <c r="QBA88" s="15"/>
      <c r="QBB88" s="15"/>
      <c r="QBC88" s="15"/>
      <c r="QBD88" s="15"/>
      <c r="QBE88" s="15"/>
      <c r="QBF88" s="15"/>
      <c r="QBG88" s="15"/>
      <c r="QBH88" s="15"/>
      <c r="QBI88" s="15"/>
      <c r="QBJ88" s="15"/>
      <c r="QBK88" s="15"/>
      <c r="QBL88" s="15"/>
      <c r="QBM88" s="15"/>
      <c r="QBN88" s="15"/>
      <c r="QBO88" s="15"/>
      <c r="QBP88" s="15"/>
      <c r="QBQ88" s="15"/>
      <c r="QBR88" s="15"/>
      <c r="QBS88" s="15"/>
      <c r="QBT88" s="15"/>
      <c r="QBU88" s="15"/>
      <c r="QBV88" s="15"/>
      <c r="QBW88" s="15"/>
      <c r="QBX88" s="15"/>
      <c r="QBY88" s="15"/>
      <c r="QBZ88" s="15"/>
      <c r="QCA88" s="15"/>
      <c r="QCB88" s="15"/>
      <c r="QCC88" s="15"/>
      <c r="QCD88" s="15"/>
      <c r="QCE88" s="15"/>
      <c r="QCF88" s="15"/>
      <c r="QCG88" s="15"/>
      <c r="QCH88" s="15"/>
      <c r="QCI88" s="15"/>
      <c r="QCJ88" s="15"/>
      <c r="QCK88" s="15"/>
      <c r="QCL88" s="15"/>
      <c r="QCM88" s="15"/>
      <c r="QCN88" s="15"/>
      <c r="QCO88" s="15"/>
      <c r="QCP88" s="15"/>
      <c r="QCQ88" s="15"/>
      <c r="QCR88" s="15"/>
      <c r="QCS88" s="15"/>
      <c r="QCT88" s="15"/>
      <c r="QCU88" s="15"/>
      <c r="QCV88" s="15"/>
      <c r="QCW88" s="15"/>
      <c r="QCX88" s="15"/>
      <c r="QCY88" s="15"/>
      <c r="QCZ88" s="15"/>
      <c r="QDA88" s="15"/>
      <c r="QDB88" s="15"/>
      <c r="QDC88" s="15"/>
      <c r="QDD88" s="15"/>
      <c r="QDE88" s="15"/>
      <c r="QDF88" s="15"/>
      <c r="QDG88" s="15"/>
      <c r="QDH88" s="15"/>
      <c r="QDI88" s="15"/>
      <c r="QDJ88" s="15"/>
      <c r="QDK88" s="15"/>
      <c r="QDL88" s="15"/>
      <c r="QDM88" s="15"/>
      <c r="QDN88" s="15"/>
      <c r="QDO88" s="15"/>
      <c r="QDP88" s="15"/>
      <c r="QDQ88" s="15"/>
      <c r="QDR88" s="15"/>
      <c r="QDS88" s="15"/>
      <c r="QDT88" s="15"/>
      <c r="QDU88" s="15"/>
      <c r="QDV88" s="15"/>
      <c r="QDW88" s="15"/>
      <c r="QDX88" s="15"/>
      <c r="QDY88" s="15"/>
      <c r="QDZ88" s="15"/>
      <c r="QEA88" s="15"/>
      <c r="QEB88" s="15"/>
      <c r="QEC88" s="15"/>
      <c r="QED88" s="15"/>
      <c r="QEE88" s="15"/>
      <c r="QEF88" s="15"/>
      <c r="QEG88" s="15"/>
      <c r="QEH88" s="15"/>
      <c r="QEI88" s="15"/>
      <c r="QEJ88" s="15"/>
      <c r="QEK88" s="15"/>
      <c r="QEL88" s="15"/>
      <c r="QEM88" s="15"/>
      <c r="QEN88" s="15"/>
      <c r="QEO88" s="15"/>
      <c r="QEP88" s="15"/>
      <c r="QEQ88" s="15"/>
      <c r="QER88" s="15"/>
      <c r="QES88" s="15"/>
      <c r="QET88" s="15"/>
      <c r="QEU88" s="15"/>
      <c r="QEV88" s="15"/>
      <c r="QEW88" s="15"/>
      <c r="QEX88" s="15"/>
      <c r="QEY88" s="15"/>
      <c r="QEZ88" s="15"/>
      <c r="QFA88" s="15"/>
      <c r="QFB88" s="15"/>
      <c r="QFC88" s="15"/>
      <c r="QFD88" s="15"/>
      <c r="QFE88" s="15"/>
      <c r="QFF88" s="15"/>
      <c r="QFG88" s="15"/>
      <c r="QFH88" s="15"/>
      <c r="QFI88" s="15"/>
      <c r="QFJ88" s="15"/>
      <c r="QFK88" s="15"/>
      <c r="QFL88" s="15"/>
      <c r="QFM88" s="15"/>
      <c r="QFN88" s="15"/>
      <c r="QFO88" s="15"/>
      <c r="QFP88" s="15"/>
      <c r="QFQ88" s="15"/>
      <c r="QFR88" s="15"/>
      <c r="QFS88" s="15"/>
      <c r="QFT88" s="15"/>
      <c r="QFU88" s="15"/>
      <c r="QFV88" s="15"/>
      <c r="QFW88" s="15"/>
      <c r="QFX88" s="15"/>
      <c r="QFY88" s="15"/>
      <c r="QFZ88" s="15"/>
      <c r="QGA88" s="15"/>
      <c r="QGB88" s="15"/>
      <c r="QGC88" s="15"/>
      <c r="QGD88" s="15"/>
      <c r="QGE88" s="15"/>
      <c r="QGF88" s="15"/>
      <c r="QGG88" s="15"/>
      <c r="QGH88" s="15"/>
      <c r="QGI88" s="15"/>
      <c r="QGJ88" s="15"/>
      <c r="QGK88" s="15"/>
      <c r="QGL88" s="15"/>
      <c r="QGM88" s="15"/>
      <c r="QGN88" s="15"/>
      <c r="QGO88" s="15"/>
      <c r="QGP88" s="15"/>
      <c r="QGQ88" s="15"/>
      <c r="QGR88" s="15"/>
      <c r="QGS88" s="15"/>
      <c r="QGT88" s="15"/>
      <c r="QGU88" s="15"/>
      <c r="QGV88" s="15"/>
      <c r="QGW88" s="15"/>
      <c r="QGX88" s="15"/>
      <c r="QGY88" s="15"/>
      <c r="QGZ88" s="15"/>
      <c r="QHA88" s="15"/>
      <c r="QHB88" s="15"/>
      <c r="QHC88" s="15"/>
      <c r="QHD88" s="15"/>
      <c r="QHE88" s="15"/>
      <c r="QHF88" s="15"/>
      <c r="QHG88" s="15"/>
      <c r="QHH88" s="15"/>
      <c r="QHI88" s="15"/>
      <c r="QHJ88" s="15"/>
      <c r="QHK88" s="15"/>
      <c r="QHL88" s="15"/>
      <c r="QHM88" s="15"/>
      <c r="QHN88" s="15"/>
      <c r="QHO88" s="15"/>
      <c r="QHP88" s="15"/>
      <c r="QHQ88" s="15"/>
      <c r="QHR88" s="15"/>
      <c r="QHS88" s="15"/>
      <c r="QHT88" s="15"/>
      <c r="QHU88" s="15"/>
      <c r="QHV88" s="15"/>
      <c r="QHW88" s="15"/>
      <c r="QHX88" s="15"/>
      <c r="QHY88" s="15"/>
      <c r="QHZ88" s="15"/>
      <c r="QIA88" s="15"/>
      <c r="QIB88" s="15"/>
      <c r="QIC88" s="15"/>
      <c r="QID88" s="15"/>
      <c r="QIE88" s="15"/>
      <c r="QIF88" s="15"/>
      <c r="QIG88" s="15"/>
      <c r="QIH88" s="15"/>
      <c r="QII88" s="15"/>
      <c r="QIJ88" s="15"/>
      <c r="QIK88" s="15"/>
      <c r="QIL88" s="15"/>
      <c r="QIM88" s="15"/>
      <c r="QIN88" s="15"/>
      <c r="QIO88" s="15"/>
      <c r="QIP88" s="15"/>
      <c r="QIQ88" s="15"/>
      <c r="QIR88" s="15"/>
      <c r="QIS88" s="15"/>
      <c r="QIT88" s="15"/>
      <c r="QIU88" s="15"/>
      <c r="QIV88" s="15"/>
      <c r="QIW88" s="15"/>
      <c r="QIX88" s="15"/>
      <c r="QIY88" s="15"/>
      <c r="QIZ88" s="15"/>
      <c r="QJA88" s="15"/>
      <c r="QJB88" s="15"/>
      <c r="QJC88" s="15"/>
      <c r="QJD88" s="15"/>
      <c r="QJE88" s="15"/>
      <c r="QJF88" s="15"/>
      <c r="QJG88" s="15"/>
      <c r="QJH88" s="15"/>
      <c r="QJI88" s="15"/>
      <c r="QJJ88" s="15"/>
      <c r="QJK88" s="15"/>
      <c r="QJL88" s="15"/>
      <c r="QJM88" s="15"/>
      <c r="QJN88" s="15"/>
      <c r="QJO88" s="15"/>
      <c r="QJP88" s="15"/>
      <c r="QJQ88" s="15"/>
      <c r="QJR88" s="15"/>
      <c r="QJS88" s="15"/>
      <c r="QJT88" s="15"/>
      <c r="QJU88" s="15"/>
      <c r="QJV88" s="15"/>
      <c r="QJW88" s="15"/>
      <c r="QJX88" s="15"/>
      <c r="QJY88" s="15"/>
      <c r="QJZ88" s="15"/>
      <c r="QKA88" s="15"/>
      <c r="QKB88" s="15"/>
      <c r="QKC88" s="15"/>
      <c r="QKD88" s="15"/>
      <c r="QKE88" s="15"/>
      <c r="QKF88" s="15"/>
      <c r="QKG88" s="15"/>
      <c r="QKH88" s="15"/>
      <c r="QKI88" s="15"/>
      <c r="QKJ88" s="15"/>
      <c r="QKK88" s="15"/>
      <c r="QKL88" s="15"/>
      <c r="QKM88" s="15"/>
      <c r="QKN88" s="15"/>
      <c r="QKO88" s="15"/>
      <c r="QKP88" s="15"/>
      <c r="QKQ88" s="15"/>
      <c r="QKR88" s="15"/>
      <c r="QKS88" s="15"/>
      <c r="QKT88" s="15"/>
      <c r="QKU88" s="15"/>
      <c r="QKV88" s="15"/>
      <c r="QKW88" s="15"/>
      <c r="QKX88" s="15"/>
      <c r="QKY88" s="15"/>
      <c r="QKZ88" s="15"/>
      <c r="QLA88" s="15"/>
      <c r="QLB88" s="15"/>
      <c r="QLC88" s="15"/>
      <c r="QLD88" s="15"/>
      <c r="QLE88" s="15"/>
      <c r="QLF88" s="15"/>
      <c r="QLG88" s="15"/>
      <c r="QLH88" s="15"/>
      <c r="QLI88" s="15"/>
      <c r="QLJ88" s="15"/>
      <c r="QLK88" s="15"/>
      <c r="QLL88" s="15"/>
      <c r="QLM88" s="15"/>
      <c r="QLN88" s="15"/>
      <c r="QLO88" s="15"/>
      <c r="QLP88" s="15"/>
      <c r="QLQ88" s="15"/>
      <c r="QLR88" s="15"/>
      <c r="QLS88" s="15"/>
      <c r="QLT88" s="15"/>
      <c r="QLU88" s="15"/>
      <c r="QLV88" s="15"/>
      <c r="QLW88" s="15"/>
      <c r="QLX88" s="15"/>
      <c r="QLY88" s="15"/>
      <c r="QLZ88" s="15"/>
      <c r="QMA88" s="15"/>
      <c r="QMB88" s="15"/>
      <c r="QMC88" s="15"/>
      <c r="QMD88" s="15"/>
      <c r="QME88" s="15"/>
      <c r="QMF88" s="15"/>
      <c r="QMG88" s="15"/>
      <c r="QMH88" s="15"/>
      <c r="QMI88" s="15"/>
      <c r="QMJ88" s="15"/>
      <c r="QMK88" s="15"/>
      <c r="QML88" s="15"/>
      <c r="QMM88" s="15"/>
      <c r="QMN88" s="15"/>
      <c r="QMO88" s="15"/>
      <c r="QMP88" s="15"/>
      <c r="QMQ88" s="15"/>
      <c r="QMR88" s="15"/>
      <c r="QMS88" s="15"/>
      <c r="QMT88" s="15"/>
      <c r="QMU88" s="15"/>
      <c r="QMV88" s="15"/>
      <c r="QMW88" s="15"/>
      <c r="QMX88" s="15"/>
      <c r="QMY88" s="15"/>
      <c r="QMZ88" s="15"/>
      <c r="QNA88" s="15"/>
      <c r="QNB88" s="15"/>
      <c r="QNC88" s="15"/>
      <c r="QND88" s="15"/>
      <c r="QNE88" s="15"/>
      <c r="QNF88" s="15"/>
      <c r="QNG88" s="15"/>
      <c r="QNH88" s="15"/>
      <c r="QNI88" s="15"/>
      <c r="QNJ88" s="15"/>
      <c r="QNK88" s="15"/>
      <c r="QNL88" s="15"/>
      <c r="QNM88" s="15"/>
      <c r="QNN88" s="15"/>
      <c r="QNO88" s="15"/>
      <c r="QNP88" s="15"/>
      <c r="QNQ88" s="15"/>
      <c r="QNR88" s="15"/>
      <c r="QNS88" s="15"/>
      <c r="QNT88" s="15"/>
      <c r="QNU88" s="15"/>
      <c r="QNV88" s="15"/>
      <c r="QNW88" s="15"/>
      <c r="QNX88" s="15"/>
      <c r="QNY88" s="15"/>
      <c r="QNZ88" s="15"/>
      <c r="QOA88" s="15"/>
      <c r="QOB88" s="15"/>
      <c r="QOC88" s="15"/>
      <c r="QOD88" s="15"/>
      <c r="QOE88" s="15"/>
      <c r="QOF88" s="15"/>
      <c r="QOG88" s="15"/>
      <c r="QOH88" s="15"/>
      <c r="QOI88" s="15"/>
      <c r="QOJ88" s="15"/>
      <c r="QOK88" s="15"/>
      <c r="QOL88" s="15"/>
      <c r="QOM88" s="15"/>
      <c r="QON88" s="15"/>
      <c r="QOO88" s="15"/>
      <c r="QOP88" s="15"/>
      <c r="QOQ88" s="15"/>
      <c r="QOR88" s="15"/>
      <c r="QOS88" s="15"/>
      <c r="QOT88" s="15"/>
      <c r="QOU88" s="15"/>
      <c r="QOV88" s="15"/>
      <c r="QOW88" s="15"/>
      <c r="QOX88" s="15"/>
      <c r="QOY88" s="15"/>
      <c r="QOZ88" s="15"/>
      <c r="QPA88" s="15"/>
      <c r="QPB88" s="15"/>
      <c r="QPC88" s="15"/>
      <c r="QPD88" s="15"/>
      <c r="QPE88" s="15"/>
      <c r="QPF88" s="15"/>
      <c r="QPG88" s="15"/>
      <c r="QPH88" s="15"/>
      <c r="QPI88" s="15"/>
      <c r="QPJ88" s="15"/>
      <c r="QPK88" s="15"/>
      <c r="QPL88" s="15"/>
      <c r="QPM88" s="15"/>
      <c r="QPN88" s="15"/>
      <c r="QPO88" s="15"/>
      <c r="QPP88" s="15"/>
      <c r="QPQ88" s="15"/>
      <c r="QPR88" s="15"/>
      <c r="QPS88" s="15"/>
      <c r="QPT88" s="15"/>
      <c r="QPU88" s="15"/>
      <c r="QPV88" s="15"/>
      <c r="QPW88" s="15"/>
      <c r="QPX88" s="15"/>
      <c r="QPY88" s="15"/>
      <c r="QPZ88" s="15"/>
      <c r="QQA88" s="15"/>
      <c r="QQB88" s="15"/>
      <c r="QQC88" s="15"/>
      <c r="QQD88" s="15"/>
      <c r="QQE88" s="15"/>
      <c r="QQF88" s="15"/>
      <c r="QQG88" s="15"/>
      <c r="QQH88" s="15"/>
      <c r="QQI88" s="15"/>
      <c r="QQJ88" s="15"/>
      <c r="QQK88" s="15"/>
      <c r="QQL88" s="15"/>
      <c r="QQM88" s="15"/>
      <c r="QQN88" s="15"/>
      <c r="QQO88" s="15"/>
      <c r="QQP88" s="15"/>
      <c r="QQQ88" s="15"/>
      <c r="QQR88" s="15"/>
      <c r="QQS88" s="15"/>
      <c r="QQT88" s="15"/>
      <c r="QQU88" s="15"/>
      <c r="QQV88" s="15"/>
      <c r="QQW88" s="15"/>
      <c r="QQX88" s="15"/>
      <c r="QQY88" s="15"/>
      <c r="QQZ88" s="15"/>
      <c r="QRA88" s="15"/>
      <c r="QRB88" s="15"/>
      <c r="QRC88" s="15"/>
      <c r="QRD88" s="15"/>
      <c r="QRE88" s="15"/>
      <c r="QRF88" s="15"/>
      <c r="QRG88" s="15"/>
      <c r="QRH88" s="15"/>
      <c r="QRI88" s="15"/>
      <c r="QRJ88" s="15"/>
      <c r="QRK88" s="15"/>
      <c r="QRL88" s="15"/>
      <c r="QRM88" s="15"/>
      <c r="QRN88" s="15"/>
      <c r="QRO88" s="15"/>
      <c r="QRP88" s="15"/>
      <c r="QRQ88" s="15"/>
      <c r="QRR88" s="15"/>
      <c r="QRS88" s="15"/>
      <c r="QRT88" s="15"/>
      <c r="QRU88" s="15"/>
      <c r="QRV88" s="15"/>
      <c r="QRW88" s="15"/>
      <c r="QRX88" s="15"/>
      <c r="QRY88" s="15"/>
      <c r="QRZ88" s="15"/>
      <c r="QSA88" s="15"/>
      <c r="QSB88" s="15"/>
      <c r="QSC88" s="15"/>
      <c r="QSD88" s="15"/>
      <c r="QSE88" s="15"/>
      <c r="QSF88" s="15"/>
      <c r="QSG88" s="15"/>
      <c r="QSH88" s="15"/>
      <c r="QSI88" s="15"/>
      <c r="QSJ88" s="15"/>
      <c r="QSK88" s="15"/>
      <c r="QSL88" s="15"/>
      <c r="QSM88" s="15"/>
      <c r="QSN88" s="15"/>
      <c r="QSO88" s="15"/>
      <c r="QSP88" s="15"/>
      <c r="QSQ88" s="15"/>
      <c r="QSR88" s="15"/>
      <c r="QSS88" s="15"/>
      <c r="QST88" s="15"/>
      <c r="QSU88" s="15"/>
      <c r="QSV88" s="15"/>
      <c r="QSW88" s="15"/>
      <c r="QSX88" s="15"/>
      <c r="QSY88" s="15"/>
      <c r="QSZ88" s="15"/>
      <c r="QTA88" s="15"/>
      <c r="QTB88" s="15"/>
      <c r="QTC88" s="15"/>
      <c r="QTD88" s="15"/>
      <c r="QTE88" s="15"/>
      <c r="QTF88" s="15"/>
      <c r="QTG88" s="15"/>
      <c r="QTH88" s="15"/>
      <c r="QTI88" s="15"/>
      <c r="QTJ88" s="15"/>
      <c r="QTK88" s="15"/>
      <c r="QTL88" s="15"/>
      <c r="QTM88" s="15"/>
      <c r="QTN88" s="15"/>
      <c r="QTO88" s="15"/>
      <c r="QTP88" s="15"/>
      <c r="QTQ88" s="15"/>
      <c r="QTR88" s="15"/>
      <c r="QTS88" s="15"/>
      <c r="QTT88" s="15"/>
      <c r="QTU88" s="15"/>
      <c r="QTV88" s="15"/>
      <c r="QTW88" s="15"/>
      <c r="QTX88" s="15"/>
      <c r="QTY88" s="15"/>
      <c r="QTZ88" s="15"/>
      <c r="QUA88" s="15"/>
      <c r="QUB88" s="15"/>
      <c r="QUC88" s="15"/>
      <c r="QUD88" s="15"/>
      <c r="QUE88" s="15"/>
      <c r="QUF88" s="15"/>
      <c r="QUG88" s="15"/>
      <c r="QUH88" s="15"/>
      <c r="QUI88" s="15"/>
      <c r="QUJ88" s="15"/>
      <c r="QUK88" s="15"/>
      <c r="QUL88" s="15"/>
      <c r="QUM88" s="15"/>
      <c r="QUN88" s="15"/>
      <c r="QUO88" s="15"/>
      <c r="QUP88" s="15"/>
      <c r="QUQ88" s="15"/>
      <c r="QUR88" s="15"/>
      <c r="QUS88" s="15"/>
      <c r="QUT88" s="15"/>
      <c r="QUU88" s="15"/>
      <c r="QUV88" s="15"/>
      <c r="QUW88" s="15"/>
      <c r="QUX88" s="15"/>
      <c r="QUY88" s="15"/>
      <c r="QUZ88" s="15"/>
      <c r="QVA88" s="15"/>
      <c r="QVB88" s="15"/>
      <c r="QVC88" s="15"/>
      <c r="QVD88" s="15"/>
      <c r="QVE88" s="15"/>
      <c r="QVF88" s="15"/>
      <c r="QVG88" s="15"/>
      <c r="QVH88" s="15"/>
      <c r="QVI88" s="15"/>
      <c r="QVJ88" s="15"/>
      <c r="QVK88" s="15"/>
      <c r="QVL88" s="15"/>
      <c r="QVM88" s="15"/>
      <c r="QVN88" s="15"/>
      <c r="QVO88" s="15"/>
      <c r="QVP88" s="15"/>
      <c r="QVQ88" s="15"/>
      <c r="QVR88" s="15"/>
      <c r="QVS88" s="15"/>
      <c r="QVT88" s="15"/>
      <c r="QVU88" s="15"/>
      <c r="QVV88" s="15"/>
      <c r="QVW88" s="15"/>
      <c r="QVX88" s="15"/>
      <c r="QVY88" s="15"/>
      <c r="QVZ88" s="15"/>
      <c r="QWA88" s="15"/>
      <c r="QWB88" s="15"/>
      <c r="QWC88" s="15"/>
      <c r="QWD88" s="15"/>
      <c r="QWE88" s="15"/>
      <c r="QWF88" s="15"/>
      <c r="QWG88" s="15"/>
      <c r="QWH88" s="15"/>
      <c r="QWI88" s="15"/>
      <c r="QWJ88" s="15"/>
      <c r="QWK88" s="15"/>
      <c r="QWL88" s="15"/>
      <c r="QWM88" s="15"/>
      <c r="QWN88" s="15"/>
      <c r="QWO88" s="15"/>
      <c r="QWP88" s="15"/>
      <c r="QWQ88" s="15"/>
      <c r="QWR88" s="15"/>
      <c r="QWS88" s="15"/>
      <c r="QWT88" s="15"/>
      <c r="QWU88" s="15"/>
      <c r="QWV88" s="15"/>
      <c r="QWW88" s="15"/>
      <c r="QWX88" s="15"/>
      <c r="QWY88" s="15"/>
      <c r="QWZ88" s="15"/>
      <c r="QXA88" s="15"/>
      <c r="QXB88" s="15"/>
      <c r="QXC88" s="15"/>
      <c r="QXD88" s="15"/>
      <c r="QXE88" s="15"/>
      <c r="QXF88" s="15"/>
      <c r="QXG88" s="15"/>
      <c r="QXH88" s="15"/>
      <c r="QXI88" s="15"/>
      <c r="QXJ88" s="15"/>
      <c r="QXK88" s="15"/>
      <c r="QXL88" s="15"/>
      <c r="QXM88" s="15"/>
      <c r="QXN88" s="15"/>
      <c r="QXO88" s="15"/>
      <c r="QXP88" s="15"/>
      <c r="QXQ88" s="15"/>
      <c r="QXR88" s="15"/>
      <c r="QXS88" s="15"/>
      <c r="QXT88" s="15"/>
      <c r="QXU88" s="15"/>
      <c r="QXV88" s="15"/>
      <c r="QXW88" s="15"/>
      <c r="QXX88" s="15"/>
      <c r="QXY88" s="15"/>
      <c r="QXZ88" s="15"/>
      <c r="QYA88" s="15"/>
      <c r="QYB88" s="15"/>
      <c r="QYC88" s="15"/>
      <c r="QYD88" s="15"/>
      <c r="QYE88" s="15"/>
      <c r="QYF88" s="15"/>
      <c r="QYG88" s="15"/>
      <c r="QYH88" s="15"/>
      <c r="QYI88" s="15"/>
      <c r="QYJ88" s="15"/>
      <c r="QYK88" s="15"/>
      <c r="QYL88" s="15"/>
      <c r="QYM88" s="15"/>
      <c r="QYN88" s="15"/>
      <c r="QYO88" s="15"/>
      <c r="QYP88" s="15"/>
      <c r="QYQ88" s="15"/>
      <c r="QYR88" s="15"/>
      <c r="QYS88" s="15"/>
      <c r="QYT88" s="15"/>
      <c r="QYU88" s="15"/>
      <c r="QYV88" s="15"/>
      <c r="QYW88" s="15"/>
      <c r="QYX88" s="15"/>
      <c r="QYY88" s="15"/>
      <c r="QYZ88" s="15"/>
      <c r="QZA88" s="15"/>
      <c r="QZB88" s="15"/>
      <c r="QZC88" s="15"/>
      <c r="QZD88" s="15"/>
      <c r="QZE88" s="15"/>
      <c r="QZF88" s="15"/>
      <c r="QZG88" s="15"/>
      <c r="QZH88" s="15"/>
      <c r="QZI88" s="15"/>
      <c r="QZJ88" s="15"/>
      <c r="QZK88" s="15"/>
      <c r="QZL88" s="15"/>
      <c r="QZM88" s="15"/>
      <c r="QZN88" s="15"/>
      <c r="QZO88" s="15"/>
      <c r="QZP88" s="15"/>
      <c r="QZQ88" s="15"/>
      <c r="QZR88" s="15"/>
      <c r="QZS88" s="15"/>
      <c r="QZT88" s="15"/>
      <c r="QZU88" s="15"/>
      <c r="QZV88" s="15"/>
      <c r="QZW88" s="15"/>
      <c r="QZX88" s="15"/>
      <c r="QZY88" s="15"/>
      <c r="QZZ88" s="15"/>
      <c r="RAA88" s="15"/>
      <c r="RAB88" s="15"/>
      <c r="RAC88" s="15"/>
      <c r="RAD88" s="15"/>
      <c r="RAE88" s="15"/>
      <c r="RAF88" s="15"/>
      <c r="RAG88" s="15"/>
      <c r="RAH88" s="15"/>
      <c r="RAI88" s="15"/>
      <c r="RAJ88" s="15"/>
      <c r="RAK88" s="15"/>
      <c r="RAL88" s="15"/>
      <c r="RAM88" s="15"/>
      <c r="RAN88" s="15"/>
      <c r="RAO88" s="15"/>
      <c r="RAP88" s="15"/>
      <c r="RAQ88" s="15"/>
      <c r="RAR88" s="15"/>
      <c r="RAS88" s="15"/>
      <c r="RAT88" s="15"/>
      <c r="RAU88" s="15"/>
      <c r="RAV88" s="15"/>
      <c r="RAW88" s="15"/>
      <c r="RAX88" s="15"/>
      <c r="RAY88" s="15"/>
      <c r="RAZ88" s="15"/>
      <c r="RBA88" s="15"/>
      <c r="RBB88" s="15"/>
      <c r="RBC88" s="15"/>
      <c r="RBD88" s="15"/>
      <c r="RBE88" s="15"/>
      <c r="RBF88" s="15"/>
      <c r="RBG88" s="15"/>
      <c r="RBH88" s="15"/>
      <c r="RBI88" s="15"/>
      <c r="RBJ88" s="15"/>
      <c r="RBK88" s="15"/>
      <c r="RBL88" s="15"/>
      <c r="RBM88" s="15"/>
      <c r="RBN88" s="15"/>
      <c r="RBO88" s="15"/>
      <c r="RBP88" s="15"/>
      <c r="RBQ88" s="15"/>
      <c r="RBR88" s="15"/>
      <c r="RBS88" s="15"/>
      <c r="RBT88" s="15"/>
      <c r="RBU88" s="15"/>
      <c r="RBV88" s="15"/>
      <c r="RBW88" s="15"/>
      <c r="RBX88" s="15"/>
      <c r="RBY88" s="15"/>
      <c r="RBZ88" s="15"/>
      <c r="RCA88" s="15"/>
      <c r="RCB88" s="15"/>
      <c r="RCC88" s="15"/>
      <c r="RCD88" s="15"/>
      <c r="RCE88" s="15"/>
      <c r="RCF88" s="15"/>
      <c r="RCG88" s="15"/>
      <c r="RCH88" s="15"/>
      <c r="RCI88" s="15"/>
      <c r="RCJ88" s="15"/>
      <c r="RCK88" s="15"/>
      <c r="RCL88" s="15"/>
      <c r="RCM88" s="15"/>
      <c r="RCN88" s="15"/>
      <c r="RCO88" s="15"/>
      <c r="RCP88" s="15"/>
      <c r="RCQ88" s="15"/>
      <c r="RCR88" s="15"/>
      <c r="RCS88" s="15"/>
      <c r="RCT88" s="15"/>
      <c r="RCU88" s="15"/>
      <c r="RCV88" s="15"/>
      <c r="RCW88" s="15"/>
      <c r="RCX88" s="15"/>
      <c r="RCY88" s="15"/>
      <c r="RCZ88" s="15"/>
      <c r="RDA88" s="15"/>
      <c r="RDB88" s="15"/>
      <c r="RDC88" s="15"/>
      <c r="RDD88" s="15"/>
      <c r="RDE88" s="15"/>
      <c r="RDF88" s="15"/>
      <c r="RDG88" s="15"/>
      <c r="RDH88" s="15"/>
      <c r="RDI88" s="15"/>
      <c r="RDJ88" s="15"/>
      <c r="RDK88" s="15"/>
      <c r="RDL88" s="15"/>
      <c r="RDM88" s="15"/>
      <c r="RDN88" s="15"/>
      <c r="RDO88" s="15"/>
      <c r="RDP88" s="15"/>
      <c r="RDQ88" s="15"/>
      <c r="RDR88" s="15"/>
      <c r="RDS88" s="15"/>
      <c r="RDT88" s="15"/>
      <c r="RDU88" s="15"/>
      <c r="RDV88" s="15"/>
      <c r="RDW88" s="15"/>
      <c r="RDX88" s="15"/>
      <c r="RDY88" s="15"/>
      <c r="RDZ88" s="15"/>
      <c r="REA88" s="15"/>
      <c r="REB88" s="15"/>
      <c r="REC88" s="15"/>
      <c r="RED88" s="15"/>
      <c r="REE88" s="15"/>
      <c r="REF88" s="15"/>
      <c r="REG88" s="15"/>
      <c r="REH88" s="15"/>
      <c r="REI88" s="15"/>
      <c r="REJ88" s="15"/>
      <c r="REK88" s="15"/>
      <c r="REL88" s="15"/>
      <c r="REM88" s="15"/>
      <c r="REN88" s="15"/>
      <c r="REO88" s="15"/>
      <c r="REP88" s="15"/>
      <c r="REQ88" s="15"/>
      <c r="RER88" s="15"/>
      <c r="RES88" s="15"/>
      <c r="RET88" s="15"/>
      <c r="REU88" s="15"/>
      <c r="REV88" s="15"/>
      <c r="REW88" s="15"/>
      <c r="REX88" s="15"/>
      <c r="REY88" s="15"/>
      <c r="REZ88" s="15"/>
      <c r="RFA88" s="15"/>
      <c r="RFB88" s="15"/>
      <c r="RFC88" s="15"/>
      <c r="RFD88" s="15"/>
      <c r="RFE88" s="15"/>
      <c r="RFF88" s="15"/>
      <c r="RFG88" s="15"/>
      <c r="RFH88" s="15"/>
      <c r="RFI88" s="15"/>
      <c r="RFJ88" s="15"/>
      <c r="RFK88" s="15"/>
      <c r="RFL88" s="15"/>
      <c r="RFM88" s="15"/>
      <c r="RFN88" s="15"/>
      <c r="RFO88" s="15"/>
      <c r="RFP88" s="15"/>
      <c r="RFQ88" s="15"/>
      <c r="RFR88" s="15"/>
      <c r="RFS88" s="15"/>
      <c r="RFT88" s="15"/>
      <c r="RFU88" s="15"/>
      <c r="RFV88" s="15"/>
      <c r="RFW88" s="15"/>
      <c r="RFX88" s="15"/>
      <c r="RFY88" s="15"/>
      <c r="RFZ88" s="15"/>
      <c r="RGA88" s="15"/>
      <c r="RGB88" s="15"/>
      <c r="RGC88" s="15"/>
      <c r="RGD88" s="15"/>
      <c r="RGE88" s="15"/>
      <c r="RGF88" s="15"/>
      <c r="RGG88" s="15"/>
      <c r="RGH88" s="15"/>
      <c r="RGI88" s="15"/>
      <c r="RGJ88" s="15"/>
      <c r="RGK88" s="15"/>
      <c r="RGL88" s="15"/>
      <c r="RGM88" s="15"/>
      <c r="RGN88" s="15"/>
      <c r="RGO88" s="15"/>
      <c r="RGP88" s="15"/>
      <c r="RGQ88" s="15"/>
      <c r="RGR88" s="15"/>
      <c r="RGS88" s="15"/>
      <c r="RGT88" s="15"/>
      <c r="RGU88" s="15"/>
      <c r="RGV88" s="15"/>
      <c r="RGW88" s="15"/>
      <c r="RGX88" s="15"/>
      <c r="RGY88" s="15"/>
      <c r="RGZ88" s="15"/>
      <c r="RHA88" s="15"/>
      <c r="RHB88" s="15"/>
      <c r="RHC88" s="15"/>
      <c r="RHD88" s="15"/>
      <c r="RHE88" s="15"/>
      <c r="RHF88" s="15"/>
      <c r="RHG88" s="15"/>
      <c r="RHH88" s="15"/>
      <c r="RHI88" s="15"/>
      <c r="RHJ88" s="15"/>
      <c r="RHK88" s="15"/>
      <c r="RHL88" s="15"/>
      <c r="RHM88" s="15"/>
      <c r="RHN88" s="15"/>
      <c r="RHO88" s="15"/>
      <c r="RHP88" s="15"/>
      <c r="RHQ88" s="15"/>
      <c r="RHR88" s="15"/>
      <c r="RHS88" s="15"/>
      <c r="RHT88" s="15"/>
      <c r="RHU88" s="15"/>
      <c r="RHV88" s="15"/>
      <c r="RHW88" s="15"/>
      <c r="RHX88" s="15"/>
      <c r="RHY88" s="15"/>
      <c r="RHZ88" s="15"/>
      <c r="RIA88" s="15"/>
      <c r="RIB88" s="15"/>
      <c r="RIC88" s="15"/>
      <c r="RID88" s="15"/>
      <c r="RIE88" s="15"/>
      <c r="RIF88" s="15"/>
      <c r="RIG88" s="15"/>
      <c r="RIH88" s="15"/>
      <c r="RII88" s="15"/>
      <c r="RIJ88" s="15"/>
      <c r="RIK88" s="15"/>
      <c r="RIL88" s="15"/>
      <c r="RIM88" s="15"/>
      <c r="RIN88" s="15"/>
      <c r="RIO88" s="15"/>
      <c r="RIP88" s="15"/>
      <c r="RIQ88" s="15"/>
      <c r="RIR88" s="15"/>
      <c r="RIS88" s="15"/>
      <c r="RIT88" s="15"/>
      <c r="RIU88" s="15"/>
      <c r="RIV88" s="15"/>
      <c r="RIW88" s="15"/>
      <c r="RIX88" s="15"/>
      <c r="RIY88" s="15"/>
      <c r="RIZ88" s="15"/>
      <c r="RJA88" s="15"/>
      <c r="RJB88" s="15"/>
      <c r="RJC88" s="15"/>
      <c r="RJD88" s="15"/>
      <c r="RJE88" s="15"/>
      <c r="RJF88" s="15"/>
      <c r="RJG88" s="15"/>
      <c r="RJH88" s="15"/>
      <c r="RJI88" s="15"/>
      <c r="RJJ88" s="15"/>
      <c r="RJK88" s="15"/>
      <c r="RJL88" s="15"/>
      <c r="RJM88" s="15"/>
      <c r="RJN88" s="15"/>
      <c r="RJO88" s="15"/>
      <c r="RJP88" s="15"/>
      <c r="RJQ88" s="15"/>
      <c r="RJR88" s="15"/>
      <c r="RJS88" s="15"/>
      <c r="RJT88" s="15"/>
      <c r="RJU88" s="15"/>
      <c r="RJV88" s="15"/>
      <c r="RJW88" s="15"/>
      <c r="RJX88" s="15"/>
      <c r="RJY88" s="15"/>
      <c r="RJZ88" s="15"/>
      <c r="RKA88" s="15"/>
      <c r="RKB88" s="15"/>
      <c r="RKC88" s="15"/>
      <c r="RKD88" s="15"/>
      <c r="RKE88" s="15"/>
      <c r="RKF88" s="15"/>
      <c r="RKG88" s="15"/>
      <c r="RKH88" s="15"/>
      <c r="RKI88" s="15"/>
      <c r="RKJ88" s="15"/>
      <c r="RKK88" s="15"/>
      <c r="RKL88" s="15"/>
      <c r="RKM88" s="15"/>
      <c r="RKN88" s="15"/>
      <c r="RKO88" s="15"/>
      <c r="RKP88" s="15"/>
      <c r="RKQ88" s="15"/>
      <c r="RKR88" s="15"/>
      <c r="RKS88" s="15"/>
      <c r="RKT88" s="15"/>
      <c r="RKU88" s="15"/>
      <c r="RKV88" s="15"/>
      <c r="RKW88" s="15"/>
      <c r="RKX88" s="15"/>
      <c r="RKY88" s="15"/>
      <c r="RKZ88" s="15"/>
      <c r="RLA88" s="15"/>
      <c r="RLB88" s="15"/>
      <c r="RLC88" s="15"/>
      <c r="RLD88" s="15"/>
      <c r="RLE88" s="15"/>
      <c r="RLF88" s="15"/>
      <c r="RLG88" s="15"/>
      <c r="RLH88" s="15"/>
      <c r="RLI88" s="15"/>
      <c r="RLJ88" s="15"/>
      <c r="RLK88" s="15"/>
      <c r="RLL88" s="15"/>
      <c r="RLM88" s="15"/>
      <c r="RLN88" s="15"/>
      <c r="RLO88" s="15"/>
      <c r="RLP88" s="15"/>
      <c r="RLQ88" s="15"/>
      <c r="RLR88" s="15"/>
      <c r="RLS88" s="15"/>
      <c r="RLT88" s="15"/>
      <c r="RLU88" s="15"/>
      <c r="RLV88" s="15"/>
      <c r="RLW88" s="15"/>
      <c r="RLX88" s="15"/>
      <c r="RLY88" s="15"/>
      <c r="RLZ88" s="15"/>
      <c r="RMA88" s="15"/>
      <c r="RMB88" s="15"/>
      <c r="RMC88" s="15"/>
      <c r="RMD88" s="15"/>
      <c r="RME88" s="15"/>
      <c r="RMF88" s="15"/>
      <c r="RMG88" s="15"/>
      <c r="RMH88" s="15"/>
      <c r="RMI88" s="15"/>
      <c r="RMJ88" s="15"/>
      <c r="RMK88" s="15"/>
      <c r="RML88" s="15"/>
      <c r="RMM88" s="15"/>
      <c r="RMN88" s="15"/>
      <c r="RMO88" s="15"/>
      <c r="RMP88" s="15"/>
      <c r="RMQ88" s="15"/>
      <c r="RMR88" s="15"/>
      <c r="RMS88" s="15"/>
      <c r="RMT88" s="15"/>
      <c r="RMU88" s="15"/>
      <c r="RMV88" s="15"/>
      <c r="RMW88" s="15"/>
      <c r="RMX88" s="15"/>
      <c r="RMY88" s="15"/>
      <c r="RMZ88" s="15"/>
      <c r="RNA88" s="15"/>
      <c r="RNB88" s="15"/>
      <c r="RNC88" s="15"/>
      <c r="RND88" s="15"/>
      <c r="RNE88" s="15"/>
      <c r="RNF88" s="15"/>
      <c r="RNG88" s="15"/>
      <c r="RNH88" s="15"/>
      <c r="RNI88" s="15"/>
      <c r="RNJ88" s="15"/>
      <c r="RNK88" s="15"/>
      <c r="RNL88" s="15"/>
      <c r="RNM88" s="15"/>
      <c r="RNN88" s="15"/>
      <c r="RNO88" s="15"/>
      <c r="RNP88" s="15"/>
      <c r="RNQ88" s="15"/>
      <c r="RNR88" s="15"/>
      <c r="RNS88" s="15"/>
      <c r="RNT88" s="15"/>
      <c r="RNU88" s="15"/>
      <c r="RNV88" s="15"/>
      <c r="RNW88" s="15"/>
      <c r="RNX88" s="15"/>
      <c r="RNY88" s="15"/>
      <c r="RNZ88" s="15"/>
      <c r="ROA88" s="15"/>
      <c r="ROB88" s="15"/>
      <c r="ROC88" s="15"/>
      <c r="ROD88" s="15"/>
      <c r="ROE88" s="15"/>
      <c r="ROF88" s="15"/>
      <c r="ROG88" s="15"/>
      <c r="ROH88" s="15"/>
      <c r="ROI88" s="15"/>
      <c r="ROJ88" s="15"/>
      <c r="ROK88" s="15"/>
      <c r="ROL88" s="15"/>
      <c r="ROM88" s="15"/>
      <c r="RON88" s="15"/>
      <c r="ROO88" s="15"/>
      <c r="ROP88" s="15"/>
      <c r="ROQ88" s="15"/>
      <c r="ROR88" s="15"/>
      <c r="ROS88" s="15"/>
      <c r="ROT88" s="15"/>
      <c r="ROU88" s="15"/>
      <c r="ROV88" s="15"/>
      <c r="ROW88" s="15"/>
      <c r="ROX88" s="15"/>
      <c r="ROY88" s="15"/>
      <c r="ROZ88" s="15"/>
      <c r="RPA88" s="15"/>
      <c r="RPB88" s="15"/>
      <c r="RPC88" s="15"/>
      <c r="RPD88" s="15"/>
      <c r="RPE88" s="15"/>
      <c r="RPF88" s="15"/>
      <c r="RPG88" s="15"/>
      <c r="RPH88" s="15"/>
      <c r="RPI88" s="15"/>
      <c r="RPJ88" s="15"/>
      <c r="RPK88" s="15"/>
      <c r="RPL88" s="15"/>
      <c r="RPM88" s="15"/>
      <c r="RPN88" s="15"/>
      <c r="RPO88" s="15"/>
      <c r="RPP88" s="15"/>
      <c r="RPQ88" s="15"/>
      <c r="RPR88" s="15"/>
      <c r="RPS88" s="15"/>
      <c r="RPT88" s="15"/>
      <c r="RPU88" s="15"/>
      <c r="RPV88" s="15"/>
      <c r="RPW88" s="15"/>
      <c r="RPX88" s="15"/>
      <c r="RPY88" s="15"/>
      <c r="RPZ88" s="15"/>
      <c r="RQA88" s="15"/>
      <c r="RQB88" s="15"/>
      <c r="RQC88" s="15"/>
      <c r="RQD88" s="15"/>
      <c r="RQE88" s="15"/>
      <c r="RQF88" s="15"/>
      <c r="RQG88" s="15"/>
      <c r="RQH88" s="15"/>
      <c r="RQI88" s="15"/>
      <c r="RQJ88" s="15"/>
      <c r="RQK88" s="15"/>
      <c r="RQL88" s="15"/>
      <c r="RQM88" s="15"/>
      <c r="RQN88" s="15"/>
      <c r="RQO88" s="15"/>
      <c r="RQP88" s="15"/>
      <c r="RQQ88" s="15"/>
      <c r="RQR88" s="15"/>
      <c r="RQS88" s="15"/>
      <c r="RQT88" s="15"/>
      <c r="RQU88" s="15"/>
      <c r="RQV88" s="15"/>
      <c r="RQW88" s="15"/>
      <c r="RQX88" s="15"/>
      <c r="RQY88" s="15"/>
      <c r="RQZ88" s="15"/>
      <c r="RRA88" s="15"/>
      <c r="RRB88" s="15"/>
      <c r="RRC88" s="15"/>
      <c r="RRD88" s="15"/>
      <c r="RRE88" s="15"/>
      <c r="RRF88" s="15"/>
      <c r="RRG88" s="15"/>
      <c r="RRH88" s="15"/>
      <c r="RRI88" s="15"/>
      <c r="RRJ88" s="15"/>
      <c r="RRK88" s="15"/>
      <c r="RRL88" s="15"/>
      <c r="RRM88" s="15"/>
      <c r="RRN88" s="15"/>
      <c r="RRO88" s="15"/>
      <c r="RRP88" s="15"/>
      <c r="RRQ88" s="15"/>
      <c r="RRR88" s="15"/>
      <c r="RRS88" s="15"/>
      <c r="RRT88" s="15"/>
      <c r="RRU88" s="15"/>
      <c r="RRV88" s="15"/>
      <c r="RRW88" s="15"/>
      <c r="RRX88" s="15"/>
      <c r="RRY88" s="15"/>
      <c r="RRZ88" s="15"/>
      <c r="RSA88" s="15"/>
      <c r="RSB88" s="15"/>
      <c r="RSC88" s="15"/>
      <c r="RSD88" s="15"/>
      <c r="RSE88" s="15"/>
      <c r="RSF88" s="15"/>
      <c r="RSG88" s="15"/>
      <c r="RSH88" s="15"/>
      <c r="RSI88" s="15"/>
      <c r="RSJ88" s="15"/>
      <c r="RSK88" s="15"/>
      <c r="RSL88" s="15"/>
      <c r="RSM88" s="15"/>
      <c r="RSN88" s="15"/>
      <c r="RSO88" s="15"/>
      <c r="RSP88" s="15"/>
      <c r="RSQ88" s="15"/>
      <c r="RSR88" s="15"/>
      <c r="RSS88" s="15"/>
      <c r="RST88" s="15"/>
      <c r="RSU88" s="15"/>
      <c r="RSV88" s="15"/>
      <c r="RSW88" s="15"/>
      <c r="RSX88" s="15"/>
      <c r="RSY88" s="15"/>
      <c r="RSZ88" s="15"/>
      <c r="RTA88" s="15"/>
      <c r="RTB88" s="15"/>
      <c r="RTC88" s="15"/>
      <c r="RTD88" s="15"/>
      <c r="RTE88" s="15"/>
      <c r="RTF88" s="15"/>
      <c r="RTG88" s="15"/>
      <c r="RTH88" s="15"/>
      <c r="RTI88" s="15"/>
      <c r="RTJ88" s="15"/>
      <c r="RTK88" s="15"/>
      <c r="RTL88" s="15"/>
      <c r="RTM88" s="15"/>
      <c r="RTN88" s="15"/>
      <c r="RTO88" s="15"/>
      <c r="RTP88" s="15"/>
      <c r="RTQ88" s="15"/>
      <c r="RTR88" s="15"/>
      <c r="RTS88" s="15"/>
      <c r="RTT88" s="15"/>
      <c r="RTU88" s="15"/>
      <c r="RTV88" s="15"/>
      <c r="RTW88" s="15"/>
      <c r="RTX88" s="15"/>
      <c r="RTY88" s="15"/>
      <c r="RTZ88" s="15"/>
      <c r="RUA88" s="15"/>
      <c r="RUB88" s="15"/>
      <c r="RUC88" s="15"/>
      <c r="RUD88" s="15"/>
      <c r="RUE88" s="15"/>
      <c r="RUF88" s="15"/>
      <c r="RUG88" s="15"/>
      <c r="RUH88" s="15"/>
      <c r="RUI88" s="15"/>
      <c r="RUJ88" s="15"/>
      <c r="RUK88" s="15"/>
      <c r="RUL88" s="15"/>
      <c r="RUM88" s="15"/>
      <c r="RUN88" s="15"/>
      <c r="RUO88" s="15"/>
      <c r="RUP88" s="15"/>
      <c r="RUQ88" s="15"/>
      <c r="RUR88" s="15"/>
      <c r="RUS88" s="15"/>
      <c r="RUT88" s="15"/>
      <c r="RUU88" s="15"/>
      <c r="RUV88" s="15"/>
      <c r="RUW88" s="15"/>
      <c r="RUX88" s="15"/>
      <c r="RUY88" s="15"/>
      <c r="RUZ88" s="15"/>
      <c r="RVA88" s="15"/>
      <c r="RVB88" s="15"/>
      <c r="RVC88" s="15"/>
      <c r="RVD88" s="15"/>
      <c r="RVE88" s="15"/>
      <c r="RVF88" s="15"/>
      <c r="RVG88" s="15"/>
      <c r="RVH88" s="15"/>
      <c r="RVI88" s="15"/>
      <c r="RVJ88" s="15"/>
      <c r="RVK88" s="15"/>
      <c r="RVL88" s="15"/>
      <c r="RVM88" s="15"/>
      <c r="RVN88" s="15"/>
      <c r="RVO88" s="15"/>
      <c r="RVP88" s="15"/>
      <c r="RVQ88" s="15"/>
      <c r="RVR88" s="15"/>
      <c r="RVS88" s="15"/>
      <c r="RVT88" s="15"/>
      <c r="RVU88" s="15"/>
      <c r="RVV88" s="15"/>
      <c r="RVW88" s="15"/>
      <c r="RVX88" s="15"/>
      <c r="RVY88" s="15"/>
      <c r="RVZ88" s="15"/>
      <c r="RWA88" s="15"/>
      <c r="RWB88" s="15"/>
      <c r="RWC88" s="15"/>
      <c r="RWD88" s="15"/>
      <c r="RWE88" s="15"/>
      <c r="RWF88" s="15"/>
      <c r="RWG88" s="15"/>
      <c r="RWH88" s="15"/>
      <c r="RWI88" s="15"/>
      <c r="RWJ88" s="15"/>
      <c r="RWK88" s="15"/>
      <c r="RWL88" s="15"/>
      <c r="RWM88" s="15"/>
      <c r="RWN88" s="15"/>
      <c r="RWO88" s="15"/>
      <c r="RWP88" s="15"/>
      <c r="RWQ88" s="15"/>
      <c r="RWR88" s="15"/>
      <c r="RWS88" s="15"/>
      <c r="RWT88" s="15"/>
      <c r="RWU88" s="15"/>
      <c r="RWV88" s="15"/>
      <c r="RWW88" s="15"/>
      <c r="RWX88" s="15"/>
      <c r="RWY88" s="15"/>
      <c r="RWZ88" s="15"/>
      <c r="RXA88" s="15"/>
      <c r="RXB88" s="15"/>
      <c r="RXC88" s="15"/>
      <c r="RXD88" s="15"/>
      <c r="RXE88" s="15"/>
      <c r="RXF88" s="15"/>
      <c r="RXG88" s="15"/>
      <c r="RXH88" s="15"/>
      <c r="RXI88" s="15"/>
      <c r="RXJ88" s="15"/>
      <c r="RXK88" s="15"/>
      <c r="RXL88" s="15"/>
      <c r="RXM88" s="15"/>
      <c r="RXN88" s="15"/>
      <c r="RXO88" s="15"/>
      <c r="RXP88" s="15"/>
      <c r="RXQ88" s="15"/>
      <c r="RXR88" s="15"/>
      <c r="RXS88" s="15"/>
      <c r="RXT88" s="15"/>
      <c r="RXU88" s="15"/>
      <c r="RXV88" s="15"/>
      <c r="RXW88" s="15"/>
      <c r="RXX88" s="15"/>
      <c r="RXY88" s="15"/>
      <c r="RXZ88" s="15"/>
      <c r="RYA88" s="15"/>
      <c r="RYB88" s="15"/>
      <c r="RYC88" s="15"/>
      <c r="RYD88" s="15"/>
      <c r="RYE88" s="15"/>
      <c r="RYF88" s="15"/>
      <c r="RYG88" s="15"/>
      <c r="RYH88" s="15"/>
      <c r="RYI88" s="15"/>
      <c r="RYJ88" s="15"/>
      <c r="RYK88" s="15"/>
      <c r="RYL88" s="15"/>
      <c r="RYM88" s="15"/>
      <c r="RYN88" s="15"/>
      <c r="RYO88" s="15"/>
      <c r="RYP88" s="15"/>
      <c r="RYQ88" s="15"/>
      <c r="RYR88" s="15"/>
      <c r="RYS88" s="15"/>
      <c r="RYT88" s="15"/>
      <c r="RYU88" s="15"/>
      <c r="RYV88" s="15"/>
      <c r="RYW88" s="15"/>
      <c r="RYX88" s="15"/>
      <c r="RYY88" s="15"/>
      <c r="RYZ88" s="15"/>
      <c r="RZA88" s="15"/>
      <c r="RZB88" s="15"/>
      <c r="RZC88" s="15"/>
      <c r="RZD88" s="15"/>
      <c r="RZE88" s="15"/>
      <c r="RZF88" s="15"/>
      <c r="RZG88" s="15"/>
      <c r="RZH88" s="15"/>
      <c r="RZI88" s="15"/>
      <c r="RZJ88" s="15"/>
      <c r="RZK88" s="15"/>
      <c r="RZL88" s="15"/>
      <c r="RZM88" s="15"/>
      <c r="RZN88" s="15"/>
      <c r="RZO88" s="15"/>
      <c r="RZP88" s="15"/>
      <c r="RZQ88" s="15"/>
      <c r="RZR88" s="15"/>
      <c r="RZS88" s="15"/>
      <c r="RZT88" s="15"/>
      <c r="RZU88" s="15"/>
      <c r="RZV88" s="15"/>
      <c r="RZW88" s="15"/>
      <c r="RZX88" s="15"/>
      <c r="RZY88" s="15"/>
      <c r="RZZ88" s="15"/>
      <c r="SAA88" s="15"/>
      <c r="SAB88" s="15"/>
      <c r="SAC88" s="15"/>
      <c r="SAD88" s="15"/>
      <c r="SAE88" s="15"/>
      <c r="SAF88" s="15"/>
      <c r="SAG88" s="15"/>
      <c r="SAH88" s="15"/>
      <c r="SAI88" s="15"/>
      <c r="SAJ88" s="15"/>
      <c r="SAK88" s="15"/>
      <c r="SAL88" s="15"/>
      <c r="SAM88" s="15"/>
      <c r="SAN88" s="15"/>
      <c r="SAO88" s="15"/>
      <c r="SAP88" s="15"/>
      <c r="SAQ88" s="15"/>
      <c r="SAR88" s="15"/>
      <c r="SAS88" s="15"/>
      <c r="SAT88" s="15"/>
      <c r="SAU88" s="15"/>
      <c r="SAV88" s="15"/>
      <c r="SAW88" s="15"/>
      <c r="SAX88" s="15"/>
      <c r="SAY88" s="15"/>
      <c r="SAZ88" s="15"/>
      <c r="SBA88" s="15"/>
      <c r="SBB88" s="15"/>
      <c r="SBC88" s="15"/>
      <c r="SBD88" s="15"/>
      <c r="SBE88" s="15"/>
      <c r="SBF88" s="15"/>
      <c r="SBG88" s="15"/>
      <c r="SBH88" s="15"/>
      <c r="SBI88" s="15"/>
      <c r="SBJ88" s="15"/>
      <c r="SBK88" s="15"/>
      <c r="SBL88" s="15"/>
      <c r="SBM88" s="15"/>
      <c r="SBN88" s="15"/>
      <c r="SBO88" s="15"/>
      <c r="SBP88" s="15"/>
      <c r="SBQ88" s="15"/>
      <c r="SBR88" s="15"/>
      <c r="SBS88" s="15"/>
      <c r="SBT88" s="15"/>
      <c r="SBU88" s="15"/>
      <c r="SBV88" s="15"/>
      <c r="SBW88" s="15"/>
      <c r="SBX88" s="15"/>
      <c r="SBY88" s="15"/>
      <c r="SBZ88" s="15"/>
      <c r="SCA88" s="15"/>
      <c r="SCB88" s="15"/>
      <c r="SCC88" s="15"/>
      <c r="SCD88" s="15"/>
      <c r="SCE88" s="15"/>
      <c r="SCF88" s="15"/>
      <c r="SCG88" s="15"/>
      <c r="SCH88" s="15"/>
      <c r="SCI88" s="15"/>
      <c r="SCJ88" s="15"/>
      <c r="SCK88" s="15"/>
      <c r="SCL88" s="15"/>
      <c r="SCM88" s="15"/>
      <c r="SCN88" s="15"/>
      <c r="SCO88" s="15"/>
      <c r="SCP88" s="15"/>
      <c r="SCQ88" s="15"/>
      <c r="SCR88" s="15"/>
      <c r="SCS88" s="15"/>
      <c r="SCT88" s="15"/>
      <c r="SCU88" s="15"/>
      <c r="SCV88" s="15"/>
      <c r="SCW88" s="15"/>
      <c r="SCX88" s="15"/>
      <c r="SCY88" s="15"/>
      <c r="SCZ88" s="15"/>
      <c r="SDA88" s="15"/>
      <c r="SDB88" s="15"/>
      <c r="SDC88" s="15"/>
      <c r="SDD88" s="15"/>
      <c r="SDE88" s="15"/>
      <c r="SDF88" s="15"/>
      <c r="SDG88" s="15"/>
      <c r="SDH88" s="15"/>
      <c r="SDI88" s="15"/>
      <c r="SDJ88" s="15"/>
      <c r="SDK88" s="15"/>
      <c r="SDL88" s="15"/>
      <c r="SDM88" s="15"/>
      <c r="SDN88" s="15"/>
      <c r="SDO88" s="15"/>
      <c r="SDP88" s="15"/>
      <c r="SDQ88" s="15"/>
      <c r="SDR88" s="15"/>
      <c r="SDS88" s="15"/>
      <c r="SDT88" s="15"/>
      <c r="SDU88" s="15"/>
      <c r="SDV88" s="15"/>
      <c r="SDW88" s="15"/>
      <c r="SDX88" s="15"/>
      <c r="SDY88" s="15"/>
      <c r="SDZ88" s="15"/>
      <c r="SEA88" s="15"/>
      <c r="SEB88" s="15"/>
      <c r="SEC88" s="15"/>
      <c r="SED88" s="15"/>
      <c r="SEE88" s="15"/>
      <c r="SEF88" s="15"/>
      <c r="SEG88" s="15"/>
      <c r="SEH88" s="15"/>
      <c r="SEI88" s="15"/>
      <c r="SEJ88" s="15"/>
      <c r="SEK88" s="15"/>
      <c r="SEL88" s="15"/>
      <c r="SEM88" s="15"/>
      <c r="SEN88" s="15"/>
      <c r="SEO88" s="15"/>
      <c r="SEP88" s="15"/>
      <c r="SEQ88" s="15"/>
      <c r="SER88" s="15"/>
      <c r="SES88" s="15"/>
      <c r="SET88" s="15"/>
      <c r="SEU88" s="15"/>
      <c r="SEV88" s="15"/>
      <c r="SEW88" s="15"/>
      <c r="SEX88" s="15"/>
      <c r="SEY88" s="15"/>
      <c r="SEZ88" s="15"/>
      <c r="SFA88" s="15"/>
      <c r="SFB88" s="15"/>
      <c r="SFC88" s="15"/>
      <c r="SFD88" s="15"/>
      <c r="SFE88" s="15"/>
      <c r="SFF88" s="15"/>
      <c r="SFG88" s="15"/>
      <c r="SFH88" s="15"/>
      <c r="SFI88" s="15"/>
      <c r="SFJ88" s="15"/>
      <c r="SFK88" s="15"/>
      <c r="SFL88" s="15"/>
      <c r="SFM88" s="15"/>
      <c r="SFN88" s="15"/>
      <c r="SFO88" s="15"/>
      <c r="SFP88" s="15"/>
      <c r="SFQ88" s="15"/>
      <c r="SFR88" s="15"/>
      <c r="SFS88" s="15"/>
      <c r="SFT88" s="15"/>
      <c r="SFU88" s="15"/>
      <c r="SFV88" s="15"/>
      <c r="SFW88" s="15"/>
      <c r="SFX88" s="15"/>
      <c r="SFY88" s="15"/>
      <c r="SFZ88" s="15"/>
      <c r="SGA88" s="15"/>
      <c r="SGB88" s="15"/>
      <c r="SGC88" s="15"/>
      <c r="SGD88" s="15"/>
      <c r="SGE88" s="15"/>
      <c r="SGF88" s="15"/>
      <c r="SGG88" s="15"/>
      <c r="SGH88" s="15"/>
      <c r="SGI88" s="15"/>
      <c r="SGJ88" s="15"/>
      <c r="SGK88" s="15"/>
      <c r="SGL88" s="15"/>
      <c r="SGM88" s="15"/>
      <c r="SGN88" s="15"/>
      <c r="SGO88" s="15"/>
      <c r="SGP88" s="15"/>
      <c r="SGQ88" s="15"/>
      <c r="SGR88" s="15"/>
      <c r="SGS88" s="15"/>
      <c r="SGT88" s="15"/>
      <c r="SGU88" s="15"/>
      <c r="SGV88" s="15"/>
      <c r="SGW88" s="15"/>
      <c r="SGX88" s="15"/>
      <c r="SGY88" s="15"/>
      <c r="SGZ88" s="15"/>
      <c r="SHA88" s="15"/>
      <c r="SHB88" s="15"/>
      <c r="SHC88" s="15"/>
      <c r="SHD88" s="15"/>
      <c r="SHE88" s="15"/>
      <c r="SHF88" s="15"/>
      <c r="SHG88" s="15"/>
      <c r="SHH88" s="15"/>
      <c r="SHI88" s="15"/>
      <c r="SHJ88" s="15"/>
      <c r="SHK88" s="15"/>
      <c r="SHL88" s="15"/>
      <c r="SHM88" s="15"/>
      <c r="SHN88" s="15"/>
      <c r="SHO88" s="15"/>
      <c r="SHP88" s="15"/>
      <c r="SHQ88" s="15"/>
      <c r="SHR88" s="15"/>
      <c r="SHS88" s="15"/>
      <c r="SHT88" s="15"/>
      <c r="SHU88" s="15"/>
      <c r="SHV88" s="15"/>
      <c r="SHW88" s="15"/>
      <c r="SHX88" s="15"/>
      <c r="SHY88" s="15"/>
      <c r="SHZ88" s="15"/>
      <c r="SIA88" s="15"/>
      <c r="SIB88" s="15"/>
      <c r="SIC88" s="15"/>
      <c r="SID88" s="15"/>
      <c r="SIE88" s="15"/>
      <c r="SIF88" s="15"/>
      <c r="SIG88" s="15"/>
      <c r="SIH88" s="15"/>
      <c r="SII88" s="15"/>
      <c r="SIJ88" s="15"/>
      <c r="SIK88" s="15"/>
      <c r="SIL88" s="15"/>
      <c r="SIM88" s="15"/>
      <c r="SIN88" s="15"/>
      <c r="SIO88" s="15"/>
      <c r="SIP88" s="15"/>
      <c r="SIQ88" s="15"/>
      <c r="SIR88" s="15"/>
      <c r="SIS88" s="15"/>
      <c r="SIT88" s="15"/>
      <c r="SIU88" s="15"/>
      <c r="SIV88" s="15"/>
      <c r="SIW88" s="15"/>
      <c r="SIX88" s="15"/>
      <c r="SIY88" s="15"/>
      <c r="SIZ88" s="15"/>
      <c r="SJA88" s="15"/>
      <c r="SJB88" s="15"/>
      <c r="SJC88" s="15"/>
      <c r="SJD88" s="15"/>
      <c r="SJE88" s="15"/>
      <c r="SJF88" s="15"/>
      <c r="SJG88" s="15"/>
      <c r="SJH88" s="15"/>
      <c r="SJI88" s="15"/>
      <c r="SJJ88" s="15"/>
      <c r="SJK88" s="15"/>
      <c r="SJL88" s="15"/>
      <c r="SJM88" s="15"/>
      <c r="SJN88" s="15"/>
      <c r="SJO88" s="15"/>
      <c r="SJP88" s="15"/>
      <c r="SJQ88" s="15"/>
      <c r="SJR88" s="15"/>
      <c r="SJS88" s="15"/>
      <c r="SJT88" s="15"/>
      <c r="SJU88" s="15"/>
      <c r="SJV88" s="15"/>
      <c r="SJW88" s="15"/>
      <c r="SJX88" s="15"/>
      <c r="SJY88" s="15"/>
      <c r="SJZ88" s="15"/>
      <c r="SKA88" s="15"/>
      <c r="SKB88" s="15"/>
      <c r="SKC88" s="15"/>
      <c r="SKD88" s="15"/>
      <c r="SKE88" s="15"/>
      <c r="SKF88" s="15"/>
      <c r="SKG88" s="15"/>
      <c r="SKH88" s="15"/>
      <c r="SKI88" s="15"/>
      <c r="SKJ88" s="15"/>
      <c r="SKK88" s="15"/>
      <c r="SKL88" s="15"/>
      <c r="SKM88" s="15"/>
      <c r="SKN88" s="15"/>
      <c r="SKO88" s="15"/>
      <c r="SKP88" s="15"/>
      <c r="SKQ88" s="15"/>
      <c r="SKR88" s="15"/>
      <c r="SKS88" s="15"/>
      <c r="SKT88" s="15"/>
      <c r="SKU88" s="15"/>
      <c r="SKV88" s="15"/>
      <c r="SKW88" s="15"/>
      <c r="SKX88" s="15"/>
      <c r="SKY88" s="15"/>
      <c r="SKZ88" s="15"/>
      <c r="SLA88" s="15"/>
      <c r="SLB88" s="15"/>
      <c r="SLC88" s="15"/>
      <c r="SLD88" s="15"/>
      <c r="SLE88" s="15"/>
      <c r="SLF88" s="15"/>
      <c r="SLG88" s="15"/>
      <c r="SLH88" s="15"/>
      <c r="SLI88" s="15"/>
      <c r="SLJ88" s="15"/>
      <c r="SLK88" s="15"/>
      <c r="SLL88" s="15"/>
      <c r="SLM88" s="15"/>
      <c r="SLN88" s="15"/>
      <c r="SLO88" s="15"/>
      <c r="SLP88" s="15"/>
      <c r="SLQ88" s="15"/>
      <c r="SLR88" s="15"/>
      <c r="SLS88" s="15"/>
      <c r="SLT88" s="15"/>
      <c r="SLU88" s="15"/>
      <c r="SLV88" s="15"/>
      <c r="SLW88" s="15"/>
      <c r="SLX88" s="15"/>
      <c r="SLY88" s="15"/>
      <c r="SLZ88" s="15"/>
      <c r="SMA88" s="15"/>
      <c r="SMB88" s="15"/>
      <c r="SMC88" s="15"/>
      <c r="SMD88" s="15"/>
      <c r="SME88" s="15"/>
      <c r="SMF88" s="15"/>
      <c r="SMG88" s="15"/>
      <c r="SMH88" s="15"/>
      <c r="SMI88" s="15"/>
      <c r="SMJ88" s="15"/>
      <c r="SMK88" s="15"/>
      <c r="SML88" s="15"/>
      <c r="SMM88" s="15"/>
      <c r="SMN88" s="15"/>
      <c r="SMO88" s="15"/>
      <c r="SMP88" s="15"/>
      <c r="SMQ88" s="15"/>
      <c r="SMR88" s="15"/>
      <c r="SMS88" s="15"/>
      <c r="SMT88" s="15"/>
      <c r="SMU88" s="15"/>
      <c r="SMV88" s="15"/>
      <c r="SMW88" s="15"/>
      <c r="SMX88" s="15"/>
      <c r="SMY88" s="15"/>
      <c r="SMZ88" s="15"/>
      <c r="SNA88" s="15"/>
      <c r="SNB88" s="15"/>
      <c r="SNC88" s="15"/>
      <c r="SND88" s="15"/>
      <c r="SNE88" s="15"/>
      <c r="SNF88" s="15"/>
      <c r="SNG88" s="15"/>
      <c r="SNH88" s="15"/>
      <c r="SNI88" s="15"/>
      <c r="SNJ88" s="15"/>
      <c r="SNK88" s="15"/>
      <c r="SNL88" s="15"/>
      <c r="SNM88" s="15"/>
      <c r="SNN88" s="15"/>
      <c r="SNO88" s="15"/>
      <c r="SNP88" s="15"/>
      <c r="SNQ88" s="15"/>
      <c r="SNR88" s="15"/>
      <c r="SNS88" s="15"/>
      <c r="SNT88" s="15"/>
      <c r="SNU88" s="15"/>
      <c r="SNV88" s="15"/>
      <c r="SNW88" s="15"/>
      <c r="SNX88" s="15"/>
      <c r="SNY88" s="15"/>
      <c r="SNZ88" s="15"/>
      <c r="SOA88" s="15"/>
      <c r="SOB88" s="15"/>
      <c r="SOC88" s="15"/>
      <c r="SOD88" s="15"/>
      <c r="SOE88" s="15"/>
      <c r="SOF88" s="15"/>
      <c r="SOG88" s="15"/>
      <c r="SOH88" s="15"/>
      <c r="SOI88" s="15"/>
      <c r="SOJ88" s="15"/>
      <c r="SOK88" s="15"/>
      <c r="SOL88" s="15"/>
      <c r="SOM88" s="15"/>
      <c r="SON88" s="15"/>
      <c r="SOO88" s="15"/>
      <c r="SOP88" s="15"/>
      <c r="SOQ88" s="15"/>
      <c r="SOR88" s="15"/>
      <c r="SOS88" s="15"/>
      <c r="SOT88" s="15"/>
      <c r="SOU88" s="15"/>
      <c r="SOV88" s="15"/>
      <c r="SOW88" s="15"/>
      <c r="SOX88" s="15"/>
      <c r="SOY88" s="15"/>
      <c r="SOZ88" s="15"/>
      <c r="SPA88" s="15"/>
      <c r="SPB88" s="15"/>
      <c r="SPC88" s="15"/>
      <c r="SPD88" s="15"/>
      <c r="SPE88" s="15"/>
      <c r="SPF88" s="15"/>
      <c r="SPG88" s="15"/>
      <c r="SPH88" s="15"/>
      <c r="SPI88" s="15"/>
      <c r="SPJ88" s="15"/>
      <c r="SPK88" s="15"/>
      <c r="SPL88" s="15"/>
      <c r="SPM88" s="15"/>
      <c r="SPN88" s="15"/>
      <c r="SPO88" s="15"/>
      <c r="SPP88" s="15"/>
      <c r="SPQ88" s="15"/>
      <c r="SPR88" s="15"/>
      <c r="SPS88" s="15"/>
      <c r="SPT88" s="15"/>
      <c r="SPU88" s="15"/>
      <c r="SPV88" s="15"/>
      <c r="SPW88" s="15"/>
      <c r="SPX88" s="15"/>
      <c r="SPY88" s="15"/>
      <c r="SPZ88" s="15"/>
      <c r="SQA88" s="15"/>
      <c r="SQB88" s="15"/>
      <c r="SQC88" s="15"/>
      <c r="SQD88" s="15"/>
      <c r="SQE88" s="15"/>
      <c r="SQF88" s="15"/>
      <c r="SQG88" s="15"/>
      <c r="SQH88" s="15"/>
      <c r="SQI88" s="15"/>
      <c r="SQJ88" s="15"/>
      <c r="SQK88" s="15"/>
      <c r="SQL88" s="15"/>
      <c r="SQM88" s="15"/>
      <c r="SQN88" s="15"/>
      <c r="SQO88" s="15"/>
      <c r="SQP88" s="15"/>
      <c r="SQQ88" s="15"/>
      <c r="SQR88" s="15"/>
      <c r="SQS88" s="15"/>
      <c r="SQT88" s="15"/>
      <c r="SQU88" s="15"/>
      <c r="SQV88" s="15"/>
      <c r="SQW88" s="15"/>
      <c r="SQX88" s="15"/>
      <c r="SQY88" s="15"/>
      <c r="SQZ88" s="15"/>
      <c r="SRA88" s="15"/>
      <c r="SRB88" s="15"/>
      <c r="SRC88" s="15"/>
      <c r="SRD88" s="15"/>
      <c r="SRE88" s="15"/>
      <c r="SRF88" s="15"/>
      <c r="SRG88" s="15"/>
      <c r="SRH88" s="15"/>
      <c r="SRI88" s="15"/>
      <c r="SRJ88" s="15"/>
      <c r="SRK88" s="15"/>
      <c r="SRL88" s="15"/>
      <c r="SRM88" s="15"/>
      <c r="SRN88" s="15"/>
      <c r="SRO88" s="15"/>
      <c r="SRP88" s="15"/>
      <c r="SRQ88" s="15"/>
      <c r="SRR88" s="15"/>
      <c r="SRS88" s="15"/>
      <c r="SRT88" s="15"/>
      <c r="SRU88" s="15"/>
      <c r="SRV88" s="15"/>
      <c r="SRW88" s="15"/>
      <c r="SRX88" s="15"/>
      <c r="SRY88" s="15"/>
      <c r="SRZ88" s="15"/>
      <c r="SSA88" s="15"/>
      <c r="SSB88" s="15"/>
      <c r="SSC88" s="15"/>
      <c r="SSD88" s="15"/>
      <c r="SSE88" s="15"/>
      <c r="SSF88" s="15"/>
      <c r="SSG88" s="15"/>
      <c r="SSH88" s="15"/>
      <c r="SSI88" s="15"/>
      <c r="SSJ88" s="15"/>
      <c r="SSK88" s="15"/>
      <c r="SSL88" s="15"/>
      <c r="SSM88" s="15"/>
      <c r="SSN88" s="15"/>
      <c r="SSO88" s="15"/>
      <c r="SSP88" s="15"/>
      <c r="SSQ88" s="15"/>
      <c r="SSR88" s="15"/>
      <c r="SSS88" s="15"/>
      <c r="SST88" s="15"/>
      <c r="SSU88" s="15"/>
      <c r="SSV88" s="15"/>
      <c r="SSW88" s="15"/>
      <c r="SSX88" s="15"/>
      <c r="SSY88" s="15"/>
      <c r="SSZ88" s="15"/>
      <c r="STA88" s="15"/>
      <c r="STB88" s="15"/>
      <c r="STC88" s="15"/>
      <c r="STD88" s="15"/>
      <c r="STE88" s="15"/>
      <c r="STF88" s="15"/>
      <c r="STG88" s="15"/>
      <c r="STH88" s="15"/>
      <c r="STI88" s="15"/>
      <c r="STJ88" s="15"/>
      <c r="STK88" s="15"/>
      <c r="STL88" s="15"/>
      <c r="STM88" s="15"/>
      <c r="STN88" s="15"/>
      <c r="STO88" s="15"/>
      <c r="STP88" s="15"/>
      <c r="STQ88" s="15"/>
      <c r="STR88" s="15"/>
      <c r="STS88" s="15"/>
      <c r="STT88" s="15"/>
      <c r="STU88" s="15"/>
      <c r="STV88" s="15"/>
      <c r="STW88" s="15"/>
      <c r="STX88" s="15"/>
      <c r="STY88" s="15"/>
      <c r="STZ88" s="15"/>
      <c r="SUA88" s="15"/>
      <c r="SUB88" s="15"/>
      <c r="SUC88" s="15"/>
      <c r="SUD88" s="15"/>
      <c r="SUE88" s="15"/>
      <c r="SUF88" s="15"/>
      <c r="SUG88" s="15"/>
      <c r="SUH88" s="15"/>
      <c r="SUI88" s="15"/>
      <c r="SUJ88" s="15"/>
      <c r="SUK88" s="15"/>
      <c r="SUL88" s="15"/>
      <c r="SUM88" s="15"/>
      <c r="SUN88" s="15"/>
      <c r="SUO88" s="15"/>
      <c r="SUP88" s="15"/>
      <c r="SUQ88" s="15"/>
      <c r="SUR88" s="15"/>
      <c r="SUS88" s="15"/>
      <c r="SUT88" s="15"/>
      <c r="SUU88" s="15"/>
      <c r="SUV88" s="15"/>
      <c r="SUW88" s="15"/>
      <c r="SUX88" s="15"/>
      <c r="SUY88" s="15"/>
      <c r="SUZ88" s="15"/>
      <c r="SVA88" s="15"/>
      <c r="SVB88" s="15"/>
      <c r="SVC88" s="15"/>
      <c r="SVD88" s="15"/>
      <c r="SVE88" s="15"/>
      <c r="SVF88" s="15"/>
      <c r="SVG88" s="15"/>
      <c r="SVH88" s="15"/>
      <c r="SVI88" s="15"/>
      <c r="SVJ88" s="15"/>
      <c r="SVK88" s="15"/>
      <c r="SVL88" s="15"/>
      <c r="SVM88" s="15"/>
      <c r="SVN88" s="15"/>
      <c r="SVO88" s="15"/>
      <c r="SVP88" s="15"/>
      <c r="SVQ88" s="15"/>
      <c r="SVR88" s="15"/>
      <c r="SVS88" s="15"/>
      <c r="SVT88" s="15"/>
      <c r="SVU88" s="15"/>
      <c r="SVV88" s="15"/>
      <c r="SVW88" s="15"/>
      <c r="SVX88" s="15"/>
      <c r="SVY88" s="15"/>
      <c r="SVZ88" s="15"/>
      <c r="SWA88" s="15"/>
      <c r="SWB88" s="15"/>
      <c r="SWC88" s="15"/>
      <c r="SWD88" s="15"/>
      <c r="SWE88" s="15"/>
      <c r="SWF88" s="15"/>
      <c r="SWG88" s="15"/>
      <c r="SWH88" s="15"/>
      <c r="SWI88" s="15"/>
      <c r="SWJ88" s="15"/>
      <c r="SWK88" s="15"/>
      <c r="SWL88" s="15"/>
      <c r="SWM88" s="15"/>
      <c r="SWN88" s="15"/>
      <c r="SWO88" s="15"/>
      <c r="SWP88" s="15"/>
      <c r="SWQ88" s="15"/>
      <c r="SWR88" s="15"/>
      <c r="SWS88" s="15"/>
      <c r="SWT88" s="15"/>
      <c r="SWU88" s="15"/>
      <c r="SWV88" s="15"/>
      <c r="SWW88" s="15"/>
      <c r="SWX88" s="15"/>
      <c r="SWY88" s="15"/>
      <c r="SWZ88" s="15"/>
      <c r="SXA88" s="15"/>
      <c r="SXB88" s="15"/>
      <c r="SXC88" s="15"/>
      <c r="SXD88" s="15"/>
      <c r="SXE88" s="15"/>
      <c r="SXF88" s="15"/>
      <c r="SXG88" s="15"/>
      <c r="SXH88" s="15"/>
      <c r="SXI88" s="15"/>
      <c r="SXJ88" s="15"/>
      <c r="SXK88" s="15"/>
      <c r="SXL88" s="15"/>
      <c r="SXM88" s="15"/>
      <c r="SXN88" s="15"/>
      <c r="SXO88" s="15"/>
      <c r="SXP88" s="15"/>
      <c r="SXQ88" s="15"/>
      <c r="SXR88" s="15"/>
      <c r="SXS88" s="15"/>
      <c r="SXT88" s="15"/>
      <c r="SXU88" s="15"/>
      <c r="SXV88" s="15"/>
      <c r="SXW88" s="15"/>
      <c r="SXX88" s="15"/>
      <c r="SXY88" s="15"/>
      <c r="SXZ88" s="15"/>
      <c r="SYA88" s="15"/>
      <c r="SYB88" s="15"/>
      <c r="SYC88" s="15"/>
      <c r="SYD88" s="15"/>
      <c r="SYE88" s="15"/>
      <c r="SYF88" s="15"/>
      <c r="SYG88" s="15"/>
      <c r="SYH88" s="15"/>
      <c r="SYI88" s="15"/>
      <c r="SYJ88" s="15"/>
      <c r="SYK88" s="15"/>
      <c r="SYL88" s="15"/>
      <c r="SYM88" s="15"/>
      <c r="SYN88" s="15"/>
      <c r="SYO88" s="15"/>
      <c r="SYP88" s="15"/>
      <c r="SYQ88" s="15"/>
      <c r="SYR88" s="15"/>
      <c r="SYS88" s="15"/>
      <c r="SYT88" s="15"/>
      <c r="SYU88" s="15"/>
      <c r="SYV88" s="15"/>
      <c r="SYW88" s="15"/>
      <c r="SYX88" s="15"/>
      <c r="SYY88" s="15"/>
      <c r="SYZ88" s="15"/>
      <c r="SZA88" s="15"/>
      <c r="SZB88" s="15"/>
      <c r="SZC88" s="15"/>
      <c r="SZD88" s="15"/>
      <c r="SZE88" s="15"/>
      <c r="SZF88" s="15"/>
      <c r="SZG88" s="15"/>
      <c r="SZH88" s="15"/>
      <c r="SZI88" s="15"/>
      <c r="SZJ88" s="15"/>
      <c r="SZK88" s="15"/>
      <c r="SZL88" s="15"/>
      <c r="SZM88" s="15"/>
      <c r="SZN88" s="15"/>
      <c r="SZO88" s="15"/>
      <c r="SZP88" s="15"/>
      <c r="SZQ88" s="15"/>
      <c r="SZR88" s="15"/>
      <c r="SZS88" s="15"/>
      <c r="SZT88" s="15"/>
      <c r="SZU88" s="15"/>
      <c r="SZV88" s="15"/>
      <c r="SZW88" s="15"/>
      <c r="SZX88" s="15"/>
      <c r="SZY88" s="15"/>
      <c r="SZZ88" s="15"/>
      <c r="TAA88" s="15"/>
      <c r="TAB88" s="15"/>
      <c r="TAC88" s="15"/>
      <c r="TAD88" s="15"/>
      <c r="TAE88" s="15"/>
      <c r="TAF88" s="15"/>
      <c r="TAG88" s="15"/>
      <c r="TAH88" s="15"/>
      <c r="TAI88" s="15"/>
      <c r="TAJ88" s="15"/>
      <c r="TAK88" s="15"/>
      <c r="TAL88" s="15"/>
      <c r="TAM88" s="15"/>
      <c r="TAN88" s="15"/>
      <c r="TAO88" s="15"/>
      <c r="TAP88" s="15"/>
      <c r="TAQ88" s="15"/>
      <c r="TAR88" s="15"/>
      <c r="TAS88" s="15"/>
      <c r="TAT88" s="15"/>
      <c r="TAU88" s="15"/>
      <c r="TAV88" s="15"/>
      <c r="TAW88" s="15"/>
      <c r="TAX88" s="15"/>
      <c r="TAY88" s="15"/>
      <c r="TAZ88" s="15"/>
      <c r="TBA88" s="15"/>
      <c r="TBB88" s="15"/>
      <c r="TBC88" s="15"/>
      <c r="TBD88" s="15"/>
      <c r="TBE88" s="15"/>
      <c r="TBF88" s="15"/>
      <c r="TBG88" s="15"/>
      <c r="TBH88" s="15"/>
      <c r="TBI88" s="15"/>
      <c r="TBJ88" s="15"/>
      <c r="TBK88" s="15"/>
      <c r="TBL88" s="15"/>
      <c r="TBM88" s="15"/>
      <c r="TBN88" s="15"/>
      <c r="TBO88" s="15"/>
      <c r="TBP88" s="15"/>
      <c r="TBQ88" s="15"/>
      <c r="TBR88" s="15"/>
      <c r="TBS88" s="15"/>
      <c r="TBT88" s="15"/>
      <c r="TBU88" s="15"/>
      <c r="TBV88" s="15"/>
      <c r="TBW88" s="15"/>
      <c r="TBX88" s="15"/>
      <c r="TBY88" s="15"/>
      <c r="TBZ88" s="15"/>
      <c r="TCA88" s="15"/>
      <c r="TCB88" s="15"/>
      <c r="TCC88" s="15"/>
      <c r="TCD88" s="15"/>
      <c r="TCE88" s="15"/>
      <c r="TCF88" s="15"/>
      <c r="TCG88" s="15"/>
      <c r="TCH88" s="15"/>
      <c r="TCI88" s="15"/>
      <c r="TCJ88" s="15"/>
      <c r="TCK88" s="15"/>
      <c r="TCL88" s="15"/>
      <c r="TCM88" s="15"/>
      <c r="TCN88" s="15"/>
      <c r="TCO88" s="15"/>
      <c r="TCP88" s="15"/>
      <c r="TCQ88" s="15"/>
      <c r="TCR88" s="15"/>
      <c r="TCS88" s="15"/>
      <c r="TCT88" s="15"/>
      <c r="TCU88" s="15"/>
      <c r="TCV88" s="15"/>
      <c r="TCW88" s="15"/>
      <c r="TCX88" s="15"/>
      <c r="TCY88" s="15"/>
      <c r="TCZ88" s="15"/>
      <c r="TDA88" s="15"/>
      <c r="TDB88" s="15"/>
      <c r="TDC88" s="15"/>
      <c r="TDD88" s="15"/>
      <c r="TDE88" s="15"/>
      <c r="TDF88" s="15"/>
      <c r="TDG88" s="15"/>
      <c r="TDH88" s="15"/>
      <c r="TDI88" s="15"/>
      <c r="TDJ88" s="15"/>
      <c r="TDK88" s="15"/>
      <c r="TDL88" s="15"/>
      <c r="TDM88" s="15"/>
      <c r="TDN88" s="15"/>
      <c r="TDO88" s="15"/>
      <c r="TDP88" s="15"/>
      <c r="TDQ88" s="15"/>
      <c r="TDR88" s="15"/>
      <c r="TDS88" s="15"/>
      <c r="TDT88" s="15"/>
      <c r="TDU88" s="15"/>
      <c r="TDV88" s="15"/>
      <c r="TDW88" s="15"/>
      <c r="TDX88" s="15"/>
      <c r="TDY88" s="15"/>
      <c r="TDZ88" s="15"/>
      <c r="TEA88" s="15"/>
      <c r="TEB88" s="15"/>
      <c r="TEC88" s="15"/>
      <c r="TED88" s="15"/>
      <c r="TEE88" s="15"/>
      <c r="TEF88" s="15"/>
      <c r="TEG88" s="15"/>
      <c r="TEH88" s="15"/>
      <c r="TEI88" s="15"/>
      <c r="TEJ88" s="15"/>
      <c r="TEK88" s="15"/>
      <c r="TEL88" s="15"/>
      <c r="TEM88" s="15"/>
      <c r="TEN88" s="15"/>
      <c r="TEO88" s="15"/>
      <c r="TEP88" s="15"/>
      <c r="TEQ88" s="15"/>
      <c r="TER88" s="15"/>
      <c r="TES88" s="15"/>
      <c r="TET88" s="15"/>
      <c r="TEU88" s="15"/>
      <c r="TEV88" s="15"/>
      <c r="TEW88" s="15"/>
      <c r="TEX88" s="15"/>
      <c r="TEY88" s="15"/>
      <c r="TEZ88" s="15"/>
      <c r="TFA88" s="15"/>
      <c r="TFB88" s="15"/>
      <c r="TFC88" s="15"/>
      <c r="TFD88" s="15"/>
      <c r="TFE88" s="15"/>
      <c r="TFF88" s="15"/>
      <c r="TFG88" s="15"/>
      <c r="TFH88" s="15"/>
      <c r="TFI88" s="15"/>
      <c r="TFJ88" s="15"/>
      <c r="TFK88" s="15"/>
      <c r="TFL88" s="15"/>
      <c r="TFM88" s="15"/>
      <c r="TFN88" s="15"/>
      <c r="TFO88" s="15"/>
      <c r="TFP88" s="15"/>
      <c r="TFQ88" s="15"/>
      <c r="TFR88" s="15"/>
      <c r="TFS88" s="15"/>
      <c r="TFT88" s="15"/>
      <c r="TFU88" s="15"/>
      <c r="TFV88" s="15"/>
      <c r="TFW88" s="15"/>
      <c r="TFX88" s="15"/>
      <c r="TFY88" s="15"/>
      <c r="TFZ88" s="15"/>
      <c r="TGA88" s="15"/>
      <c r="TGB88" s="15"/>
      <c r="TGC88" s="15"/>
      <c r="TGD88" s="15"/>
      <c r="TGE88" s="15"/>
      <c r="TGF88" s="15"/>
      <c r="TGG88" s="15"/>
      <c r="TGH88" s="15"/>
      <c r="TGI88" s="15"/>
      <c r="TGJ88" s="15"/>
      <c r="TGK88" s="15"/>
      <c r="TGL88" s="15"/>
      <c r="TGM88" s="15"/>
      <c r="TGN88" s="15"/>
      <c r="TGO88" s="15"/>
      <c r="TGP88" s="15"/>
      <c r="TGQ88" s="15"/>
      <c r="TGR88" s="15"/>
      <c r="TGS88" s="15"/>
      <c r="TGT88" s="15"/>
      <c r="TGU88" s="15"/>
      <c r="TGV88" s="15"/>
      <c r="TGW88" s="15"/>
      <c r="TGX88" s="15"/>
      <c r="TGY88" s="15"/>
      <c r="TGZ88" s="15"/>
      <c r="THA88" s="15"/>
      <c r="THB88" s="15"/>
      <c r="THC88" s="15"/>
      <c r="THD88" s="15"/>
      <c r="THE88" s="15"/>
      <c r="THF88" s="15"/>
      <c r="THG88" s="15"/>
      <c r="THH88" s="15"/>
      <c r="THI88" s="15"/>
      <c r="THJ88" s="15"/>
      <c r="THK88" s="15"/>
      <c r="THL88" s="15"/>
      <c r="THM88" s="15"/>
      <c r="THN88" s="15"/>
      <c r="THO88" s="15"/>
      <c r="THP88" s="15"/>
      <c r="THQ88" s="15"/>
      <c r="THR88" s="15"/>
      <c r="THS88" s="15"/>
      <c r="THT88" s="15"/>
      <c r="THU88" s="15"/>
      <c r="THV88" s="15"/>
      <c r="THW88" s="15"/>
      <c r="THX88" s="15"/>
      <c r="THY88" s="15"/>
      <c r="THZ88" s="15"/>
      <c r="TIA88" s="15"/>
      <c r="TIB88" s="15"/>
      <c r="TIC88" s="15"/>
      <c r="TID88" s="15"/>
      <c r="TIE88" s="15"/>
      <c r="TIF88" s="15"/>
      <c r="TIG88" s="15"/>
      <c r="TIH88" s="15"/>
      <c r="TII88" s="15"/>
      <c r="TIJ88" s="15"/>
      <c r="TIK88" s="15"/>
      <c r="TIL88" s="15"/>
      <c r="TIM88" s="15"/>
      <c r="TIN88" s="15"/>
      <c r="TIO88" s="15"/>
      <c r="TIP88" s="15"/>
      <c r="TIQ88" s="15"/>
      <c r="TIR88" s="15"/>
      <c r="TIS88" s="15"/>
      <c r="TIT88" s="15"/>
      <c r="TIU88" s="15"/>
      <c r="TIV88" s="15"/>
      <c r="TIW88" s="15"/>
      <c r="TIX88" s="15"/>
      <c r="TIY88" s="15"/>
      <c r="TIZ88" s="15"/>
      <c r="TJA88" s="15"/>
      <c r="TJB88" s="15"/>
      <c r="TJC88" s="15"/>
      <c r="TJD88" s="15"/>
      <c r="TJE88" s="15"/>
      <c r="TJF88" s="15"/>
      <c r="TJG88" s="15"/>
      <c r="TJH88" s="15"/>
      <c r="TJI88" s="15"/>
      <c r="TJJ88" s="15"/>
      <c r="TJK88" s="15"/>
      <c r="TJL88" s="15"/>
      <c r="TJM88" s="15"/>
      <c r="TJN88" s="15"/>
      <c r="TJO88" s="15"/>
      <c r="TJP88" s="15"/>
      <c r="TJQ88" s="15"/>
      <c r="TJR88" s="15"/>
      <c r="TJS88" s="15"/>
      <c r="TJT88" s="15"/>
      <c r="TJU88" s="15"/>
      <c r="TJV88" s="15"/>
      <c r="TJW88" s="15"/>
      <c r="TJX88" s="15"/>
      <c r="TJY88" s="15"/>
      <c r="TJZ88" s="15"/>
      <c r="TKA88" s="15"/>
      <c r="TKB88" s="15"/>
      <c r="TKC88" s="15"/>
      <c r="TKD88" s="15"/>
      <c r="TKE88" s="15"/>
      <c r="TKF88" s="15"/>
      <c r="TKG88" s="15"/>
      <c r="TKH88" s="15"/>
      <c r="TKI88" s="15"/>
      <c r="TKJ88" s="15"/>
      <c r="TKK88" s="15"/>
      <c r="TKL88" s="15"/>
      <c r="TKM88" s="15"/>
      <c r="TKN88" s="15"/>
      <c r="TKO88" s="15"/>
      <c r="TKP88" s="15"/>
      <c r="TKQ88" s="15"/>
      <c r="TKR88" s="15"/>
      <c r="TKS88" s="15"/>
      <c r="TKT88" s="15"/>
      <c r="TKU88" s="15"/>
      <c r="TKV88" s="15"/>
      <c r="TKW88" s="15"/>
      <c r="TKX88" s="15"/>
      <c r="TKY88" s="15"/>
      <c r="TKZ88" s="15"/>
      <c r="TLA88" s="15"/>
      <c r="TLB88" s="15"/>
      <c r="TLC88" s="15"/>
      <c r="TLD88" s="15"/>
      <c r="TLE88" s="15"/>
      <c r="TLF88" s="15"/>
      <c r="TLG88" s="15"/>
      <c r="TLH88" s="15"/>
      <c r="TLI88" s="15"/>
      <c r="TLJ88" s="15"/>
      <c r="TLK88" s="15"/>
      <c r="TLL88" s="15"/>
      <c r="TLM88" s="15"/>
      <c r="TLN88" s="15"/>
      <c r="TLO88" s="15"/>
      <c r="TLP88" s="15"/>
      <c r="TLQ88" s="15"/>
      <c r="TLR88" s="15"/>
      <c r="TLS88" s="15"/>
      <c r="TLT88" s="15"/>
      <c r="TLU88" s="15"/>
      <c r="TLV88" s="15"/>
      <c r="TLW88" s="15"/>
      <c r="TLX88" s="15"/>
      <c r="TLY88" s="15"/>
      <c r="TLZ88" s="15"/>
      <c r="TMA88" s="15"/>
      <c r="TMB88" s="15"/>
      <c r="TMC88" s="15"/>
      <c r="TMD88" s="15"/>
      <c r="TME88" s="15"/>
      <c r="TMF88" s="15"/>
      <c r="TMG88" s="15"/>
      <c r="TMH88" s="15"/>
      <c r="TMI88" s="15"/>
      <c r="TMJ88" s="15"/>
      <c r="TMK88" s="15"/>
      <c r="TML88" s="15"/>
      <c r="TMM88" s="15"/>
      <c r="TMN88" s="15"/>
      <c r="TMO88" s="15"/>
      <c r="TMP88" s="15"/>
      <c r="TMQ88" s="15"/>
      <c r="TMR88" s="15"/>
      <c r="TMS88" s="15"/>
      <c r="TMT88" s="15"/>
      <c r="TMU88" s="15"/>
      <c r="TMV88" s="15"/>
      <c r="TMW88" s="15"/>
      <c r="TMX88" s="15"/>
      <c r="TMY88" s="15"/>
      <c r="TMZ88" s="15"/>
      <c r="TNA88" s="15"/>
      <c r="TNB88" s="15"/>
      <c r="TNC88" s="15"/>
      <c r="TND88" s="15"/>
      <c r="TNE88" s="15"/>
      <c r="TNF88" s="15"/>
      <c r="TNG88" s="15"/>
      <c r="TNH88" s="15"/>
      <c r="TNI88" s="15"/>
      <c r="TNJ88" s="15"/>
      <c r="TNK88" s="15"/>
      <c r="TNL88" s="15"/>
      <c r="TNM88" s="15"/>
      <c r="TNN88" s="15"/>
      <c r="TNO88" s="15"/>
      <c r="TNP88" s="15"/>
      <c r="TNQ88" s="15"/>
      <c r="TNR88" s="15"/>
      <c r="TNS88" s="15"/>
      <c r="TNT88" s="15"/>
      <c r="TNU88" s="15"/>
      <c r="TNV88" s="15"/>
      <c r="TNW88" s="15"/>
      <c r="TNX88" s="15"/>
      <c r="TNY88" s="15"/>
      <c r="TNZ88" s="15"/>
      <c r="TOA88" s="15"/>
      <c r="TOB88" s="15"/>
      <c r="TOC88" s="15"/>
      <c r="TOD88" s="15"/>
      <c r="TOE88" s="15"/>
      <c r="TOF88" s="15"/>
      <c r="TOG88" s="15"/>
      <c r="TOH88" s="15"/>
      <c r="TOI88" s="15"/>
      <c r="TOJ88" s="15"/>
      <c r="TOK88" s="15"/>
      <c r="TOL88" s="15"/>
      <c r="TOM88" s="15"/>
      <c r="TON88" s="15"/>
      <c r="TOO88" s="15"/>
      <c r="TOP88" s="15"/>
      <c r="TOQ88" s="15"/>
      <c r="TOR88" s="15"/>
      <c r="TOS88" s="15"/>
      <c r="TOT88" s="15"/>
      <c r="TOU88" s="15"/>
      <c r="TOV88" s="15"/>
      <c r="TOW88" s="15"/>
      <c r="TOX88" s="15"/>
      <c r="TOY88" s="15"/>
      <c r="TOZ88" s="15"/>
      <c r="TPA88" s="15"/>
      <c r="TPB88" s="15"/>
      <c r="TPC88" s="15"/>
      <c r="TPD88" s="15"/>
      <c r="TPE88" s="15"/>
      <c r="TPF88" s="15"/>
      <c r="TPG88" s="15"/>
      <c r="TPH88" s="15"/>
      <c r="TPI88" s="15"/>
      <c r="TPJ88" s="15"/>
      <c r="TPK88" s="15"/>
      <c r="TPL88" s="15"/>
      <c r="TPM88" s="15"/>
      <c r="TPN88" s="15"/>
      <c r="TPO88" s="15"/>
      <c r="TPP88" s="15"/>
      <c r="TPQ88" s="15"/>
      <c r="TPR88" s="15"/>
      <c r="TPS88" s="15"/>
      <c r="TPT88" s="15"/>
      <c r="TPU88" s="15"/>
      <c r="TPV88" s="15"/>
      <c r="TPW88" s="15"/>
      <c r="TPX88" s="15"/>
      <c r="TPY88" s="15"/>
      <c r="TPZ88" s="15"/>
      <c r="TQA88" s="15"/>
      <c r="TQB88" s="15"/>
      <c r="TQC88" s="15"/>
      <c r="TQD88" s="15"/>
      <c r="TQE88" s="15"/>
      <c r="TQF88" s="15"/>
      <c r="TQG88" s="15"/>
      <c r="TQH88" s="15"/>
      <c r="TQI88" s="15"/>
      <c r="TQJ88" s="15"/>
      <c r="TQK88" s="15"/>
      <c r="TQL88" s="15"/>
      <c r="TQM88" s="15"/>
      <c r="TQN88" s="15"/>
      <c r="TQO88" s="15"/>
      <c r="TQP88" s="15"/>
      <c r="TQQ88" s="15"/>
      <c r="TQR88" s="15"/>
      <c r="TQS88" s="15"/>
      <c r="TQT88" s="15"/>
      <c r="TQU88" s="15"/>
      <c r="TQV88" s="15"/>
      <c r="TQW88" s="15"/>
      <c r="TQX88" s="15"/>
      <c r="TQY88" s="15"/>
      <c r="TQZ88" s="15"/>
      <c r="TRA88" s="15"/>
      <c r="TRB88" s="15"/>
      <c r="TRC88" s="15"/>
      <c r="TRD88" s="15"/>
      <c r="TRE88" s="15"/>
      <c r="TRF88" s="15"/>
      <c r="TRG88" s="15"/>
      <c r="TRH88" s="15"/>
      <c r="TRI88" s="15"/>
      <c r="TRJ88" s="15"/>
      <c r="TRK88" s="15"/>
      <c r="TRL88" s="15"/>
      <c r="TRM88" s="15"/>
      <c r="TRN88" s="15"/>
      <c r="TRO88" s="15"/>
      <c r="TRP88" s="15"/>
      <c r="TRQ88" s="15"/>
      <c r="TRR88" s="15"/>
      <c r="TRS88" s="15"/>
      <c r="TRT88" s="15"/>
      <c r="TRU88" s="15"/>
      <c r="TRV88" s="15"/>
      <c r="TRW88" s="15"/>
      <c r="TRX88" s="15"/>
      <c r="TRY88" s="15"/>
      <c r="TRZ88" s="15"/>
      <c r="TSA88" s="15"/>
      <c r="TSB88" s="15"/>
      <c r="TSC88" s="15"/>
      <c r="TSD88" s="15"/>
      <c r="TSE88" s="15"/>
      <c r="TSF88" s="15"/>
      <c r="TSG88" s="15"/>
      <c r="TSH88" s="15"/>
      <c r="TSI88" s="15"/>
      <c r="TSJ88" s="15"/>
      <c r="TSK88" s="15"/>
      <c r="TSL88" s="15"/>
      <c r="TSM88" s="15"/>
      <c r="TSN88" s="15"/>
      <c r="TSO88" s="15"/>
      <c r="TSP88" s="15"/>
      <c r="TSQ88" s="15"/>
      <c r="TSR88" s="15"/>
      <c r="TSS88" s="15"/>
      <c r="TST88" s="15"/>
      <c r="TSU88" s="15"/>
      <c r="TSV88" s="15"/>
      <c r="TSW88" s="15"/>
      <c r="TSX88" s="15"/>
      <c r="TSY88" s="15"/>
      <c r="TSZ88" s="15"/>
      <c r="TTA88" s="15"/>
      <c r="TTB88" s="15"/>
      <c r="TTC88" s="15"/>
      <c r="TTD88" s="15"/>
      <c r="TTE88" s="15"/>
      <c r="TTF88" s="15"/>
      <c r="TTG88" s="15"/>
      <c r="TTH88" s="15"/>
      <c r="TTI88" s="15"/>
      <c r="TTJ88" s="15"/>
      <c r="TTK88" s="15"/>
      <c r="TTL88" s="15"/>
      <c r="TTM88" s="15"/>
      <c r="TTN88" s="15"/>
      <c r="TTO88" s="15"/>
      <c r="TTP88" s="15"/>
      <c r="TTQ88" s="15"/>
      <c r="TTR88" s="15"/>
      <c r="TTS88" s="15"/>
      <c r="TTT88" s="15"/>
      <c r="TTU88" s="15"/>
      <c r="TTV88" s="15"/>
      <c r="TTW88" s="15"/>
      <c r="TTX88" s="15"/>
      <c r="TTY88" s="15"/>
      <c r="TTZ88" s="15"/>
      <c r="TUA88" s="15"/>
      <c r="TUB88" s="15"/>
      <c r="TUC88" s="15"/>
      <c r="TUD88" s="15"/>
      <c r="TUE88" s="15"/>
      <c r="TUF88" s="15"/>
      <c r="TUG88" s="15"/>
      <c r="TUH88" s="15"/>
      <c r="TUI88" s="15"/>
      <c r="TUJ88" s="15"/>
      <c r="TUK88" s="15"/>
      <c r="TUL88" s="15"/>
      <c r="TUM88" s="15"/>
      <c r="TUN88" s="15"/>
      <c r="TUO88" s="15"/>
      <c r="TUP88" s="15"/>
      <c r="TUQ88" s="15"/>
      <c r="TUR88" s="15"/>
      <c r="TUS88" s="15"/>
      <c r="TUT88" s="15"/>
      <c r="TUU88" s="15"/>
      <c r="TUV88" s="15"/>
      <c r="TUW88" s="15"/>
      <c r="TUX88" s="15"/>
      <c r="TUY88" s="15"/>
      <c r="TUZ88" s="15"/>
      <c r="TVA88" s="15"/>
      <c r="TVB88" s="15"/>
      <c r="TVC88" s="15"/>
      <c r="TVD88" s="15"/>
      <c r="TVE88" s="15"/>
      <c r="TVF88" s="15"/>
      <c r="TVG88" s="15"/>
      <c r="TVH88" s="15"/>
      <c r="TVI88" s="15"/>
      <c r="TVJ88" s="15"/>
      <c r="TVK88" s="15"/>
      <c r="TVL88" s="15"/>
      <c r="TVM88" s="15"/>
      <c r="TVN88" s="15"/>
      <c r="TVO88" s="15"/>
      <c r="TVP88" s="15"/>
      <c r="TVQ88" s="15"/>
      <c r="TVR88" s="15"/>
      <c r="TVS88" s="15"/>
      <c r="TVT88" s="15"/>
      <c r="TVU88" s="15"/>
      <c r="TVV88" s="15"/>
      <c r="TVW88" s="15"/>
      <c r="TVX88" s="15"/>
      <c r="TVY88" s="15"/>
      <c r="TVZ88" s="15"/>
      <c r="TWA88" s="15"/>
      <c r="TWB88" s="15"/>
      <c r="TWC88" s="15"/>
      <c r="TWD88" s="15"/>
      <c r="TWE88" s="15"/>
      <c r="TWF88" s="15"/>
      <c r="TWG88" s="15"/>
      <c r="TWH88" s="15"/>
      <c r="TWI88" s="15"/>
      <c r="TWJ88" s="15"/>
      <c r="TWK88" s="15"/>
      <c r="TWL88" s="15"/>
      <c r="TWM88" s="15"/>
      <c r="TWN88" s="15"/>
      <c r="TWO88" s="15"/>
      <c r="TWP88" s="15"/>
      <c r="TWQ88" s="15"/>
      <c r="TWR88" s="15"/>
      <c r="TWS88" s="15"/>
      <c r="TWT88" s="15"/>
      <c r="TWU88" s="15"/>
      <c r="TWV88" s="15"/>
      <c r="TWW88" s="15"/>
      <c r="TWX88" s="15"/>
      <c r="TWY88" s="15"/>
      <c r="TWZ88" s="15"/>
      <c r="TXA88" s="15"/>
      <c r="TXB88" s="15"/>
      <c r="TXC88" s="15"/>
      <c r="TXD88" s="15"/>
      <c r="TXE88" s="15"/>
      <c r="TXF88" s="15"/>
      <c r="TXG88" s="15"/>
      <c r="TXH88" s="15"/>
      <c r="TXI88" s="15"/>
      <c r="TXJ88" s="15"/>
      <c r="TXK88" s="15"/>
      <c r="TXL88" s="15"/>
      <c r="TXM88" s="15"/>
      <c r="TXN88" s="15"/>
      <c r="TXO88" s="15"/>
      <c r="TXP88" s="15"/>
      <c r="TXQ88" s="15"/>
      <c r="TXR88" s="15"/>
      <c r="TXS88" s="15"/>
      <c r="TXT88" s="15"/>
      <c r="TXU88" s="15"/>
      <c r="TXV88" s="15"/>
      <c r="TXW88" s="15"/>
      <c r="TXX88" s="15"/>
      <c r="TXY88" s="15"/>
      <c r="TXZ88" s="15"/>
      <c r="TYA88" s="15"/>
      <c r="TYB88" s="15"/>
      <c r="TYC88" s="15"/>
      <c r="TYD88" s="15"/>
      <c r="TYE88" s="15"/>
      <c r="TYF88" s="15"/>
      <c r="TYG88" s="15"/>
      <c r="TYH88" s="15"/>
      <c r="TYI88" s="15"/>
      <c r="TYJ88" s="15"/>
      <c r="TYK88" s="15"/>
      <c r="TYL88" s="15"/>
      <c r="TYM88" s="15"/>
      <c r="TYN88" s="15"/>
      <c r="TYO88" s="15"/>
      <c r="TYP88" s="15"/>
      <c r="TYQ88" s="15"/>
      <c r="TYR88" s="15"/>
      <c r="TYS88" s="15"/>
      <c r="TYT88" s="15"/>
      <c r="TYU88" s="15"/>
      <c r="TYV88" s="15"/>
      <c r="TYW88" s="15"/>
      <c r="TYX88" s="15"/>
      <c r="TYY88" s="15"/>
      <c r="TYZ88" s="15"/>
      <c r="TZA88" s="15"/>
      <c r="TZB88" s="15"/>
      <c r="TZC88" s="15"/>
      <c r="TZD88" s="15"/>
      <c r="TZE88" s="15"/>
      <c r="TZF88" s="15"/>
      <c r="TZG88" s="15"/>
      <c r="TZH88" s="15"/>
      <c r="TZI88" s="15"/>
      <c r="TZJ88" s="15"/>
      <c r="TZK88" s="15"/>
      <c r="TZL88" s="15"/>
      <c r="TZM88" s="15"/>
      <c r="TZN88" s="15"/>
      <c r="TZO88" s="15"/>
      <c r="TZP88" s="15"/>
      <c r="TZQ88" s="15"/>
      <c r="TZR88" s="15"/>
      <c r="TZS88" s="15"/>
      <c r="TZT88" s="15"/>
      <c r="TZU88" s="15"/>
      <c r="TZV88" s="15"/>
      <c r="TZW88" s="15"/>
      <c r="TZX88" s="15"/>
      <c r="TZY88" s="15"/>
      <c r="TZZ88" s="15"/>
      <c r="UAA88" s="15"/>
      <c r="UAB88" s="15"/>
      <c r="UAC88" s="15"/>
      <c r="UAD88" s="15"/>
      <c r="UAE88" s="15"/>
      <c r="UAF88" s="15"/>
      <c r="UAG88" s="15"/>
      <c r="UAH88" s="15"/>
      <c r="UAI88" s="15"/>
      <c r="UAJ88" s="15"/>
      <c r="UAK88" s="15"/>
      <c r="UAL88" s="15"/>
      <c r="UAM88" s="15"/>
      <c r="UAN88" s="15"/>
      <c r="UAO88" s="15"/>
      <c r="UAP88" s="15"/>
      <c r="UAQ88" s="15"/>
      <c r="UAR88" s="15"/>
      <c r="UAS88" s="15"/>
      <c r="UAT88" s="15"/>
      <c r="UAU88" s="15"/>
      <c r="UAV88" s="15"/>
      <c r="UAW88" s="15"/>
      <c r="UAX88" s="15"/>
      <c r="UAY88" s="15"/>
      <c r="UAZ88" s="15"/>
      <c r="UBA88" s="15"/>
      <c r="UBB88" s="15"/>
      <c r="UBC88" s="15"/>
      <c r="UBD88" s="15"/>
      <c r="UBE88" s="15"/>
      <c r="UBF88" s="15"/>
      <c r="UBG88" s="15"/>
      <c r="UBH88" s="15"/>
      <c r="UBI88" s="15"/>
      <c r="UBJ88" s="15"/>
      <c r="UBK88" s="15"/>
      <c r="UBL88" s="15"/>
      <c r="UBM88" s="15"/>
      <c r="UBN88" s="15"/>
      <c r="UBO88" s="15"/>
      <c r="UBP88" s="15"/>
      <c r="UBQ88" s="15"/>
      <c r="UBR88" s="15"/>
      <c r="UBS88" s="15"/>
      <c r="UBT88" s="15"/>
      <c r="UBU88" s="15"/>
      <c r="UBV88" s="15"/>
      <c r="UBW88" s="15"/>
      <c r="UBX88" s="15"/>
      <c r="UBY88" s="15"/>
      <c r="UBZ88" s="15"/>
      <c r="UCA88" s="15"/>
      <c r="UCB88" s="15"/>
      <c r="UCC88" s="15"/>
      <c r="UCD88" s="15"/>
      <c r="UCE88" s="15"/>
      <c r="UCF88" s="15"/>
      <c r="UCG88" s="15"/>
      <c r="UCH88" s="15"/>
      <c r="UCI88" s="15"/>
      <c r="UCJ88" s="15"/>
      <c r="UCK88" s="15"/>
      <c r="UCL88" s="15"/>
      <c r="UCM88" s="15"/>
      <c r="UCN88" s="15"/>
      <c r="UCO88" s="15"/>
      <c r="UCP88" s="15"/>
      <c r="UCQ88" s="15"/>
      <c r="UCR88" s="15"/>
      <c r="UCS88" s="15"/>
      <c r="UCT88" s="15"/>
      <c r="UCU88" s="15"/>
      <c r="UCV88" s="15"/>
      <c r="UCW88" s="15"/>
      <c r="UCX88" s="15"/>
      <c r="UCY88" s="15"/>
      <c r="UCZ88" s="15"/>
      <c r="UDA88" s="15"/>
      <c r="UDB88" s="15"/>
      <c r="UDC88" s="15"/>
      <c r="UDD88" s="15"/>
      <c r="UDE88" s="15"/>
      <c r="UDF88" s="15"/>
      <c r="UDG88" s="15"/>
      <c r="UDH88" s="15"/>
      <c r="UDI88" s="15"/>
      <c r="UDJ88" s="15"/>
      <c r="UDK88" s="15"/>
      <c r="UDL88" s="15"/>
      <c r="UDM88" s="15"/>
      <c r="UDN88" s="15"/>
      <c r="UDO88" s="15"/>
      <c r="UDP88" s="15"/>
      <c r="UDQ88" s="15"/>
      <c r="UDR88" s="15"/>
      <c r="UDS88" s="15"/>
      <c r="UDT88" s="15"/>
      <c r="UDU88" s="15"/>
      <c r="UDV88" s="15"/>
      <c r="UDW88" s="15"/>
      <c r="UDX88" s="15"/>
      <c r="UDY88" s="15"/>
      <c r="UDZ88" s="15"/>
      <c r="UEA88" s="15"/>
      <c r="UEB88" s="15"/>
      <c r="UEC88" s="15"/>
      <c r="UED88" s="15"/>
      <c r="UEE88" s="15"/>
      <c r="UEF88" s="15"/>
      <c r="UEG88" s="15"/>
      <c r="UEH88" s="15"/>
      <c r="UEI88" s="15"/>
      <c r="UEJ88" s="15"/>
      <c r="UEK88" s="15"/>
      <c r="UEL88" s="15"/>
      <c r="UEM88" s="15"/>
      <c r="UEN88" s="15"/>
      <c r="UEO88" s="15"/>
      <c r="UEP88" s="15"/>
      <c r="UEQ88" s="15"/>
      <c r="UER88" s="15"/>
      <c r="UES88" s="15"/>
      <c r="UET88" s="15"/>
      <c r="UEU88" s="15"/>
      <c r="UEV88" s="15"/>
      <c r="UEW88" s="15"/>
      <c r="UEX88" s="15"/>
      <c r="UEY88" s="15"/>
      <c r="UEZ88" s="15"/>
      <c r="UFA88" s="15"/>
      <c r="UFB88" s="15"/>
      <c r="UFC88" s="15"/>
      <c r="UFD88" s="15"/>
      <c r="UFE88" s="15"/>
      <c r="UFF88" s="15"/>
      <c r="UFG88" s="15"/>
      <c r="UFH88" s="15"/>
      <c r="UFI88" s="15"/>
      <c r="UFJ88" s="15"/>
      <c r="UFK88" s="15"/>
      <c r="UFL88" s="15"/>
      <c r="UFM88" s="15"/>
      <c r="UFN88" s="15"/>
      <c r="UFO88" s="15"/>
      <c r="UFP88" s="15"/>
      <c r="UFQ88" s="15"/>
      <c r="UFR88" s="15"/>
      <c r="UFS88" s="15"/>
      <c r="UFT88" s="15"/>
      <c r="UFU88" s="15"/>
      <c r="UFV88" s="15"/>
      <c r="UFW88" s="15"/>
      <c r="UFX88" s="15"/>
      <c r="UFY88" s="15"/>
      <c r="UFZ88" s="15"/>
      <c r="UGA88" s="15"/>
      <c r="UGB88" s="15"/>
      <c r="UGC88" s="15"/>
      <c r="UGD88" s="15"/>
      <c r="UGE88" s="15"/>
      <c r="UGF88" s="15"/>
      <c r="UGG88" s="15"/>
      <c r="UGH88" s="15"/>
      <c r="UGI88" s="15"/>
      <c r="UGJ88" s="15"/>
      <c r="UGK88" s="15"/>
      <c r="UGL88" s="15"/>
      <c r="UGM88" s="15"/>
      <c r="UGN88" s="15"/>
      <c r="UGO88" s="15"/>
      <c r="UGP88" s="15"/>
      <c r="UGQ88" s="15"/>
      <c r="UGR88" s="15"/>
      <c r="UGS88" s="15"/>
      <c r="UGT88" s="15"/>
      <c r="UGU88" s="15"/>
      <c r="UGV88" s="15"/>
      <c r="UGW88" s="15"/>
      <c r="UGX88" s="15"/>
      <c r="UGY88" s="15"/>
      <c r="UGZ88" s="15"/>
      <c r="UHA88" s="15"/>
      <c r="UHB88" s="15"/>
      <c r="UHC88" s="15"/>
      <c r="UHD88" s="15"/>
      <c r="UHE88" s="15"/>
      <c r="UHF88" s="15"/>
      <c r="UHG88" s="15"/>
      <c r="UHH88" s="15"/>
      <c r="UHI88" s="15"/>
      <c r="UHJ88" s="15"/>
      <c r="UHK88" s="15"/>
      <c r="UHL88" s="15"/>
      <c r="UHM88" s="15"/>
      <c r="UHN88" s="15"/>
      <c r="UHO88" s="15"/>
      <c r="UHP88" s="15"/>
      <c r="UHQ88" s="15"/>
      <c r="UHR88" s="15"/>
      <c r="UHS88" s="15"/>
      <c r="UHT88" s="15"/>
      <c r="UHU88" s="15"/>
      <c r="UHV88" s="15"/>
      <c r="UHW88" s="15"/>
      <c r="UHX88" s="15"/>
      <c r="UHY88" s="15"/>
      <c r="UHZ88" s="15"/>
      <c r="UIA88" s="15"/>
      <c r="UIB88" s="15"/>
      <c r="UIC88" s="15"/>
      <c r="UID88" s="15"/>
      <c r="UIE88" s="15"/>
      <c r="UIF88" s="15"/>
      <c r="UIG88" s="15"/>
      <c r="UIH88" s="15"/>
      <c r="UII88" s="15"/>
      <c r="UIJ88" s="15"/>
      <c r="UIK88" s="15"/>
      <c r="UIL88" s="15"/>
      <c r="UIM88" s="15"/>
      <c r="UIN88" s="15"/>
      <c r="UIO88" s="15"/>
      <c r="UIP88" s="15"/>
      <c r="UIQ88" s="15"/>
      <c r="UIR88" s="15"/>
      <c r="UIS88" s="15"/>
      <c r="UIT88" s="15"/>
      <c r="UIU88" s="15"/>
      <c r="UIV88" s="15"/>
      <c r="UIW88" s="15"/>
      <c r="UIX88" s="15"/>
      <c r="UIY88" s="15"/>
      <c r="UIZ88" s="15"/>
      <c r="UJA88" s="15"/>
      <c r="UJB88" s="15"/>
      <c r="UJC88" s="15"/>
      <c r="UJD88" s="15"/>
      <c r="UJE88" s="15"/>
      <c r="UJF88" s="15"/>
      <c r="UJG88" s="15"/>
      <c r="UJH88" s="15"/>
      <c r="UJI88" s="15"/>
      <c r="UJJ88" s="15"/>
      <c r="UJK88" s="15"/>
      <c r="UJL88" s="15"/>
      <c r="UJM88" s="15"/>
      <c r="UJN88" s="15"/>
      <c r="UJO88" s="15"/>
      <c r="UJP88" s="15"/>
      <c r="UJQ88" s="15"/>
      <c r="UJR88" s="15"/>
      <c r="UJS88" s="15"/>
      <c r="UJT88" s="15"/>
      <c r="UJU88" s="15"/>
      <c r="UJV88" s="15"/>
      <c r="UJW88" s="15"/>
      <c r="UJX88" s="15"/>
      <c r="UJY88" s="15"/>
      <c r="UJZ88" s="15"/>
      <c r="UKA88" s="15"/>
      <c r="UKB88" s="15"/>
      <c r="UKC88" s="15"/>
      <c r="UKD88" s="15"/>
      <c r="UKE88" s="15"/>
      <c r="UKF88" s="15"/>
      <c r="UKG88" s="15"/>
      <c r="UKH88" s="15"/>
      <c r="UKI88" s="15"/>
      <c r="UKJ88" s="15"/>
      <c r="UKK88" s="15"/>
      <c r="UKL88" s="15"/>
      <c r="UKM88" s="15"/>
      <c r="UKN88" s="15"/>
      <c r="UKO88" s="15"/>
      <c r="UKP88" s="15"/>
      <c r="UKQ88" s="15"/>
      <c r="UKR88" s="15"/>
      <c r="UKS88" s="15"/>
      <c r="UKT88" s="15"/>
      <c r="UKU88" s="15"/>
      <c r="UKV88" s="15"/>
      <c r="UKW88" s="15"/>
      <c r="UKX88" s="15"/>
      <c r="UKY88" s="15"/>
      <c r="UKZ88" s="15"/>
      <c r="ULA88" s="15"/>
      <c r="ULB88" s="15"/>
      <c r="ULC88" s="15"/>
      <c r="ULD88" s="15"/>
      <c r="ULE88" s="15"/>
      <c r="ULF88" s="15"/>
      <c r="ULG88" s="15"/>
      <c r="ULH88" s="15"/>
      <c r="ULI88" s="15"/>
      <c r="ULJ88" s="15"/>
      <c r="ULK88" s="15"/>
      <c r="ULL88" s="15"/>
      <c r="ULM88" s="15"/>
      <c r="ULN88" s="15"/>
      <c r="ULO88" s="15"/>
      <c r="ULP88" s="15"/>
      <c r="ULQ88" s="15"/>
      <c r="ULR88" s="15"/>
      <c r="ULS88" s="15"/>
      <c r="ULT88" s="15"/>
      <c r="ULU88" s="15"/>
      <c r="ULV88" s="15"/>
      <c r="ULW88" s="15"/>
      <c r="ULX88" s="15"/>
      <c r="ULY88" s="15"/>
      <c r="ULZ88" s="15"/>
      <c r="UMA88" s="15"/>
      <c r="UMB88" s="15"/>
      <c r="UMC88" s="15"/>
      <c r="UMD88" s="15"/>
      <c r="UME88" s="15"/>
      <c r="UMF88" s="15"/>
      <c r="UMG88" s="15"/>
      <c r="UMH88" s="15"/>
      <c r="UMI88" s="15"/>
      <c r="UMJ88" s="15"/>
      <c r="UMK88" s="15"/>
      <c r="UML88" s="15"/>
      <c r="UMM88" s="15"/>
      <c r="UMN88" s="15"/>
      <c r="UMO88" s="15"/>
      <c r="UMP88" s="15"/>
      <c r="UMQ88" s="15"/>
      <c r="UMR88" s="15"/>
      <c r="UMS88" s="15"/>
      <c r="UMT88" s="15"/>
      <c r="UMU88" s="15"/>
      <c r="UMV88" s="15"/>
      <c r="UMW88" s="15"/>
      <c r="UMX88" s="15"/>
      <c r="UMY88" s="15"/>
      <c r="UMZ88" s="15"/>
      <c r="UNA88" s="15"/>
      <c r="UNB88" s="15"/>
      <c r="UNC88" s="15"/>
      <c r="UND88" s="15"/>
      <c r="UNE88" s="15"/>
      <c r="UNF88" s="15"/>
      <c r="UNG88" s="15"/>
      <c r="UNH88" s="15"/>
      <c r="UNI88" s="15"/>
      <c r="UNJ88" s="15"/>
      <c r="UNK88" s="15"/>
      <c r="UNL88" s="15"/>
      <c r="UNM88" s="15"/>
      <c r="UNN88" s="15"/>
      <c r="UNO88" s="15"/>
      <c r="UNP88" s="15"/>
      <c r="UNQ88" s="15"/>
      <c r="UNR88" s="15"/>
      <c r="UNS88" s="15"/>
      <c r="UNT88" s="15"/>
      <c r="UNU88" s="15"/>
      <c r="UNV88" s="15"/>
      <c r="UNW88" s="15"/>
      <c r="UNX88" s="15"/>
      <c r="UNY88" s="15"/>
      <c r="UNZ88" s="15"/>
      <c r="UOA88" s="15"/>
      <c r="UOB88" s="15"/>
      <c r="UOC88" s="15"/>
      <c r="UOD88" s="15"/>
      <c r="UOE88" s="15"/>
      <c r="UOF88" s="15"/>
      <c r="UOG88" s="15"/>
      <c r="UOH88" s="15"/>
      <c r="UOI88" s="15"/>
      <c r="UOJ88" s="15"/>
      <c r="UOK88" s="15"/>
      <c r="UOL88" s="15"/>
      <c r="UOM88" s="15"/>
      <c r="UON88" s="15"/>
      <c r="UOO88" s="15"/>
      <c r="UOP88" s="15"/>
      <c r="UOQ88" s="15"/>
      <c r="UOR88" s="15"/>
      <c r="UOS88" s="15"/>
      <c r="UOT88" s="15"/>
      <c r="UOU88" s="15"/>
      <c r="UOV88" s="15"/>
      <c r="UOW88" s="15"/>
      <c r="UOX88" s="15"/>
      <c r="UOY88" s="15"/>
      <c r="UOZ88" s="15"/>
      <c r="UPA88" s="15"/>
      <c r="UPB88" s="15"/>
      <c r="UPC88" s="15"/>
      <c r="UPD88" s="15"/>
      <c r="UPE88" s="15"/>
      <c r="UPF88" s="15"/>
      <c r="UPG88" s="15"/>
      <c r="UPH88" s="15"/>
      <c r="UPI88" s="15"/>
      <c r="UPJ88" s="15"/>
      <c r="UPK88" s="15"/>
      <c r="UPL88" s="15"/>
      <c r="UPM88" s="15"/>
      <c r="UPN88" s="15"/>
      <c r="UPO88" s="15"/>
      <c r="UPP88" s="15"/>
      <c r="UPQ88" s="15"/>
      <c r="UPR88" s="15"/>
      <c r="UPS88" s="15"/>
      <c r="UPT88" s="15"/>
      <c r="UPU88" s="15"/>
      <c r="UPV88" s="15"/>
      <c r="UPW88" s="15"/>
      <c r="UPX88" s="15"/>
      <c r="UPY88" s="15"/>
      <c r="UPZ88" s="15"/>
      <c r="UQA88" s="15"/>
      <c r="UQB88" s="15"/>
      <c r="UQC88" s="15"/>
      <c r="UQD88" s="15"/>
      <c r="UQE88" s="15"/>
      <c r="UQF88" s="15"/>
      <c r="UQG88" s="15"/>
      <c r="UQH88" s="15"/>
      <c r="UQI88" s="15"/>
      <c r="UQJ88" s="15"/>
      <c r="UQK88" s="15"/>
      <c r="UQL88" s="15"/>
      <c r="UQM88" s="15"/>
      <c r="UQN88" s="15"/>
      <c r="UQO88" s="15"/>
      <c r="UQP88" s="15"/>
      <c r="UQQ88" s="15"/>
      <c r="UQR88" s="15"/>
      <c r="UQS88" s="15"/>
      <c r="UQT88" s="15"/>
      <c r="UQU88" s="15"/>
      <c r="UQV88" s="15"/>
      <c r="UQW88" s="15"/>
      <c r="UQX88" s="15"/>
      <c r="UQY88" s="15"/>
      <c r="UQZ88" s="15"/>
      <c r="URA88" s="15"/>
      <c r="URB88" s="15"/>
      <c r="URC88" s="15"/>
      <c r="URD88" s="15"/>
      <c r="URE88" s="15"/>
      <c r="URF88" s="15"/>
      <c r="URG88" s="15"/>
      <c r="URH88" s="15"/>
      <c r="URI88" s="15"/>
      <c r="URJ88" s="15"/>
      <c r="URK88" s="15"/>
      <c r="URL88" s="15"/>
      <c r="URM88" s="15"/>
      <c r="URN88" s="15"/>
      <c r="URO88" s="15"/>
      <c r="URP88" s="15"/>
      <c r="URQ88" s="15"/>
      <c r="URR88" s="15"/>
      <c r="URS88" s="15"/>
      <c r="URT88" s="15"/>
      <c r="URU88" s="15"/>
      <c r="URV88" s="15"/>
      <c r="URW88" s="15"/>
      <c r="URX88" s="15"/>
      <c r="URY88" s="15"/>
      <c r="URZ88" s="15"/>
      <c r="USA88" s="15"/>
      <c r="USB88" s="15"/>
      <c r="USC88" s="15"/>
      <c r="USD88" s="15"/>
      <c r="USE88" s="15"/>
      <c r="USF88" s="15"/>
      <c r="USG88" s="15"/>
      <c r="USH88" s="15"/>
      <c r="USI88" s="15"/>
      <c r="USJ88" s="15"/>
      <c r="USK88" s="15"/>
      <c r="USL88" s="15"/>
      <c r="USM88" s="15"/>
      <c r="USN88" s="15"/>
      <c r="USO88" s="15"/>
      <c r="USP88" s="15"/>
      <c r="USQ88" s="15"/>
      <c r="USR88" s="15"/>
      <c r="USS88" s="15"/>
      <c r="UST88" s="15"/>
      <c r="USU88" s="15"/>
      <c r="USV88" s="15"/>
      <c r="USW88" s="15"/>
      <c r="USX88" s="15"/>
      <c r="USY88" s="15"/>
      <c r="USZ88" s="15"/>
      <c r="UTA88" s="15"/>
      <c r="UTB88" s="15"/>
      <c r="UTC88" s="15"/>
      <c r="UTD88" s="15"/>
      <c r="UTE88" s="15"/>
      <c r="UTF88" s="15"/>
      <c r="UTG88" s="15"/>
      <c r="UTH88" s="15"/>
      <c r="UTI88" s="15"/>
      <c r="UTJ88" s="15"/>
      <c r="UTK88" s="15"/>
      <c r="UTL88" s="15"/>
      <c r="UTM88" s="15"/>
      <c r="UTN88" s="15"/>
      <c r="UTO88" s="15"/>
      <c r="UTP88" s="15"/>
      <c r="UTQ88" s="15"/>
      <c r="UTR88" s="15"/>
      <c r="UTS88" s="15"/>
      <c r="UTT88" s="15"/>
      <c r="UTU88" s="15"/>
      <c r="UTV88" s="15"/>
      <c r="UTW88" s="15"/>
      <c r="UTX88" s="15"/>
      <c r="UTY88" s="15"/>
      <c r="UTZ88" s="15"/>
      <c r="UUA88" s="15"/>
      <c r="UUB88" s="15"/>
      <c r="UUC88" s="15"/>
      <c r="UUD88" s="15"/>
      <c r="UUE88" s="15"/>
      <c r="UUF88" s="15"/>
      <c r="UUG88" s="15"/>
      <c r="UUH88" s="15"/>
      <c r="UUI88" s="15"/>
      <c r="UUJ88" s="15"/>
      <c r="UUK88" s="15"/>
      <c r="UUL88" s="15"/>
      <c r="UUM88" s="15"/>
      <c r="UUN88" s="15"/>
      <c r="UUO88" s="15"/>
      <c r="UUP88" s="15"/>
      <c r="UUQ88" s="15"/>
      <c r="UUR88" s="15"/>
      <c r="UUS88" s="15"/>
      <c r="UUT88" s="15"/>
      <c r="UUU88" s="15"/>
      <c r="UUV88" s="15"/>
      <c r="UUW88" s="15"/>
      <c r="UUX88" s="15"/>
      <c r="UUY88" s="15"/>
      <c r="UUZ88" s="15"/>
      <c r="UVA88" s="15"/>
      <c r="UVB88" s="15"/>
      <c r="UVC88" s="15"/>
      <c r="UVD88" s="15"/>
      <c r="UVE88" s="15"/>
      <c r="UVF88" s="15"/>
      <c r="UVG88" s="15"/>
      <c r="UVH88" s="15"/>
      <c r="UVI88" s="15"/>
      <c r="UVJ88" s="15"/>
      <c r="UVK88" s="15"/>
      <c r="UVL88" s="15"/>
      <c r="UVM88" s="15"/>
      <c r="UVN88" s="15"/>
      <c r="UVO88" s="15"/>
      <c r="UVP88" s="15"/>
      <c r="UVQ88" s="15"/>
      <c r="UVR88" s="15"/>
      <c r="UVS88" s="15"/>
      <c r="UVT88" s="15"/>
      <c r="UVU88" s="15"/>
      <c r="UVV88" s="15"/>
      <c r="UVW88" s="15"/>
      <c r="UVX88" s="15"/>
      <c r="UVY88" s="15"/>
      <c r="UVZ88" s="15"/>
      <c r="UWA88" s="15"/>
      <c r="UWB88" s="15"/>
      <c r="UWC88" s="15"/>
      <c r="UWD88" s="15"/>
      <c r="UWE88" s="15"/>
      <c r="UWF88" s="15"/>
      <c r="UWG88" s="15"/>
      <c r="UWH88" s="15"/>
      <c r="UWI88" s="15"/>
      <c r="UWJ88" s="15"/>
      <c r="UWK88" s="15"/>
      <c r="UWL88" s="15"/>
      <c r="UWM88" s="15"/>
      <c r="UWN88" s="15"/>
      <c r="UWO88" s="15"/>
      <c r="UWP88" s="15"/>
      <c r="UWQ88" s="15"/>
      <c r="UWR88" s="15"/>
      <c r="UWS88" s="15"/>
      <c r="UWT88" s="15"/>
      <c r="UWU88" s="15"/>
      <c r="UWV88" s="15"/>
      <c r="UWW88" s="15"/>
      <c r="UWX88" s="15"/>
      <c r="UWY88" s="15"/>
      <c r="UWZ88" s="15"/>
      <c r="UXA88" s="15"/>
      <c r="UXB88" s="15"/>
      <c r="UXC88" s="15"/>
      <c r="UXD88" s="15"/>
      <c r="UXE88" s="15"/>
      <c r="UXF88" s="15"/>
      <c r="UXG88" s="15"/>
      <c r="UXH88" s="15"/>
      <c r="UXI88" s="15"/>
      <c r="UXJ88" s="15"/>
      <c r="UXK88" s="15"/>
      <c r="UXL88" s="15"/>
      <c r="UXM88" s="15"/>
      <c r="UXN88" s="15"/>
      <c r="UXO88" s="15"/>
      <c r="UXP88" s="15"/>
      <c r="UXQ88" s="15"/>
      <c r="UXR88" s="15"/>
      <c r="UXS88" s="15"/>
      <c r="UXT88" s="15"/>
      <c r="UXU88" s="15"/>
      <c r="UXV88" s="15"/>
      <c r="UXW88" s="15"/>
      <c r="UXX88" s="15"/>
      <c r="UXY88" s="15"/>
      <c r="UXZ88" s="15"/>
      <c r="UYA88" s="15"/>
      <c r="UYB88" s="15"/>
      <c r="UYC88" s="15"/>
      <c r="UYD88" s="15"/>
      <c r="UYE88" s="15"/>
      <c r="UYF88" s="15"/>
      <c r="UYG88" s="15"/>
      <c r="UYH88" s="15"/>
      <c r="UYI88" s="15"/>
      <c r="UYJ88" s="15"/>
      <c r="UYK88" s="15"/>
      <c r="UYL88" s="15"/>
      <c r="UYM88" s="15"/>
      <c r="UYN88" s="15"/>
      <c r="UYO88" s="15"/>
      <c r="UYP88" s="15"/>
      <c r="UYQ88" s="15"/>
      <c r="UYR88" s="15"/>
      <c r="UYS88" s="15"/>
      <c r="UYT88" s="15"/>
      <c r="UYU88" s="15"/>
      <c r="UYV88" s="15"/>
      <c r="UYW88" s="15"/>
      <c r="UYX88" s="15"/>
      <c r="UYY88" s="15"/>
      <c r="UYZ88" s="15"/>
      <c r="UZA88" s="15"/>
      <c r="UZB88" s="15"/>
      <c r="UZC88" s="15"/>
      <c r="UZD88" s="15"/>
      <c r="UZE88" s="15"/>
      <c r="UZF88" s="15"/>
      <c r="UZG88" s="15"/>
      <c r="UZH88" s="15"/>
      <c r="UZI88" s="15"/>
      <c r="UZJ88" s="15"/>
      <c r="UZK88" s="15"/>
      <c r="UZL88" s="15"/>
      <c r="UZM88" s="15"/>
      <c r="UZN88" s="15"/>
      <c r="UZO88" s="15"/>
      <c r="UZP88" s="15"/>
      <c r="UZQ88" s="15"/>
      <c r="UZR88" s="15"/>
      <c r="UZS88" s="15"/>
      <c r="UZT88" s="15"/>
      <c r="UZU88" s="15"/>
      <c r="UZV88" s="15"/>
      <c r="UZW88" s="15"/>
      <c r="UZX88" s="15"/>
      <c r="UZY88" s="15"/>
      <c r="UZZ88" s="15"/>
      <c r="VAA88" s="15"/>
      <c r="VAB88" s="15"/>
      <c r="VAC88" s="15"/>
      <c r="VAD88" s="15"/>
      <c r="VAE88" s="15"/>
      <c r="VAF88" s="15"/>
      <c r="VAG88" s="15"/>
      <c r="VAH88" s="15"/>
      <c r="VAI88" s="15"/>
      <c r="VAJ88" s="15"/>
      <c r="VAK88" s="15"/>
      <c r="VAL88" s="15"/>
      <c r="VAM88" s="15"/>
      <c r="VAN88" s="15"/>
      <c r="VAO88" s="15"/>
      <c r="VAP88" s="15"/>
      <c r="VAQ88" s="15"/>
      <c r="VAR88" s="15"/>
      <c r="VAS88" s="15"/>
      <c r="VAT88" s="15"/>
      <c r="VAU88" s="15"/>
      <c r="VAV88" s="15"/>
      <c r="VAW88" s="15"/>
      <c r="VAX88" s="15"/>
      <c r="VAY88" s="15"/>
      <c r="VAZ88" s="15"/>
      <c r="VBA88" s="15"/>
      <c r="VBB88" s="15"/>
      <c r="VBC88" s="15"/>
      <c r="VBD88" s="15"/>
      <c r="VBE88" s="15"/>
      <c r="VBF88" s="15"/>
      <c r="VBG88" s="15"/>
      <c r="VBH88" s="15"/>
      <c r="VBI88" s="15"/>
      <c r="VBJ88" s="15"/>
      <c r="VBK88" s="15"/>
      <c r="VBL88" s="15"/>
      <c r="VBM88" s="15"/>
      <c r="VBN88" s="15"/>
      <c r="VBO88" s="15"/>
      <c r="VBP88" s="15"/>
      <c r="VBQ88" s="15"/>
      <c r="VBR88" s="15"/>
      <c r="VBS88" s="15"/>
      <c r="VBT88" s="15"/>
      <c r="VBU88" s="15"/>
      <c r="VBV88" s="15"/>
      <c r="VBW88" s="15"/>
      <c r="VBX88" s="15"/>
      <c r="VBY88" s="15"/>
      <c r="VBZ88" s="15"/>
      <c r="VCA88" s="15"/>
      <c r="VCB88" s="15"/>
      <c r="VCC88" s="15"/>
      <c r="VCD88" s="15"/>
      <c r="VCE88" s="15"/>
      <c r="VCF88" s="15"/>
      <c r="VCG88" s="15"/>
      <c r="VCH88" s="15"/>
      <c r="VCI88" s="15"/>
      <c r="VCJ88" s="15"/>
      <c r="VCK88" s="15"/>
      <c r="VCL88" s="15"/>
      <c r="VCM88" s="15"/>
      <c r="VCN88" s="15"/>
      <c r="VCO88" s="15"/>
      <c r="VCP88" s="15"/>
      <c r="VCQ88" s="15"/>
      <c r="VCR88" s="15"/>
      <c r="VCS88" s="15"/>
      <c r="VCT88" s="15"/>
      <c r="VCU88" s="15"/>
      <c r="VCV88" s="15"/>
      <c r="VCW88" s="15"/>
      <c r="VCX88" s="15"/>
      <c r="VCY88" s="15"/>
      <c r="VCZ88" s="15"/>
      <c r="VDA88" s="15"/>
      <c r="VDB88" s="15"/>
      <c r="VDC88" s="15"/>
      <c r="VDD88" s="15"/>
      <c r="VDE88" s="15"/>
      <c r="VDF88" s="15"/>
      <c r="VDG88" s="15"/>
      <c r="VDH88" s="15"/>
      <c r="VDI88" s="15"/>
      <c r="VDJ88" s="15"/>
      <c r="VDK88" s="15"/>
      <c r="VDL88" s="15"/>
      <c r="VDM88" s="15"/>
      <c r="VDN88" s="15"/>
      <c r="VDO88" s="15"/>
      <c r="VDP88" s="15"/>
      <c r="VDQ88" s="15"/>
      <c r="VDR88" s="15"/>
      <c r="VDS88" s="15"/>
      <c r="VDT88" s="15"/>
      <c r="VDU88" s="15"/>
      <c r="VDV88" s="15"/>
      <c r="VDW88" s="15"/>
      <c r="VDX88" s="15"/>
      <c r="VDY88" s="15"/>
      <c r="VDZ88" s="15"/>
      <c r="VEA88" s="15"/>
      <c r="VEB88" s="15"/>
      <c r="VEC88" s="15"/>
      <c r="VED88" s="15"/>
      <c r="VEE88" s="15"/>
      <c r="VEF88" s="15"/>
      <c r="VEG88" s="15"/>
      <c r="VEH88" s="15"/>
      <c r="VEI88" s="15"/>
      <c r="VEJ88" s="15"/>
      <c r="VEK88" s="15"/>
      <c r="VEL88" s="15"/>
      <c r="VEM88" s="15"/>
      <c r="VEN88" s="15"/>
      <c r="VEO88" s="15"/>
      <c r="VEP88" s="15"/>
      <c r="VEQ88" s="15"/>
      <c r="VER88" s="15"/>
      <c r="VES88" s="15"/>
      <c r="VET88" s="15"/>
      <c r="VEU88" s="15"/>
      <c r="VEV88" s="15"/>
      <c r="VEW88" s="15"/>
      <c r="VEX88" s="15"/>
      <c r="VEY88" s="15"/>
      <c r="VEZ88" s="15"/>
      <c r="VFA88" s="15"/>
      <c r="VFB88" s="15"/>
      <c r="VFC88" s="15"/>
      <c r="VFD88" s="15"/>
      <c r="VFE88" s="15"/>
      <c r="VFF88" s="15"/>
      <c r="VFG88" s="15"/>
      <c r="VFH88" s="15"/>
      <c r="VFI88" s="15"/>
      <c r="VFJ88" s="15"/>
      <c r="VFK88" s="15"/>
      <c r="VFL88" s="15"/>
      <c r="VFM88" s="15"/>
      <c r="VFN88" s="15"/>
      <c r="VFO88" s="15"/>
      <c r="VFP88" s="15"/>
      <c r="VFQ88" s="15"/>
      <c r="VFR88" s="15"/>
      <c r="VFS88" s="15"/>
      <c r="VFT88" s="15"/>
      <c r="VFU88" s="15"/>
      <c r="VFV88" s="15"/>
      <c r="VFW88" s="15"/>
      <c r="VFX88" s="15"/>
      <c r="VFY88" s="15"/>
      <c r="VFZ88" s="15"/>
      <c r="VGA88" s="15"/>
      <c r="VGB88" s="15"/>
      <c r="VGC88" s="15"/>
      <c r="VGD88" s="15"/>
      <c r="VGE88" s="15"/>
      <c r="VGF88" s="15"/>
      <c r="VGG88" s="15"/>
      <c r="VGH88" s="15"/>
      <c r="VGI88" s="15"/>
      <c r="VGJ88" s="15"/>
      <c r="VGK88" s="15"/>
      <c r="VGL88" s="15"/>
      <c r="VGM88" s="15"/>
      <c r="VGN88" s="15"/>
      <c r="VGO88" s="15"/>
      <c r="VGP88" s="15"/>
      <c r="VGQ88" s="15"/>
      <c r="VGR88" s="15"/>
      <c r="VGS88" s="15"/>
      <c r="VGT88" s="15"/>
      <c r="VGU88" s="15"/>
      <c r="VGV88" s="15"/>
      <c r="VGW88" s="15"/>
      <c r="VGX88" s="15"/>
      <c r="VGY88" s="15"/>
      <c r="VGZ88" s="15"/>
      <c r="VHA88" s="15"/>
      <c r="VHB88" s="15"/>
      <c r="VHC88" s="15"/>
      <c r="VHD88" s="15"/>
      <c r="VHE88" s="15"/>
      <c r="VHF88" s="15"/>
      <c r="VHG88" s="15"/>
      <c r="VHH88" s="15"/>
      <c r="VHI88" s="15"/>
      <c r="VHJ88" s="15"/>
      <c r="VHK88" s="15"/>
      <c r="VHL88" s="15"/>
      <c r="VHM88" s="15"/>
      <c r="VHN88" s="15"/>
      <c r="VHO88" s="15"/>
      <c r="VHP88" s="15"/>
      <c r="VHQ88" s="15"/>
      <c r="VHR88" s="15"/>
      <c r="VHS88" s="15"/>
      <c r="VHT88" s="15"/>
      <c r="VHU88" s="15"/>
      <c r="VHV88" s="15"/>
      <c r="VHW88" s="15"/>
      <c r="VHX88" s="15"/>
      <c r="VHY88" s="15"/>
      <c r="VHZ88" s="15"/>
      <c r="VIA88" s="15"/>
      <c r="VIB88" s="15"/>
      <c r="VIC88" s="15"/>
      <c r="VID88" s="15"/>
      <c r="VIE88" s="15"/>
      <c r="VIF88" s="15"/>
      <c r="VIG88" s="15"/>
      <c r="VIH88" s="15"/>
      <c r="VII88" s="15"/>
      <c r="VIJ88" s="15"/>
      <c r="VIK88" s="15"/>
      <c r="VIL88" s="15"/>
      <c r="VIM88" s="15"/>
      <c r="VIN88" s="15"/>
      <c r="VIO88" s="15"/>
      <c r="VIP88" s="15"/>
      <c r="VIQ88" s="15"/>
      <c r="VIR88" s="15"/>
      <c r="VIS88" s="15"/>
      <c r="VIT88" s="15"/>
      <c r="VIU88" s="15"/>
      <c r="VIV88" s="15"/>
      <c r="VIW88" s="15"/>
      <c r="VIX88" s="15"/>
      <c r="VIY88" s="15"/>
      <c r="VIZ88" s="15"/>
      <c r="VJA88" s="15"/>
      <c r="VJB88" s="15"/>
      <c r="VJC88" s="15"/>
      <c r="VJD88" s="15"/>
      <c r="VJE88" s="15"/>
      <c r="VJF88" s="15"/>
      <c r="VJG88" s="15"/>
      <c r="VJH88" s="15"/>
      <c r="VJI88" s="15"/>
      <c r="VJJ88" s="15"/>
      <c r="VJK88" s="15"/>
      <c r="VJL88" s="15"/>
      <c r="VJM88" s="15"/>
      <c r="VJN88" s="15"/>
      <c r="VJO88" s="15"/>
      <c r="VJP88" s="15"/>
      <c r="VJQ88" s="15"/>
      <c r="VJR88" s="15"/>
      <c r="VJS88" s="15"/>
      <c r="VJT88" s="15"/>
      <c r="VJU88" s="15"/>
      <c r="VJV88" s="15"/>
      <c r="VJW88" s="15"/>
      <c r="VJX88" s="15"/>
      <c r="VJY88" s="15"/>
      <c r="VJZ88" s="15"/>
      <c r="VKA88" s="15"/>
      <c r="VKB88" s="15"/>
      <c r="VKC88" s="15"/>
      <c r="VKD88" s="15"/>
      <c r="VKE88" s="15"/>
      <c r="VKF88" s="15"/>
      <c r="VKG88" s="15"/>
      <c r="VKH88" s="15"/>
      <c r="VKI88" s="15"/>
      <c r="VKJ88" s="15"/>
      <c r="VKK88" s="15"/>
      <c r="VKL88" s="15"/>
      <c r="VKM88" s="15"/>
      <c r="VKN88" s="15"/>
      <c r="VKO88" s="15"/>
      <c r="VKP88" s="15"/>
      <c r="VKQ88" s="15"/>
      <c r="VKR88" s="15"/>
      <c r="VKS88" s="15"/>
      <c r="VKT88" s="15"/>
      <c r="VKU88" s="15"/>
      <c r="VKV88" s="15"/>
      <c r="VKW88" s="15"/>
      <c r="VKX88" s="15"/>
      <c r="VKY88" s="15"/>
      <c r="VKZ88" s="15"/>
      <c r="VLA88" s="15"/>
      <c r="VLB88" s="15"/>
      <c r="VLC88" s="15"/>
      <c r="VLD88" s="15"/>
      <c r="VLE88" s="15"/>
      <c r="VLF88" s="15"/>
      <c r="VLG88" s="15"/>
      <c r="VLH88" s="15"/>
      <c r="VLI88" s="15"/>
      <c r="VLJ88" s="15"/>
      <c r="VLK88" s="15"/>
      <c r="VLL88" s="15"/>
      <c r="VLM88" s="15"/>
      <c r="VLN88" s="15"/>
      <c r="VLO88" s="15"/>
      <c r="VLP88" s="15"/>
      <c r="VLQ88" s="15"/>
      <c r="VLR88" s="15"/>
      <c r="VLS88" s="15"/>
      <c r="VLT88" s="15"/>
      <c r="VLU88" s="15"/>
      <c r="VLV88" s="15"/>
      <c r="VLW88" s="15"/>
      <c r="VLX88" s="15"/>
      <c r="VLY88" s="15"/>
      <c r="VLZ88" s="15"/>
      <c r="VMA88" s="15"/>
      <c r="VMB88" s="15"/>
      <c r="VMC88" s="15"/>
      <c r="VMD88" s="15"/>
      <c r="VME88" s="15"/>
      <c r="VMF88" s="15"/>
      <c r="VMG88" s="15"/>
      <c r="VMH88" s="15"/>
      <c r="VMI88" s="15"/>
      <c r="VMJ88" s="15"/>
      <c r="VMK88" s="15"/>
      <c r="VML88" s="15"/>
      <c r="VMM88" s="15"/>
      <c r="VMN88" s="15"/>
      <c r="VMO88" s="15"/>
      <c r="VMP88" s="15"/>
      <c r="VMQ88" s="15"/>
      <c r="VMR88" s="15"/>
      <c r="VMS88" s="15"/>
      <c r="VMT88" s="15"/>
      <c r="VMU88" s="15"/>
      <c r="VMV88" s="15"/>
      <c r="VMW88" s="15"/>
      <c r="VMX88" s="15"/>
      <c r="VMY88" s="15"/>
      <c r="VMZ88" s="15"/>
      <c r="VNA88" s="15"/>
      <c r="VNB88" s="15"/>
      <c r="VNC88" s="15"/>
      <c r="VND88" s="15"/>
      <c r="VNE88" s="15"/>
      <c r="VNF88" s="15"/>
      <c r="VNG88" s="15"/>
      <c r="VNH88" s="15"/>
      <c r="VNI88" s="15"/>
      <c r="VNJ88" s="15"/>
      <c r="VNK88" s="15"/>
      <c r="VNL88" s="15"/>
      <c r="VNM88" s="15"/>
      <c r="VNN88" s="15"/>
      <c r="VNO88" s="15"/>
      <c r="VNP88" s="15"/>
      <c r="VNQ88" s="15"/>
      <c r="VNR88" s="15"/>
      <c r="VNS88" s="15"/>
      <c r="VNT88" s="15"/>
      <c r="VNU88" s="15"/>
      <c r="VNV88" s="15"/>
      <c r="VNW88" s="15"/>
      <c r="VNX88" s="15"/>
      <c r="VNY88" s="15"/>
      <c r="VNZ88" s="15"/>
      <c r="VOA88" s="15"/>
      <c r="VOB88" s="15"/>
      <c r="VOC88" s="15"/>
      <c r="VOD88" s="15"/>
      <c r="VOE88" s="15"/>
      <c r="VOF88" s="15"/>
      <c r="VOG88" s="15"/>
      <c r="VOH88" s="15"/>
      <c r="VOI88" s="15"/>
      <c r="VOJ88" s="15"/>
      <c r="VOK88" s="15"/>
      <c r="VOL88" s="15"/>
      <c r="VOM88" s="15"/>
      <c r="VON88" s="15"/>
      <c r="VOO88" s="15"/>
      <c r="VOP88" s="15"/>
      <c r="VOQ88" s="15"/>
      <c r="VOR88" s="15"/>
      <c r="VOS88" s="15"/>
      <c r="VOT88" s="15"/>
      <c r="VOU88" s="15"/>
      <c r="VOV88" s="15"/>
      <c r="VOW88" s="15"/>
      <c r="VOX88" s="15"/>
      <c r="VOY88" s="15"/>
      <c r="VOZ88" s="15"/>
      <c r="VPA88" s="15"/>
      <c r="VPB88" s="15"/>
      <c r="VPC88" s="15"/>
      <c r="VPD88" s="15"/>
      <c r="VPE88" s="15"/>
      <c r="VPF88" s="15"/>
      <c r="VPG88" s="15"/>
      <c r="VPH88" s="15"/>
      <c r="VPI88" s="15"/>
      <c r="VPJ88" s="15"/>
      <c r="VPK88" s="15"/>
      <c r="VPL88" s="15"/>
      <c r="VPM88" s="15"/>
      <c r="VPN88" s="15"/>
      <c r="VPO88" s="15"/>
      <c r="VPP88" s="15"/>
      <c r="VPQ88" s="15"/>
      <c r="VPR88" s="15"/>
      <c r="VPS88" s="15"/>
      <c r="VPT88" s="15"/>
      <c r="VPU88" s="15"/>
      <c r="VPV88" s="15"/>
      <c r="VPW88" s="15"/>
      <c r="VPX88" s="15"/>
      <c r="VPY88" s="15"/>
      <c r="VPZ88" s="15"/>
      <c r="VQA88" s="15"/>
      <c r="VQB88" s="15"/>
      <c r="VQC88" s="15"/>
      <c r="VQD88" s="15"/>
      <c r="VQE88" s="15"/>
      <c r="VQF88" s="15"/>
      <c r="VQG88" s="15"/>
      <c r="VQH88" s="15"/>
      <c r="VQI88" s="15"/>
      <c r="VQJ88" s="15"/>
      <c r="VQK88" s="15"/>
      <c r="VQL88" s="15"/>
      <c r="VQM88" s="15"/>
      <c r="VQN88" s="15"/>
      <c r="VQO88" s="15"/>
      <c r="VQP88" s="15"/>
      <c r="VQQ88" s="15"/>
      <c r="VQR88" s="15"/>
      <c r="VQS88" s="15"/>
      <c r="VQT88" s="15"/>
      <c r="VQU88" s="15"/>
      <c r="VQV88" s="15"/>
      <c r="VQW88" s="15"/>
      <c r="VQX88" s="15"/>
      <c r="VQY88" s="15"/>
      <c r="VQZ88" s="15"/>
      <c r="VRA88" s="15"/>
      <c r="VRB88" s="15"/>
      <c r="VRC88" s="15"/>
      <c r="VRD88" s="15"/>
      <c r="VRE88" s="15"/>
      <c r="VRF88" s="15"/>
      <c r="VRG88" s="15"/>
      <c r="VRH88" s="15"/>
      <c r="VRI88" s="15"/>
      <c r="VRJ88" s="15"/>
      <c r="VRK88" s="15"/>
      <c r="VRL88" s="15"/>
      <c r="VRM88" s="15"/>
      <c r="VRN88" s="15"/>
      <c r="VRO88" s="15"/>
      <c r="VRP88" s="15"/>
      <c r="VRQ88" s="15"/>
      <c r="VRR88" s="15"/>
      <c r="VRS88" s="15"/>
      <c r="VRT88" s="15"/>
      <c r="VRU88" s="15"/>
      <c r="VRV88" s="15"/>
      <c r="VRW88" s="15"/>
      <c r="VRX88" s="15"/>
      <c r="VRY88" s="15"/>
      <c r="VRZ88" s="15"/>
      <c r="VSA88" s="15"/>
      <c r="VSB88" s="15"/>
      <c r="VSC88" s="15"/>
      <c r="VSD88" s="15"/>
      <c r="VSE88" s="15"/>
      <c r="VSF88" s="15"/>
      <c r="VSG88" s="15"/>
      <c r="VSH88" s="15"/>
      <c r="VSI88" s="15"/>
      <c r="VSJ88" s="15"/>
      <c r="VSK88" s="15"/>
      <c r="VSL88" s="15"/>
      <c r="VSM88" s="15"/>
      <c r="VSN88" s="15"/>
      <c r="VSO88" s="15"/>
      <c r="VSP88" s="15"/>
      <c r="VSQ88" s="15"/>
      <c r="VSR88" s="15"/>
      <c r="VSS88" s="15"/>
      <c r="VST88" s="15"/>
      <c r="VSU88" s="15"/>
      <c r="VSV88" s="15"/>
      <c r="VSW88" s="15"/>
      <c r="VSX88" s="15"/>
      <c r="VSY88" s="15"/>
      <c r="VSZ88" s="15"/>
      <c r="VTA88" s="15"/>
      <c r="VTB88" s="15"/>
      <c r="VTC88" s="15"/>
      <c r="VTD88" s="15"/>
      <c r="VTE88" s="15"/>
      <c r="VTF88" s="15"/>
      <c r="VTG88" s="15"/>
      <c r="VTH88" s="15"/>
      <c r="VTI88" s="15"/>
      <c r="VTJ88" s="15"/>
      <c r="VTK88" s="15"/>
      <c r="VTL88" s="15"/>
      <c r="VTM88" s="15"/>
      <c r="VTN88" s="15"/>
      <c r="VTO88" s="15"/>
      <c r="VTP88" s="15"/>
      <c r="VTQ88" s="15"/>
      <c r="VTR88" s="15"/>
      <c r="VTS88" s="15"/>
      <c r="VTT88" s="15"/>
      <c r="VTU88" s="15"/>
      <c r="VTV88" s="15"/>
      <c r="VTW88" s="15"/>
      <c r="VTX88" s="15"/>
      <c r="VTY88" s="15"/>
      <c r="VTZ88" s="15"/>
      <c r="VUA88" s="15"/>
      <c r="VUB88" s="15"/>
      <c r="VUC88" s="15"/>
      <c r="VUD88" s="15"/>
      <c r="VUE88" s="15"/>
      <c r="VUF88" s="15"/>
      <c r="VUG88" s="15"/>
      <c r="VUH88" s="15"/>
      <c r="VUI88" s="15"/>
      <c r="VUJ88" s="15"/>
      <c r="VUK88" s="15"/>
      <c r="VUL88" s="15"/>
      <c r="VUM88" s="15"/>
      <c r="VUN88" s="15"/>
      <c r="VUO88" s="15"/>
      <c r="VUP88" s="15"/>
      <c r="VUQ88" s="15"/>
      <c r="VUR88" s="15"/>
      <c r="VUS88" s="15"/>
      <c r="VUT88" s="15"/>
      <c r="VUU88" s="15"/>
      <c r="VUV88" s="15"/>
      <c r="VUW88" s="15"/>
      <c r="VUX88" s="15"/>
      <c r="VUY88" s="15"/>
      <c r="VUZ88" s="15"/>
      <c r="VVA88" s="15"/>
      <c r="VVB88" s="15"/>
      <c r="VVC88" s="15"/>
      <c r="VVD88" s="15"/>
      <c r="VVE88" s="15"/>
      <c r="VVF88" s="15"/>
      <c r="VVG88" s="15"/>
      <c r="VVH88" s="15"/>
      <c r="VVI88" s="15"/>
      <c r="VVJ88" s="15"/>
      <c r="VVK88" s="15"/>
      <c r="VVL88" s="15"/>
      <c r="VVM88" s="15"/>
      <c r="VVN88" s="15"/>
      <c r="VVO88" s="15"/>
      <c r="VVP88" s="15"/>
      <c r="VVQ88" s="15"/>
      <c r="VVR88" s="15"/>
      <c r="VVS88" s="15"/>
      <c r="VVT88" s="15"/>
      <c r="VVU88" s="15"/>
      <c r="VVV88" s="15"/>
      <c r="VVW88" s="15"/>
      <c r="VVX88" s="15"/>
      <c r="VVY88" s="15"/>
      <c r="VVZ88" s="15"/>
      <c r="VWA88" s="15"/>
      <c r="VWB88" s="15"/>
      <c r="VWC88" s="15"/>
      <c r="VWD88" s="15"/>
      <c r="VWE88" s="15"/>
      <c r="VWF88" s="15"/>
      <c r="VWG88" s="15"/>
      <c r="VWH88" s="15"/>
      <c r="VWI88" s="15"/>
      <c r="VWJ88" s="15"/>
      <c r="VWK88" s="15"/>
      <c r="VWL88" s="15"/>
      <c r="VWM88" s="15"/>
      <c r="VWN88" s="15"/>
      <c r="VWO88" s="15"/>
      <c r="VWP88" s="15"/>
      <c r="VWQ88" s="15"/>
      <c r="VWR88" s="15"/>
      <c r="VWS88" s="15"/>
      <c r="VWT88" s="15"/>
      <c r="VWU88" s="15"/>
      <c r="VWV88" s="15"/>
      <c r="VWW88" s="15"/>
      <c r="VWX88" s="15"/>
      <c r="VWY88" s="15"/>
      <c r="VWZ88" s="15"/>
      <c r="VXA88" s="15"/>
      <c r="VXB88" s="15"/>
      <c r="VXC88" s="15"/>
      <c r="VXD88" s="15"/>
      <c r="VXE88" s="15"/>
      <c r="VXF88" s="15"/>
      <c r="VXG88" s="15"/>
      <c r="VXH88" s="15"/>
      <c r="VXI88" s="15"/>
      <c r="VXJ88" s="15"/>
      <c r="VXK88" s="15"/>
      <c r="VXL88" s="15"/>
      <c r="VXM88" s="15"/>
      <c r="VXN88" s="15"/>
      <c r="VXO88" s="15"/>
      <c r="VXP88" s="15"/>
      <c r="VXQ88" s="15"/>
      <c r="VXR88" s="15"/>
      <c r="VXS88" s="15"/>
      <c r="VXT88" s="15"/>
      <c r="VXU88" s="15"/>
      <c r="VXV88" s="15"/>
      <c r="VXW88" s="15"/>
      <c r="VXX88" s="15"/>
      <c r="VXY88" s="15"/>
      <c r="VXZ88" s="15"/>
      <c r="VYA88" s="15"/>
      <c r="VYB88" s="15"/>
      <c r="VYC88" s="15"/>
      <c r="VYD88" s="15"/>
      <c r="VYE88" s="15"/>
      <c r="VYF88" s="15"/>
      <c r="VYG88" s="15"/>
      <c r="VYH88" s="15"/>
      <c r="VYI88" s="15"/>
      <c r="VYJ88" s="15"/>
      <c r="VYK88" s="15"/>
      <c r="VYL88" s="15"/>
      <c r="VYM88" s="15"/>
      <c r="VYN88" s="15"/>
      <c r="VYO88" s="15"/>
      <c r="VYP88" s="15"/>
      <c r="VYQ88" s="15"/>
      <c r="VYR88" s="15"/>
      <c r="VYS88" s="15"/>
      <c r="VYT88" s="15"/>
      <c r="VYU88" s="15"/>
      <c r="VYV88" s="15"/>
      <c r="VYW88" s="15"/>
      <c r="VYX88" s="15"/>
      <c r="VYY88" s="15"/>
      <c r="VYZ88" s="15"/>
      <c r="VZA88" s="15"/>
      <c r="VZB88" s="15"/>
      <c r="VZC88" s="15"/>
      <c r="VZD88" s="15"/>
      <c r="VZE88" s="15"/>
      <c r="VZF88" s="15"/>
      <c r="VZG88" s="15"/>
      <c r="VZH88" s="15"/>
      <c r="VZI88" s="15"/>
      <c r="VZJ88" s="15"/>
      <c r="VZK88" s="15"/>
      <c r="VZL88" s="15"/>
      <c r="VZM88" s="15"/>
      <c r="VZN88" s="15"/>
      <c r="VZO88" s="15"/>
      <c r="VZP88" s="15"/>
      <c r="VZQ88" s="15"/>
      <c r="VZR88" s="15"/>
      <c r="VZS88" s="15"/>
      <c r="VZT88" s="15"/>
      <c r="VZU88" s="15"/>
      <c r="VZV88" s="15"/>
      <c r="VZW88" s="15"/>
      <c r="VZX88" s="15"/>
      <c r="VZY88" s="15"/>
      <c r="VZZ88" s="15"/>
      <c r="WAA88" s="15"/>
      <c r="WAB88" s="15"/>
      <c r="WAC88" s="15"/>
      <c r="WAD88" s="15"/>
      <c r="WAE88" s="15"/>
      <c r="WAF88" s="15"/>
      <c r="WAG88" s="15"/>
      <c r="WAH88" s="15"/>
      <c r="WAI88" s="15"/>
      <c r="WAJ88" s="15"/>
      <c r="WAK88" s="15"/>
      <c r="WAL88" s="15"/>
      <c r="WAM88" s="15"/>
      <c r="WAN88" s="15"/>
      <c r="WAO88" s="15"/>
      <c r="WAP88" s="15"/>
      <c r="WAQ88" s="15"/>
      <c r="WAR88" s="15"/>
      <c r="WAS88" s="15"/>
      <c r="WAT88" s="15"/>
      <c r="WAU88" s="15"/>
      <c r="WAV88" s="15"/>
      <c r="WAW88" s="15"/>
      <c r="WAX88" s="15"/>
      <c r="WAY88" s="15"/>
      <c r="WAZ88" s="15"/>
      <c r="WBA88" s="15"/>
      <c r="WBB88" s="15"/>
      <c r="WBC88" s="15"/>
      <c r="WBD88" s="15"/>
      <c r="WBE88" s="15"/>
      <c r="WBF88" s="15"/>
      <c r="WBG88" s="15"/>
      <c r="WBH88" s="15"/>
      <c r="WBI88" s="15"/>
      <c r="WBJ88" s="15"/>
      <c r="WBK88" s="15"/>
      <c r="WBL88" s="15"/>
      <c r="WBM88" s="15"/>
      <c r="WBN88" s="15"/>
      <c r="WBO88" s="15"/>
      <c r="WBP88" s="15"/>
      <c r="WBQ88" s="15"/>
      <c r="WBR88" s="15"/>
      <c r="WBS88" s="15"/>
      <c r="WBT88" s="15"/>
      <c r="WBU88" s="15"/>
      <c r="WBV88" s="15"/>
      <c r="WBW88" s="15"/>
      <c r="WBX88" s="15"/>
      <c r="WBY88" s="15"/>
      <c r="WBZ88" s="15"/>
      <c r="WCA88" s="15"/>
      <c r="WCB88" s="15"/>
      <c r="WCC88" s="15"/>
      <c r="WCD88" s="15"/>
      <c r="WCE88" s="15"/>
      <c r="WCF88" s="15"/>
      <c r="WCG88" s="15"/>
      <c r="WCH88" s="15"/>
      <c r="WCI88" s="15"/>
      <c r="WCJ88" s="15"/>
      <c r="WCK88" s="15"/>
      <c r="WCL88" s="15"/>
      <c r="WCM88" s="15"/>
      <c r="WCN88" s="15"/>
      <c r="WCO88" s="15"/>
      <c r="WCP88" s="15"/>
      <c r="WCQ88" s="15"/>
      <c r="WCR88" s="15"/>
      <c r="WCS88" s="15"/>
      <c r="WCT88" s="15"/>
      <c r="WCU88" s="15"/>
      <c r="WCV88" s="15"/>
      <c r="WCW88" s="15"/>
      <c r="WCX88" s="15"/>
      <c r="WCY88" s="15"/>
      <c r="WCZ88" s="15"/>
      <c r="WDA88" s="15"/>
      <c r="WDB88" s="15"/>
      <c r="WDC88" s="15"/>
      <c r="WDD88" s="15"/>
      <c r="WDE88" s="15"/>
      <c r="WDF88" s="15"/>
      <c r="WDG88" s="15"/>
      <c r="WDH88" s="15"/>
      <c r="WDI88" s="15"/>
      <c r="WDJ88" s="15"/>
      <c r="WDK88" s="15"/>
      <c r="WDL88" s="15"/>
      <c r="WDM88" s="15"/>
      <c r="WDN88" s="15"/>
      <c r="WDO88" s="15"/>
      <c r="WDP88" s="15"/>
      <c r="WDQ88" s="15"/>
      <c r="WDR88" s="15"/>
      <c r="WDS88" s="15"/>
      <c r="WDT88" s="15"/>
      <c r="WDU88" s="15"/>
      <c r="WDV88" s="15"/>
      <c r="WDW88" s="15"/>
      <c r="WDX88" s="15"/>
      <c r="WDY88" s="15"/>
      <c r="WDZ88" s="15"/>
      <c r="WEA88" s="15"/>
      <c r="WEB88" s="15"/>
      <c r="WEC88" s="15"/>
      <c r="WED88" s="15"/>
      <c r="WEE88" s="15"/>
      <c r="WEF88" s="15"/>
      <c r="WEG88" s="15"/>
      <c r="WEH88" s="15"/>
      <c r="WEI88" s="15"/>
      <c r="WEJ88" s="15"/>
      <c r="WEK88" s="15"/>
      <c r="WEL88" s="15"/>
      <c r="WEM88" s="15"/>
      <c r="WEN88" s="15"/>
      <c r="WEO88" s="15"/>
      <c r="WEP88" s="15"/>
      <c r="WEQ88" s="15"/>
      <c r="WER88" s="15"/>
      <c r="WES88" s="15"/>
      <c r="WET88" s="15"/>
      <c r="WEU88" s="15"/>
      <c r="WEV88" s="15"/>
      <c r="WEW88" s="15"/>
      <c r="WEX88" s="15"/>
      <c r="WEY88" s="15"/>
      <c r="WEZ88" s="15"/>
      <c r="WFA88" s="15"/>
      <c r="WFB88" s="15"/>
      <c r="WFC88" s="15"/>
      <c r="WFD88" s="15"/>
      <c r="WFE88" s="15"/>
      <c r="WFF88" s="15"/>
      <c r="WFG88" s="15"/>
      <c r="WFH88" s="15"/>
      <c r="WFI88" s="15"/>
      <c r="WFJ88" s="15"/>
      <c r="WFK88" s="15"/>
      <c r="WFL88" s="15"/>
      <c r="WFM88" s="15"/>
      <c r="WFN88" s="15"/>
      <c r="WFO88" s="15"/>
      <c r="WFP88" s="15"/>
      <c r="WFQ88" s="15"/>
      <c r="WFR88" s="15"/>
      <c r="WFS88" s="15"/>
      <c r="WFT88" s="15"/>
      <c r="WFU88" s="15"/>
      <c r="WFV88" s="15"/>
      <c r="WFW88" s="15"/>
      <c r="WFX88" s="15"/>
      <c r="WFY88" s="15"/>
      <c r="WFZ88" s="15"/>
      <c r="WGA88" s="15"/>
      <c r="WGB88" s="15"/>
      <c r="WGC88" s="15"/>
      <c r="WGD88" s="15"/>
      <c r="WGE88" s="15"/>
      <c r="WGF88" s="15"/>
      <c r="WGG88" s="15"/>
      <c r="WGH88" s="15"/>
      <c r="WGI88" s="15"/>
      <c r="WGJ88" s="15"/>
      <c r="WGK88" s="15"/>
      <c r="WGL88" s="15"/>
      <c r="WGM88" s="15"/>
      <c r="WGN88" s="15"/>
      <c r="WGO88" s="15"/>
      <c r="WGP88" s="15"/>
      <c r="WGQ88" s="15"/>
      <c r="WGR88" s="15"/>
      <c r="WGS88" s="15"/>
      <c r="WGT88" s="15"/>
      <c r="WGU88" s="15"/>
      <c r="WGV88" s="15"/>
      <c r="WGW88" s="15"/>
      <c r="WGX88" s="15"/>
      <c r="WGY88" s="15"/>
      <c r="WGZ88" s="15"/>
      <c r="WHA88" s="15"/>
      <c r="WHB88" s="15"/>
      <c r="WHC88" s="15"/>
      <c r="WHD88" s="15"/>
      <c r="WHE88" s="15"/>
      <c r="WHF88" s="15"/>
      <c r="WHG88" s="15"/>
      <c r="WHH88" s="15"/>
      <c r="WHI88" s="15"/>
      <c r="WHJ88" s="15"/>
      <c r="WHK88" s="15"/>
      <c r="WHL88" s="15"/>
      <c r="WHM88" s="15"/>
      <c r="WHN88" s="15"/>
      <c r="WHO88" s="15"/>
      <c r="WHP88" s="15"/>
      <c r="WHQ88" s="15"/>
      <c r="WHR88" s="15"/>
      <c r="WHS88" s="15"/>
      <c r="WHT88" s="15"/>
      <c r="WHU88" s="15"/>
      <c r="WHV88" s="15"/>
      <c r="WHW88" s="15"/>
      <c r="WHX88" s="15"/>
      <c r="WHY88" s="15"/>
      <c r="WHZ88" s="15"/>
      <c r="WIA88" s="15"/>
      <c r="WIB88" s="15"/>
      <c r="WIC88" s="15"/>
      <c r="WID88" s="15"/>
      <c r="WIE88" s="15"/>
      <c r="WIF88" s="15"/>
      <c r="WIG88" s="15"/>
      <c r="WIH88" s="15"/>
      <c r="WII88" s="15"/>
      <c r="WIJ88" s="15"/>
      <c r="WIK88" s="15"/>
      <c r="WIL88" s="15"/>
      <c r="WIM88" s="15"/>
      <c r="WIN88" s="15"/>
      <c r="WIO88" s="15"/>
      <c r="WIP88" s="15"/>
      <c r="WIQ88" s="15"/>
      <c r="WIR88" s="15"/>
      <c r="WIS88" s="15"/>
      <c r="WIT88" s="15"/>
      <c r="WIU88" s="15"/>
      <c r="WIV88" s="15"/>
      <c r="WIW88" s="15"/>
      <c r="WIX88" s="15"/>
      <c r="WIY88" s="15"/>
      <c r="WIZ88" s="15"/>
      <c r="WJA88" s="15"/>
      <c r="WJB88" s="15"/>
      <c r="WJC88" s="15"/>
      <c r="WJD88" s="15"/>
      <c r="WJE88" s="15"/>
      <c r="WJF88" s="15"/>
      <c r="WJG88" s="15"/>
      <c r="WJH88" s="15"/>
      <c r="WJI88" s="15"/>
      <c r="WJJ88" s="15"/>
      <c r="WJK88" s="15"/>
      <c r="WJL88" s="15"/>
      <c r="WJM88" s="15"/>
      <c r="WJN88" s="15"/>
      <c r="WJO88" s="15"/>
      <c r="WJP88" s="15"/>
      <c r="WJQ88" s="15"/>
      <c r="WJR88" s="15"/>
      <c r="WJS88" s="15"/>
      <c r="WJT88" s="15"/>
      <c r="WJU88" s="15"/>
      <c r="WJV88" s="15"/>
      <c r="WJW88" s="15"/>
      <c r="WJX88" s="15"/>
      <c r="WJY88" s="15"/>
      <c r="WJZ88" s="15"/>
      <c r="WKA88" s="15"/>
      <c r="WKB88" s="15"/>
      <c r="WKC88" s="15"/>
      <c r="WKD88" s="15"/>
      <c r="WKE88" s="15"/>
      <c r="WKF88" s="15"/>
      <c r="WKG88" s="15"/>
      <c r="WKH88" s="15"/>
      <c r="WKI88" s="15"/>
      <c r="WKJ88" s="15"/>
      <c r="WKK88" s="15"/>
      <c r="WKL88" s="15"/>
      <c r="WKM88" s="15"/>
      <c r="WKN88" s="15"/>
      <c r="WKO88" s="15"/>
      <c r="WKP88" s="15"/>
      <c r="WKQ88" s="15"/>
      <c r="WKR88" s="15"/>
      <c r="WKS88" s="15"/>
      <c r="WKT88" s="15"/>
      <c r="WKU88" s="15"/>
      <c r="WKV88" s="15"/>
      <c r="WKW88" s="15"/>
      <c r="WKX88" s="15"/>
      <c r="WKY88" s="15"/>
      <c r="WKZ88" s="15"/>
      <c r="WLA88" s="15"/>
      <c r="WLB88" s="15"/>
      <c r="WLC88" s="15"/>
      <c r="WLD88" s="15"/>
      <c r="WLE88" s="15"/>
      <c r="WLF88" s="15"/>
      <c r="WLG88" s="15"/>
      <c r="WLH88" s="15"/>
      <c r="WLI88" s="15"/>
      <c r="WLJ88" s="15"/>
      <c r="WLK88" s="15"/>
      <c r="WLL88" s="15"/>
      <c r="WLM88" s="15"/>
      <c r="WLN88" s="15"/>
      <c r="WLO88" s="15"/>
      <c r="WLP88" s="15"/>
      <c r="WLQ88" s="15"/>
      <c r="WLR88" s="15"/>
      <c r="WLS88" s="15"/>
      <c r="WLT88" s="15"/>
      <c r="WLU88" s="15"/>
      <c r="WLV88" s="15"/>
      <c r="WLW88" s="15"/>
      <c r="WLX88" s="15"/>
      <c r="WLY88" s="15"/>
      <c r="WLZ88" s="15"/>
      <c r="WMA88" s="15"/>
      <c r="WMB88" s="15"/>
      <c r="WMC88" s="15"/>
      <c r="WMD88" s="15"/>
      <c r="WME88" s="15"/>
      <c r="WMF88" s="15"/>
      <c r="WMG88" s="15"/>
      <c r="WMH88" s="15"/>
      <c r="WMI88" s="15"/>
      <c r="WMJ88" s="15"/>
      <c r="WMK88" s="15"/>
      <c r="WML88" s="15"/>
      <c r="WMM88" s="15"/>
      <c r="WMN88" s="15"/>
      <c r="WMO88" s="15"/>
      <c r="WMP88" s="15"/>
      <c r="WMQ88" s="15"/>
      <c r="WMR88" s="15"/>
      <c r="WMS88" s="15"/>
      <c r="WMT88" s="15"/>
      <c r="WMU88" s="15"/>
      <c r="WMV88" s="15"/>
      <c r="WMW88" s="15"/>
      <c r="WMX88" s="15"/>
      <c r="WMY88" s="15"/>
      <c r="WMZ88" s="15"/>
      <c r="WNA88" s="15"/>
      <c r="WNB88" s="15"/>
      <c r="WNC88" s="15"/>
      <c r="WND88" s="15"/>
      <c r="WNE88" s="15"/>
      <c r="WNF88" s="15"/>
      <c r="WNG88" s="15"/>
      <c r="WNH88" s="15"/>
      <c r="WNI88" s="15"/>
      <c r="WNJ88" s="15"/>
      <c r="WNK88" s="15"/>
      <c r="WNL88" s="15"/>
      <c r="WNM88" s="15"/>
      <c r="WNN88" s="15"/>
      <c r="WNO88" s="15"/>
      <c r="WNP88" s="15"/>
      <c r="WNQ88" s="15"/>
      <c r="WNR88" s="15"/>
      <c r="WNS88" s="15"/>
      <c r="WNT88" s="15"/>
      <c r="WNU88" s="15"/>
      <c r="WNV88" s="15"/>
      <c r="WNW88" s="15"/>
      <c r="WNX88" s="15"/>
      <c r="WNY88" s="15"/>
      <c r="WNZ88" s="15"/>
      <c r="WOA88" s="15"/>
      <c r="WOB88" s="15"/>
      <c r="WOC88" s="15"/>
      <c r="WOD88" s="15"/>
      <c r="WOE88" s="15"/>
      <c r="WOF88" s="15"/>
      <c r="WOG88" s="15"/>
      <c r="WOH88" s="15"/>
      <c r="WOI88" s="15"/>
      <c r="WOJ88" s="15"/>
      <c r="WOK88" s="15"/>
      <c r="WOL88" s="15"/>
      <c r="WOM88" s="15"/>
      <c r="WON88" s="15"/>
      <c r="WOO88" s="15"/>
      <c r="WOP88" s="15"/>
      <c r="WOQ88" s="15"/>
      <c r="WOR88" s="15"/>
      <c r="WOS88" s="15"/>
      <c r="WOT88" s="15"/>
      <c r="WOU88" s="15"/>
      <c r="WOV88" s="15"/>
      <c r="WOW88" s="15"/>
      <c r="WOX88" s="15"/>
      <c r="WOY88" s="15"/>
      <c r="WOZ88" s="15"/>
      <c r="WPA88" s="15"/>
      <c r="WPB88" s="15"/>
      <c r="WPC88" s="15"/>
      <c r="WPD88" s="15"/>
      <c r="WPE88" s="15"/>
      <c r="WPF88" s="15"/>
      <c r="WPG88" s="15"/>
      <c r="WPH88" s="15"/>
      <c r="WPI88" s="15"/>
      <c r="WPJ88" s="15"/>
      <c r="WPK88" s="15"/>
      <c r="WPL88" s="15"/>
      <c r="WPM88" s="15"/>
      <c r="WPN88" s="15"/>
      <c r="WPO88" s="15"/>
      <c r="WPP88" s="15"/>
      <c r="WPQ88" s="15"/>
      <c r="WPR88" s="15"/>
      <c r="WPS88" s="15"/>
      <c r="WPT88" s="15"/>
      <c r="WPU88" s="15"/>
      <c r="WPV88" s="15"/>
      <c r="WPW88" s="15"/>
      <c r="WPX88" s="15"/>
      <c r="WPY88" s="15"/>
      <c r="WPZ88" s="15"/>
      <c r="WQA88" s="15"/>
      <c r="WQB88" s="15"/>
      <c r="WQC88" s="15"/>
      <c r="WQD88" s="15"/>
      <c r="WQE88" s="15"/>
      <c r="WQF88" s="15"/>
      <c r="WQG88" s="15"/>
      <c r="WQH88" s="15"/>
      <c r="WQI88" s="15"/>
      <c r="WQJ88" s="15"/>
      <c r="WQK88" s="15"/>
      <c r="WQL88" s="15"/>
      <c r="WQM88" s="15"/>
      <c r="WQN88" s="15"/>
      <c r="WQO88" s="15"/>
      <c r="WQP88" s="15"/>
      <c r="WQQ88" s="15"/>
      <c r="WQR88" s="15"/>
      <c r="WQS88" s="15"/>
      <c r="WQT88" s="15"/>
      <c r="WQU88" s="15"/>
      <c r="WQV88" s="15"/>
      <c r="WQW88" s="15"/>
      <c r="WQX88" s="15"/>
      <c r="WQY88" s="15"/>
      <c r="WQZ88" s="15"/>
      <c r="WRA88" s="15"/>
      <c r="WRB88" s="15"/>
      <c r="WRC88" s="15"/>
      <c r="WRD88" s="15"/>
      <c r="WRE88" s="15"/>
      <c r="WRF88" s="15"/>
      <c r="WRG88" s="15"/>
      <c r="WRH88" s="15"/>
      <c r="WRI88" s="15"/>
      <c r="WRJ88" s="15"/>
      <c r="WRK88" s="15"/>
      <c r="WRL88" s="15"/>
      <c r="WRM88" s="15"/>
      <c r="WRN88" s="15"/>
      <c r="WRO88" s="15"/>
      <c r="WRP88" s="15"/>
      <c r="WRQ88" s="15"/>
      <c r="WRR88" s="15"/>
      <c r="WRS88" s="15"/>
      <c r="WRT88" s="15"/>
      <c r="WRU88" s="15"/>
      <c r="WRV88" s="15"/>
      <c r="WRW88" s="15"/>
      <c r="WRX88" s="15"/>
      <c r="WRY88" s="15"/>
      <c r="WRZ88" s="15"/>
      <c r="WSA88" s="15"/>
      <c r="WSB88" s="15"/>
      <c r="WSC88" s="15"/>
      <c r="WSD88" s="15"/>
      <c r="WSE88" s="15"/>
      <c r="WSF88" s="15"/>
      <c r="WSG88" s="15"/>
      <c r="WSH88" s="15"/>
      <c r="WSI88" s="15"/>
      <c r="WSJ88" s="15"/>
      <c r="WSK88" s="15"/>
      <c r="WSL88" s="15"/>
      <c r="WSM88" s="15"/>
      <c r="WSN88" s="15"/>
      <c r="WSO88" s="15"/>
      <c r="WSP88" s="15"/>
      <c r="WSQ88" s="15"/>
      <c r="WSR88" s="15"/>
      <c r="WSS88" s="15"/>
      <c r="WST88" s="15"/>
      <c r="WSU88" s="15"/>
      <c r="WSV88" s="15"/>
      <c r="WSW88" s="15"/>
      <c r="WSX88" s="15"/>
      <c r="WSY88" s="15"/>
      <c r="WSZ88" s="15"/>
      <c r="WTA88" s="15"/>
      <c r="WTB88" s="15"/>
      <c r="WTC88" s="15"/>
      <c r="WTD88" s="15"/>
      <c r="WTE88" s="15"/>
      <c r="WTF88" s="15"/>
      <c r="WTG88" s="15"/>
      <c r="WTH88" s="15"/>
      <c r="WTI88" s="15"/>
      <c r="WTJ88" s="15"/>
      <c r="WTK88" s="15"/>
      <c r="WTL88" s="15"/>
      <c r="WTM88" s="15"/>
      <c r="WTN88" s="15"/>
      <c r="WTO88" s="15"/>
      <c r="WTP88" s="15"/>
      <c r="WTQ88" s="15"/>
      <c r="WTR88" s="15"/>
      <c r="WTS88" s="15"/>
      <c r="WTT88" s="15"/>
      <c r="WTU88" s="15"/>
      <c r="WTV88" s="15"/>
      <c r="WTW88" s="15"/>
      <c r="WTX88" s="15"/>
      <c r="WTY88" s="15"/>
      <c r="WTZ88" s="15"/>
      <c r="WUA88" s="15"/>
      <c r="WUB88" s="15"/>
      <c r="WUC88" s="15"/>
      <c r="WUD88" s="15"/>
      <c r="WUE88" s="15"/>
      <c r="WUF88" s="15"/>
      <c r="WUG88" s="15"/>
      <c r="WUH88" s="15"/>
      <c r="WUI88" s="15"/>
      <c r="WUJ88" s="15"/>
      <c r="WUK88" s="15"/>
      <c r="WUL88" s="15"/>
      <c r="WUM88" s="15"/>
      <c r="WUN88" s="15"/>
      <c r="WUO88" s="15"/>
      <c r="WUP88" s="15"/>
      <c r="WUQ88" s="15"/>
      <c r="WUR88" s="15"/>
      <c r="WUS88" s="15"/>
      <c r="WUT88" s="15"/>
      <c r="WUU88" s="15"/>
      <c r="WUV88" s="15"/>
      <c r="WUW88" s="15"/>
      <c r="WUX88" s="15"/>
      <c r="WUY88" s="15"/>
      <c r="WUZ88" s="15"/>
      <c r="WVA88" s="15"/>
      <c r="WVB88" s="15"/>
      <c r="WVC88" s="15"/>
      <c r="WVD88" s="15"/>
      <c r="WVE88" s="15"/>
      <c r="WVF88" s="15"/>
      <c r="WVG88" s="15"/>
      <c r="WVH88" s="15"/>
      <c r="WVI88" s="15"/>
      <c r="WVJ88" s="15"/>
      <c r="WVK88" s="15"/>
      <c r="WVL88" s="15"/>
      <c r="WVM88" s="15"/>
      <c r="WVN88" s="15"/>
      <c r="WVO88" s="15"/>
      <c r="WVP88" s="15"/>
      <c r="WVQ88" s="15"/>
      <c r="WVR88" s="15"/>
      <c r="WVS88" s="15"/>
      <c r="WVT88" s="15"/>
      <c r="WVU88" s="15"/>
      <c r="WVV88" s="15"/>
      <c r="WVW88" s="15"/>
      <c r="WVX88" s="15"/>
      <c r="WVY88" s="15"/>
      <c r="WVZ88" s="15"/>
      <c r="WWA88" s="15"/>
      <c r="WWB88" s="15"/>
      <c r="WWC88" s="15"/>
      <c r="WWD88" s="15"/>
      <c r="WWE88" s="15"/>
      <c r="WWF88" s="15"/>
      <c r="WWG88" s="15"/>
      <c r="WWH88" s="15"/>
      <c r="WWI88" s="15"/>
      <c r="WWJ88" s="15"/>
      <c r="WWK88" s="15"/>
      <c r="WWL88" s="15"/>
      <c r="WWM88" s="15"/>
      <c r="WWN88" s="15"/>
      <c r="WWO88" s="15"/>
      <c r="WWP88" s="15"/>
      <c r="WWQ88" s="15"/>
      <c r="WWR88" s="15"/>
      <c r="WWS88" s="15"/>
      <c r="WWT88" s="15"/>
      <c r="WWU88" s="15"/>
      <c r="WWV88" s="15"/>
      <c r="WWW88" s="15"/>
      <c r="WWX88" s="15"/>
      <c r="WWY88" s="15"/>
      <c r="WWZ88" s="15"/>
      <c r="WXA88" s="15"/>
      <c r="WXB88" s="15"/>
      <c r="WXC88" s="15"/>
      <c r="WXD88" s="15"/>
      <c r="WXE88" s="15"/>
      <c r="WXF88" s="15"/>
      <c r="WXG88" s="15"/>
      <c r="WXH88" s="15"/>
      <c r="WXI88" s="15"/>
      <c r="WXJ88" s="15"/>
      <c r="WXK88" s="15"/>
      <c r="WXL88" s="15"/>
      <c r="WXM88" s="15"/>
      <c r="WXN88" s="15"/>
      <c r="WXO88" s="15"/>
      <c r="WXP88" s="15"/>
      <c r="WXQ88" s="15"/>
      <c r="WXR88" s="15"/>
      <c r="WXS88" s="15"/>
      <c r="WXT88" s="15"/>
      <c r="WXU88" s="15"/>
      <c r="WXV88" s="15"/>
      <c r="WXW88" s="15"/>
      <c r="WXX88" s="15"/>
      <c r="WXY88" s="15"/>
      <c r="WXZ88" s="15"/>
      <c r="WYA88" s="15"/>
      <c r="WYB88" s="15"/>
      <c r="WYC88" s="15"/>
      <c r="WYD88" s="15"/>
      <c r="WYE88" s="15"/>
      <c r="WYF88" s="15"/>
      <c r="WYG88" s="15"/>
      <c r="WYH88" s="15"/>
      <c r="WYI88" s="15"/>
      <c r="WYJ88" s="15"/>
      <c r="WYK88" s="15"/>
      <c r="WYL88" s="15"/>
      <c r="WYM88" s="15"/>
      <c r="WYN88" s="15"/>
      <c r="WYO88" s="15"/>
      <c r="WYP88" s="15"/>
      <c r="WYQ88" s="15"/>
      <c r="WYR88" s="15"/>
      <c r="WYS88" s="15"/>
      <c r="WYT88" s="15"/>
      <c r="WYU88" s="15"/>
      <c r="WYV88" s="15"/>
      <c r="WYW88" s="15"/>
      <c r="WYX88" s="15"/>
      <c r="WYY88" s="15"/>
      <c r="WYZ88" s="15"/>
      <c r="WZA88" s="15"/>
      <c r="WZB88" s="15"/>
      <c r="WZC88" s="15"/>
      <c r="WZD88" s="15"/>
      <c r="WZE88" s="15"/>
      <c r="WZF88" s="15"/>
      <c r="WZG88" s="15"/>
      <c r="WZH88" s="15"/>
      <c r="WZI88" s="15"/>
      <c r="WZJ88" s="15"/>
      <c r="WZK88" s="15"/>
      <c r="WZL88" s="15"/>
      <c r="WZM88" s="15"/>
      <c r="WZN88" s="15"/>
      <c r="WZO88" s="15"/>
      <c r="WZP88" s="15"/>
      <c r="WZQ88" s="15"/>
      <c r="WZR88" s="15"/>
      <c r="WZS88" s="15"/>
      <c r="WZT88" s="15"/>
      <c r="WZU88" s="15"/>
      <c r="WZV88" s="15"/>
      <c r="WZW88" s="15"/>
      <c r="WZX88" s="15"/>
      <c r="WZY88" s="15"/>
      <c r="WZZ88" s="15"/>
      <c r="XAA88" s="15"/>
      <c r="XAB88" s="15"/>
      <c r="XAC88" s="15"/>
      <c r="XAD88" s="15"/>
      <c r="XAE88" s="15"/>
      <c r="XAF88" s="15"/>
      <c r="XAG88" s="15"/>
      <c r="XAH88" s="15"/>
      <c r="XAI88" s="15"/>
      <c r="XAJ88" s="15"/>
      <c r="XAK88" s="15"/>
      <c r="XAL88" s="15"/>
      <c r="XAM88" s="15"/>
      <c r="XAN88" s="15"/>
      <c r="XAO88" s="15"/>
      <c r="XAP88" s="15"/>
      <c r="XAQ88" s="15"/>
      <c r="XAR88" s="15"/>
      <c r="XAS88" s="15"/>
      <c r="XAT88" s="15"/>
      <c r="XAU88" s="15"/>
      <c r="XAV88" s="15"/>
      <c r="XAW88" s="15"/>
      <c r="XAX88" s="15"/>
      <c r="XAY88" s="15"/>
      <c r="XAZ88" s="15"/>
      <c r="XBA88" s="15"/>
      <c r="XBB88" s="15"/>
      <c r="XBC88" s="15"/>
      <c r="XBD88" s="15"/>
      <c r="XBE88" s="15"/>
      <c r="XBF88" s="15"/>
      <c r="XBG88" s="15"/>
      <c r="XBH88" s="15"/>
      <c r="XBI88" s="15"/>
      <c r="XBJ88" s="15"/>
      <c r="XBK88" s="15"/>
      <c r="XBL88" s="15"/>
      <c r="XBM88" s="15"/>
      <c r="XBN88" s="15"/>
      <c r="XBO88" s="15"/>
      <c r="XBP88" s="15"/>
      <c r="XBQ88" s="15"/>
      <c r="XBR88" s="15"/>
      <c r="XBS88" s="15"/>
      <c r="XBT88" s="15"/>
      <c r="XBU88" s="15"/>
      <c r="XBV88" s="15"/>
      <c r="XBW88" s="15"/>
      <c r="XBX88" s="15"/>
      <c r="XBY88" s="15"/>
      <c r="XBZ88" s="15"/>
      <c r="XCA88" s="15"/>
      <c r="XCB88" s="15"/>
      <c r="XCC88" s="15"/>
      <c r="XCD88" s="15"/>
      <c r="XCE88" s="15"/>
      <c r="XCF88" s="15"/>
      <c r="XCG88" s="15"/>
      <c r="XCH88" s="15"/>
      <c r="XCI88" s="15"/>
      <c r="XCJ88" s="15"/>
      <c r="XCK88" s="15"/>
      <c r="XCL88" s="15"/>
      <c r="XCM88" s="15"/>
      <c r="XCN88" s="15"/>
      <c r="XCO88" s="15"/>
      <c r="XCP88" s="15"/>
      <c r="XCQ88" s="15"/>
      <c r="XCR88" s="15"/>
      <c r="XCS88" s="15"/>
      <c r="XCT88" s="15"/>
      <c r="XCU88" s="15"/>
      <c r="XCV88" s="15"/>
      <c r="XCW88" s="15"/>
      <c r="XCX88" s="15"/>
      <c r="XCY88" s="15"/>
      <c r="XCZ88" s="15"/>
      <c r="XDA88" s="15"/>
      <c r="XDB88" s="15"/>
      <c r="XDC88" s="15"/>
      <c r="XDD88" s="15"/>
      <c r="XDE88" s="15"/>
      <c r="XDF88" s="15"/>
      <c r="XDG88" s="15"/>
      <c r="XDH88" s="15"/>
      <c r="XDI88" s="15"/>
      <c r="XDJ88" s="15"/>
      <c r="XDK88" s="15"/>
      <c r="XDL88" s="15"/>
      <c r="XDM88" s="15"/>
      <c r="XDN88" s="15"/>
      <c r="XDO88" s="15"/>
      <c r="XDP88" s="15"/>
      <c r="XDQ88" s="15"/>
      <c r="XDR88" s="15"/>
      <c r="XDS88" s="15"/>
      <c r="XDT88" s="15"/>
      <c r="XDU88" s="15"/>
      <c r="XDV88" s="15"/>
      <c r="XDW88" s="15"/>
      <c r="XDX88" s="15"/>
      <c r="XDY88" s="15"/>
      <c r="XDZ88" s="15"/>
      <c r="XEA88" s="15"/>
      <c r="XEB88" s="15"/>
      <c r="XEC88" s="15"/>
      <c r="XED88" s="15"/>
      <c r="XEE88" s="15"/>
      <c r="XEF88" s="15"/>
      <c r="XEG88" s="15"/>
      <c r="XEH88" s="15"/>
      <c r="XEI88" s="15"/>
      <c r="XEJ88" s="15"/>
      <c r="XEK88" s="15"/>
      <c r="XEL88" s="15"/>
      <c r="XEM88" s="15"/>
      <c r="XEN88" s="15"/>
      <c r="XEO88" s="17"/>
      <c r="XEP88" s="16"/>
      <c r="XEQ88" s="17"/>
      <c r="XER88" s="17"/>
      <c r="XES88" s="17"/>
      <c r="XET88" s="17"/>
    </row>
    <row r="89" spans="1:16374" customFormat="1" x14ac:dyDescent="0.3">
      <c r="A89" s="51">
        <v>0</v>
      </c>
      <c r="B89" s="33" t="s">
        <v>1067</v>
      </c>
      <c r="C89" s="33"/>
      <c r="D89" s="21" t="s">
        <v>1433</v>
      </c>
      <c r="E89" s="49" t="s">
        <v>1489</v>
      </c>
      <c r="F89" s="34" t="s">
        <v>386</v>
      </c>
      <c r="G89" s="21" t="s">
        <v>1434</v>
      </c>
      <c r="H89" s="34" t="s">
        <v>60</v>
      </c>
      <c r="I89" s="34" t="s">
        <v>520</v>
      </c>
      <c r="J89" s="93"/>
      <c r="K89" s="21"/>
      <c r="L89" s="21"/>
      <c r="M89" s="2">
        <v>2025</v>
      </c>
      <c r="N89" s="54">
        <v>45748</v>
      </c>
      <c r="O89" s="2"/>
      <c r="P89" s="21"/>
      <c r="Q89" s="21"/>
      <c r="R89" s="34">
        <v>210</v>
      </c>
      <c r="S89" s="34">
        <v>14</v>
      </c>
      <c r="T89" s="21"/>
      <c r="U89" s="5">
        <v>2</v>
      </c>
      <c r="V89" s="5">
        <v>20</v>
      </c>
      <c r="W89" s="19"/>
      <c r="X89" s="19"/>
      <c r="Y89" s="19">
        <v>2400</v>
      </c>
      <c r="Z89" s="59"/>
      <c r="AA89" s="106"/>
      <c r="AB89" s="96" t="s">
        <v>1435</v>
      </c>
      <c r="AC89" s="69"/>
      <c r="AD89" s="69"/>
      <c r="AE89" s="69"/>
      <c r="AF89" s="69"/>
      <c r="AG89" s="69"/>
      <c r="AH89" s="69"/>
      <c r="AI89" s="66"/>
      <c r="AJ89" s="112"/>
    </row>
    <row r="90" spans="1:16374" customFormat="1" x14ac:dyDescent="0.3">
      <c r="A90" s="51">
        <v>0</v>
      </c>
      <c r="B90" s="25" t="s">
        <v>738</v>
      </c>
      <c r="C90" s="25"/>
      <c r="D90" s="21" t="s">
        <v>1238</v>
      </c>
      <c r="E90" s="49" t="s">
        <v>1489</v>
      </c>
      <c r="F90" s="2" t="s">
        <v>376</v>
      </c>
      <c r="G90" s="34" t="s">
        <v>1237</v>
      </c>
      <c r="H90" s="34" t="s">
        <v>522</v>
      </c>
      <c r="I90" s="2" t="s">
        <v>520</v>
      </c>
      <c r="J90" s="93"/>
      <c r="K90" s="21" t="s">
        <v>1239</v>
      </c>
      <c r="L90" s="21"/>
      <c r="M90" s="2">
        <v>2015</v>
      </c>
      <c r="N90" s="35">
        <v>42095</v>
      </c>
      <c r="O90" s="21"/>
      <c r="P90" s="21"/>
      <c r="Q90" s="21"/>
      <c r="R90" s="21">
        <v>682</v>
      </c>
      <c r="S90" s="21"/>
      <c r="T90" s="21"/>
      <c r="U90" s="5">
        <v>100</v>
      </c>
      <c r="V90" s="5">
        <v>0</v>
      </c>
      <c r="W90" s="19"/>
      <c r="X90" s="19"/>
      <c r="Y90" s="44">
        <v>650</v>
      </c>
      <c r="Z90" s="59"/>
      <c r="AA90" s="97"/>
      <c r="AB90" s="97" t="s">
        <v>1231</v>
      </c>
      <c r="AC90" s="69"/>
      <c r="AD90" s="69"/>
      <c r="AE90" s="69"/>
      <c r="AF90" s="69"/>
      <c r="AG90" s="69"/>
      <c r="AH90" s="69"/>
      <c r="AI90" s="66"/>
      <c r="AJ90" s="112"/>
    </row>
    <row r="91" spans="1:16374" customFormat="1" x14ac:dyDescent="0.3">
      <c r="A91" s="47">
        <v>1</v>
      </c>
      <c r="B91" s="33" t="s">
        <v>634</v>
      </c>
      <c r="C91" s="33" t="s">
        <v>1430</v>
      </c>
      <c r="D91" s="2" t="s">
        <v>1018</v>
      </c>
      <c r="E91" s="49" t="s">
        <v>1489</v>
      </c>
      <c r="F91" s="2" t="s">
        <v>5</v>
      </c>
      <c r="G91" s="21" t="s">
        <v>6</v>
      </c>
      <c r="H91" s="33" t="s">
        <v>522</v>
      </c>
      <c r="I91" s="2" t="s">
        <v>520</v>
      </c>
      <c r="J91" s="2"/>
      <c r="K91" s="2"/>
      <c r="L91" s="2"/>
      <c r="M91" s="2">
        <v>2025</v>
      </c>
      <c r="N91" s="35">
        <v>45748</v>
      </c>
      <c r="O91" s="35">
        <v>47756</v>
      </c>
      <c r="P91" s="2">
        <v>15</v>
      </c>
      <c r="Q91" s="2">
        <v>5</v>
      </c>
      <c r="R91" s="34">
        <v>70</v>
      </c>
      <c r="S91" s="2"/>
      <c r="T91" s="2"/>
      <c r="U91" s="5">
        <v>30</v>
      </c>
      <c r="V91" s="5">
        <v>30</v>
      </c>
      <c r="W91" s="5"/>
      <c r="X91" s="5"/>
      <c r="Y91" s="5">
        <v>667</v>
      </c>
      <c r="Z91" s="7"/>
      <c r="AA91" s="105"/>
      <c r="AB91" s="93"/>
      <c r="AC91" s="69"/>
      <c r="AD91" s="69"/>
      <c r="AE91" s="69"/>
      <c r="AF91" s="69"/>
      <c r="AG91" s="69"/>
      <c r="AH91" s="69"/>
      <c r="AI91" s="66"/>
      <c r="AJ91" s="112"/>
    </row>
    <row r="92" spans="1:16374" customFormat="1" x14ac:dyDescent="0.3">
      <c r="A92" s="51">
        <v>0</v>
      </c>
      <c r="B92" s="33" t="s">
        <v>1453</v>
      </c>
      <c r="C92" s="33"/>
      <c r="D92" s="2" t="s">
        <v>1506</v>
      </c>
      <c r="E92" s="49" t="s">
        <v>1489</v>
      </c>
      <c r="F92" s="33" t="s">
        <v>376</v>
      </c>
      <c r="G92" s="40" t="s">
        <v>419</v>
      </c>
      <c r="H92" s="33" t="s">
        <v>522</v>
      </c>
      <c r="I92" s="2" t="s">
        <v>520</v>
      </c>
      <c r="J92" s="93"/>
      <c r="K92" s="2"/>
      <c r="L92" s="2"/>
      <c r="M92" s="2">
        <v>2021</v>
      </c>
      <c r="N92" s="35">
        <v>44287</v>
      </c>
      <c r="O92" s="2"/>
      <c r="P92" s="2">
        <v>12</v>
      </c>
      <c r="Q92" s="2"/>
      <c r="R92" s="3">
        <v>100</v>
      </c>
      <c r="S92" s="2">
        <v>9</v>
      </c>
      <c r="T92" s="2"/>
      <c r="U92" s="5">
        <v>60</v>
      </c>
      <c r="V92" s="5">
        <v>30</v>
      </c>
      <c r="W92" s="5"/>
      <c r="X92" s="5"/>
      <c r="Y92" s="5">
        <v>1180</v>
      </c>
      <c r="Z92" s="59"/>
      <c r="AA92" s="93" t="s">
        <v>1502</v>
      </c>
      <c r="AB92" s="93" t="s">
        <v>1505</v>
      </c>
      <c r="AC92" s="69"/>
      <c r="AD92" s="69"/>
      <c r="AE92" s="69"/>
      <c r="AF92" s="69"/>
      <c r="AG92" s="69"/>
      <c r="AH92" s="69"/>
      <c r="AI92" s="66"/>
      <c r="AJ92" s="113"/>
    </row>
    <row r="93" spans="1:16374" customFormat="1" x14ac:dyDescent="0.3">
      <c r="A93" s="51">
        <v>0</v>
      </c>
      <c r="B93" s="33" t="s">
        <v>1453</v>
      </c>
      <c r="C93" s="33"/>
      <c r="D93" s="2" t="s">
        <v>1509</v>
      </c>
      <c r="E93" s="49" t="s">
        <v>1489</v>
      </c>
      <c r="F93" s="33" t="s">
        <v>376</v>
      </c>
      <c r="G93" s="40" t="s">
        <v>419</v>
      </c>
      <c r="H93" s="33" t="s">
        <v>522</v>
      </c>
      <c r="I93" s="2" t="s">
        <v>520</v>
      </c>
      <c r="J93" s="93"/>
      <c r="K93" s="2"/>
      <c r="L93" s="2"/>
      <c r="M93" s="2">
        <v>2024</v>
      </c>
      <c r="N93" s="35">
        <v>45383</v>
      </c>
      <c r="O93" s="2">
        <v>2027</v>
      </c>
      <c r="P93" s="2">
        <v>12</v>
      </c>
      <c r="Q93" s="2"/>
      <c r="R93" s="2"/>
      <c r="S93" s="2"/>
      <c r="T93" s="2"/>
      <c r="U93" s="5">
        <v>20</v>
      </c>
      <c r="V93" s="5">
        <v>20</v>
      </c>
      <c r="W93" s="5"/>
      <c r="X93" s="5"/>
      <c r="Y93" s="139">
        <v>1180</v>
      </c>
      <c r="Z93" s="7"/>
      <c r="AA93" s="93"/>
      <c r="AB93" s="93"/>
      <c r="AC93" s="69"/>
      <c r="AD93" s="69"/>
      <c r="AE93" s="69"/>
      <c r="AF93" s="69"/>
      <c r="AG93" s="69"/>
      <c r="AH93" s="69"/>
      <c r="AI93" s="66"/>
      <c r="AJ93" s="113"/>
    </row>
    <row r="94" spans="1:16374" x14ac:dyDescent="0.3">
      <c r="A94" s="46">
        <v>1</v>
      </c>
      <c r="B94" s="33" t="s">
        <v>634</v>
      </c>
      <c r="C94" s="33" t="s">
        <v>1429</v>
      </c>
      <c r="D94" s="49" t="s">
        <v>1771</v>
      </c>
      <c r="E94" s="49" t="s">
        <v>1489</v>
      </c>
      <c r="F94" s="49" t="s">
        <v>41</v>
      </c>
      <c r="G94" s="21" t="s">
        <v>43</v>
      </c>
      <c r="H94" s="141" t="s">
        <v>4</v>
      </c>
      <c r="I94" s="49" t="s">
        <v>520</v>
      </c>
      <c r="J94" s="93"/>
      <c r="K94" s="49" t="s">
        <v>1804</v>
      </c>
      <c r="L94" s="49"/>
      <c r="M94" s="2">
        <v>2020</v>
      </c>
      <c r="N94" s="35">
        <v>44166</v>
      </c>
      <c r="O94" s="35">
        <v>45961</v>
      </c>
      <c r="P94" s="28">
        <v>20</v>
      </c>
      <c r="Q94" s="50">
        <v>5</v>
      </c>
      <c r="R94" s="50"/>
      <c r="S94" s="50"/>
      <c r="T94" s="50"/>
      <c r="U94" s="20">
        <v>60</v>
      </c>
      <c r="V94" s="20">
        <v>20</v>
      </c>
      <c r="W94" s="20">
        <v>48.71</v>
      </c>
      <c r="X94" s="20">
        <v>70.040000000000006</v>
      </c>
      <c r="Y94" s="20">
        <v>400</v>
      </c>
      <c r="Z94" s="59"/>
      <c r="AA94" s="97"/>
      <c r="AB94" s="97"/>
      <c r="AC94" s="69"/>
      <c r="AD94" s="69"/>
      <c r="AE94" s="69"/>
      <c r="AF94" s="69"/>
      <c r="AG94" s="69"/>
      <c r="AH94" s="69"/>
      <c r="AI94" s="66"/>
      <c r="AJ94" s="113"/>
    </row>
    <row r="95" spans="1:16374" x14ac:dyDescent="0.3">
      <c r="A95" s="51">
        <v>0</v>
      </c>
      <c r="B95" s="49" t="s">
        <v>635</v>
      </c>
      <c r="C95" s="49"/>
      <c r="D95" s="49" t="s">
        <v>8</v>
      </c>
      <c r="E95" s="49" t="s">
        <v>1489</v>
      </c>
      <c r="F95" s="49" t="s">
        <v>5</v>
      </c>
      <c r="G95" s="21" t="s">
        <v>6</v>
      </c>
      <c r="H95" s="141" t="s">
        <v>4</v>
      </c>
      <c r="I95" s="49" t="s">
        <v>520</v>
      </c>
      <c r="J95" s="49"/>
      <c r="K95" s="49"/>
      <c r="L95" s="49"/>
      <c r="M95" s="59">
        <v>2022</v>
      </c>
      <c r="N95" s="52">
        <v>44562</v>
      </c>
      <c r="O95" s="52"/>
      <c r="P95" s="21">
        <v>16</v>
      </c>
      <c r="Q95" s="21">
        <v>4</v>
      </c>
      <c r="R95" s="50"/>
      <c r="S95" s="50"/>
      <c r="T95" s="50"/>
      <c r="U95" s="20">
        <v>5</v>
      </c>
      <c r="V95" s="20">
        <v>10</v>
      </c>
      <c r="W95" s="20"/>
      <c r="X95" s="20"/>
      <c r="Y95" s="39">
        <v>100</v>
      </c>
      <c r="Z95" s="59"/>
      <c r="AA95" s="97"/>
      <c r="AB95" s="97"/>
      <c r="AC95" s="69"/>
      <c r="AD95" s="69"/>
      <c r="AE95" s="69"/>
      <c r="AF95" s="69"/>
      <c r="AG95" s="69"/>
      <c r="AH95" s="69"/>
      <c r="AI95" s="66"/>
      <c r="AJ95" s="112"/>
    </row>
    <row r="96" spans="1:16374" x14ac:dyDescent="0.3">
      <c r="A96" s="51">
        <v>0</v>
      </c>
      <c r="B96" s="33" t="s">
        <v>636</v>
      </c>
      <c r="C96" s="33"/>
      <c r="D96" s="2" t="s">
        <v>233</v>
      </c>
      <c r="E96" s="49" t="s">
        <v>1489</v>
      </c>
      <c r="F96" s="2" t="s">
        <v>5</v>
      </c>
      <c r="G96" s="21" t="s">
        <v>6</v>
      </c>
      <c r="H96" s="2" t="s">
        <v>60</v>
      </c>
      <c r="I96" s="2" t="s">
        <v>520</v>
      </c>
      <c r="J96" s="2" t="s">
        <v>1805</v>
      </c>
      <c r="K96" s="2" t="s">
        <v>526</v>
      </c>
      <c r="L96" s="2"/>
      <c r="M96" s="2">
        <v>2006</v>
      </c>
      <c r="N96" s="35">
        <v>38808</v>
      </c>
      <c r="O96" s="2"/>
      <c r="P96" s="2"/>
      <c r="Q96" s="2"/>
      <c r="R96" s="2"/>
      <c r="S96" s="2"/>
      <c r="T96" s="2"/>
      <c r="U96" s="5"/>
      <c r="V96" s="5"/>
      <c r="W96" s="5"/>
      <c r="X96" s="5"/>
      <c r="Y96" s="5">
        <v>3600</v>
      </c>
      <c r="Z96" s="7"/>
      <c r="AA96" s="105" t="s">
        <v>528</v>
      </c>
      <c r="AB96" s="93" t="s">
        <v>527</v>
      </c>
      <c r="AC96" s="69"/>
      <c r="AD96" s="69"/>
      <c r="AE96" s="69"/>
      <c r="AF96" s="69"/>
      <c r="AG96" s="69"/>
      <c r="AH96" s="69"/>
      <c r="AI96" s="66"/>
      <c r="AJ96" s="113"/>
    </row>
    <row r="97" spans="1:36" x14ac:dyDescent="0.3">
      <c r="A97" s="51">
        <v>0</v>
      </c>
      <c r="B97" s="41" t="s">
        <v>738</v>
      </c>
      <c r="C97" s="41"/>
      <c r="D97" s="21" t="s">
        <v>645</v>
      </c>
      <c r="E97" s="49" t="s">
        <v>1489</v>
      </c>
      <c r="F97" s="21" t="s">
        <v>376</v>
      </c>
      <c r="G97" s="21" t="s">
        <v>646</v>
      </c>
      <c r="H97" s="141" t="s">
        <v>4</v>
      </c>
      <c r="I97" s="21" t="s">
        <v>520</v>
      </c>
      <c r="J97" s="93"/>
      <c r="K97" s="21" t="s">
        <v>536</v>
      </c>
      <c r="L97" s="21"/>
      <c r="M97" s="2">
        <v>2012</v>
      </c>
      <c r="N97" s="35">
        <v>41000</v>
      </c>
      <c r="O97" s="2">
        <v>2020</v>
      </c>
      <c r="P97" s="21">
        <v>40</v>
      </c>
      <c r="Q97" s="21">
        <v>7</v>
      </c>
      <c r="R97" s="34">
        <v>22.2</v>
      </c>
      <c r="S97" s="34">
        <v>33</v>
      </c>
      <c r="T97" s="21"/>
      <c r="U97" s="5">
        <v>100</v>
      </c>
      <c r="V97" s="5">
        <v>0</v>
      </c>
      <c r="W97" s="19"/>
      <c r="X97" s="19"/>
      <c r="Y97" s="19">
        <v>590</v>
      </c>
      <c r="Z97" s="59"/>
      <c r="AA97" s="97" t="s">
        <v>644</v>
      </c>
      <c r="AB97" s="97" t="s">
        <v>1123</v>
      </c>
      <c r="AC97" s="69" t="s">
        <v>1258</v>
      </c>
      <c r="AD97" s="69"/>
      <c r="AE97" s="69"/>
      <c r="AF97" s="69"/>
      <c r="AG97" s="69"/>
      <c r="AH97" s="69"/>
      <c r="AI97" s="66"/>
      <c r="AJ97" s="112"/>
    </row>
    <row r="98" spans="1:36" x14ac:dyDescent="0.3">
      <c r="A98" s="51">
        <v>0</v>
      </c>
      <c r="B98" s="41" t="s">
        <v>738</v>
      </c>
      <c r="C98" s="41"/>
      <c r="D98" s="21" t="s">
        <v>648</v>
      </c>
      <c r="E98" s="49" t="s">
        <v>1489</v>
      </c>
      <c r="F98" s="21" t="s">
        <v>376</v>
      </c>
      <c r="G98" s="21" t="s">
        <v>649</v>
      </c>
      <c r="H98" s="21" t="s">
        <v>7</v>
      </c>
      <c r="I98" s="21" t="s">
        <v>520</v>
      </c>
      <c r="J98" s="93"/>
      <c r="K98" s="21" t="s">
        <v>1571</v>
      </c>
      <c r="L98" s="21"/>
      <c r="M98" s="2">
        <v>2013</v>
      </c>
      <c r="N98" s="35">
        <v>41365</v>
      </c>
      <c r="O98" s="2">
        <v>2018</v>
      </c>
      <c r="P98" s="21">
        <v>49</v>
      </c>
      <c r="Q98" s="21">
        <v>2</v>
      </c>
      <c r="R98" s="34">
        <v>24.2</v>
      </c>
      <c r="S98" s="34">
        <v>19</v>
      </c>
      <c r="T98" s="21"/>
      <c r="U98" s="5">
        <v>100</v>
      </c>
      <c r="V98" s="5">
        <v>0</v>
      </c>
      <c r="W98" s="19"/>
      <c r="X98" s="19"/>
      <c r="Y98" s="19">
        <v>1630</v>
      </c>
      <c r="Z98" s="59"/>
      <c r="AA98" s="106"/>
      <c r="AB98" s="96" t="s">
        <v>650</v>
      </c>
      <c r="AC98" s="69" t="s">
        <v>1258</v>
      </c>
      <c r="AD98" s="69"/>
      <c r="AE98" s="69"/>
      <c r="AF98" s="69"/>
      <c r="AG98" s="69"/>
      <c r="AH98" s="69"/>
      <c r="AI98" s="66"/>
      <c r="AJ98" s="113"/>
    </row>
    <row r="99" spans="1:36" x14ac:dyDescent="0.3">
      <c r="A99" s="51">
        <v>0</v>
      </c>
      <c r="B99" s="33" t="s">
        <v>636</v>
      </c>
      <c r="C99" s="33"/>
      <c r="D99" s="2" t="s">
        <v>242</v>
      </c>
      <c r="E99" s="49" t="s">
        <v>1489</v>
      </c>
      <c r="F99" s="2" t="s">
        <v>376</v>
      </c>
      <c r="G99" s="21" t="s">
        <v>417</v>
      </c>
      <c r="H99" s="141" t="s">
        <v>4</v>
      </c>
      <c r="I99" s="2" t="s">
        <v>520</v>
      </c>
      <c r="J99" s="93"/>
      <c r="K99" s="2"/>
      <c r="L99" s="2"/>
      <c r="M99" s="2">
        <v>2022</v>
      </c>
      <c r="N99" s="35">
        <v>44652</v>
      </c>
      <c r="O99" s="2"/>
      <c r="P99" s="2"/>
      <c r="Q99" s="2"/>
      <c r="R99" s="3"/>
      <c r="S99" s="3"/>
      <c r="T99" s="3"/>
      <c r="U99" s="5">
        <v>20</v>
      </c>
      <c r="V99" s="5">
        <v>20</v>
      </c>
      <c r="W99" s="5"/>
      <c r="X99" s="5"/>
      <c r="Y99" s="5">
        <v>200</v>
      </c>
      <c r="Z99" s="59"/>
      <c r="AA99" s="93"/>
      <c r="AB99" s="93" t="s">
        <v>563</v>
      </c>
      <c r="AC99" s="69"/>
      <c r="AD99" s="69"/>
      <c r="AE99" s="69"/>
      <c r="AF99" s="69"/>
      <c r="AG99" s="69"/>
      <c r="AH99" s="69"/>
      <c r="AI99" s="66"/>
      <c r="AJ99" s="113"/>
    </row>
    <row r="100" spans="1:36" x14ac:dyDescent="0.3">
      <c r="A100" s="48">
        <v>0</v>
      </c>
      <c r="B100" s="33" t="s">
        <v>635</v>
      </c>
      <c r="C100" s="33"/>
      <c r="D100" s="49" t="s">
        <v>39</v>
      </c>
      <c r="E100" s="49" t="s">
        <v>1489</v>
      </c>
      <c r="F100" s="49" t="s">
        <v>33</v>
      </c>
      <c r="G100" s="21" t="s">
        <v>39</v>
      </c>
      <c r="H100" s="141" t="s">
        <v>4</v>
      </c>
      <c r="I100" s="49" t="s">
        <v>520</v>
      </c>
      <c r="J100" s="93" t="s">
        <v>1733</v>
      </c>
      <c r="K100" s="49"/>
      <c r="L100" s="49"/>
      <c r="M100" s="59">
        <v>2022</v>
      </c>
      <c r="N100" s="52">
        <v>44621</v>
      </c>
      <c r="O100" s="52"/>
      <c r="P100" s="21">
        <v>15</v>
      </c>
      <c r="Q100" s="21">
        <v>4</v>
      </c>
      <c r="R100" s="50"/>
      <c r="S100" s="50"/>
      <c r="T100" s="50"/>
      <c r="U100" s="20">
        <v>5</v>
      </c>
      <c r="V100" s="20">
        <v>10</v>
      </c>
      <c r="W100" s="20"/>
      <c r="X100" s="20"/>
      <c r="Y100" s="20">
        <v>500</v>
      </c>
      <c r="Z100" s="59"/>
      <c r="AA100" s="97"/>
      <c r="AB100" s="96"/>
      <c r="AC100" s="69"/>
      <c r="AD100" s="69"/>
      <c r="AE100" s="69"/>
      <c r="AF100" s="69"/>
      <c r="AG100" s="69"/>
      <c r="AH100" s="69"/>
      <c r="AI100" s="66"/>
      <c r="AJ100" s="112"/>
    </row>
    <row r="101" spans="1:36" x14ac:dyDescent="0.3">
      <c r="A101" s="51">
        <v>0</v>
      </c>
      <c r="B101" s="53" t="s">
        <v>738</v>
      </c>
      <c r="C101" s="53"/>
      <c r="D101" s="2" t="s">
        <v>1128</v>
      </c>
      <c r="E101" s="49" t="s">
        <v>1489</v>
      </c>
      <c r="F101" s="2" t="s">
        <v>376</v>
      </c>
      <c r="G101" s="21" t="s">
        <v>647</v>
      </c>
      <c r="H101" s="141" t="s">
        <v>4</v>
      </c>
      <c r="I101" s="2" t="s">
        <v>520</v>
      </c>
      <c r="J101" s="93"/>
      <c r="K101" s="2" t="s">
        <v>1127</v>
      </c>
      <c r="L101" s="2"/>
      <c r="M101" s="2">
        <v>2013</v>
      </c>
      <c r="N101" s="35">
        <v>41365</v>
      </c>
      <c r="O101" s="2">
        <v>2017</v>
      </c>
      <c r="P101" s="2">
        <v>22</v>
      </c>
      <c r="Q101" s="34">
        <v>7</v>
      </c>
      <c r="R101" s="34">
        <v>11</v>
      </c>
      <c r="S101" s="34">
        <v>14</v>
      </c>
      <c r="T101" s="2"/>
      <c r="U101" s="5">
        <v>100</v>
      </c>
      <c r="V101" s="5">
        <v>0</v>
      </c>
      <c r="W101" s="5"/>
      <c r="X101" s="5"/>
      <c r="Y101" s="5">
        <v>268</v>
      </c>
      <c r="Z101" s="59"/>
      <c r="AA101" s="93"/>
      <c r="AB101" s="93" t="s">
        <v>546</v>
      </c>
      <c r="AC101" s="69" t="s">
        <v>1258</v>
      </c>
      <c r="AD101" s="69"/>
      <c r="AE101" s="69"/>
      <c r="AF101" s="69"/>
      <c r="AG101" s="69"/>
      <c r="AH101" s="69"/>
      <c r="AI101" s="66"/>
      <c r="AJ101" s="112"/>
    </row>
    <row r="102" spans="1:36" x14ac:dyDescent="0.3">
      <c r="A102" s="48">
        <v>0</v>
      </c>
      <c r="B102" s="33" t="s">
        <v>1453</v>
      </c>
      <c r="C102" s="33"/>
      <c r="D102" s="49" t="s">
        <v>1503</v>
      </c>
      <c r="E102" s="49" t="s">
        <v>1489</v>
      </c>
      <c r="F102" s="49" t="s">
        <v>33</v>
      </c>
      <c r="G102" s="132" t="s">
        <v>1504</v>
      </c>
      <c r="H102" s="49" t="s">
        <v>522</v>
      </c>
      <c r="I102" s="49" t="s">
        <v>521</v>
      </c>
      <c r="J102" s="93"/>
      <c r="K102" s="49"/>
      <c r="L102" s="49"/>
      <c r="M102" s="71">
        <v>2022</v>
      </c>
      <c r="N102" s="161">
        <v>44652</v>
      </c>
      <c r="O102" s="52"/>
      <c r="P102" s="21"/>
      <c r="Q102" s="21"/>
      <c r="R102" s="50"/>
      <c r="S102" s="50"/>
      <c r="T102" s="50"/>
      <c r="U102" s="20">
        <v>20</v>
      </c>
      <c r="V102" s="20">
        <v>20</v>
      </c>
      <c r="W102" s="20"/>
      <c r="X102" s="20"/>
      <c r="Y102" s="20">
        <v>1000</v>
      </c>
      <c r="Z102" s="59"/>
      <c r="AA102" s="97" t="s">
        <v>1502</v>
      </c>
      <c r="AB102" s="96"/>
      <c r="AC102" s="69"/>
      <c r="AD102" s="69"/>
      <c r="AE102" s="69"/>
      <c r="AF102" s="69"/>
      <c r="AG102" s="69"/>
      <c r="AH102" s="69"/>
      <c r="AI102" s="66"/>
      <c r="AJ102" s="112"/>
    </row>
    <row r="103" spans="1:36" ht="14.25" customHeight="1" x14ac:dyDescent="0.3">
      <c r="A103" s="46">
        <v>1</v>
      </c>
      <c r="B103" s="33" t="s">
        <v>634</v>
      </c>
      <c r="C103" s="33" t="s">
        <v>1429</v>
      </c>
      <c r="D103" s="49" t="s">
        <v>1743</v>
      </c>
      <c r="E103" s="49" t="s">
        <v>1489</v>
      </c>
      <c r="F103" s="49" t="s">
        <v>41</v>
      </c>
      <c r="G103" s="21" t="s">
        <v>44</v>
      </c>
      <c r="H103" s="141" t="s">
        <v>4</v>
      </c>
      <c r="I103" s="49" t="s">
        <v>520</v>
      </c>
      <c r="J103" s="93"/>
      <c r="K103" s="49"/>
      <c r="L103" s="49" t="s">
        <v>1786</v>
      </c>
      <c r="M103" s="59">
        <v>2022</v>
      </c>
      <c r="N103" s="35">
        <v>44531</v>
      </c>
      <c r="O103" s="35">
        <v>46326</v>
      </c>
      <c r="P103" s="28">
        <v>25</v>
      </c>
      <c r="Q103" s="50">
        <v>5</v>
      </c>
      <c r="R103" s="50"/>
      <c r="S103" s="50"/>
      <c r="T103" s="50"/>
      <c r="U103" s="20">
        <v>20</v>
      </c>
      <c r="V103" s="20">
        <v>20</v>
      </c>
      <c r="W103" s="20"/>
      <c r="X103" s="20"/>
      <c r="Y103" s="20">
        <v>400</v>
      </c>
      <c r="Z103" s="59"/>
      <c r="AA103" s="97"/>
      <c r="AB103" s="97"/>
      <c r="AC103" s="69"/>
      <c r="AD103" s="69"/>
      <c r="AE103" s="69"/>
      <c r="AF103" s="69"/>
      <c r="AG103" s="69"/>
      <c r="AH103" s="69"/>
      <c r="AI103" s="66"/>
      <c r="AJ103" s="113"/>
    </row>
    <row r="104" spans="1:36" x14ac:dyDescent="0.3">
      <c r="A104" s="51">
        <v>0</v>
      </c>
      <c r="B104" s="53" t="s">
        <v>738</v>
      </c>
      <c r="C104" s="53"/>
      <c r="D104" s="2" t="s">
        <v>1129</v>
      </c>
      <c r="E104" s="49" t="s">
        <v>1489</v>
      </c>
      <c r="F104" s="2" t="s">
        <v>376</v>
      </c>
      <c r="G104" s="21" t="s">
        <v>647</v>
      </c>
      <c r="H104" s="141" t="s">
        <v>4</v>
      </c>
      <c r="I104" s="2" t="s">
        <v>520</v>
      </c>
      <c r="J104" s="93"/>
      <c r="K104" s="2" t="s">
        <v>1127</v>
      </c>
      <c r="L104" s="2"/>
      <c r="M104" s="2">
        <v>2017</v>
      </c>
      <c r="N104" s="35">
        <v>42826</v>
      </c>
      <c r="O104" s="2">
        <v>2019</v>
      </c>
      <c r="P104" s="21"/>
      <c r="Q104" s="21"/>
      <c r="R104" s="34">
        <v>4</v>
      </c>
      <c r="S104" s="34">
        <v>3</v>
      </c>
      <c r="T104" s="21"/>
      <c r="U104" s="5">
        <v>100</v>
      </c>
      <c r="V104" s="5">
        <v>0</v>
      </c>
      <c r="W104" s="19"/>
      <c r="X104" s="19"/>
      <c r="Y104" s="19">
        <v>55</v>
      </c>
      <c r="Z104" s="59">
        <v>750</v>
      </c>
      <c r="AA104" s="106"/>
      <c r="AB104" s="96" t="s">
        <v>1520</v>
      </c>
      <c r="AC104" s="69" t="s">
        <v>1258</v>
      </c>
      <c r="AD104" s="69"/>
      <c r="AE104" s="69"/>
      <c r="AF104" s="69"/>
      <c r="AG104" s="69"/>
      <c r="AH104" s="69"/>
      <c r="AI104" s="66"/>
      <c r="AJ104" s="113"/>
    </row>
    <row r="105" spans="1:36" x14ac:dyDescent="0.3">
      <c r="A105" s="51">
        <v>0</v>
      </c>
      <c r="B105" s="33" t="s">
        <v>636</v>
      </c>
      <c r="C105" s="33"/>
      <c r="D105" s="2" t="s">
        <v>243</v>
      </c>
      <c r="E105" s="49" t="s">
        <v>1489</v>
      </c>
      <c r="F105" s="2" t="s">
        <v>376</v>
      </c>
      <c r="G105" s="21" t="s">
        <v>418</v>
      </c>
      <c r="H105" s="141" t="s">
        <v>4</v>
      </c>
      <c r="I105" s="2" t="s">
        <v>520</v>
      </c>
      <c r="J105" s="2"/>
      <c r="K105" s="2" t="s">
        <v>526</v>
      </c>
      <c r="L105" s="2"/>
      <c r="M105" s="2">
        <v>2018</v>
      </c>
      <c r="N105" s="35">
        <v>43191</v>
      </c>
      <c r="O105" s="2"/>
      <c r="P105" s="2">
        <v>5</v>
      </c>
      <c r="Q105" s="2">
        <v>7</v>
      </c>
      <c r="R105" s="3">
        <v>14</v>
      </c>
      <c r="S105" s="3">
        <v>3</v>
      </c>
      <c r="T105" s="3"/>
      <c r="U105" s="5">
        <v>80</v>
      </c>
      <c r="V105" s="5">
        <v>0</v>
      </c>
      <c r="W105" s="5"/>
      <c r="X105" s="5"/>
      <c r="Y105" s="5">
        <v>437</v>
      </c>
      <c r="Z105" s="59">
        <v>750</v>
      </c>
      <c r="AA105" s="105" t="s">
        <v>1126</v>
      </c>
      <c r="AB105" s="93" t="s">
        <v>1516</v>
      </c>
      <c r="AC105" s="69" t="s">
        <v>1258</v>
      </c>
      <c r="AD105" s="69"/>
      <c r="AE105" s="69"/>
      <c r="AF105" s="69"/>
      <c r="AG105" s="69"/>
      <c r="AH105" s="69"/>
      <c r="AI105" s="66"/>
      <c r="AJ105" s="113"/>
    </row>
    <row r="106" spans="1:36" x14ac:dyDescent="0.3">
      <c r="A106" s="51">
        <v>0</v>
      </c>
      <c r="B106" s="33" t="s">
        <v>636</v>
      </c>
      <c r="C106" s="33"/>
      <c r="D106" s="2" t="s">
        <v>245</v>
      </c>
      <c r="E106" s="2" t="s">
        <v>1492</v>
      </c>
      <c r="F106" s="2" t="s">
        <v>377</v>
      </c>
      <c r="G106" s="21" t="s">
        <v>421</v>
      </c>
      <c r="H106" s="141" t="s">
        <v>4</v>
      </c>
      <c r="I106" s="2" t="s">
        <v>521</v>
      </c>
      <c r="J106" s="93"/>
      <c r="K106" s="2"/>
      <c r="L106" s="2"/>
      <c r="M106" s="2">
        <v>2020</v>
      </c>
      <c r="N106" s="35">
        <v>43922</v>
      </c>
      <c r="O106" s="2"/>
      <c r="P106" s="2"/>
      <c r="Q106" s="2"/>
      <c r="R106" s="2"/>
      <c r="S106" s="2"/>
      <c r="T106" s="2"/>
      <c r="U106" s="5"/>
      <c r="V106" s="5"/>
      <c r="W106" s="5"/>
      <c r="X106" s="5"/>
      <c r="Y106" s="5">
        <v>80</v>
      </c>
      <c r="Z106" s="59"/>
      <c r="AA106" s="93"/>
      <c r="AB106" s="93" t="s">
        <v>563</v>
      </c>
      <c r="AC106" s="69"/>
      <c r="AD106" s="69"/>
      <c r="AE106" s="69"/>
      <c r="AF106" s="69"/>
      <c r="AG106" s="69"/>
      <c r="AH106" s="69"/>
      <c r="AI106" s="66"/>
      <c r="AJ106" s="112"/>
    </row>
    <row r="107" spans="1:36" x14ac:dyDescent="0.3">
      <c r="A107" s="51">
        <v>0</v>
      </c>
      <c r="B107" s="33" t="s">
        <v>738</v>
      </c>
      <c r="C107" s="33"/>
      <c r="D107" s="21" t="s">
        <v>1130</v>
      </c>
      <c r="E107" s="2" t="s">
        <v>1492</v>
      </c>
      <c r="F107" s="21" t="s">
        <v>377</v>
      </c>
      <c r="G107" s="21" t="s">
        <v>421</v>
      </c>
      <c r="H107" s="21" t="s">
        <v>7</v>
      </c>
      <c r="I107" s="21" t="s">
        <v>521</v>
      </c>
      <c r="J107" s="93"/>
      <c r="K107" s="21" t="s">
        <v>653</v>
      </c>
      <c r="L107" s="21"/>
      <c r="M107" s="2">
        <v>2015</v>
      </c>
      <c r="N107" s="35">
        <v>42095</v>
      </c>
      <c r="O107" s="2">
        <v>2019</v>
      </c>
      <c r="P107" s="21">
        <v>20</v>
      </c>
      <c r="Q107" s="21">
        <v>3</v>
      </c>
      <c r="R107" s="34">
        <v>21</v>
      </c>
      <c r="S107" s="34">
        <v>18</v>
      </c>
      <c r="T107" s="21"/>
      <c r="U107" s="19"/>
      <c r="V107" s="19"/>
      <c r="W107" s="19"/>
      <c r="X107" s="19"/>
      <c r="Y107" s="19">
        <v>500</v>
      </c>
      <c r="Z107" s="59"/>
      <c r="AA107" s="97"/>
      <c r="AB107" s="97" t="s">
        <v>1131</v>
      </c>
      <c r="AC107" s="69"/>
      <c r="AD107" s="69"/>
      <c r="AE107" s="69"/>
      <c r="AF107" s="69"/>
      <c r="AG107" s="69"/>
      <c r="AH107" s="69"/>
      <c r="AI107" s="66"/>
      <c r="AJ107" s="112"/>
    </row>
    <row r="108" spans="1:36" x14ac:dyDescent="0.3">
      <c r="A108" s="51">
        <v>0</v>
      </c>
      <c r="B108" s="33" t="s">
        <v>635</v>
      </c>
      <c r="C108" s="33"/>
      <c r="D108" s="49" t="s">
        <v>26</v>
      </c>
      <c r="E108" s="49" t="s">
        <v>10</v>
      </c>
      <c r="F108" s="49" t="s">
        <v>27</v>
      </c>
      <c r="G108" s="21" t="s">
        <v>28</v>
      </c>
      <c r="H108" s="141" t="s">
        <v>4</v>
      </c>
      <c r="I108" s="49" t="s">
        <v>521</v>
      </c>
      <c r="J108" s="93"/>
      <c r="K108" s="49"/>
      <c r="L108" s="49"/>
      <c r="M108" s="59">
        <v>2022</v>
      </c>
      <c r="N108" s="52">
        <v>44652</v>
      </c>
      <c r="O108" s="52"/>
      <c r="P108" s="21">
        <v>20</v>
      </c>
      <c r="Q108" s="21">
        <v>4</v>
      </c>
      <c r="R108" s="50"/>
      <c r="S108" s="50"/>
      <c r="T108" s="50"/>
      <c r="U108" s="20">
        <v>5</v>
      </c>
      <c r="V108" s="20">
        <v>10</v>
      </c>
      <c r="W108" s="20"/>
      <c r="X108" s="20"/>
      <c r="Y108" s="20">
        <v>50</v>
      </c>
      <c r="Z108" s="59"/>
      <c r="AA108" s="97"/>
      <c r="AB108" s="97"/>
      <c r="AC108" s="69"/>
      <c r="AD108" s="69"/>
      <c r="AE108" s="69"/>
      <c r="AF108" s="69"/>
      <c r="AG108" s="69"/>
      <c r="AH108" s="69"/>
      <c r="AI108" s="66"/>
      <c r="AJ108" s="112"/>
    </row>
    <row r="109" spans="1:36" x14ac:dyDescent="0.3">
      <c r="A109" s="51">
        <v>0</v>
      </c>
      <c r="B109" s="53" t="s">
        <v>738</v>
      </c>
      <c r="C109" s="53"/>
      <c r="D109" s="2" t="s">
        <v>655</v>
      </c>
      <c r="E109" s="2" t="s">
        <v>1488</v>
      </c>
      <c r="F109" s="2" t="s">
        <v>30</v>
      </c>
      <c r="G109" s="21" t="s">
        <v>31</v>
      </c>
      <c r="H109" s="141" t="s">
        <v>4</v>
      </c>
      <c r="I109" s="2" t="s">
        <v>520</v>
      </c>
      <c r="J109" s="93"/>
      <c r="K109" s="2" t="s">
        <v>526</v>
      </c>
      <c r="L109" s="2"/>
      <c r="M109" s="2">
        <v>2015</v>
      </c>
      <c r="N109" s="35">
        <v>42095</v>
      </c>
      <c r="O109" s="2">
        <v>2021</v>
      </c>
      <c r="P109" s="2">
        <v>61</v>
      </c>
      <c r="Q109" s="34">
        <v>4</v>
      </c>
      <c r="R109" s="2">
        <v>19</v>
      </c>
      <c r="S109" s="2">
        <v>25</v>
      </c>
      <c r="T109" s="2"/>
      <c r="U109" s="5">
        <v>100</v>
      </c>
      <c r="V109" s="5">
        <v>0</v>
      </c>
      <c r="W109" s="5"/>
      <c r="X109" s="5"/>
      <c r="Y109" s="5">
        <v>800</v>
      </c>
      <c r="Z109" s="59"/>
      <c r="AA109" s="93"/>
      <c r="AB109" s="93" t="s">
        <v>1243</v>
      </c>
      <c r="AC109" s="69" t="s">
        <v>1258</v>
      </c>
      <c r="AD109" s="69"/>
      <c r="AE109" s="69"/>
      <c r="AF109" s="69"/>
      <c r="AG109" s="69"/>
      <c r="AH109" s="69"/>
      <c r="AI109" s="66"/>
      <c r="AJ109" s="112"/>
    </row>
    <row r="110" spans="1:36" x14ac:dyDescent="0.3">
      <c r="A110" s="51">
        <v>0</v>
      </c>
      <c r="B110" s="33" t="s">
        <v>1067</v>
      </c>
      <c r="C110" s="33"/>
      <c r="D110" s="34" t="s">
        <v>1792</v>
      </c>
      <c r="E110" s="2" t="s">
        <v>1488</v>
      </c>
      <c r="F110" s="2" t="s">
        <v>30</v>
      </c>
      <c r="G110" s="21" t="s">
        <v>423</v>
      </c>
      <c r="H110" s="141" t="s">
        <v>4</v>
      </c>
      <c r="I110" s="2" t="s">
        <v>520</v>
      </c>
      <c r="J110" s="93"/>
      <c r="K110" s="21"/>
      <c r="L110" s="21"/>
      <c r="M110" s="2">
        <v>2021</v>
      </c>
      <c r="N110" s="35">
        <v>44287</v>
      </c>
      <c r="O110" s="21"/>
      <c r="P110" s="21"/>
      <c r="Q110" s="21"/>
      <c r="R110" s="21">
        <v>4.5</v>
      </c>
      <c r="S110" s="21"/>
      <c r="T110" s="21"/>
      <c r="U110" s="5">
        <v>10</v>
      </c>
      <c r="V110" s="5">
        <v>20</v>
      </c>
      <c r="W110" s="19"/>
      <c r="X110" s="19"/>
      <c r="Y110" s="19">
        <v>150</v>
      </c>
      <c r="Z110" s="59"/>
      <c r="AA110" s="97"/>
      <c r="AB110" s="97" t="s">
        <v>1103</v>
      </c>
      <c r="AC110" s="69"/>
      <c r="AD110" s="69"/>
      <c r="AE110" s="69"/>
      <c r="AF110" s="69"/>
      <c r="AG110" s="69"/>
      <c r="AH110" s="69"/>
      <c r="AI110" s="66"/>
      <c r="AJ110" s="112"/>
    </row>
    <row r="111" spans="1:36" x14ac:dyDescent="0.3">
      <c r="A111" s="51">
        <v>0</v>
      </c>
      <c r="B111" s="33" t="s">
        <v>1067</v>
      </c>
      <c r="C111" s="33"/>
      <c r="D111" s="34" t="s">
        <v>1091</v>
      </c>
      <c r="E111" s="2" t="s">
        <v>1488</v>
      </c>
      <c r="F111" s="2" t="s">
        <v>30</v>
      </c>
      <c r="G111" s="21" t="s">
        <v>423</v>
      </c>
      <c r="H111" s="141" t="s">
        <v>4</v>
      </c>
      <c r="I111" s="2" t="s">
        <v>520</v>
      </c>
      <c r="J111" s="93"/>
      <c r="K111" s="21"/>
      <c r="L111" s="21"/>
      <c r="M111" s="2">
        <v>2022</v>
      </c>
      <c r="N111" s="35">
        <v>44652</v>
      </c>
      <c r="O111" s="21"/>
      <c r="P111" s="21"/>
      <c r="Q111" s="21"/>
      <c r="R111" s="21"/>
      <c r="S111" s="21"/>
      <c r="T111" s="21"/>
      <c r="U111" s="5">
        <v>10</v>
      </c>
      <c r="V111" s="5">
        <v>20</v>
      </c>
      <c r="W111" s="19"/>
      <c r="X111" s="19"/>
      <c r="Y111" s="19">
        <v>400</v>
      </c>
      <c r="Z111" s="59"/>
      <c r="AA111" s="97"/>
      <c r="AB111" s="97" t="s">
        <v>1793</v>
      </c>
      <c r="AC111" s="69"/>
      <c r="AD111" s="69"/>
      <c r="AE111" s="69"/>
      <c r="AF111" s="69"/>
      <c r="AG111" s="69"/>
      <c r="AH111" s="69"/>
      <c r="AI111" s="66"/>
      <c r="AJ111" s="112"/>
    </row>
    <row r="112" spans="1:36" x14ac:dyDescent="0.3">
      <c r="A112" s="51">
        <v>0</v>
      </c>
      <c r="B112" s="33" t="s">
        <v>1067</v>
      </c>
      <c r="C112" s="33"/>
      <c r="D112" s="34" t="s">
        <v>1089</v>
      </c>
      <c r="E112" s="2" t="s">
        <v>1488</v>
      </c>
      <c r="F112" s="2" t="s">
        <v>30</v>
      </c>
      <c r="G112" s="21" t="s">
        <v>662</v>
      </c>
      <c r="H112" s="141" t="s">
        <v>4</v>
      </c>
      <c r="I112" s="2" t="s">
        <v>520</v>
      </c>
      <c r="J112" s="93"/>
      <c r="K112" s="21"/>
      <c r="L112" s="21"/>
      <c r="M112" s="2">
        <v>2022</v>
      </c>
      <c r="N112" s="35">
        <v>44652</v>
      </c>
      <c r="O112" s="21"/>
      <c r="P112" s="21"/>
      <c r="Q112" s="21"/>
      <c r="R112" s="21"/>
      <c r="S112" s="21"/>
      <c r="T112" s="21"/>
      <c r="U112" s="5">
        <v>10</v>
      </c>
      <c r="V112" s="5">
        <v>20</v>
      </c>
      <c r="W112" s="19"/>
      <c r="X112" s="19"/>
      <c r="Y112" s="139">
        <v>150</v>
      </c>
      <c r="Z112" s="59"/>
      <c r="AA112" s="97"/>
      <c r="AB112" s="97"/>
      <c r="AC112" s="69"/>
      <c r="AD112" s="69"/>
      <c r="AE112" s="69"/>
      <c r="AF112" s="69"/>
      <c r="AG112" s="69"/>
      <c r="AH112" s="69"/>
      <c r="AI112" s="66"/>
      <c r="AJ112" s="112"/>
    </row>
    <row r="113" spans="1:36" x14ac:dyDescent="0.3">
      <c r="A113" s="51">
        <v>0</v>
      </c>
      <c r="B113" s="33" t="s">
        <v>1067</v>
      </c>
      <c r="C113" s="33"/>
      <c r="D113" s="34" t="s">
        <v>1090</v>
      </c>
      <c r="E113" s="2" t="s">
        <v>1488</v>
      </c>
      <c r="F113" s="2" t="s">
        <v>30</v>
      </c>
      <c r="G113" s="21" t="s">
        <v>662</v>
      </c>
      <c r="H113" s="141" t="s">
        <v>4</v>
      </c>
      <c r="I113" s="2" t="s">
        <v>520</v>
      </c>
      <c r="J113" s="93"/>
      <c r="K113" s="21"/>
      <c r="L113" s="21"/>
      <c r="M113" s="2">
        <v>2022</v>
      </c>
      <c r="N113" s="35">
        <v>44652</v>
      </c>
      <c r="O113" s="21"/>
      <c r="P113" s="21"/>
      <c r="Q113" s="21"/>
      <c r="R113" s="21"/>
      <c r="S113" s="21"/>
      <c r="T113" s="21"/>
      <c r="U113" s="5">
        <v>10</v>
      </c>
      <c r="V113" s="5">
        <v>20</v>
      </c>
      <c r="W113" s="19"/>
      <c r="X113" s="19"/>
      <c r="Y113" s="139">
        <v>150</v>
      </c>
      <c r="Z113" s="59"/>
      <c r="AA113" s="97"/>
      <c r="AB113" s="97"/>
      <c r="AC113" s="69"/>
      <c r="AD113" s="69"/>
      <c r="AE113" s="69"/>
      <c r="AF113" s="69"/>
      <c r="AG113" s="69"/>
      <c r="AH113" s="69"/>
      <c r="AI113" s="66"/>
      <c r="AJ113" s="112"/>
    </row>
    <row r="114" spans="1:36" x14ac:dyDescent="0.3">
      <c r="A114" s="51">
        <v>0</v>
      </c>
      <c r="B114" s="33" t="s">
        <v>1067</v>
      </c>
      <c r="C114" s="33"/>
      <c r="D114" s="34" t="s">
        <v>1092</v>
      </c>
      <c r="E114" s="2" t="s">
        <v>1488</v>
      </c>
      <c r="F114" s="2" t="s">
        <v>30</v>
      </c>
      <c r="G114" s="21" t="s">
        <v>423</v>
      </c>
      <c r="H114" s="141" t="s">
        <v>4</v>
      </c>
      <c r="I114" s="2" t="s">
        <v>520</v>
      </c>
      <c r="J114" s="93"/>
      <c r="K114" s="34" t="s">
        <v>1390</v>
      </c>
      <c r="L114" s="34"/>
      <c r="M114" s="2">
        <v>2020</v>
      </c>
      <c r="N114" s="35">
        <v>43922</v>
      </c>
      <c r="O114" s="21"/>
      <c r="P114" s="21"/>
      <c r="Q114" s="21"/>
      <c r="R114" s="61">
        <v>3.3</v>
      </c>
      <c r="S114" s="21">
        <v>3</v>
      </c>
      <c r="T114" s="21"/>
      <c r="U114" s="5">
        <v>100</v>
      </c>
      <c r="V114" s="5">
        <v>20</v>
      </c>
      <c r="W114" s="19"/>
      <c r="X114" s="19"/>
      <c r="Y114" s="19">
        <v>700</v>
      </c>
      <c r="Z114" s="59"/>
      <c r="AA114" s="97"/>
      <c r="AB114" s="97" t="s">
        <v>1391</v>
      </c>
      <c r="AC114" s="69"/>
      <c r="AD114" s="69"/>
      <c r="AE114" s="69"/>
      <c r="AF114" s="69"/>
      <c r="AG114" s="69"/>
      <c r="AH114" s="69"/>
      <c r="AI114" s="66"/>
      <c r="AJ114" s="112"/>
    </row>
    <row r="115" spans="1:36" x14ac:dyDescent="0.3">
      <c r="A115" s="51">
        <v>0</v>
      </c>
      <c r="B115" s="33" t="s">
        <v>1067</v>
      </c>
      <c r="C115" s="33"/>
      <c r="D115" s="2" t="s">
        <v>1071</v>
      </c>
      <c r="E115" s="2" t="s">
        <v>1488</v>
      </c>
      <c r="F115" s="2" t="s">
        <v>30</v>
      </c>
      <c r="G115" s="21" t="s">
        <v>31</v>
      </c>
      <c r="H115" s="141" t="s">
        <v>4</v>
      </c>
      <c r="I115" s="2" t="s">
        <v>1558</v>
      </c>
      <c r="J115" s="93"/>
      <c r="K115" s="21"/>
      <c r="L115" s="21"/>
      <c r="M115" s="2">
        <v>2023</v>
      </c>
      <c r="N115" s="35">
        <v>45017</v>
      </c>
      <c r="O115" s="21">
        <v>2023</v>
      </c>
      <c r="P115" s="21"/>
      <c r="Q115" s="21"/>
      <c r="R115" s="21"/>
      <c r="S115" s="21"/>
      <c r="T115" s="21"/>
      <c r="U115" s="5">
        <v>20</v>
      </c>
      <c r="V115" s="5">
        <v>20</v>
      </c>
      <c r="W115" s="19"/>
      <c r="X115" s="19"/>
      <c r="Y115" s="19">
        <v>1700</v>
      </c>
      <c r="Z115" s="59"/>
      <c r="AA115" s="97"/>
      <c r="AB115" s="97" t="s">
        <v>1073</v>
      </c>
      <c r="AC115" s="69"/>
      <c r="AD115" s="69"/>
      <c r="AE115" s="69"/>
      <c r="AF115" s="69"/>
      <c r="AG115" s="69"/>
      <c r="AH115" s="69"/>
      <c r="AI115" s="66"/>
      <c r="AJ115" s="112"/>
    </row>
    <row r="116" spans="1:36" x14ac:dyDescent="0.3">
      <c r="A116" s="51">
        <v>0</v>
      </c>
      <c r="B116" s="33" t="s">
        <v>1067</v>
      </c>
      <c r="C116" s="33"/>
      <c r="D116" s="33" t="s">
        <v>1370</v>
      </c>
      <c r="E116" s="2" t="s">
        <v>1488</v>
      </c>
      <c r="F116" s="33" t="s">
        <v>30</v>
      </c>
      <c r="G116" s="21" t="s">
        <v>31</v>
      </c>
      <c r="H116" s="33" t="s">
        <v>7</v>
      </c>
      <c r="I116" s="33" t="s">
        <v>520</v>
      </c>
      <c r="J116" s="93"/>
      <c r="K116" s="33"/>
      <c r="L116" s="33" t="s">
        <v>1788</v>
      </c>
      <c r="M116" s="2">
        <v>2022</v>
      </c>
      <c r="N116" s="35">
        <v>44652</v>
      </c>
      <c r="O116" s="52"/>
      <c r="P116" s="32"/>
      <c r="Q116" s="3"/>
      <c r="R116" s="3"/>
      <c r="S116" s="3"/>
      <c r="T116" s="3"/>
      <c r="U116" s="5">
        <v>15</v>
      </c>
      <c r="V116" s="5">
        <v>20</v>
      </c>
      <c r="W116" s="4"/>
      <c r="X116" s="4"/>
      <c r="Y116" s="4">
        <v>2000</v>
      </c>
      <c r="Z116" s="59"/>
      <c r="AA116" s="93"/>
      <c r="AB116" s="93"/>
      <c r="AC116" s="69"/>
      <c r="AD116" s="69"/>
      <c r="AE116" s="69"/>
      <c r="AF116" s="69"/>
      <c r="AG116" s="69"/>
      <c r="AH116" s="69"/>
      <c r="AI116" s="66"/>
      <c r="AJ116" s="112"/>
    </row>
    <row r="117" spans="1:36" x14ac:dyDescent="0.3">
      <c r="A117" s="51">
        <v>0</v>
      </c>
      <c r="B117" s="33" t="s">
        <v>1067</v>
      </c>
      <c r="C117" s="33"/>
      <c r="D117" s="2" t="s">
        <v>1072</v>
      </c>
      <c r="E117" s="2" t="s">
        <v>1488</v>
      </c>
      <c r="F117" s="2" t="s">
        <v>30</v>
      </c>
      <c r="G117" s="21" t="s">
        <v>31</v>
      </c>
      <c r="H117" s="141" t="s">
        <v>4</v>
      </c>
      <c r="I117" s="2" t="s">
        <v>1558</v>
      </c>
      <c r="J117" s="93"/>
      <c r="K117" s="21"/>
      <c r="L117" s="21"/>
      <c r="M117" s="2">
        <v>2025</v>
      </c>
      <c r="N117" s="35">
        <v>45748</v>
      </c>
      <c r="O117" s="21">
        <v>2023</v>
      </c>
      <c r="P117" s="21"/>
      <c r="Q117" s="21"/>
      <c r="R117" s="21"/>
      <c r="S117" s="21"/>
      <c r="T117" s="21"/>
      <c r="U117" s="5">
        <v>15</v>
      </c>
      <c r="V117" s="5">
        <v>20</v>
      </c>
      <c r="W117" s="19"/>
      <c r="X117" s="19"/>
      <c r="Y117" s="19">
        <v>1550</v>
      </c>
      <c r="Z117" s="59"/>
      <c r="AA117" s="97"/>
      <c r="AB117" s="97" t="s">
        <v>1073</v>
      </c>
      <c r="AC117" s="69"/>
      <c r="AD117" s="69"/>
      <c r="AE117" s="69"/>
      <c r="AF117" s="69"/>
      <c r="AG117" s="69"/>
      <c r="AH117" s="69"/>
      <c r="AI117" s="66"/>
      <c r="AJ117" s="112"/>
    </row>
    <row r="118" spans="1:36" x14ac:dyDescent="0.3">
      <c r="A118" s="51">
        <v>0</v>
      </c>
      <c r="B118" s="33" t="s">
        <v>1067</v>
      </c>
      <c r="C118" s="33"/>
      <c r="D118" s="34" t="s">
        <v>1085</v>
      </c>
      <c r="E118" s="2" t="s">
        <v>1488</v>
      </c>
      <c r="F118" s="2" t="s">
        <v>30</v>
      </c>
      <c r="G118" s="21" t="s">
        <v>31</v>
      </c>
      <c r="H118" s="141" t="s">
        <v>4</v>
      </c>
      <c r="I118" s="2" t="s">
        <v>520</v>
      </c>
      <c r="J118" s="93"/>
      <c r="K118" s="21"/>
      <c r="L118" s="21"/>
      <c r="M118" s="2">
        <v>2025</v>
      </c>
      <c r="N118" s="35">
        <v>45748</v>
      </c>
      <c r="O118" s="21"/>
      <c r="P118" s="21"/>
      <c r="Q118" s="21"/>
      <c r="R118" s="21">
        <v>23</v>
      </c>
      <c r="S118" s="21"/>
      <c r="T118" s="21"/>
      <c r="U118" s="5">
        <v>15</v>
      </c>
      <c r="V118" s="5">
        <v>20</v>
      </c>
      <c r="W118" s="19"/>
      <c r="X118" s="19"/>
      <c r="Y118" s="44">
        <v>1500</v>
      </c>
      <c r="Z118" s="59"/>
      <c r="AA118" s="97"/>
      <c r="AB118" s="102" t="s">
        <v>1106</v>
      </c>
      <c r="AC118" s="69"/>
      <c r="AD118" s="69"/>
      <c r="AE118" s="69"/>
      <c r="AF118" s="69"/>
      <c r="AG118" s="69"/>
      <c r="AH118" s="69"/>
      <c r="AI118" s="66"/>
      <c r="AJ118" s="112"/>
    </row>
    <row r="119" spans="1:36" x14ac:dyDescent="0.3">
      <c r="A119" s="51">
        <v>0</v>
      </c>
      <c r="B119" s="33" t="s">
        <v>1067</v>
      </c>
      <c r="C119" s="33"/>
      <c r="D119" s="2" t="s">
        <v>1084</v>
      </c>
      <c r="E119" s="2" t="s">
        <v>1488</v>
      </c>
      <c r="F119" s="2" t="s">
        <v>30</v>
      </c>
      <c r="G119" s="21" t="s">
        <v>31</v>
      </c>
      <c r="H119" s="141" t="s">
        <v>4</v>
      </c>
      <c r="I119" s="2" t="s">
        <v>520</v>
      </c>
      <c r="J119" s="93"/>
      <c r="K119" s="21"/>
      <c r="L119" s="21"/>
      <c r="M119" s="2">
        <v>2025</v>
      </c>
      <c r="N119" s="35">
        <v>45748</v>
      </c>
      <c r="O119" s="21"/>
      <c r="P119" s="21"/>
      <c r="Q119" s="21"/>
      <c r="R119" s="21"/>
      <c r="S119" s="21"/>
      <c r="T119" s="21"/>
      <c r="U119" s="5">
        <v>15</v>
      </c>
      <c r="V119" s="5">
        <v>20</v>
      </c>
      <c r="W119" s="19"/>
      <c r="X119" s="19"/>
      <c r="Y119" s="19">
        <v>425</v>
      </c>
      <c r="Z119" s="59"/>
      <c r="AA119" s="97"/>
      <c r="AB119" s="97" t="s">
        <v>1093</v>
      </c>
      <c r="AC119" s="69"/>
      <c r="AD119" s="69"/>
      <c r="AE119" s="69"/>
      <c r="AF119" s="69"/>
      <c r="AG119" s="69"/>
      <c r="AH119" s="69"/>
      <c r="AI119" s="66"/>
      <c r="AJ119" s="112"/>
    </row>
    <row r="120" spans="1:36" x14ac:dyDescent="0.3">
      <c r="A120" s="51">
        <v>1</v>
      </c>
      <c r="B120" s="33" t="s">
        <v>634</v>
      </c>
      <c r="C120" s="33"/>
      <c r="D120" s="33" t="s">
        <v>657</v>
      </c>
      <c r="E120" s="2" t="s">
        <v>1488</v>
      </c>
      <c r="F120" s="33" t="s">
        <v>30</v>
      </c>
      <c r="G120" s="21" t="s">
        <v>31</v>
      </c>
      <c r="H120" s="141" t="s">
        <v>4</v>
      </c>
      <c r="I120" s="33" t="s">
        <v>521</v>
      </c>
      <c r="J120" s="93" t="s">
        <v>1733</v>
      </c>
      <c r="K120" s="33"/>
      <c r="L120" s="33"/>
      <c r="M120" s="2">
        <v>2020</v>
      </c>
      <c r="N120" s="35">
        <v>43922</v>
      </c>
      <c r="O120" s="2">
        <v>2024</v>
      </c>
      <c r="P120" s="21">
        <v>30</v>
      </c>
      <c r="Q120" s="21">
        <v>2</v>
      </c>
      <c r="R120" s="34">
        <v>16</v>
      </c>
      <c r="S120" s="21" t="s">
        <v>1473</v>
      </c>
      <c r="T120" s="21"/>
      <c r="U120" s="5">
        <v>0</v>
      </c>
      <c r="V120" s="5">
        <v>20</v>
      </c>
      <c r="W120" s="19"/>
      <c r="X120" s="19"/>
      <c r="Y120" s="19">
        <v>200</v>
      </c>
      <c r="Z120" s="59"/>
      <c r="AA120" s="97"/>
      <c r="AB120" s="96" t="s">
        <v>1006</v>
      </c>
      <c r="AC120" s="69"/>
      <c r="AD120" s="69"/>
      <c r="AE120" s="69"/>
      <c r="AF120" s="69"/>
      <c r="AG120" s="69"/>
      <c r="AH120" s="69"/>
      <c r="AI120" s="66"/>
      <c r="AJ120" s="112"/>
    </row>
    <row r="121" spans="1:36" x14ac:dyDescent="0.3">
      <c r="A121" s="51">
        <v>0</v>
      </c>
      <c r="B121" s="33" t="s">
        <v>1067</v>
      </c>
      <c r="C121" s="33"/>
      <c r="D121" s="2" t="s">
        <v>1075</v>
      </c>
      <c r="E121" s="2" t="s">
        <v>1488</v>
      </c>
      <c r="F121" s="2" t="s">
        <v>30</v>
      </c>
      <c r="G121" s="21" t="s">
        <v>31</v>
      </c>
      <c r="H121" s="141" t="s">
        <v>4</v>
      </c>
      <c r="I121" s="2" t="s">
        <v>520</v>
      </c>
      <c r="J121" s="93"/>
      <c r="K121" s="21"/>
      <c r="L121" s="21"/>
      <c r="M121" s="2">
        <v>2020</v>
      </c>
      <c r="N121" s="35">
        <v>43922</v>
      </c>
      <c r="O121" s="36">
        <v>2025</v>
      </c>
      <c r="P121" s="21"/>
      <c r="Q121" s="21"/>
      <c r="R121" s="21"/>
      <c r="S121" s="21"/>
      <c r="T121" s="21"/>
      <c r="U121" s="5">
        <v>20</v>
      </c>
      <c r="V121" s="5">
        <v>20</v>
      </c>
      <c r="W121" s="19"/>
      <c r="X121" s="19"/>
      <c r="Y121" s="44">
        <v>637</v>
      </c>
      <c r="Z121" s="59"/>
      <c r="AA121" s="106" t="s">
        <v>1107</v>
      </c>
      <c r="AB121" s="97" t="s">
        <v>1077</v>
      </c>
      <c r="AC121" s="69"/>
      <c r="AD121" s="69"/>
      <c r="AE121" s="69"/>
      <c r="AF121" s="69"/>
      <c r="AG121" s="69"/>
      <c r="AH121" s="69"/>
      <c r="AI121" s="66"/>
      <c r="AJ121" s="112"/>
    </row>
    <row r="122" spans="1:36" x14ac:dyDescent="0.3">
      <c r="A122" s="51">
        <v>0</v>
      </c>
      <c r="B122" s="33" t="s">
        <v>1067</v>
      </c>
      <c r="C122" s="33"/>
      <c r="D122" s="34" t="s">
        <v>1087</v>
      </c>
      <c r="E122" s="2" t="s">
        <v>1488</v>
      </c>
      <c r="F122" s="2" t="s">
        <v>30</v>
      </c>
      <c r="G122" s="21" t="s">
        <v>31</v>
      </c>
      <c r="H122" s="141" t="s">
        <v>4</v>
      </c>
      <c r="I122" s="2" t="s">
        <v>520</v>
      </c>
      <c r="J122" s="93"/>
      <c r="K122" s="21"/>
      <c r="L122" s="21"/>
      <c r="M122" s="2">
        <v>2026</v>
      </c>
      <c r="N122" s="21"/>
      <c r="O122" s="21"/>
      <c r="P122" s="21"/>
      <c r="Q122" s="21"/>
      <c r="R122" s="21"/>
      <c r="S122" s="21"/>
      <c r="T122" s="21"/>
      <c r="U122" s="19">
        <v>10</v>
      </c>
      <c r="V122" s="19">
        <v>20</v>
      </c>
      <c r="W122" s="19"/>
      <c r="X122" s="19"/>
      <c r="Y122" s="19"/>
      <c r="Z122" s="59"/>
      <c r="AA122" s="97"/>
      <c r="AB122" s="97"/>
      <c r="AC122" s="69"/>
      <c r="AD122" s="69"/>
      <c r="AE122" s="69"/>
      <c r="AF122" s="69"/>
      <c r="AG122" s="69"/>
      <c r="AH122" s="69"/>
      <c r="AI122" s="66"/>
      <c r="AJ122" s="112"/>
    </row>
    <row r="123" spans="1:36" x14ac:dyDescent="0.3">
      <c r="A123" s="51">
        <v>0</v>
      </c>
      <c r="B123" s="33" t="s">
        <v>1067</v>
      </c>
      <c r="C123" s="33"/>
      <c r="D123" s="34" t="s">
        <v>1104</v>
      </c>
      <c r="E123" s="2" t="s">
        <v>1488</v>
      </c>
      <c r="F123" s="2" t="s">
        <v>30</v>
      </c>
      <c r="G123" s="21" t="s">
        <v>31</v>
      </c>
      <c r="H123" s="141" t="s">
        <v>4</v>
      </c>
      <c r="I123" s="2" t="s">
        <v>1558</v>
      </c>
      <c r="J123" s="93"/>
      <c r="K123" s="21"/>
      <c r="L123" s="21"/>
      <c r="M123" s="2">
        <v>2026</v>
      </c>
      <c r="N123" s="21"/>
      <c r="O123" s="21"/>
      <c r="P123" s="21"/>
      <c r="Q123" s="21"/>
      <c r="R123" s="21">
        <v>17</v>
      </c>
      <c r="S123" s="21"/>
      <c r="T123" s="21"/>
      <c r="U123" s="19">
        <v>10</v>
      </c>
      <c r="V123" s="19">
        <v>20</v>
      </c>
      <c r="W123" s="19"/>
      <c r="X123" s="19"/>
      <c r="Y123" s="19"/>
      <c r="Z123" s="59"/>
      <c r="AA123" s="97"/>
      <c r="AB123" s="97" t="s">
        <v>1105</v>
      </c>
      <c r="AC123" s="69"/>
      <c r="AD123" s="69"/>
      <c r="AE123" s="69"/>
      <c r="AF123" s="69"/>
      <c r="AG123" s="69"/>
      <c r="AH123" s="69"/>
      <c r="AI123" s="66"/>
      <c r="AJ123" s="112"/>
    </row>
    <row r="124" spans="1:36" x14ac:dyDescent="0.3">
      <c r="A124" s="51">
        <v>0</v>
      </c>
      <c r="B124" s="33" t="s">
        <v>1067</v>
      </c>
      <c r="C124" s="33"/>
      <c r="D124" s="34" t="s">
        <v>1078</v>
      </c>
      <c r="E124" s="2" t="s">
        <v>1488</v>
      </c>
      <c r="F124" s="2" t="s">
        <v>30</v>
      </c>
      <c r="G124" s="21" t="s">
        <v>31</v>
      </c>
      <c r="H124" s="141" t="s">
        <v>4</v>
      </c>
      <c r="I124" s="2" t="s">
        <v>1558</v>
      </c>
      <c r="J124" s="93"/>
      <c r="K124" s="21"/>
      <c r="L124" s="21"/>
      <c r="M124" s="2">
        <v>2026</v>
      </c>
      <c r="N124" s="21"/>
      <c r="O124" s="21"/>
      <c r="P124" s="21"/>
      <c r="Q124" s="21"/>
      <c r="R124" s="21"/>
      <c r="S124" s="21"/>
      <c r="T124" s="21"/>
      <c r="U124" s="19">
        <v>10</v>
      </c>
      <c r="V124" s="19">
        <v>20</v>
      </c>
      <c r="W124" s="19"/>
      <c r="X124" s="19"/>
      <c r="Y124" s="19"/>
      <c r="Z124" s="59"/>
      <c r="AA124" s="97"/>
      <c r="AB124" s="97"/>
      <c r="AC124" s="69"/>
      <c r="AD124" s="69"/>
      <c r="AE124" s="69"/>
      <c r="AF124" s="69"/>
      <c r="AG124" s="69"/>
      <c r="AH124" s="69"/>
      <c r="AI124" s="66"/>
      <c r="AJ124" s="112"/>
    </row>
    <row r="125" spans="1:36" x14ac:dyDescent="0.3">
      <c r="A125" s="51">
        <v>0</v>
      </c>
      <c r="B125" s="33" t="s">
        <v>1067</v>
      </c>
      <c r="C125" s="33"/>
      <c r="D125" s="34" t="s">
        <v>1079</v>
      </c>
      <c r="E125" s="2" t="s">
        <v>1488</v>
      </c>
      <c r="F125" s="2" t="s">
        <v>30</v>
      </c>
      <c r="G125" s="21" t="s">
        <v>31</v>
      </c>
      <c r="H125" s="141" t="s">
        <v>4</v>
      </c>
      <c r="I125" s="8" t="s">
        <v>1558</v>
      </c>
      <c r="J125" s="93"/>
      <c r="K125" s="21"/>
      <c r="L125" s="21"/>
      <c r="M125" s="2">
        <v>2026</v>
      </c>
      <c r="N125" s="21"/>
      <c r="O125" s="21"/>
      <c r="P125" s="21"/>
      <c r="Q125" s="21"/>
      <c r="R125" s="21"/>
      <c r="S125" s="21"/>
      <c r="T125" s="21"/>
      <c r="U125" s="19">
        <v>10</v>
      </c>
      <c r="V125" s="19">
        <v>20</v>
      </c>
      <c r="W125" s="19"/>
      <c r="X125" s="19"/>
      <c r="Y125" s="19"/>
      <c r="Z125" s="59"/>
      <c r="AA125" s="97"/>
      <c r="AB125" s="97"/>
      <c r="AC125" s="69"/>
      <c r="AD125" s="69"/>
      <c r="AE125" s="69"/>
      <c r="AF125" s="69"/>
      <c r="AG125" s="69"/>
      <c r="AH125" s="69"/>
      <c r="AI125" s="66"/>
      <c r="AJ125" s="112"/>
    </row>
    <row r="126" spans="1:36" x14ac:dyDescent="0.3">
      <c r="A126" s="51">
        <v>0</v>
      </c>
      <c r="B126" s="33" t="s">
        <v>1067</v>
      </c>
      <c r="C126" s="33"/>
      <c r="D126" s="34" t="s">
        <v>1088</v>
      </c>
      <c r="E126" s="2" t="s">
        <v>1488</v>
      </c>
      <c r="F126" s="2" t="s">
        <v>30</v>
      </c>
      <c r="G126" s="21" t="s">
        <v>31</v>
      </c>
      <c r="H126" s="141" t="s">
        <v>4</v>
      </c>
      <c r="I126" s="2" t="s">
        <v>520</v>
      </c>
      <c r="J126" s="93"/>
      <c r="K126" s="21"/>
      <c r="L126" s="21"/>
      <c r="M126" s="2">
        <v>2026</v>
      </c>
      <c r="N126" s="21"/>
      <c r="O126" s="21"/>
      <c r="P126" s="21"/>
      <c r="Q126" s="21"/>
      <c r="R126" s="21"/>
      <c r="S126" s="21"/>
      <c r="T126" s="21"/>
      <c r="U126" s="19">
        <v>10</v>
      </c>
      <c r="V126" s="19">
        <v>20</v>
      </c>
      <c r="W126" s="19"/>
      <c r="X126" s="19"/>
      <c r="Y126" s="19"/>
      <c r="Z126" s="59"/>
      <c r="AA126" s="97"/>
      <c r="AB126" s="97"/>
      <c r="AC126" s="69"/>
      <c r="AD126" s="69"/>
      <c r="AE126" s="69"/>
      <c r="AF126" s="69"/>
      <c r="AG126" s="69"/>
      <c r="AH126" s="69"/>
      <c r="AI126" s="66"/>
      <c r="AJ126" s="112"/>
    </row>
    <row r="127" spans="1:36" x14ac:dyDescent="0.3">
      <c r="A127" s="51">
        <v>0</v>
      </c>
      <c r="B127" s="33" t="s">
        <v>1067</v>
      </c>
      <c r="C127" s="33"/>
      <c r="D127" s="34" t="s">
        <v>1080</v>
      </c>
      <c r="E127" s="2" t="s">
        <v>1488</v>
      </c>
      <c r="F127" s="2" t="s">
        <v>30</v>
      </c>
      <c r="G127" s="21" t="s">
        <v>31</v>
      </c>
      <c r="H127" s="141" t="s">
        <v>4</v>
      </c>
      <c r="I127" s="2" t="s">
        <v>520</v>
      </c>
      <c r="J127" s="93"/>
      <c r="K127" s="21"/>
      <c r="L127" s="21"/>
      <c r="M127" s="2">
        <v>2026</v>
      </c>
      <c r="N127" s="21"/>
      <c r="O127" s="21"/>
      <c r="P127" s="21"/>
      <c r="Q127" s="21"/>
      <c r="R127" s="21"/>
      <c r="S127" s="21"/>
      <c r="T127" s="21"/>
      <c r="U127" s="19">
        <v>10</v>
      </c>
      <c r="V127" s="19">
        <v>20</v>
      </c>
      <c r="W127" s="19"/>
      <c r="X127" s="19"/>
      <c r="Y127" s="19"/>
      <c r="Z127" s="59"/>
      <c r="AA127" s="97"/>
      <c r="AB127" s="97"/>
      <c r="AC127" s="69"/>
      <c r="AD127" s="69"/>
      <c r="AE127" s="69"/>
      <c r="AF127" s="69"/>
      <c r="AG127" s="69"/>
      <c r="AH127" s="69"/>
      <c r="AI127" s="66"/>
      <c r="AJ127" s="112"/>
    </row>
    <row r="128" spans="1:36" ht="21.6" customHeight="1" x14ac:dyDescent="0.3">
      <c r="A128" s="51">
        <v>0</v>
      </c>
      <c r="B128" s="33" t="s">
        <v>1067</v>
      </c>
      <c r="C128" s="33"/>
      <c r="D128" s="34" t="s">
        <v>1081</v>
      </c>
      <c r="E128" s="2" t="s">
        <v>1488</v>
      </c>
      <c r="F128" s="2" t="s">
        <v>30</v>
      </c>
      <c r="G128" s="21" t="s">
        <v>31</v>
      </c>
      <c r="H128" s="141" t="s">
        <v>4</v>
      </c>
      <c r="I128" s="2" t="s">
        <v>520</v>
      </c>
      <c r="J128" s="93"/>
      <c r="K128" s="21"/>
      <c r="L128" s="21"/>
      <c r="M128" s="2">
        <v>2026</v>
      </c>
      <c r="N128" s="21"/>
      <c r="O128" s="21"/>
      <c r="P128" s="21"/>
      <c r="Q128" s="21"/>
      <c r="R128" s="21"/>
      <c r="S128" s="21"/>
      <c r="T128" s="21"/>
      <c r="U128" s="19">
        <v>10</v>
      </c>
      <c r="V128" s="19">
        <v>20</v>
      </c>
      <c r="W128" s="19"/>
      <c r="X128" s="19"/>
      <c r="Y128" s="19"/>
      <c r="Z128" s="59"/>
      <c r="AA128" s="97"/>
      <c r="AB128" s="97"/>
      <c r="AC128" s="69"/>
      <c r="AD128" s="69"/>
      <c r="AE128" s="69"/>
      <c r="AF128" s="69"/>
      <c r="AG128" s="69"/>
      <c r="AH128" s="69"/>
      <c r="AI128" s="66"/>
      <c r="AJ128" s="112"/>
    </row>
    <row r="129" spans="1:36" ht="21.6" customHeight="1" x14ac:dyDescent="0.3">
      <c r="A129" s="51">
        <v>0</v>
      </c>
      <c r="B129" s="33" t="s">
        <v>636</v>
      </c>
      <c r="C129" s="33"/>
      <c r="D129" s="2" t="s">
        <v>250</v>
      </c>
      <c r="E129" s="2" t="s">
        <v>1488</v>
      </c>
      <c r="F129" s="2" t="s">
        <v>30</v>
      </c>
      <c r="G129" s="21" t="s">
        <v>425</v>
      </c>
      <c r="H129" s="141" t="s">
        <v>4</v>
      </c>
      <c r="I129" s="2" t="s">
        <v>521</v>
      </c>
      <c r="J129" s="93"/>
      <c r="K129" s="2"/>
      <c r="L129" s="2"/>
      <c r="M129" s="2">
        <v>2022</v>
      </c>
      <c r="N129" s="35">
        <v>44652</v>
      </c>
      <c r="O129" s="2"/>
      <c r="P129" s="2"/>
      <c r="Q129" s="2"/>
      <c r="R129" s="2"/>
      <c r="S129" s="2"/>
      <c r="T129" s="2"/>
      <c r="U129" s="5"/>
      <c r="V129" s="5"/>
      <c r="W129" s="5"/>
      <c r="X129" s="5"/>
      <c r="Y129" s="5">
        <v>2860</v>
      </c>
      <c r="Z129" s="59"/>
      <c r="AA129" s="105" t="s">
        <v>556</v>
      </c>
      <c r="AB129" s="93" t="s">
        <v>557</v>
      </c>
      <c r="AC129" s="69"/>
      <c r="AD129" s="69"/>
      <c r="AE129" s="69"/>
      <c r="AF129" s="69"/>
      <c r="AG129" s="69"/>
      <c r="AH129" s="69"/>
      <c r="AI129" s="66"/>
      <c r="AJ129" s="112"/>
    </row>
    <row r="130" spans="1:36" ht="21.6" customHeight="1" x14ac:dyDescent="0.3">
      <c r="A130" s="51">
        <v>0</v>
      </c>
      <c r="B130" s="33" t="s">
        <v>1067</v>
      </c>
      <c r="C130" s="33"/>
      <c r="D130" s="34" t="s">
        <v>1082</v>
      </c>
      <c r="E130" s="2" t="s">
        <v>1488</v>
      </c>
      <c r="F130" s="2" t="s">
        <v>30</v>
      </c>
      <c r="G130" s="21" t="s">
        <v>31</v>
      </c>
      <c r="H130" s="141" t="s">
        <v>4</v>
      </c>
      <c r="I130" s="2" t="s">
        <v>520</v>
      </c>
      <c r="J130" s="93"/>
      <c r="K130" s="21"/>
      <c r="L130" s="21"/>
      <c r="M130" s="2">
        <v>2026</v>
      </c>
      <c r="N130" s="21"/>
      <c r="O130" s="21"/>
      <c r="P130" s="21"/>
      <c r="Q130" s="21"/>
      <c r="R130" s="21"/>
      <c r="S130" s="21"/>
      <c r="T130" s="21"/>
      <c r="U130" s="19">
        <v>10</v>
      </c>
      <c r="V130" s="19">
        <v>20</v>
      </c>
      <c r="W130" s="19"/>
      <c r="X130" s="19"/>
      <c r="Y130" s="19"/>
      <c r="Z130" s="59"/>
      <c r="AA130" s="97"/>
      <c r="AB130" s="97"/>
      <c r="AC130" s="69"/>
      <c r="AD130" s="69"/>
      <c r="AE130" s="69"/>
      <c r="AF130" s="69"/>
      <c r="AG130" s="69"/>
      <c r="AH130" s="69"/>
      <c r="AI130" s="66"/>
      <c r="AJ130" s="112"/>
    </row>
    <row r="131" spans="1:36" ht="21.6" customHeight="1" x14ac:dyDescent="0.3">
      <c r="A131" s="51">
        <v>0</v>
      </c>
      <c r="B131" s="33" t="s">
        <v>1067</v>
      </c>
      <c r="C131" s="33"/>
      <c r="D131" s="34" t="s">
        <v>1083</v>
      </c>
      <c r="E131" s="2" t="s">
        <v>1488</v>
      </c>
      <c r="F131" s="2" t="s">
        <v>30</v>
      </c>
      <c r="G131" s="21" t="s">
        <v>31</v>
      </c>
      <c r="H131" s="141" t="s">
        <v>4</v>
      </c>
      <c r="I131" s="2" t="s">
        <v>520</v>
      </c>
      <c r="J131" s="93"/>
      <c r="K131" s="21"/>
      <c r="L131" s="21"/>
      <c r="M131" s="2">
        <v>2026</v>
      </c>
      <c r="N131" s="21"/>
      <c r="O131" s="21"/>
      <c r="P131" s="21"/>
      <c r="Q131" s="21"/>
      <c r="R131" s="21"/>
      <c r="S131" s="21"/>
      <c r="T131" s="21"/>
      <c r="U131" s="19">
        <v>10</v>
      </c>
      <c r="V131" s="19">
        <v>20</v>
      </c>
      <c r="W131" s="19"/>
      <c r="X131" s="19"/>
      <c r="Y131" s="19"/>
      <c r="Z131" s="59"/>
      <c r="AA131" s="97"/>
      <c r="AB131" s="97"/>
      <c r="AC131" s="69"/>
      <c r="AD131" s="69"/>
      <c r="AE131" s="69"/>
      <c r="AF131" s="69"/>
      <c r="AG131" s="69"/>
      <c r="AH131" s="69"/>
      <c r="AI131" s="66"/>
      <c r="AJ131" s="112"/>
    </row>
    <row r="132" spans="1:36" x14ac:dyDescent="0.3">
      <c r="A132" s="51">
        <v>0</v>
      </c>
      <c r="B132" s="33" t="s">
        <v>1067</v>
      </c>
      <c r="C132" s="33"/>
      <c r="D132" s="2" t="s">
        <v>1074</v>
      </c>
      <c r="E132" s="2" t="s">
        <v>1488</v>
      </c>
      <c r="F132" s="2" t="s">
        <v>30</v>
      </c>
      <c r="G132" s="21" t="s">
        <v>31</v>
      </c>
      <c r="H132" s="141" t="s">
        <v>4</v>
      </c>
      <c r="I132" s="2" t="s">
        <v>520</v>
      </c>
      <c r="J132" s="93"/>
      <c r="K132" s="21"/>
      <c r="L132" s="21"/>
      <c r="M132" s="21">
        <v>2020</v>
      </c>
      <c r="N132" s="52">
        <v>43922</v>
      </c>
      <c r="O132" s="21"/>
      <c r="P132" s="21"/>
      <c r="Q132" s="21"/>
      <c r="R132" s="21"/>
      <c r="S132" s="21"/>
      <c r="T132" s="21"/>
      <c r="U132" s="5">
        <v>20</v>
      </c>
      <c r="V132" s="5">
        <v>20</v>
      </c>
      <c r="W132" s="19"/>
      <c r="X132" s="19"/>
      <c r="Y132" s="139">
        <v>700</v>
      </c>
      <c r="Z132" s="59"/>
      <c r="AA132" s="97"/>
      <c r="AB132" s="97" t="s">
        <v>1076</v>
      </c>
      <c r="AC132" s="69"/>
      <c r="AD132" s="69"/>
      <c r="AE132" s="69"/>
      <c r="AF132" s="69"/>
      <c r="AG132" s="69"/>
      <c r="AH132" s="69"/>
      <c r="AI132" s="66"/>
      <c r="AJ132" s="112"/>
    </row>
    <row r="133" spans="1:36" x14ac:dyDescent="0.3">
      <c r="A133" s="51">
        <v>0</v>
      </c>
      <c r="B133" s="33" t="s">
        <v>636</v>
      </c>
      <c r="C133" s="33"/>
      <c r="D133" s="2" t="s">
        <v>251</v>
      </c>
      <c r="E133" s="2" t="s">
        <v>1488</v>
      </c>
      <c r="F133" s="2" t="s">
        <v>30</v>
      </c>
      <c r="G133" s="21" t="s">
        <v>31</v>
      </c>
      <c r="H133" s="141" t="s">
        <v>4</v>
      </c>
      <c r="I133" s="2" t="s">
        <v>521</v>
      </c>
      <c r="J133" s="93"/>
      <c r="K133" s="2" t="s">
        <v>1315</v>
      </c>
      <c r="L133" s="2"/>
      <c r="M133" s="2">
        <v>2019</v>
      </c>
      <c r="N133" s="35">
        <v>43556</v>
      </c>
      <c r="O133" s="2">
        <v>2024</v>
      </c>
      <c r="P133" s="2">
        <v>44</v>
      </c>
      <c r="Q133" s="2"/>
      <c r="R133" s="3">
        <v>18</v>
      </c>
      <c r="S133" s="3">
        <v>19</v>
      </c>
      <c r="T133" s="3"/>
      <c r="U133" s="5"/>
      <c r="V133" s="5"/>
      <c r="W133" s="5"/>
      <c r="X133" s="5"/>
      <c r="Y133" s="5">
        <v>3150</v>
      </c>
      <c r="Z133" s="59"/>
      <c r="AA133" s="105" t="s">
        <v>558</v>
      </c>
      <c r="AB133" s="93" t="s">
        <v>559</v>
      </c>
      <c r="AC133" s="69">
        <v>1</v>
      </c>
      <c r="AD133" s="69"/>
      <c r="AE133" s="69"/>
      <c r="AF133" s="69"/>
      <c r="AG133" s="69"/>
      <c r="AH133" s="69"/>
      <c r="AI133" s="66"/>
      <c r="AJ133" s="112"/>
    </row>
    <row r="134" spans="1:36" x14ac:dyDescent="0.3">
      <c r="A134" s="47">
        <v>0</v>
      </c>
      <c r="B134" s="33" t="s">
        <v>636</v>
      </c>
      <c r="C134" s="33"/>
      <c r="D134" s="2" t="s">
        <v>1112</v>
      </c>
      <c r="E134" s="2" t="s">
        <v>1488</v>
      </c>
      <c r="F134" s="2" t="s">
        <v>30</v>
      </c>
      <c r="G134" s="21" t="s">
        <v>423</v>
      </c>
      <c r="H134" s="141" t="s">
        <v>4</v>
      </c>
      <c r="I134" s="2" t="s">
        <v>520</v>
      </c>
      <c r="J134" s="93"/>
      <c r="K134" s="2"/>
      <c r="L134" s="2"/>
      <c r="M134" s="2">
        <v>2021</v>
      </c>
      <c r="N134" s="35">
        <v>44287</v>
      </c>
      <c r="O134" s="2">
        <v>2027</v>
      </c>
      <c r="P134" s="2">
        <v>35</v>
      </c>
      <c r="Q134" s="2"/>
      <c r="R134" s="3">
        <v>14</v>
      </c>
      <c r="S134" s="3">
        <v>14</v>
      </c>
      <c r="T134" s="3"/>
      <c r="U134" s="5">
        <v>80</v>
      </c>
      <c r="V134" s="5">
        <v>20</v>
      </c>
      <c r="W134" s="5"/>
      <c r="X134" s="5"/>
      <c r="Y134" s="5">
        <v>800</v>
      </c>
      <c r="Z134" s="59"/>
      <c r="AA134" s="105" t="s">
        <v>620</v>
      </c>
      <c r="AB134" s="93" t="s">
        <v>551</v>
      </c>
      <c r="AC134" s="69"/>
      <c r="AD134" s="69"/>
      <c r="AE134" s="69"/>
      <c r="AF134" s="69"/>
      <c r="AG134" s="69"/>
      <c r="AH134" s="69"/>
      <c r="AI134" s="66"/>
      <c r="AJ134" s="112"/>
    </row>
    <row r="135" spans="1:36" x14ac:dyDescent="0.3">
      <c r="A135" s="51">
        <v>0</v>
      </c>
      <c r="B135" s="33" t="s">
        <v>636</v>
      </c>
      <c r="C135" s="33"/>
      <c r="D135" s="2" t="s">
        <v>246</v>
      </c>
      <c r="E135" s="2" t="s">
        <v>1488</v>
      </c>
      <c r="F135" s="2" t="s">
        <v>30</v>
      </c>
      <c r="G135" s="21" t="s">
        <v>422</v>
      </c>
      <c r="H135" s="141" t="s">
        <v>4</v>
      </c>
      <c r="I135" s="2" t="s">
        <v>520</v>
      </c>
      <c r="J135" s="93"/>
      <c r="K135" s="2"/>
      <c r="L135" s="2"/>
      <c r="M135" s="2">
        <v>2021</v>
      </c>
      <c r="N135" s="35">
        <v>44287</v>
      </c>
      <c r="O135" s="2"/>
      <c r="P135" s="2">
        <v>70</v>
      </c>
      <c r="Q135" s="2">
        <v>3</v>
      </c>
      <c r="R135" s="3">
        <v>20</v>
      </c>
      <c r="S135" s="3">
        <v>14</v>
      </c>
      <c r="T135" s="3"/>
      <c r="U135" s="5">
        <v>20</v>
      </c>
      <c r="V135" s="5">
        <v>20</v>
      </c>
      <c r="W135" s="5"/>
      <c r="X135" s="5"/>
      <c r="Y135" s="5">
        <v>2000</v>
      </c>
      <c r="Z135" s="59"/>
      <c r="AA135" s="105" t="s">
        <v>547</v>
      </c>
      <c r="AB135" s="93" t="s">
        <v>548</v>
      </c>
      <c r="AC135" s="69"/>
      <c r="AD135" s="69"/>
      <c r="AE135" s="69"/>
      <c r="AF135" s="69"/>
      <c r="AG135" s="69"/>
      <c r="AH135" s="69"/>
      <c r="AI135" s="66"/>
      <c r="AJ135" s="112"/>
    </row>
    <row r="136" spans="1:36" x14ac:dyDescent="0.3">
      <c r="A136" s="51">
        <v>0</v>
      </c>
      <c r="B136" s="53" t="s">
        <v>738</v>
      </c>
      <c r="C136" s="53"/>
      <c r="D136" s="2" t="s">
        <v>656</v>
      </c>
      <c r="E136" s="2" t="s">
        <v>1488</v>
      </c>
      <c r="F136" s="2" t="s">
        <v>30</v>
      </c>
      <c r="G136" s="21" t="s">
        <v>31</v>
      </c>
      <c r="H136" s="141" t="s">
        <v>4</v>
      </c>
      <c r="I136" s="2" t="s">
        <v>520</v>
      </c>
      <c r="J136" s="93"/>
      <c r="K136" s="2" t="s">
        <v>1244</v>
      </c>
      <c r="L136" s="2"/>
      <c r="M136" s="2">
        <v>2018</v>
      </c>
      <c r="N136" s="35">
        <v>43191</v>
      </c>
      <c r="O136" s="2">
        <v>2022</v>
      </c>
      <c r="P136" s="2">
        <v>17</v>
      </c>
      <c r="Q136" s="34">
        <v>5</v>
      </c>
      <c r="R136" s="2">
        <v>11</v>
      </c>
      <c r="S136" s="2">
        <v>18</v>
      </c>
      <c r="T136" s="2"/>
      <c r="U136" s="5">
        <v>80</v>
      </c>
      <c r="V136" s="5">
        <v>0</v>
      </c>
      <c r="W136" s="5"/>
      <c r="X136" s="5"/>
      <c r="Y136" s="5">
        <v>1000</v>
      </c>
      <c r="Z136" s="59">
        <v>750</v>
      </c>
      <c r="AA136" s="93"/>
      <c r="AB136" s="93" t="s">
        <v>1518</v>
      </c>
      <c r="AC136" s="69">
        <v>1</v>
      </c>
      <c r="AD136" s="69"/>
      <c r="AE136" s="69"/>
      <c r="AF136" s="69"/>
      <c r="AG136" s="69"/>
      <c r="AH136" s="69"/>
      <c r="AI136" s="66"/>
      <c r="AJ136" s="112"/>
    </row>
    <row r="137" spans="1:36" x14ac:dyDescent="0.3">
      <c r="A137" s="51">
        <v>0</v>
      </c>
      <c r="B137" s="53" t="s">
        <v>738</v>
      </c>
      <c r="C137" s="53"/>
      <c r="D137" s="2" t="s">
        <v>658</v>
      </c>
      <c r="E137" s="2" t="s">
        <v>1488</v>
      </c>
      <c r="F137" s="2" t="s">
        <v>30</v>
      </c>
      <c r="G137" s="21" t="s">
        <v>660</v>
      </c>
      <c r="H137" s="141" t="s">
        <v>4</v>
      </c>
      <c r="I137" s="2" t="s">
        <v>520</v>
      </c>
      <c r="J137" s="93"/>
      <c r="K137" s="2" t="s">
        <v>1019</v>
      </c>
      <c r="L137" s="2"/>
      <c r="M137" s="2">
        <v>2012</v>
      </c>
      <c r="N137" s="35">
        <v>41000</v>
      </c>
      <c r="O137" s="2">
        <v>2019</v>
      </c>
      <c r="P137" s="2">
        <v>34</v>
      </c>
      <c r="Q137" s="34">
        <v>4</v>
      </c>
      <c r="R137" s="34">
        <v>12.5</v>
      </c>
      <c r="S137" s="34">
        <v>13</v>
      </c>
      <c r="T137" s="2"/>
      <c r="U137" s="5">
        <v>100</v>
      </c>
      <c r="V137" s="5">
        <v>0</v>
      </c>
      <c r="W137" s="5"/>
      <c r="X137" s="5"/>
      <c r="Y137" s="5">
        <v>1900</v>
      </c>
      <c r="Z137" s="59"/>
      <c r="AA137" s="105" t="s">
        <v>1242</v>
      </c>
      <c r="AB137" s="94" t="s">
        <v>1245</v>
      </c>
      <c r="AC137" s="69">
        <v>1</v>
      </c>
      <c r="AD137" s="69"/>
      <c r="AE137" s="69"/>
      <c r="AF137" s="69"/>
      <c r="AG137" s="69"/>
      <c r="AH137" s="69"/>
      <c r="AI137" s="66"/>
      <c r="AJ137" s="112"/>
    </row>
    <row r="138" spans="1:36" x14ac:dyDescent="0.3">
      <c r="A138" s="47">
        <v>1</v>
      </c>
      <c r="B138" s="33" t="s">
        <v>634</v>
      </c>
      <c r="C138" s="33"/>
      <c r="D138" s="2" t="s">
        <v>1742</v>
      </c>
      <c r="E138" s="2" t="s">
        <v>1488</v>
      </c>
      <c r="F138" s="2" t="s">
        <v>30</v>
      </c>
      <c r="G138" s="21" t="s">
        <v>31</v>
      </c>
      <c r="H138" s="141" t="s">
        <v>7</v>
      </c>
      <c r="I138" s="2" t="s">
        <v>520</v>
      </c>
      <c r="J138" s="93"/>
      <c r="K138" s="2"/>
      <c r="L138" s="2"/>
      <c r="M138" s="21">
        <v>2022</v>
      </c>
      <c r="N138" s="35">
        <v>44834</v>
      </c>
      <c r="O138" s="2">
        <v>2028</v>
      </c>
      <c r="P138" s="2"/>
      <c r="Q138" s="2"/>
      <c r="R138" s="3">
        <v>15.5</v>
      </c>
      <c r="S138" s="3"/>
      <c r="T138" s="3"/>
      <c r="U138" s="5">
        <v>90</v>
      </c>
      <c r="V138" s="5">
        <v>30</v>
      </c>
      <c r="W138" s="5">
        <v>53</v>
      </c>
      <c r="X138" s="5">
        <v>91</v>
      </c>
      <c r="Y138" s="5">
        <v>5166</v>
      </c>
      <c r="Z138" s="59"/>
      <c r="AA138" s="105"/>
      <c r="AB138" s="93" t="s">
        <v>1029</v>
      </c>
      <c r="AC138" s="69"/>
      <c r="AD138" s="69"/>
      <c r="AE138" s="69"/>
      <c r="AF138" s="69"/>
      <c r="AG138" s="69"/>
      <c r="AH138" s="69"/>
      <c r="AI138" s="66"/>
      <c r="AJ138" s="112"/>
    </row>
    <row r="139" spans="1:36" x14ac:dyDescent="0.3">
      <c r="A139" s="47">
        <v>1</v>
      </c>
      <c r="B139" s="33" t="s">
        <v>634</v>
      </c>
      <c r="C139" s="33"/>
      <c r="D139" s="2" t="s">
        <v>1021</v>
      </c>
      <c r="E139" s="2" t="s">
        <v>1488</v>
      </c>
      <c r="F139" s="2" t="s">
        <v>30</v>
      </c>
      <c r="G139" s="21" t="s">
        <v>1020</v>
      </c>
      <c r="H139" s="141" t="s">
        <v>4</v>
      </c>
      <c r="I139" s="2" t="s">
        <v>520</v>
      </c>
      <c r="J139" s="93"/>
      <c r="K139" s="2"/>
      <c r="L139" s="2"/>
      <c r="M139" s="21">
        <v>2022</v>
      </c>
      <c r="N139" s="52">
        <v>44925</v>
      </c>
      <c r="O139" s="21">
        <v>2025</v>
      </c>
      <c r="P139" s="34">
        <v>50</v>
      </c>
      <c r="Q139" s="21"/>
      <c r="R139" s="21"/>
      <c r="S139" s="21"/>
      <c r="T139" s="21"/>
      <c r="U139" s="5">
        <v>80</v>
      </c>
      <c r="V139" s="5">
        <v>20</v>
      </c>
      <c r="W139" s="19">
        <v>34</v>
      </c>
      <c r="X139" s="19">
        <v>91</v>
      </c>
      <c r="Y139" s="19">
        <v>2250</v>
      </c>
      <c r="Z139" s="59"/>
      <c r="AA139" s="97"/>
      <c r="AB139" s="97"/>
      <c r="AC139" s="69"/>
      <c r="AD139" s="69"/>
      <c r="AE139" s="69"/>
      <c r="AF139" s="69"/>
      <c r="AG139" s="69"/>
      <c r="AH139" s="69"/>
      <c r="AI139" s="66"/>
      <c r="AJ139" s="112"/>
    </row>
    <row r="140" spans="1:36" x14ac:dyDescent="0.3">
      <c r="A140" s="51">
        <v>0</v>
      </c>
      <c r="B140" s="33" t="s">
        <v>1067</v>
      </c>
      <c r="C140" s="33"/>
      <c r="D140" s="2" t="s">
        <v>561</v>
      </c>
      <c r="E140" s="2" t="s">
        <v>1488</v>
      </c>
      <c r="F140" s="2" t="s">
        <v>30</v>
      </c>
      <c r="G140" s="21" t="s">
        <v>426</v>
      </c>
      <c r="H140" s="141" t="s">
        <v>4</v>
      </c>
      <c r="I140" s="2" t="s">
        <v>520</v>
      </c>
      <c r="J140" s="93"/>
      <c r="K140" s="2"/>
      <c r="L140" s="2"/>
      <c r="M140" s="2">
        <v>2022</v>
      </c>
      <c r="N140" s="35">
        <v>44652</v>
      </c>
      <c r="O140" s="2"/>
      <c r="P140" s="2">
        <v>50</v>
      </c>
      <c r="Q140" s="2"/>
      <c r="R140" s="3"/>
      <c r="S140" s="3"/>
      <c r="T140" s="3"/>
      <c r="U140" s="19">
        <v>20</v>
      </c>
      <c r="V140" s="19">
        <v>20</v>
      </c>
      <c r="W140" s="5"/>
      <c r="X140" s="5"/>
      <c r="Y140" s="5">
        <v>1470</v>
      </c>
      <c r="Z140" s="59"/>
      <c r="AA140" s="105" t="s">
        <v>560</v>
      </c>
      <c r="AB140" s="93" t="s">
        <v>562</v>
      </c>
      <c r="AC140" s="69"/>
      <c r="AD140" s="69"/>
      <c r="AE140" s="69"/>
      <c r="AF140" s="69"/>
      <c r="AG140" s="69"/>
      <c r="AH140" s="69"/>
      <c r="AI140" s="66"/>
      <c r="AJ140" s="112"/>
    </row>
    <row r="141" spans="1:36" x14ac:dyDescent="0.3">
      <c r="A141" s="51">
        <v>0</v>
      </c>
      <c r="B141" s="41" t="s">
        <v>738</v>
      </c>
      <c r="C141" s="41"/>
      <c r="D141" s="21" t="s">
        <v>661</v>
      </c>
      <c r="E141" s="2" t="s">
        <v>1488</v>
      </c>
      <c r="F141" s="21" t="s">
        <v>30</v>
      </c>
      <c r="G141" s="21" t="s">
        <v>662</v>
      </c>
      <c r="H141" s="21" t="s">
        <v>7</v>
      </c>
      <c r="I141" s="21" t="s">
        <v>520</v>
      </c>
      <c r="J141" s="93"/>
      <c r="K141" s="21" t="s">
        <v>1019</v>
      </c>
      <c r="L141" s="21"/>
      <c r="M141" s="2">
        <v>2018</v>
      </c>
      <c r="N141" s="35">
        <v>43191</v>
      </c>
      <c r="O141" s="2">
        <v>2021</v>
      </c>
      <c r="P141" s="21">
        <v>106</v>
      </c>
      <c r="Q141" s="21">
        <v>2</v>
      </c>
      <c r="R141" s="34">
        <v>67</v>
      </c>
      <c r="S141" s="34">
        <v>26</v>
      </c>
      <c r="T141" s="21"/>
      <c r="U141" s="5">
        <v>80</v>
      </c>
      <c r="V141" s="5">
        <v>0</v>
      </c>
      <c r="W141" s="19"/>
      <c r="X141" s="19"/>
      <c r="Y141" s="19">
        <v>5634</v>
      </c>
      <c r="Z141" s="7"/>
      <c r="AA141" s="102"/>
      <c r="AB141" s="96" t="s">
        <v>1371</v>
      </c>
      <c r="AC141" s="69"/>
      <c r="AD141" s="69">
        <v>1</v>
      </c>
      <c r="AE141" s="69"/>
      <c r="AF141" s="69"/>
      <c r="AG141" s="69"/>
      <c r="AH141" s="69"/>
      <c r="AI141" s="66"/>
      <c r="AJ141" s="112"/>
    </row>
    <row r="142" spans="1:36" x14ac:dyDescent="0.3">
      <c r="A142" s="46">
        <v>1</v>
      </c>
      <c r="B142" s="33" t="s">
        <v>634</v>
      </c>
      <c r="C142" s="33" t="s">
        <v>1430</v>
      </c>
      <c r="D142" s="33" t="s">
        <v>29</v>
      </c>
      <c r="E142" s="2" t="s">
        <v>1488</v>
      </c>
      <c r="F142" s="33" t="s">
        <v>30</v>
      </c>
      <c r="G142" s="21" t="s">
        <v>31</v>
      </c>
      <c r="H142" s="33" t="s">
        <v>522</v>
      </c>
      <c r="I142" s="33" t="s">
        <v>520</v>
      </c>
      <c r="J142" s="93"/>
      <c r="K142" s="33"/>
      <c r="L142" s="33"/>
      <c r="M142" s="2">
        <v>2022</v>
      </c>
      <c r="N142" s="52">
        <v>44470</v>
      </c>
      <c r="O142" s="52">
        <v>47756</v>
      </c>
      <c r="P142" s="32"/>
      <c r="Q142" s="3"/>
      <c r="R142" s="3"/>
      <c r="S142" s="3"/>
      <c r="T142" s="3"/>
      <c r="U142" s="4">
        <v>80</v>
      </c>
      <c r="V142" s="4">
        <v>33</v>
      </c>
      <c r="W142" s="4">
        <v>82.05</v>
      </c>
      <c r="X142" s="4">
        <v>63</v>
      </c>
      <c r="Y142" s="4">
        <v>24750</v>
      </c>
      <c r="Z142" s="59"/>
      <c r="AA142" s="93"/>
      <c r="AB142" s="93"/>
      <c r="AC142" s="69"/>
      <c r="AD142" s="69"/>
      <c r="AE142" s="69"/>
      <c r="AF142" s="69"/>
      <c r="AG142" s="69"/>
      <c r="AH142" s="69"/>
      <c r="AI142" s="66"/>
      <c r="AJ142" s="112"/>
    </row>
    <row r="143" spans="1:36" x14ac:dyDescent="0.3">
      <c r="A143" s="51">
        <v>0</v>
      </c>
      <c r="B143" s="33" t="s">
        <v>1067</v>
      </c>
      <c r="C143" s="33"/>
      <c r="D143" s="21" t="s">
        <v>1068</v>
      </c>
      <c r="E143" s="2" t="s">
        <v>1488</v>
      </c>
      <c r="F143" s="2" t="s">
        <v>30</v>
      </c>
      <c r="G143" s="21" t="s">
        <v>31</v>
      </c>
      <c r="H143" s="2" t="s">
        <v>7</v>
      </c>
      <c r="I143" s="2" t="s">
        <v>520</v>
      </c>
      <c r="J143" s="93"/>
      <c r="K143" s="21"/>
      <c r="L143" s="21"/>
      <c r="M143" s="21">
        <v>2023</v>
      </c>
      <c r="N143" s="52">
        <v>45017</v>
      </c>
      <c r="O143" s="21">
        <v>2030</v>
      </c>
      <c r="P143" s="21"/>
      <c r="Q143" s="21"/>
      <c r="R143" s="21"/>
      <c r="S143" s="21"/>
      <c r="T143" s="21"/>
      <c r="U143" s="44">
        <v>70</v>
      </c>
      <c r="V143" s="44">
        <v>25</v>
      </c>
      <c r="W143" s="19"/>
      <c r="X143" s="19"/>
      <c r="Y143" s="44">
        <v>2000</v>
      </c>
      <c r="Z143" s="59"/>
      <c r="AA143" s="97"/>
      <c r="AB143" s="97"/>
      <c r="AC143" s="69"/>
      <c r="AD143" s="69"/>
      <c r="AE143" s="69"/>
      <c r="AF143" s="69"/>
      <c r="AG143" s="69"/>
      <c r="AH143" s="69"/>
      <c r="AI143" s="66"/>
      <c r="AJ143" s="112"/>
    </row>
    <row r="144" spans="1:36" x14ac:dyDescent="0.3">
      <c r="A144" s="51">
        <v>0</v>
      </c>
      <c r="B144" s="33" t="s">
        <v>1067</v>
      </c>
      <c r="C144" s="33"/>
      <c r="D144" s="21" t="s">
        <v>1794</v>
      </c>
      <c r="E144" s="2" t="s">
        <v>1488</v>
      </c>
      <c r="F144" s="2" t="s">
        <v>30</v>
      </c>
      <c r="G144" s="21" t="s">
        <v>662</v>
      </c>
      <c r="H144" s="34" t="s">
        <v>7</v>
      </c>
      <c r="I144" s="34" t="s">
        <v>520</v>
      </c>
      <c r="J144" s="93"/>
      <c r="K144" s="21"/>
      <c r="L144" s="21"/>
      <c r="M144" s="21">
        <v>2024</v>
      </c>
      <c r="N144" s="52">
        <v>45383</v>
      </c>
      <c r="O144" s="21"/>
      <c r="P144" s="21"/>
      <c r="Q144" s="21"/>
      <c r="R144" s="21"/>
      <c r="S144" s="21"/>
      <c r="T144" s="21"/>
      <c r="U144" s="44">
        <v>40</v>
      </c>
      <c r="V144" s="44">
        <v>20</v>
      </c>
      <c r="W144" s="19"/>
      <c r="X144" s="19"/>
      <c r="Y144" s="44">
        <v>4560</v>
      </c>
      <c r="Z144" s="59"/>
      <c r="AA144" s="97"/>
      <c r="AB144" s="97"/>
      <c r="AC144" s="69"/>
      <c r="AD144" s="69"/>
      <c r="AE144" s="69"/>
      <c r="AF144" s="69"/>
      <c r="AG144" s="69"/>
      <c r="AH144" s="69"/>
      <c r="AI144" s="171"/>
      <c r="AJ144" s="112"/>
    </row>
    <row r="145" spans="1:36" x14ac:dyDescent="0.3">
      <c r="A145" s="47">
        <v>0</v>
      </c>
      <c r="B145" s="41" t="s">
        <v>1022</v>
      </c>
      <c r="C145" s="41"/>
      <c r="D145" s="34" t="s">
        <v>1027</v>
      </c>
      <c r="E145" s="2" t="s">
        <v>1488</v>
      </c>
      <c r="F145" s="2" t="s">
        <v>30</v>
      </c>
      <c r="G145" s="21" t="s">
        <v>662</v>
      </c>
      <c r="H145" s="141" t="s">
        <v>4</v>
      </c>
      <c r="I145" s="2" t="s">
        <v>520</v>
      </c>
      <c r="J145" s="93"/>
      <c r="K145" s="21"/>
      <c r="L145" s="21"/>
      <c r="M145" s="34">
        <v>2024</v>
      </c>
      <c r="N145" s="52">
        <v>45383</v>
      </c>
      <c r="O145" s="21">
        <v>2025</v>
      </c>
      <c r="P145" s="21"/>
      <c r="Q145" s="21"/>
      <c r="R145" s="21"/>
      <c r="S145" s="21"/>
      <c r="T145" s="21"/>
      <c r="U145" s="5">
        <v>60</v>
      </c>
      <c r="V145" s="5">
        <v>20</v>
      </c>
      <c r="W145" s="19"/>
      <c r="X145" s="19"/>
      <c r="Y145" s="44">
        <v>1850</v>
      </c>
      <c r="Z145" s="59"/>
      <c r="AA145" s="97"/>
      <c r="AB145" s="97" t="s">
        <v>1028</v>
      </c>
      <c r="AC145" s="69"/>
      <c r="AD145" s="69"/>
      <c r="AE145" s="69"/>
      <c r="AF145" s="69"/>
      <c r="AG145" s="69"/>
      <c r="AH145" s="69"/>
      <c r="AI145" s="66"/>
      <c r="AJ145" s="112"/>
    </row>
    <row r="146" spans="1:36" x14ac:dyDescent="0.3">
      <c r="A146" s="51">
        <v>0</v>
      </c>
      <c r="B146" s="33" t="s">
        <v>636</v>
      </c>
      <c r="C146" s="33"/>
      <c r="D146" s="2" t="s">
        <v>249</v>
      </c>
      <c r="E146" s="2" t="s">
        <v>1488</v>
      </c>
      <c r="F146" s="2" t="s">
        <v>30</v>
      </c>
      <c r="G146" s="21" t="s">
        <v>31</v>
      </c>
      <c r="H146" s="141" t="s">
        <v>4</v>
      </c>
      <c r="I146" s="2" t="s">
        <v>520</v>
      </c>
      <c r="J146" s="93"/>
      <c r="K146" s="2"/>
      <c r="L146" s="2"/>
      <c r="M146" s="34">
        <v>2023</v>
      </c>
      <c r="N146" s="52">
        <v>45017</v>
      </c>
      <c r="O146" s="2"/>
      <c r="P146" s="2"/>
      <c r="Q146" s="2"/>
      <c r="R146" s="3">
        <v>13</v>
      </c>
      <c r="S146" s="3"/>
      <c r="T146" s="3"/>
      <c r="U146" s="5">
        <v>20</v>
      </c>
      <c r="V146" s="5">
        <v>20</v>
      </c>
      <c r="W146" s="5"/>
      <c r="X146" s="5"/>
      <c r="Y146" s="5">
        <v>890</v>
      </c>
      <c r="Z146" s="59"/>
      <c r="AA146" s="105" t="s">
        <v>555</v>
      </c>
      <c r="AB146" s="93" t="s">
        <v>554</v>
      </c>
      <c r="AC146" s="69"/>
      <c r="AD146" s="69"/>
      <c r="AE146" s="69"/>
      <c r="AF146" s="69"/>
      <c r="AG146" s="69"/>
      <c r="AH146" s="69"/>
      <c r="AI146" s="66"/>
      <c r="AJ146" s="112"/>
    </row>
    <row r="147" spans="1:36" x14ac:dyDescent="0.3">
      <c r="A147" s="51">
        <v>0</v>
      </c>
      <c r="B147" s="33" t="s">
        <v>636</v>
      </c>
      <c r="C147" s="33"/>
      <c r="D147" s="2" t="s">
        <v>248</v>
      </c>
      <c r="E147" s="2" t="s">
        <v>1488</v>
      </c>
      <c r="F147" s="2" t="s">
        <v>30</v>
      </c>
      <c r="G147" s="21" t="s">
        <v>424</v>
      </c>
      <c r="H147" s="2" t="s">
        <v>60</v>
      </c>
      <c r="I147" s="2" t="s">
        <v>520</v>
      </c>
      <c r="J147" s="93"/>
      <c r="K147" s="2"/>
      <c r="L147" s="2"/>
      <c r="M147" s="2">
        <v>2024</v>
      </c>
      <c r="N147" s="35">
        <v>45383</v>
      </c>
      <c r="O147" s="2"/>
      <c r="P147" s="2"/>
      <c r="Q147" s="2"/>
      <c r="R147" s="3">
        <v>200</v>
      </c>
      <c r="S147" s="3"/>
      <c r="T147" s="3"/>
      <c r="U147" s="5">
        <v>15</v>
      </c>
      <c r="V147" s="5">
        <v>20</v>
      </c>
      <c r="W147" s="5"/>
      <c r="X147" s="5"/>
      <c r="Y147" s="5">
        <v>4640</v>
      </c>
      <c r="Z147" s="59"/>
      <c r="AA147" s="105" t="s">
        <v>553</v>
      </c>
      <c r="AB147" s="93" t="s">
        <v>552</v>
      </c>
      <c r="AC147" s="69"/>
      <c r="AD147" s="69"/>
      <c r="AE147" s="69"/>
      <c r="AF147" s="69"/>
      <c r="AG147" s="69"/>
      <c r="AH147" s="69"/>
      <c r="AI147" s="119"/>
      <c r="AJ147" s="112"/>
    </row>
    <row r="148" spans="1:36" x14ac:dyDescent="0.3">
      <c r="A148" s="47">
        <v>0</v>
      </c>
      <c r="B148" s="41" t="s">
        <v>1022</v>
      </c>
      <c r="C148" s="41"/>
      <c r="D148" s="21" t="s">
        <v>1036</v>
      </c>
      <c r="E148" s="2" t="s">
        <v>1488</v>
      </c>
      <c r="F148" s="2" t="s">
        <v>30</v>
      </c>
      <c r="G148" s="21" t="s">
        <v>1037</v>
      </c>
      <c r="H148" s="34" t="s">
        <v>522</v>
      </c>
      <c r="I148" s="2" t="s">
        <v>520</v>
      </c>
      <c r="J148" s="93"/>
      <c r="K148" s="21"/>
      <c r="L148" s="21"/>
      <c r="M148" s="34">
        <v>2024</v>
      </c>
      <c r="N148" s="35">
        <v>45383</v>
      </c>
      <c r="O148" s="21"/>
      <c r="P148" s="21"/>
      <c r="Q148" s="21"/>
      <c r="R148" s="21"/>
      <c r="S148" s="21"/>
      <c r="T148" s="21"/>
      <c r="U148" s="5">
        <v>15</v>
      </c>
      <c r="V148" s="5">
        <v>20</v>
      </c>
      <c r="W148" s="19"/>
      <c r="X148" s="19"/>
      <c r="Y148" s="19">
        <v>3000</v>
      </c>
      <c r="Z148" s="59"/>
      <c r="AA148" s="97"/>
      <c r="AB148" s="96"/>
      <c r="AC148" s="69"/>
      <c r="AD148" s="69"/>
      <c r="AE148" s="69"/>
      <c r="AF148" s="69"/>
      <c r="AG148" s="69"/>
      <c r="AH148" s="69"/>
      <c r="AI148" s="66"/>
      <c r="AJ148" s="112"/>
    </row>
    <row r="149" spans="1:36" x14ac:dyDescent="0.3">
      <c r="A149" s="51">
        <v>0</v>
      </c>
      <c r="B149" s="33" t="s">
        <v>636</v>
      </c>
      <c r="C149" s="33"/>
      <c r="D149" s="2" t="s">
        <v>247</v>
      </c>
      <c r="E149" s="2" t="s">
        <v>1488</v>
      </c>
      <c r="F149" s="2" t="s">
        <v>30</v>
      </c>
      <c r="G149" s="21" t="s">
        <v>422</v>
      </c>
      <c r="H149" s="141" t="s">
        <v>4</v>
      </c>
      <c r="I149" s="2" t="s">
        <v>520</v>
      </c>
      <c r="J149" s="93"/>
      <c r="K149" s="2"/>
      <c r="L149" s="2"/>
      <c r="M149" s="2">
        <v>2025</v>
      </c>
      <c r="N149" s="35">
        <v>45748</v>
      </c>
      <c r="O149" s="2"/>
      <c r="P149" s="2"/>
      <c r="Q149" s="2"/>
      <c r="R149" s="3">
        <v>26</v>
      </c>
      <c r="S149" s="3">
        <v>14</v>
      </c>
      <c r="T149" s="3"/>
      <c r="U149" s="5">
        <v>15</v>
      </c>
      <c r="V149" s="5">
        <v>20</v>
      </c>
      <c r="W149" s="5"/>
      <c r="X149" s="5"/>
      <c r="Y149" s="5">
        <v>500</v>
      </c>
      <c r="Z149" s="59"/>
      <c r="AA149" s="105" t="s">
        <v>549</v>
      </c>
      <c r="AB149" s="93" t="s">
        <v>550</v>
      </c>
      <c r="AC149" s="69"/>
      <c r="AD149" s="69"/>
      <c r="AE149" s="69"/>
      <c r="AF149" s="69"/>
      <c r="AG149" s="69"/>
      <c r="AH149" s="69"/>
      <c r="AI149" s="66"/>
      <c r="AJ149" s="112"/>
    </row>
    <row r="150" spans="1:36" x14ac:dyDescent="0.3">
      <c r="A150" s="51">
        <v>0</v>
      </c>
      <c r="B150" s="53" t="s">
        <v>738</v>
      </c>
      <c r="C150" s="53"/>
      <c r="D150" s="2" t="s">
        <v>659</v>
      </c>
      <c r="E150" s="2" t="s">
        <v>1488</v>
      </c>
      <c r="F150" s="2" t="s">
        <v>30</v>
      </c>
      <c r="G150" s="21" t="s">
        <v>660</v>
      </c>
      <c r="H150" s="141" t="s">
        <v>4</v>
      </c>
      <c r="I150" s="2" t="s">
        <v>520</v>
      </c>
      <c r="J150" s="93"/>
      <c r="K150" s="2" t="s">
        <v>1019</v>
      </c>
      <c r="L150" s="2"/>
      <c r="M150" s="2">
        <v>2018</v>
      </c>
      <c r="N150" s="35">
        <v>43191</v>
      </c>
      <c r="O150" s="2">
        <v>2025</v>
      </c>
      <c r="P150" s="2"/>
      <c r="Q150" s="34"/>
      <c r="R150" s="2">
        <v>28</v>
      </c>
      <c r="S150" s="2">
        <v>16</v>
      </c>
      <c r="T150" s="2"/>
      <c r="U150" s="5">
        <v>80</v>
      </c>
      <c r="V150" s="5">
        <v>0</v>
      </c>
      <c r="W150" s="5"/>
      <c r="X150" s="5"/>
      <c r="Y150" s="5">
        <v>3000</v>
      </c>
      <c r="Z150" s="59">
        <v>1500</v>
      </c>
      <c r="AA150" s="93"/>
      <c r="AB150" s="94" t="s">
        <v>1519</v>
      </c>
      <c r="AC150" s="69">
        <v>1</v>
      </c>
      <c r="AD150" s="69"/>
      <c r="AE150" s="69"/>
      <c r="AF150" s="69"/>
      <c r="AG150" s="69"/>
      <c r="AH150" s="69"/>
      <c r="AI150" s="66"/>
      <c r="AJ150" s="112"/>
    </row>
    <row r="151" spans="1:36" x14ac:dyDescent="0.3">
      <c r="A151" s="51">
        <v>0</v>
      </c>
      <c r="B151" s="53" t="s">
        <v>738</v>
      </c>
      <c r="C151" s="53"/>
      <c r="D151" s="2" t="s">
        <v>1132</v>
      </c>
      <c r="E151" s="2" t="s">
        <v>1488</v>
      </c>
      <c r="F151" s="2" t="s">
        <v>30</v>
      </c>
      <c r="G151" s="21" t="s">
        <v>426</v>
      </c>
      <c r="H151" s="2" t="s">
        <v>7</v>
      </c>
      <c r="I151" s="2" t="s">
        <v>520</v>
      </c>
      <c r="J151" s="93"/>
      <c r="K151" s="2" t="s">
        <v>654</v>
      </c>
      <c r="L151" s="2"/>
      <c r="M151" s="2">
        <v>2012</v>
      </c>
      <c r="N151" s="35">
        <v>41000</v>
      </c>
      <c r="O151" s="2">
        <v>2016</v>
      </c>
      <c r="P151" s="2"/>
      <c r="Q151" s="2">
        <v>28</v>
      </c>
      <c r="R151" s="2">
        <v>11</v>
      </c>
      <c r="S151" s="2">
        <v>6</v>
      </c>
      <c r="T151" s="2"/>
      <c r="U151" s="5">
        <v>100</v>
      </c>
      <c r="V151" s="5">
        <v>0</v>
      </c>
      <c r="W151" s="5"/>
      <c r="X151" s="5"/>
      <c r="Y151" s="5">
        <v>973</v>
      </c>
      <c r="Z151" s="59"/>
      <c r="AA151" s="93"/>
      <c r="AB151" s="94" t="s">
        <v>1399</v>
      </c>
      <c r="AC151" s="69">
        <v>1</v>
      </c>
      <c r="AD151" s="69"/>
      <c r="AE151" s="69"/>
      <c r="AF151" s="69"/>
      <c r="AG151" s="69"/>
      <c r="AH151" s="69"/>
      <c r="AI151" s="66"/>
      <c r="AJ151" s="112"/>
    </row>
    <row r="152" spans="1:36" x14ac:dyDescent="0.3">
      <c r="A152" s="51">
        <v>0</v>
      </c>
      <c r="B152" s="53" t="s">
        <v>738</v>
      </c>
      <c r="C152" s="53"/>
      <c r="D152" s="2" t="s">
        <v>664</v>
      </c>
      <c r="E152" s="2" t="s">
        <v>1488</v>
      </c>
      <c r="F152" s="2" t="s">
        <v>30</v>
      </c>
      <c r="G152" s="21" t="s">
        <v>663</v>
      </c>
      <c r="H152" s="141" t="s">
        <v>4</v>
      </c>
      <c r="I152" s="2" t="s">
        <v>520</v>
      </c>
      <c r="J152" s="93"/>
      <c r="K152" s="2" t="s">
        <v>654</v>
      </c>
      <c r="L152" s="2"/>
      <c r="M152" s="2">
        <v>2013</v>
      </c>
      <c r="N152" s="35">
        <v>41365</v>
      </c>
      <c r="O152" s="2">
        <v>2019</v>
      </c>
      <c r="P152" s="2">
        <v>14</v>
      </c>
      <c r="Q152" s="2">
        <v>5</v>
      </c>
      <c r="R152" s="34">
        <v>19</v>
      </c>
      <c r="S152" s="2">
        <v>19</v>
      </c>
      <c r="T152" s="2"/>
      <c r="U152" s="5">
        <v>100</v>
      </c>
      <c r="V152" s="5">
        <v>0</v>
      </c>
      <c r="W152" s="5"/>
      <c r="X152" s="5"/>
      <c r="Y152" s="5">
        <v>776</v>
      </c>
      <c r="Z152" s="59"/>
      <c r="AA152" s="105" t="s">
        <v>1400</v>
      </c>
      <c r="AB152" s="94" t="s">
        <v>1141</v>
      </c>
      <c r="AC152" s="69">
        <v>1</v>
      </c>
      <c r="AD152" s="69"/>
      <c r="AE152" s="69"/>
      <c r="AF152" s="69"/>
      <c r="AG152" s="69"/>
      <c r="AH152" s="69"/>
      <c r="AI152" s="66"/>
      <c r="AJ152" s="112"/>
    </row>
    <row r="153" spans="1:36" x14ac:dyDescent="0.3">
      <c r="A153" s="51">
        <v>0</v>
      </c>
      <c r="B153" s="33" t="s">
        <v>1067</v>
      </c>
      <c r="C153" s="33"/>
      <c r="D153" s="2" t="s">
        <v>1111</v>
      </c>
      <c r="E153" s="2" t="s">
        <v>1488</v>
      </c>
      <c r="F153" s="2" t="s">
        <v>30</v>
      </c>
      <c r="G153" s="21" t="s">
        <v>423</v>
      </c>
      <c r="H153" s="141" t="s">
        <v>4</v>
      </c>
      <c r="I153" s="2" t="s">
        <v>520</v>
      </c>
      <c r="J153" s="93"/>
      <c r="K153" s="2" t="s">
        <v>654</v>
      </c>
      <c r="L153" s="2"/>
      <c r="M153" s="2">
        <v>2016</v>
      </c>
      <c r="N153" s="35">
        <v>42461</v>
      </c>
      <c r="O153" s="2">
        <v>2020</v>
      </c>
      <c r="P153" s="2">
        <v>26</v>
      </c>
      <c r="Q153" s="2"/>
      <c r="R153" s="2">
        <v>13</v>
      </c>
      <c r="S153" s="2">
        <v>11</v>
      </c>
      <c r="T153" s="2"/>
      <c r="U153" s="5">
        <v>100</v>
      </c>
      <c r="V153" s="5">
        <v>0</v>
      </c>
      <c r="W153" s="5"/>
      <c r="X153" s="5"/>
      <c r="Y153" s="5">
        <v>1180</v>
      </c>
      <c r="Z153" s="59">
        <v>600</v>
      </c>
      <c r="AA153" s="93"/>
      <c r="AB153" s="97" t="s">
        <v>1517</v>
      </c>
      <c r="AC153" s="69">
        <v>1</v>
      </c>
      <c r="AD153" s="69"/>
      <c r="AE153" s="69"/>
      <c r="AF153" s="69"/>
      <c r="AG153" s="69"/>
      <c r="AH153" s="69"/>
      <c r="AI153" s="66"/>
      <c r="AJ153" s="112"/>
    </row>
    <row r="154" spans="1:36" x14ac:dyDescent="0.3">
      <c r="A154" s="51">
        <v>0</v>
      </c>
      <c r="B154" s="41" t="s">
        <v>1067</v>
      </c>
      <c r="C154" s="41"/>
      <c r="D154" s="34" t="s">
        <v>1113</v>
      </c>
      <c r="E154" s="2" t="s">
        <v>1488</v>
      </c>
      <c r="F154" s="2" t="s">
        <v>30</v>
      </c>
      <c r="G154" s="34" t="s">
        <v>31</v>
      </c>
      <c r="H154" s="2" t="s">
        <v>7</v>
      </c>
      <c r="I154" s="2" t="s">
        <v>520</v>
      </c>
      <c r="J154" s="93"/>
      <c r="K154" s="34" t="s">
        <v>654</v>
      </c>
      <c r="L154" s="34"/>
      <c r="M154" s="2">
        <v>2019</v>
      </c>
      <c r="N154" s="35">
        <v>43556</v>
      </c>
      <c r="O154" s="21">
        <v>2029</v>
      </c>
      <c r="P154" s="34"/>
      <c r="Q154" s="34">
        <v>6</v>
      </c>
      <c r="R154" s="21">
        <v>7.4</v>
      </c>
      <c r="S154" s="21"/>
      <c r="T154" s="21"/>
      <c r="U154" s="5">
        <v>80</v>
      </c>
      <c r="V154" s="19">
        <v>20</v>
      </c>
      <c r="W154" s="19"/>
      <c r="X154" s="19"/>
      <c r="Y154" s="19">
        <v>5140</v>
      </c>
      <c r="Z154" s="59"/>
      <c r="AA154" s="97"/>
      <c r="AB154" s="97" t="s">
        <v>1114</v>
      </c>
      <c r="AC154" s="69"/>
      <c r="AD154" s="69"/>
      <c r="AE154" s="69"/>
      <c r="AF154" s="69"/>
      <c r="AG154" s="69"/>
      <c r="AH154" s="69"/>
      <c r="AI154" s="66"/>
      <c r="AJ154" s="112"/>
    </row>
    <row r="155" spans="1:36" x14ac:dyDescent="0.3">
      <c r="A155" s="51">
        <v>0</v>
      </c>
      <c r="B155" s="41" t="s">
        <v>1067</v>
      </c>
      <c r="C155" s="41"/>
      <c r="D155" s="34" t="s">
        <v>1795</v>
      </c>
      <c r="E155" s="2" t="s">
        <v>1488</v>
      </c>
      <c r="F155" s="2" t="s">
        <v>30</v>
      </c>
      <c r="G155" s="34" t="s">
        <v>1796</v>
      </c>
      <c r="H155" s="34" t="s">
        <v>4</v>
      </c>
      <c r="I155" s="34" t="s">
        <v>520</v>
      </c>
      <c r="J155" s="93"/>
      <c r="K155" s="34"/>
      <c r="L155" s="34"/>
      <c r="M155" s="2">
        <v>2024</v>
      </c>
      <c r="N155" s="35">
        <v>45383</v>
      </c>
      <c r="O155" s="21"/>
      <c r="P155" s="34"/>
      <c r="Q155" s="34"/>
      <c r="R155" s="21"/>
      <c r="S155" s="21"/>
      <c r="T155" s="21"/>
      <c r="U155" s="5">
        <v>60</v>
      </c>
      <c r="V155" s="19">
        <v>20</v>
      </c>
      <c r="W155" s="19"/>
      <c r="X155" s="19"/>
      <c r="Y155" s="19">
        <v>1975</v>
      </c>
      <c r="Z155" s="59"/>
      <c r="AA155" s="97"/>
      <c r="AB155" s="97"/>
      <c r="AC155" s="69"/>
      <c r="AD155" s="69"/>
      <c r="AE155" s="69"/>
      <c r="AF155" s="69"/>
      <c r="AG155" s="69"/>
      <c r="AH155" s="69"/>
      <c r="AI155" s="171"/>
      <c r="AJ155" s="112"/>
    </row>
    <row r="156" spans="1:36" x14ac:dyDescent="0.3">
      <c r="A156" s="51">
        <v>0</v>
      </c>
      <c r="B156" s="41" t="s">
        <v>1067</v>
      </c>
      <c r="C156" s="41"/>
      <c r="D156" s="34" t="s">
        <v>1797</v>
      </c>
      <c r="E156" s="2" t="s">
        <v>1488</v>
      </c>
      <c r="F156" s="2" t="s">
        <v>30</v>
      </c>
      <c r="G156" s="34" t="s">
        <v>1798</v>
      </c>
      <c r="H156" s="34" t="s">
        <v>4</v>
      </c>
      <c r="I156" s="34" t="s">
        <v>520</v>
      </c>
      <c r="J156" s="93"/>
      <c r="K156" s="34"/>
      <c r="L156" s="34"/>
      <c r="M156" s="2">
        <v>2023</v>
      </c>
      <c r="N156" s="35">
        <v>45017</v>
      </c>
      <c r="O156" s="21"/>
      <c r="P156" s="34"/>
      <c r="Q156" s="34"/>
      <c r="R156" s="21"/>
      <c r="S156" s="21"/>
      <c r="T156" s="21"/>
      <c r="U156" s="5">
        <v>70</v>
      </c>
      <c r="V156" s="19">
        <v>20</v>
      </c>
      <c r="W156" s="19"/>
      <c r="X156" s="19"/>
      <c r="Y156" s="19">
        <v>1875</v>
      </c>
      <c r="Z156" s="59"/>
      <c r="AA156" s="97"/>
      <c r="AB156" s="97"/>
      <c r="AC156" s="69"/>
      <c r="AD156" s="69"/>
      <c r="AE156" s="69"/>
      <c r="AF156" s="69"/>
      <c r="AG156" s="69"/>
      <c r="AH156" s="69"/>
      <c r="AI156" s="171"/>
      <c r="AJ156" s="112"/>
    </row>
    <row r="157" spans="1:36" x14ac:dyDescent="0.3">
      <c r="A157" s="51">
        <v>0</v>
      </c>
      <c r="B157" s="33" t="s">
        <v>1067</v>
      </c>
      <c r="C157" s="33"/>
      <c r="D157" s="21" t="s">
        <v>1109</v>
      </c>
      <c r="E157" s="2" t="s">
        <v>1488</v>
      </c>
      <c r="F157" s="2" t="s">
        <v>30</v>
      </c>
      <c r="G157" s="21" t="s">
        <v>660</v>
      </c>
      <c r="H157" s="2" t="s">
        <v>522</v>
      </c>
      <c r="I157" s="2" t="s">
        <v>520</v>
      </c>
      <c r="J157" s="93"/>
      <c r="K157" s="34" t="s">
        <v>539</v>
      </c>
      <c r="L157" s="34"/>
      <c r="M157" s="2">
        <v>2019</v>
      </c>
      <c r="N157" s="35">
        <v>43556</v>
      </c>
      <c r="O157" s="21">
        <v>2022</v>
      </c>
      <c r="P157" s="21">
        <v>7</v>
      </c>
      <c r="Q157" s="21">
        <v>4</v>
      </c>
      <c r="R157" s="34">
        <v>16</v>
      </c>
      <c r="S157" s="34">
        <v>8</v>
      </c>
      <c r="T157" s="21"/>
      <c r="U157" s="5">
        <v>80</v>
      </c>
      <c r="V157" s="19">
        <v>20</v>
      </c>
      <c r="W157" s="19"/>
      <c r="X157" s="19"/>
      <c r="Y157" s="19">
        <v>1470</v>
      </c>
      <c r="Z157" s="59"/>
      <c r="AA157" s="97"/>
      <c r="AB157" s="97" t="s">
        <v>1110</v>
      </c>
      <c r="AC157" s="69">
        <v>1</v>
      </c>
      <c r="AD157" s="69"/>
      <c r="AE157" s="69"/>
      <c r="AF157" s="69"/>
      <c r="AG157" s="69"/>
      <c r="AH157" s="69"/>
      <c r="AI157" s="66"/>
      <c r="AJ157" s="112"/>
    </row>
    <row r="158" spans="1:36" x14ac:dyDescent="0.3">
      <c r="A158" s="37">
        <v>0</v>
      </c>
      <c r="B158" s="33" t="s">
        <v>1067</v>
      </c>
      <c r="C158" s="33"/>
      <c r="D158" s="53" t="s">
        <v>1086</v>
      </c>
      <c r="E158" s="2" t="s">
        <v>1488</v>
      </c>
      <c r="F158" s="2" t="s">
        <v>30</v>
      </c>
      <c r="G158" s="21" t="s">
        <v>31</v>
      </c>
      <c r="H158" s="141" t="s">
        <v>4</v>
      </c>
      <c r="I158" s="2" t="s">
        <v>520</v>
      </c>
      <c r="J158" s="93"/>
      <c r="K158" s="21"/>
      <c r="L158" s="21"/>
      <c r="M158" s="2">
        <v>2018</v>
      </c>
      <c r="N158" s="35">
        <v>43191</v>
      </c>
      <c r="O158" s="21">
        <v>2022</v>
      </c>
      <c r="P158" s="21"/>
      <c r="Q158" s="21"/>
      <c r="R158" s="21"/>
      <c r="S158" s="21"/>
      <c r="T158" s="21"/>
      <c r="U158" s="19">
        <v>20</v>
      </c>
      <c r="V158" s="19">
        <v>20</v>
      </c>
      <c r="W158" s="19"/>
      <c r="X158" s="19"/>
      <c r="Y158" s="19">
        <v>100</v>
      </c>
      <c r="Z158" s="59"/>
      <c r="AA158" s="105" t="s">
        <v>1108</v>
      </c>
      <c r="AB158" s="96" t="s">
        <v>1094</v>
      </c>
      <c r="AC158" s="69"/>
      <c r="AD158" s="69"/>
      <c r="AE158" s="69"/>
      <c r="AF158" s="69"/>
      <c r="AG158" s="69"/>
      <c r="AH158" s="69"/>
      <c r="AI158" s="66"/>
      <c r="AJ158" s="112"/>
    </row>
    <row r="159" spans="1:36" x14ac:dyDescent="0.3">
      <c r="A159" s="51">
        <v>0</v>
      </c>
      <c r="B159" s="33" t="s">
        <v>1067</v>
      </c>
      <c r="C159" s="33"/>
      <c r="D159" s="2" t="s">
        <v>1065</v>
      </c>
      <c r="E159" s="49" t="s">
        <v>1489</v>
      </c>
      <c r="F159" s="2" t="s">
        <v>866</v>
      </c>
      <c r="G159" s="2" t="s">
        <v>866</v>
      </c>
      <c r="H159" s="2" t="s">
        <v>7</v>
      </c>
      <c r="I159" s="2" t="s">
        <v>520</v>
      </c>
      <c r="J159" s="93"/>
      <c r="K159" s="21"/>
      <c r="L159" s="21"/>
      <c r="M159" s="21">
        <v>2024</v>
      </c>
      <c r="N159" s="35">
        <v>45383</v>
      </c>
      <c r="O159" s="21">
        <v>2028</v>
      </c>
      <c r="P159" s="34">
        <v>30</v>
      </c>
      <c r="Q159" s="34">
        <v>3</v>
      </c>
      <c r="R159" s="34">
        <v>20</v>
      </c>
      <c r="S159" s="21"/>
      <c r="T159" s="21"/>
      <c r="U159" s="5">
        <v>80</v>
      </c>
      <c r="V159" s="5">
        <v>20</v>
      </c>
      <c r="W159" s="19"/>
      <c r="X159" s="19"/>
      <c r="Y159" s="19">
        <v>2000</v>
      </c>
      <c r="Z159" s="59"/>
      <c r="AA159" s="97"/>
      <c r="AB159" s="96"/>
      <c r="AC159" s="69"/>
      <c r="AD159" s="69"/>
      <c r="AE159" s="69"/>
      <c r="AF159" s="69"/>
      <c r="AG159" s="69"/>
      <c r="AH159" s="69"/>
      <c r="AI159" s="66"/>
      <c r="AJ159" s="113"/>
    </row>
    <row r="160" spans="1:36" x14ac:dyDescent="0.3">
      <c r="A160" s="51">
        <v>0</v>
      </c>
      <c r="B160" s="33" t="s">
        <v>634</v>
      </c>
      <c r="C160" s="33" t="s">
        <v>1429</v>
      </c>
      <c r="D160" s="33" t="s">
        <v>131</v>
      </c>
      <c r="E160" s="49" t="s">
        <v>1489</v>
      </c>
      <c r="F160" s="33" t="s">
        <v>129</v>
      </c>
      <c r="G160" s="33" t="s">
        <v>130</v>
      </c>
      <c r="H160" s="33" t="s">
        <v>522</v>
      </c>
      <c r="I160" s="33" t="s">
        <v>520</v>
      </c>
      <c r="J160" s="93"/>
      <c r="K160" s="33"/>
      <c r="L160" s="33"/>
      <c r="M160" s="2">
        <v>2022</v>
      </c>
      <c r="N160" s="35">
        <v>44560</v>
      </c>
      <c r="O160" s="35">
        <v>46326</v>
      </c>
      <c r="P160" s="2"/>
      <c r="Q160" s="2"/>
      <c r="R160" s="3"/>
      <c r="S160" s="3"/>
      <c r="T160" s="3"/>
      <c r="U160" s="4">
        <v>5</v>
      </c>
      <c r="V160" s="4">
        <v>20</v>
      </c>
      <c r="W160" s="4">
        <v>45.19</v>
      </c>
      <c r="X160" s="4">
        <v>81.95</v>
      </c>
      <c r="Y160" s="4">
        <v>2500</v>
      </c>
      <c r="Z160" s="7"/>
      <c r="AA160" s="93"/>
      <c r="AB160" s="94"/>
      <c r="AC160" s="69"/>
      <c r="AD160" s="69"/>
      <c r="AE160" s="69"/>
      <c r="AF160" s="69"/>
      <c r="AG160" s="69"/>
      <c r="AH160" s="69"/>
      <c r="AI160" s="66"/>
      <c r="AJ160" s="113"/>
    </row>
    <row r="161" spans="1:36" x14ac:dyDescent="0.3">
      <c r="A161" s="51">
        <v>0</v>
      </c>
      <c r="B161" s="49" t="s">
        <v>635</v>
      </c>
      <c r="C161" s="49"/>
      <c r="D161" s="49" t="s">
        <v>1553</v>
      </c>
      <c r="E161" s="49" t="s">
        <v>1489</v>
      </c>
      <c r="F161" s="49" t="s">
        <v>5</v>
      </c>
      <c r="G161" s="21" t="s">
        <v>9</v>
      </c>
      <c r="H161" s="141" t="s">
        <v>4</v>
      </c>
      <c r="I161" s="49" t="s">
        <v>521</v>
      </c>
      <c r="J161" s="49" t="s">
        <v>1806</v>
      </c>
      <c r="K161" s="49"/>
      <c r="L161" s="49"/>
      <c r="M161" s="59">
        <v>2023</v>
      </c>
      <c r="N161" s="52">
        <v>44835</v>
      </c>
      <c r="O161" s="52"/>
      <c r="P161" s="21">
        <v>8</v>
      </c>
      <c r="Q161" s="21">
        <v>4</v>
      </c>
      <c r="R161" s="50"/>
      <c r="S161" s="50"/>
      <c r="T161" s="50"/>
      <c r="U161" s="20">
        <v>5</v>
      </c>
      <c r="V161" s="20">
        <v>10</v>
      </c>
      <c r="W161" s="20"/>
      <c r="X161" s="20"/>
      <c r="Y161" s="38">
        <v>100</v>
      </c>
      <c r="Z161" s="7"/>
      <c r="AA161" s="97"/>
      <c r="AB161" s="96"/>
      <c r="AC161" s="69"/>
      <c r="AD161" s="69"/>
      <c r="AE161" s="69"/>
      <c r="AF161" s="69"/>
      <c r="AG161" s="69"/>
      <c r="AH161" s="69"/>
      <c r="AI161" s="66"/>
      <c r="AJ161" s="112"/>
    </row>
    <row r="162" spans="1:36" x14ac:dyDescent="0.3">
      <c r="A162" s="51">
        <v>0</v>
      </c>
      <c r="B162" s="33" t="s">
        <v>636</v>
      </c>
      <c r="C162" s="33"/>
      <c r="D162" s="2" t="s">
        <v>420</v>
      </c>
      <c r="E162" s="49" t="s">
        <v>1489</v>
      </c>
      <c r="F162" s="2" t="s">
        <v>376</v>
      </c>
      <c r="G162" s="21" t="s">
        <v>420</v>
      </c>
      <c r="H162" s="2" t="s">
        <v>518</v>
      </c>
      <c r="I162" s="2" t="s">
        <v>520</v>
      </c>
      <c r="J162" s="93"/>
      <c r="K162" s="2"/>
      <c r="L162" s="2"/>
      <c r="M162" s="2">
        <v>2023</v>
      </c>
      <c r="N162" s="35">
        <v>45017</v>
      </c>
      <c r="O162" s="2"/>
      <c r="P162" s="2"/>
      <c r="Q162" s="2"/>
      <c r="R162" s="3"/>
      <c r="S162" s="3"/>
      <c r="T162" s="3"/>
      <c r="U162" s="5">
        <v>20</v>
      </c>
      <c r="V162" s="5">
        <v>20</v>
      </c>
      <c r="W162" s="5"/>
      <c r="X162" s="5"/>
      <c r="Y162" s="5">
        <v>2400</v>
      </c>
      <c r="Z162" s="59"/>
      <c r="AA162" s="105"/>
      <c r="AB162" s="93" t="s">
        <v>563</v>
      </c>
      <c r="AC162" s="69"/>
      <c r="AD162" s="69"/>
      <c r="AE162" s="69"/>
      <c r="AF162" s="69"/>
      <c r="AG162" s="69"/>
      <c r="AH162" s="69"/>
      <c r="AI162" s="66"/>
      <c r="AJ162" s="113"/>
    </row>
    <row r="163" spans="1:36" x14ac:dyDescent="0.3">
      <c r="A163" s="48">
        <v>0</v>
      </c>
      <c r="B163" s="33" t="s">
        <v>635</v>
      </c>
      <c r="C163" s="33"/>
      <c r="D163" s="49" t="s">
        <v>32</v>
      </c>
      <c r="E163" s="49" t="s">
        <v>1489</v>
      </c>
      <c r="F163" s="49" t="s">
        <v>33</v>
      </c>
      <c r="G163" s="21" t="s">
        <v>34</v>
      </c>
      <c r="H163" s="141" t="s">
        <v>4</v>
      </c>
      <c r="I163" s="49" t="s">
        <v>520</v>
      </c>
      <c r="J163" s="93"/>
      <c r="K163" s="49"/>
      <c r="L163" s="49"/>
      <c r="M163" s="59">
        <v>2023</v>
      </c>
      <c r="N163" s="52">
        <v>45078</v>
      </c>
      <c r="O163" s="52"/>
      <c r="P163" s="21">
        <v>25</v>
      </c>
      <c r="Q163" s="21">
        <v>5</v>
      </c>
      <c r="R163" s="50"/>
      <c r="S163" s="50"/>
      <c r="T163" s="50"/>
      <c r="U163" s="20">
        <v>30</v>
      </c>
      <c r="V163" s="20">
        <v>10</v>
      </c>
      <c r="W163" s="20"/>
      <c r="X163" s="20"/>
      <c r="Y163" s="20">
        <v>1200</v>
      </c>
      <c r="Z163" s="59"/>
      <c r="AA163" s="97"/>
      <c r="AB163" s="97"/>
      <c r="AC163" s="69"/>
      <c r="AD163" s="69"/>
      <c r="AE163" s="69"/>
      <c r="AF163" s="69"/>
      <c r="AG163" s="69"/>
      <c r="AH163" s="69"/>
      <c r="AI163" s="66"/>
      <c r="AJ163" s="112"/>
    </row>
    <row r="164" spans="1:36" x14ac:dyDescent="0.3">
      <c r="A164" s="51">
        <v>0</v>
      </c>
      <c r="B164" s="33" t="s">
        <v>738</v>
      </c>
      <c r="C164" s="33"/>
      <c r="D164" s="21" t="s">
        <v>1154</v>
      </c>
      <c r="E164" s="33" t="s">
        <v>378</v>
      </c>
      <c r="F164" s="21" t="s">
        <v>378</v>
      </c>
      <c r="G164" s="21" t="s">
        <v>696</v>
      </c>
      <c r="H164" s="21" t="s">
        <v>518</v>
      </c>
      <c r="I164" s="21" t="s">
        <v>520</v>
      </c>
      <c r="J164" s="21"/>
      <c r="K164" s="21" t="s">
        <v>654</v>
      </c>
      <c r="L164" s="21"/>
      <c r="M164" s="2">
        <v>2016</v>
      </c>
      <c r="N164" s="35">
        <v>42461</v>
      </c>
      <c r="O164" s="2">
        <v>2020</v>
      </c>
      <c r="P164" s="21">
        <v>28</v>
      </c>
      <c r="Q164" s="50">
        <v>6</v>
      </c>
      <c r="R164" s="34">
        <v>30.4</v>
      </c>
      <c r="S164" s="34">
        <v>25</v>
      </c>
      <c r="T164" s="2"/>
      <c r="U164" s="5">
        <v>100</v>
      </c>
      <c r="V164" s="5">
        <v>0</v>
      </c>
      <c r="W164" s="5"/>
      <c r="X164" s="5"/>
      <c r="Y164" s="5">
        <v>244</v>
      </c>
      <c r="Z164" s="59"/>
      <c r="AA164" s="93"/>
      <c r="AB164" s="93" t="s">
        <v>1156</v>
      </c>
      <c r="AC164" s="69"/>
      <c r="AD164" s="69">
        <v>1</v>
      </c>
      <c r="AE164" s="69"/>
      <c r="AF164" s="69">
        <v>1</v>
      </c>
      <c r="AG164" s="69"/>
      <c r="AH164" s="69"/>
      <c r="AI164" s="66"/>
      <c r="AJ164" s="112" t="s">
        <v>1277</v>
      </c>
    </row>
    <row r="165" spans="1:36" x14ac:dyDescent="0.3">
      <c r="A165" s="51">
        <v>0</v>
      </c>
      <c r="B165" s="33" t="s">
        <v>738</v>
      </c>
      <c r="C165" s="33"/>
      <c r="D165" s="21" t="s">
        <v>1155</v>
      </c>
      <c r="E165" s="33" t="s">
        <v>378</v>
      </c>
      <c r="F165" s="21" t="s">
        <v>378</v>
      </c>
      <c r="G165" s="21" t="s">
        <v>696</v>
      </c>
      <c r="H165" s="21" t="s">
        <v>518</v>
      </c>
      <c r="I165" s="21" t="s">
        <v>520</v>
      </c>
      <c r="J165" s="93"/>
      <c r="K165" s="21" t="s">
        <v>654</v>
      </c>
      <c r="L165" s="21"/>
      <c r="M165" s="2">
        <v>2018</v>
      </c>
      <c r="N165" s="35">
        <v>43191</v>
      </c>
      <c r="O165" s="2">
        <v>2020</v>
      </c>
      <c r="P165" s="21">
        <v>18</v>
      </c>
      <c r="Q165" s="21">
        <v>4</v>
      </c>
      <c r="R165" s="50">
        <v>15.8</v>
      </c>
      <c r="S165" s="50">
        <v>11</v>
      </c>
      <c r="T165" s="50"/>
      <c r="U165" s="5">
        <v>80</v>
      </c>
      <c r="V165" s="5">
        <v>0</v>
      </c>
      <c r="W165" s="19"/>
      <c r="X165" s="19"/>
      <c r="Y165" s="19">
        <v>2106</v>
      </c>
      <c r="Z165" s="59"/>
      <c r="AA165" s="97"/>
      <c r="AB165" s="97" t="s">
        <v>1157</v>
      </c>
      <c r="AC165" s="69"/>
      <c r="AD165" s="69">
        <v>1</v>
      </c>
      <c r="AE165" s="69"/>
      <c r="AF165" s="69">
        <v>1</v>
      </c>
      <c r="AG165" s="69"/>
      <c r="AH165" s="69"/>
      <c r="AI165" s="66"/>
      <c r="AJ165" s="112" t="s">
        <v>1277</v>
      </c>
    </row>
    <row r="166" spans="1:36" x14ac:dyDescent="0.3">
      <c r="A166" s="51">
        <v>0</v>
      </c>
      <c r="B166" s="33" t="s">
        <v>636</v>
      </c>
      <c r="C166" s="33"/>
      <c r="D166" s="56" t="s">
        <v>254</v>
      </c>
      <c r="E166" s="33" t="s">
        <v>378</v>
      </c>
      <c r="F166" s="2" t="s">
        <v>378</v>
      </c>
      <c r="G166" s="21" t="s">
        <v>429</v>
      </c>
      <c r="H166" s="2" t="s">
        <v>518</v>
      </c>
      <c r="I166" s="2" t="s">
        <v>520</v>
      </c>
      <c r="J166" s="93"/>
      <c r="K166" s="2"/>
      <c r="L166" s="2"/>
      <c r="M166" s="2">
        <v>2023</v>
      </c>
      <c r="N166" s="35">
        <v>45017</v>
      </c>
      <c r="O166" s="2"/>
      <c r="P166" s="2"/>
      <c r="Q166" s="2"/>
      <c r="R166" s="3"/>
      <c r="S166" s="3"/>
      <c r="T166" s="3"/>
      <c r="U166" s="5">
        <v>20</v>
      </c>
      <c r="V166" s="5">
        <v>20</v>
      </c>
      <c r="W166" s="5"/>
      <c r="X166" s="5"/>
      <c r="Y166" s="5">
        <v>1500</v>
      </c>
      <c r="Z166" s="59"/>
      <c r="AA166" s="93"/>
      <c r="AB166" s="93" t="s">
        <v>563</v>
      </c>
      <c r="AC166" s="69"/>
      <c r="AD166" s="69">
        <v>1</v>
      </c>
      <c r="AE166" s="69"/>
      <c r="AF166" s="69">
        <v>1</v>
      </c>
      <c r="AG166" s="69"/>
      <c r="AH166" s="69"/>
      <c r="AI166" s="66"/>
      <c r="AJ166" s="112" t="s">
        <v>1277</v>
      </c>
    </row>
    <row r="167" spans="1:36" x14ac:dyDescent="0.3">
      <c r="A167" s="51">
        <v>0</v>
      </c>
      <c r="B167" s="33" t="s">
        <v>636</v>
      </c>
      <c r="C167" s="33"/>
      <c r="D167" s="33" t="s">
        <v>258</v>
      </c>
      <c r="E167" s="33" t="s">
        <v>378</v>
      </c>
      <c r="F167" s="2" t="s">
        <v>378</v>
      </c>
      <c r="G167" s="21" t="s">
        <v>431</v>
      </c>
      <c r="H167" s="2" t="s">
        <v>518</v>
      </c>
      <c r="I167" s="2" t="s">
        <v>520</v>
      </c>
      <c r="J167" s="93"/>
      <c r="K167" s="2"/>
      <c r="L167" s="2"/>
      <c r="M167" s="2">
        <v>2023</v>
      </c>
      <c r="N167" s="35">
        <v>45017</v>
      </c>
      <c r="O167" s="2"/>
      <c r="P167" s="2"/>
      <c r="Q167" s="2"/>
      <c r="R167" s="3"/>
      <c r="S167" s="3"/>
      <c r="T167" s="3"/>
      <c r="U167" s="5">
        <v>20</v>
      </c>
      <c r="V167" s="5">
        <v>20</v>
      </c>
      <c r="W167" s="5"/>
      <c r="X167" s="5"/>
      <c r="Y167" s="5">
        <v>65</v>
      </c>
      <c r="Z167" s="59"/>
      <c r="AA167" s="93"/>
      <c r="AB167" s="93" t="s">
        <v>563</v>
      </c>
      <c r="AC167" s="69"/>
      <c r="AD167" s="69">
        <v>1</v>
      </c>
      <c r="AE167" s="69"/>
      <c r="AF167" s="69">
        <v>1</v>
      </c>
      <c r="AG167" s="69"/>
      <c r="AH167" s="69"/>
      <c r="AI167" s="66"/>
      <c r="AJ167" s="112" t="s">
        <v>1277</v>
      </c>
    </row>
    <row r="168" spans="1:36" x14ac:dyDescent="0.3">
      <c r="A168" s="51">
        <v>0</v>
      </c>
      <c r="B168" s="33" t="s">
        <v>636</v>
      </c>
      <c r="C168" s="33"/>
      <c r="D168" s="56" t="s">
        <v>260</v>
      </c>
      <c r="E168" s="33" t="s">
        <v>378</v>
      </c>
      <c r="F168" s="2" t="s">
        <v>378</v>
      </c>
      <c r="G168" s="21" t="s">
        <v>433</v>
      </c>
      <c r="H168" s="2" t="s">
        <v>518</v>
      </c>
      <c r="I168" s="2" t="s">
        <v>520</v>
      </c>
      <c r="J168" s="93"/>
      <c r="K168" s="2"/>
      <c r="L168" s="2"/>
      <c r="M168" s="2">
        <v>2023</v>
      </c>
      <c r="N168" s="35">
        <v>45017</v>
      </c>
      <c r="O168" s="2"/>
      <c r="P168" s="2"/>
      <c r="Q168" s="2"/>
      <c r="R168" s="3"/>
      <c r="S168" s="3"/>
      <c r="T168" s="3"/>
      <c r="U168" s="5">
        <v>20</v>
      </c>
      <c r="V168" s="5">
        <v>20</v>
      </c>
      <c r="W168" s="5"/>
      <c r="X168" s="5"/>
      <c r="Y168" s="5">
        <v>46</v>
      </c>
      <c r="Z168" s="59"/>
      <c r="AA168" s="93"/>
      <c r="AB168" s="93" t="s">
        <v>563</v>
      </c>
      <c r="AC168" s="69"/>
      <c r="AD168" s="69">
        <v>1</v>
      </c>
      <c r="AE168" s="69"/>
      <c r="AF168" s="69">
        <v>1</v>
      </c>
      <c r="AG168" s="69"/>
      <c r="AH168" s="69"/>
      <c r="AI168" s="66"/>
      <c r="AJ168" s="112" t="s">
        <v>1277</v>
      </c>
    </row>
    <row r="169" spans="1:36" x14ac:dyDescent="0.3">
      <c r="A169" s="51">
        <v>0</v>
      </c>
      <c r="B169" s="33" t="s">
        <v>636</v>
      </c>
      <c r="C169" s="33"/>
      <c r="D169" s="56" t="s">
        <v>262</v>
      </c>
      <c r="E169" s="33" t="s">
        <v>378</v>
      </c>
      <c r="F169" s="2" t="s">
        <v>378</v>
      </c>
      <c r="G169" s="21" t="s">
        <v>1570</v>
      </c>
      <c r="H169" s="2" t="s">
        <v>518</v>
      </c>
      <c r="I169" s="2" t="s">
        <v>520</v>
      </c>
      <c r="J169" s="93"/>
      <c r="K169" s="2"/>
      <c r="L169" s="2"/>
      <c r="M169" s="2">
        <v>2023</v>
      </c>
      <c r="N169" s="35">
        <v>45017</v>
      </c>
      <c r="O169" s="2"/>
      <c r="P169" s="2"/>
      <c r="Q169" s="2"/>
      <c r="R169" s="3"/>
      <c r="S169" s="3"/>
      <c r="T169" s="3"/>
      <c r="U169" s="5">
        <v>20</v>
      </c>
      <c r="V169" s="5">
        <v>20</v>
      </c>
      <c r="W169" s="5"/>
      <c r="X169" s="5"/>
      <c r="Y169" s="5"/>
      <c r="Z169" s="59"/>
      <c r="AA169" s="105" t="s">
        <v>598</v>
      </c>
      <c r="AB169" s="93" t="s">
        <v>599</v>
      </c>
      <c r="AC169" s="69"/>
      <c r="AD169" s="69">
        <v>1</v>
      </c>
      <c r="AE169" s="69"/>
      <c r="AF169" s="69">
        <v>1</v>
      </c>
      <c r="AG169" s="69"/>
      <c r="AH169" s="69"/>
      <c r="AI169" s="66"/>
      <c r="AJ169" s="112" t="s">
        <v>1277</v>
      </c>
    </row>
    <row r="170" spans="1:36" x14ac:dyDescent="0.3">
      <c r="A170" s="51">
        <v>0</v>
      </c>
      <c r="B170" s="33" t="s">
        <v>636</v>
      </c>
      <c r="C170" s="33"/>
      <c r="D170" s="56" t="s">
        <v>266</v>
      </c>
      <c r="E170" s="33" t="s">
        <v>378</v>
      </c>
      <c r="F170" s="2" t="s">
        <v>378</v>
      </c>
      <c r="G170" s="21" t="s">
        <v>437</v>
      </c>
      <c r="H170" s="2" t="s">
        <v>518</v>
      </c>
      <c r="I170" s="2" t="s">
        <v>520</v>
      </c>
      <c r="J170" s="93"/>
      <c r="K170" s="2"/>
      <c r="L170" s="2"/>
      <c r="M170" s="2">
        <v>2023</v>
      </c>
      <c r="N170" s="35">
        <v>45017</v>
      </c>
      <c r="O170" s="2"/>
      <c r="P170" s="2"/>
      <c r="Q170" s="2"/>
      <c r="R170" s="3"/>
      <c r="S170" s="3"/>
      <c r="T170" s="3"/>
      <c r="U170" s="5">
        <v>20</v>
      </c>
      <c r="V170" s="5">
        <v>20</v>
      </c>
      <c r="W170" s="5"/>
      <c r="X170" s="5"/>
      <c r="Y170" s="5">
        <v>45</v>
      </c>
      <c r="Z170" s="59"/>
      <c r="AA170" s="93"/>
      <c r="AB170" s="93" t="s">
        <v>563</v>
      </c>
      <c r="AC170" s="69"/>
      <c r="AD170" s="69">
        <v>1</v>
      </c>
      <c r="AE170" s="69"/>
      <c r="AF170" s="69">
        <v>1</v>
      </c>
      <c r="AG170" s="69"/>
      <c r="AH170" s="69"/>
      <c r="AI170" s="66"/>
      <c r="AJ170" s="112" t="s">
        <v>1277</v>
      </c>
    </row>
    <row r="171" spans="1:36" x14ac:dyDescent="0.3">
      <c r="A171" s="51">
        <v>0</v>
      </c>
      <c r="B171" s="33" t="s">
        <v>636</v>
      </c>
      <c r="C171" s="33"/>
      <c r="D171" s="33" t="s">
        <v>255</v>
      </c>
      <c r="E171" s="33" t="s">
        <v>378</v>
      </c>
      <c r="F171" s="2" t="s">
        <v>378</v>
      </c>
      <c r="G171" s="21" t="s">
        <v>429</v>
      </c>
      <c r="H171" s="2" t="s">
        <v>518</v>
      </c>
      <c r="I171" s="2" t="s">
        <v>520</v>
      </c>
      <c r="J171" s="93"/>
      <c r="K171" s="2"/>
      <c r="L171" s="2"/>
      <c r="M171" s="2">
        <v>2024</v>
      </c>
      <c r="N171" s="35">
        <v>45383</v>
      </c>
      <c r="O171" s="2"/>
      <c r="P171" s="2"/>
      <c r="Q171" s="2"/>
      <c r="R171" s="3"/>
      <c r="S171" s="3"/>
      <c r="T171" s="3"/>
      <c r="U171" s="5">
        <v>15</v>
      </c>
      <c r="V171" s="5">
        <v>20</v>
      </c>
      <c r="W171" s="5"/>
      <c r="X171" s="5"/>
      <c r="Y171" s="5">
        <v>120</v>
      </c>
      <c r="Z171" s="59"/>
      <c r="AA171" s="93"/>
      <c r="AB171" s="93" t="s">
        <v>563</v>
      </c>
      <c r="AC171" s="69"/>
      <c r="AD171" s="69">
        <v>1</v>
      </c>
      <c r="AE171" s="69"/>
      <c r="AF171" s="69">
        <v>1</v>
      </c>
      <c r="AG171" s="69"/>
      <c r="AH171" s="69"/>
      <c r="AI171" s="66"/>
      <c r="AJ171" s="112" t="s">
        <v>1277</v>
      </c>
    </row>
    <row r="172" spans="1:36" x14ac:dyDescent="0.3">
      <c r="A172" s="51">
        <v>0</v>
      </c>
      <c r="B172" s="33" t="s">
        <v>636</v>
      </c>
      <c r="C172" s="33"/>
      <c r="D172" s="33" t="s">
        <v>257</v>
      </c>
      <c r="E172" s="33" t="s">
        <v>378</v>
      </c>
      <c r="F172" s="2" t="s">
        <v>378</v>
      </c>
      <c r="G172" s="21" t="s">
        <v>430</v>
      </c>
      <c r="H172" s="2" t="s">
        <v>518</v>
      </c>
      <c r="I172" s="2" t="s">
        <v>520</v>
      </c>
      <c r="J172" s="93"/>
      <c r="K172" s="2"/>
      <c r="L172" s="2"/>
      <c r="M172" s="2">
        <v>2024</v>
      </c>
      <c r="N172" s="35">
        <v>45383</v>
      </c>
      <c r="O172" s="2"/>
      <c r="P172" s="2"/>
      <c r="Q172" s="2"/>
      <c r="R172" s="3"/>
      <c r="S172" s="3"/>
      <c r="T172" s="3"/>
      <c r="U172" s="5">
        <v>15</v>
      </c>
      <c r="V172" s="5">
        <v>20</v>
      </c>
      <c r="W172" s="5"/>
      <c r="X172" s="5"/>
      <c r="Y172" s="5">
        <v>50</v>
      </c>
      <c r="Z172" s="59"/>
      <c r="AA172" s="93"/>
      <c r="AB172" s="93" t="s">
        <v>563</v>
      </c>
      <c r="AC172" s="69"/>
      <c r="AD172" s="69">
        <v>1</v>
      </c>
      <c r="AE172" s="69"/>
      <c r="AF172" s="69">
        <v>1</v>
      </c>
      <c r="AG172" s="69"/>
      <c r="AH172" s="69"/>
      <c r="AI172" s="66"/>
      <c r="AJ172" s="112" t="s">
        <v>1277</v>
      </c>
    </row>
    <row r="173" spans="1:36" x14ac:dyDescent="0.3">
      <c r="A173" s="51">
        <v>0</v>
      </c>
      <c r="B173" s="33" t="s">
        <v>636</v>
      </c>
      <c r="C173" s="33"/>
      <c r="D173" s="56" t="s">
        <v>261</v>
      </c>
      <c r="E173" s="33" t="s">
        <v>378</v>
      </c>
      <c r="F173" s="2" t="s">
        <v>378</v>
      </c>
      <c r="G173" s="21" t="s">
        <v>434</v>
      </c>
      <c r="H173" s="2" t="s">
        <v>518</v>
      </c>
      <c r="I173" s="2" t="s">
        <v>520</v>
      </c>
      <c r="J173" s="93"/>
      <c r="K173" s="2"/>
      <c r="L173" s="2"/>
      <c r="M173" s="2">
        <v>2024</v>
      </c>
      <c r="N173" s="35">
        <v>45383</v>
      </c>
      <c r="O173" s="2"/>
      <c r="P173" s="2"/>
      <c r="Q173" s="2"/>
      <c r="R173" s="3"/>
      <c r="S173" s="3"/>
      <c r="T173" s="3"/>
      <c r="U173" s="5">
        <v>15</v>
      </c>
      <c r="V173" s="5">
        <v>20</v>
      </c>
      <c r="W173" s="5"/>
      <c r="X173" s="5"/>
      <c r="Y173" s="5">
        <v>50</v>
      </c>
      <c r="Z173" s="59"/>
      <c r="AA173" s="93"/>
      <c r="AB173" s="93" t="s">
        <v>563</v>
      </c>
      <c r="AC173" s="69"/>
      <c r="AD173" s="69">
        <v>1</v>
      </c>
      <c r="AE173" s="69"/>
      <c r="AF173" s="69">
        <v>1</v>
      </c>
      <c r="AG173" s="69"/>
      <c r="AH173" s="69"/>
      <c r="AI173" s="66"/>
      <c r="AJ173" s="112" t="s">
        <v>1277</v>
      </c>
    </row>
    <row r="174" spans="1:36" x14ac:dyDescent="0.3">
      <c r="A174" s="51">
        <v>0</v>
      </c>
      <c r="B174" s="33" t="s">
        <v>636</v>
      </c>
      <c r="C174" s="33"/>
      <c r="D174" s="56" t="s">
        <v>264</v>
      </c>
      <c r="E174" s="33" t="s">
        <v>378</v>
      </c>
      <c r="F174" s="2" t="s">
        <v>378</v>
      </c>
      <c r="G174" s="21" t="s">
        <v>436</v>
      </c>
      <c r="H174" s="2" t="s">
        <v>518</v>
      </c>
      <c r="I174" s="2" t="s">
        <v>520</v>
      </c>
      <c r="J174" s="93"/>
      <c r="K174" s="2"/>
      <c r="L174" s="2"/>
      <c r="M174" s="2">
        <v>2024</v>
      </c>
      <c r="N174" s="35">
        <v>45383</v>
      </c>
      <c r="O174" s="2"/>
      <c r="P174" s="2"/>
      <c r="Q174" s="2"/>
      <c r="R174" s="3"/>
      <c r="S174" s="3"/>
      <c r="T174" s="3"/>
      <c r="U174" s="5">
        <v>15</v>
      </c>
      <c r="V174" s="5">
        <v>20</v>
      </c>
      <c r="W174" s="5"/>
      <c r="X174" s="5"/>
      <c r="Y174" s="5">
        <v>95</v>
      </c>
      <c r="Z174" s="59"/>
      <c r="AA174" s="93"/>
      <c r="AB174" s="93" t="s">
        <v>563</v>
      </c>
      <c r="AC174" s="69"/>
      <c r="AD174" s="69">
        <v>1</v>
      </c>
      <c r="AE174" s="69"/>
      <c r="AF174" s="69">
        <v>1</v>
      </c>
      <c r="AG174" s="69"/>
      <c r="AH174" s="69"/>
      <c r="AI174" s="66"/>
      <c r="AJ174" s="112" t="s">
        <v>1277</v>
      </c>
    </row>
    <row r="175" spans="1:36" x14ac:dyDescent="0.3">
      <c r="A175" s="51">
        <v>0</v>
      </c>
      <c r="B175" s="33" t="s">
        <v>636</v>
      </c>
      <c r="C175" s="33"/>
      <c r="D175" s="33" t="s">
        <v>256</v>
      </c>
      <c r="E175" s="33" t="s">
        <v>378</v>
      </c>
      <c r="F175" s="2" t="s">
        <v>378</v>
      </c>
      <c r="G175" s="21" t="s">
        <v>429</v>
      </c>
      <c r="H175" s="2" t="s">
        <v>518</v>
      </c>
      <c r="I175" s="2" t="s">
        <v>520</v>
      </c>
      <c r="J175" s="93"/>
      <c r="K175" s="2"/>
      <c r="L175" s="2"/>
      <c r="M175" s="2">
        <v>2025</v>
      </c>
      <c r="N175" s="35">
        <v>45748</v>
      </c>
      <c r="O175" s="2"/>
      <c r="P175" s="2"/>
      <c r="Q175" s="2"/>
      <c r="R175" s="3"/>
      <c r="S175" s="3"/>
      <c r="T175" s="3"/>
      <c r="U175" s="5">
        <v>15</v>
      </c>
      <c r="V175" s="5">
        <v>20</v>
      </c>
      <c r="W175" s="5"/>
      <c r="X175" s="5"/>
      <c r="Y175" s="6">
        <v>6.649</v>
      </c>
      <c r="Z175" s="59"/>
      <c r="AA175" s="93"/>
      <c r="AB175" s="93" t="s">
        <v>563</v>
      </c>
      <c r="AC175" s="69"/>
      <c r="AD175" s="69">
        <v>1</v>
      </c>
      <c r="AE175" s="69"/>
      <c r="AF175" s="69">
        <v>1</v>
      </c>
      <c r="AG175" s="69"/>
      <c r="AH175" s="69"/>
      <c r="AI175" s="66"/>
      <c r="AJ175" s="112" t="s">
        <v>1277</v>
      </c>
    </row>
    <row r="176" spans="1:36" customFormat="1" x14ac:dyDescent="0.3">
      <c r="A176" s="51">
        <v>0</v>
      </c>
      <c r="B176" s="33" t="s">
        <v>636</v>
      </c>
      <c r="C176" s="33"/>
      <c r="D176" s="56" t="s">
        <v>259</v>
      </c>
      <c r="E176" s="33" t="s">
        <v>378</v>
      </c>
      <c r="F176" s="2" t="s">
        <v>378</v>
      </c>
      <c r="G176" s="21" t="s">
        <v>432</v>
      </c>
      <c r="H176" s="2" t="s">
        <v>518</v>
      </c>
      <c r="I176" s="2" t="s">
        <v>520</v>
      </c>
      <c r="J176" s="93"/>
      <c r="K176" s="2"/>
      <c r="L176" s="2"/>
      <c r="M176" s="2">
        <v>2025</v>
      </c>
      <c r="N176" s="35">
        <v>45748</v>
      </c>
      <c r="O176" s="2"/>
      <c r="P176" s="2"/>
      <c r="Q176" s="2"/>
      <c r="R176" s="3"/>
      <c r="S176" s="3"/>
      <c r="T176" s="3"/>
      <c r="U176" s="5">
        <v>15</v>
      </c>
      <c r="V176" s="5">
        <v>20</v>
      </c>
      <c r="W176" s="5"/>
      <c r="X176" s="5"/>
      <c r="Y176" s="6">
        <v>27.571000000000002</v>
      </c>
      <c r="Z176" s="59"/>
      <c r="AA176" s="93"/>
      <c r="AB176" s="93" t="s">
        <v>563</v>
      </c>
      <c r="AC176" s="69"/>
      <c r="AD176" s="69">
        <v>1</v>
      </c>
      <c r="AE176" s="69"/>
      <c r="AF176" s="69">
        <v>1</v>
      </c>
      <c r="AG176" s="69"/>
      <c r="AH176" s="69"/>
      <c r="AI176" s="66"/>
      <c r="AJ176" s="112" t="s">
        <v>1277</v>
      </c>
    </row>
    <row r="177" spans="1:36" customFormat="1" x14ac:dyDescent="0.3">
      <c r="A177" s="51">
        <v>0</v>
      </c>
      <c r="B177" s="33" t="s">
        <v>636</v>
      </c>
      <c r="C177" s="33"/>
      <c r="D177" s="56" t="s">
        <v>263</v>
      </c>
      <c r="E177" s="33" t="s">
        <v>378</v>
      </c>
      <c r="F177" s="2" t="s">
        <v>378</v>
      </c>
      <c r="G177" s="21" t="s">
        <v>435</v>
      </c>
      <c r="H177" s="2" t="s">
        <v>518</v>
      </c>
      <c r="I177" s="2" t="s">
        <v>520</v>
      </c>
      <c r="J177" s="93"/>
      <c r="K177" s="2"/>
      <c r="L177" s="2"/>
      <c r="M177" s="2">
        <v>2025</v>
      </c>
      <c r="N177" s="35">
        <v>45748</v>
      </c>
      <c r="O177" s="2"/>
      <c r="P177" s="2"/>
      <c r="Q177" s="2"/>
      <c r="R177" s="3"/>
      <c r="S177" s="3"/>
      <c r="T177" s="3"/>
      <c r="U177" s="5">
        <v>15</v>
      </c>
      <c r="V177" s="5">
        <v>20</v>
      </c>
      <c r="W177" s="5"/>
      <c r="X177" s="5"/>
      <c r="Y177" s="6">
        <v>59.74</v>
      </c>
      <c r="Z177" s="59"/>
      <c r="AA177" s="93"/>
      <c r="AB177" s="93" t="s">
        <v>563</v>
      </c>
      <c r="AC177" s="69"/>
      <c r="AD177" s="69">
        <v>1</v>
      </c>
      <c r="AE177" s="69"/>
      <c r="AF177" s="69">
        <v>1</v>
      </c>
      <c r="AG177" s="69"/>
      <c r="AH177" s="69"/>
      <c r="AI177" s="66"/>
      <c r="AJ177" s="112" t="s">
        <v>1277</v>
      </c>
    </row>
    <row r="178" spans="1:36" customFormat="1" x14ac:dyDescent="0.3">
      <c r="A178" s="51">
        <v>0</v>
      </c>
      <c r="B178" s="33" t="s">
        <v>636</v>
      </c>
      <c r="C178" s="33"/>
      <c r="D178" s="33" t="s">
        <v>267</v>
      </c>
      <c r="E178" s="33" t="s">
        <v>378</v>
      </c>
      <c r="F178" s="2" t="s">
        <v>378</v>
      </c>
      <c r="G178" s="21" t="s">
        <v>438</v>
      </c>
      <c r="H178" s="2" t="s">
        <v>518</v>
      </c>
      <c r="I178" s="2" t="s">
        <v>520</v>
      </c>
      <c r="J178" s="93"/>
      <c r="K178" s="2"/>
      <c r="L178" s="2"/>
      <c r="M178" s="2">
        <v>2025</v>
      </c>
      <c r="N178" s="35">
        <v>45748</v>
      </c>
      <c r="O178" s="2"/>
      <c r="P178" s="2"/>
      <c r="Q178" s="2"/>
      <c r="R178" s="3"/>
      <c r="S178" s="3"/>
      <c r="T178" s="3"/>
      <c r="U178" s="5">
        <v>15</v>
      </c>
      <c r="V178" s="5">
        <v>20</v>
      </c>
      <c r="W178" s="5"/>
      <c r="X178" s="5"/>
      <c r="Y178" s="6">
        <v>16.052</v>
      </c>
      <c r="Z178" s="59"/>
      <c r="AA178" s="93"/>
      <c r="AB178" s="93" t="s">
        <v>563</v>
      </c>
      <c r="AC178" s="69"/>
      <c r="AD178" s="69">
        <v>1</v>
      </c>
      <c r="AE178" s="69"/>
      <c r="AF178" s="69">
        <v>1</v>
      </c>
      <c r="AG178" s="69"/>
      <c r="AH178" s="69"/>
      <c r="AI178" s="66"/>
      <c r="AJ178" s="112" t="s">
        <v>1277</v>
      </c>
    </row>
    <row r="179" spans="1:36" customFormat="1" x14ac:dyDescent="0.3">
      <c r="A179" s="51">
        <v>0</v>
      </c>
      <c r="B179" s="33" t="s">
        <v>636</v>
      </c>
      <c r="C179" s="33"/>
      <c r="D179" s="56" t="s">
        <v>265</v>
      </c>
      <c r="E179" s="33" t="s">
        <v>378</v>
      </c>
      <c r="F179" s="2" t="s">
        <v>378</v>
      </c>
      <c r="G179" s="21" t="s">
        <v>74</v>
      </c>
      <c r="H179" s="2" t="s">
        <v>7</v>
      </c>
      <c r="I179" s="2" t="s">
        <v>521</v>
      </c>
      <c r="J179" s="93"/>
      <c r="K179" s="2"/>
      <c r="L179" s="2"/>
      <c r="M179" s="2">
        <v>2020</v>
      </c>
      <c r="N179" s="35">
        <v>43922</v>
      </c>
      <c r="O179" s="2"/>
      <c r="P179" s="2"/>
      <c r="Q179" s="2"/>
      <c r="R179" s="2"/>
      <c r="S179" s="2"/>
      <c r="T179" s="2"/>
      <c r="U179" s="5"/>
      <c r="V179" s="5"/>
      <c r="W179" s="5"/>
      <c r="X179" s="5"/>
      <c r="Y179" s="5">
        <v>150</v>
      </c>
      <c r="Z179" s="59"/>
      <c r="AA179" s="93"/>
      <c r="AB179" s="93" t="s">
        <v>563</v>
      </c>
      <c r="AC179" s="69"/>
      <c r="AD179" s="69">
        <v>1</v>
      </c>
      <c r="AE179" s="69"/>
      <c r="AF179" s="69">
        <v>1</v>
      </c>
      <c r="AG179" s="69"/>
      <c r="AH179" s="69"/>
      <c r="AI179" s="66"/>
      <c r="AJ179" s="112" t="s">
        <v>1277</v>
      </c>
    </row>
    <row r="180" spans="1:36" customFormat="1" x14ac:dyDescent="0.3">
      <c r="A180" s="51">
        <v>0</v>
      </c>
      <c r="B180" s="33" t="s">
        <v>636</v>
      </c>
      <c r="C180" s="33"/>
      <c r="D180" s="56" t="s">
        <v>268</v>
      </c>
      <c r="E180" s="33" t="s">
        <v>378</v>
      </c>
      <c r="F180" s="2" t="s">
        <v>378</v>
      </c>
      <c r="G180" s="21" t="s">
        <v>439</v>
      </c>
      <c r="H180" s="2" t="s">
        <v>518</v>
      </c>
      <c r="I180" s="2" t="s">
        <v>520</v>
      </c>
      <c r="J180" s="93"/>
      <c r="K180" s="2"/>
      <c r="L180" s="2"/>
      <c r="M180" s="2">
        <v>2025</v>
      </c>
      <c r="N180" s="35">
        <v>45748</v>
      </c>
      <c r="O180" s="2"/>
      <c r="P180" s="2"/>
      <c r="Q180" s="2"/>
      <c r="R180" s="3"/>
      <c r="S180" s="3"/>
      <c r="T180" s="3"/>
      <c r="U180" s="5">
        <v>15</v>
      </c>
      <c r="V180" s="5">
        <v>20</v>
      </c>
      <c r="W180" s="5"/>
      <c r="X180" s="5"/>
      <c r="Y180" s="5"/>
      <c r="Z180" s="59"/>
      <c r="AA180" s="105"/>
      <c r="AB180" s="93" t="s">
        <v>599</v>
      </c>
      <c r="AC180" s="69"/>
      <c r="AD180" s="69">
        <v>1</v>
      </c>
      <c r="AE180" s="69"/>
      <c r="AF180" s="69">
        <v>1</v>
      </c>
      <c r="AG180" s="69"/>
      <c r="AH180" s="69"/>
      <c r="AI180" s="66"/>
      <c r="AJ180" s="112" t="s">
        <v>1277</v>
      </c>
    </row>
    <row r="181" spans="1:36" customFormat="1" x14ac:dyDescent="0.3">
      <c r="A181" s="51">
        <v>0</v>
      </c>
      <c r="B181" s="33" t="s">
        <v>636</v>
      </c>
      <c r="C181" s="33"/>
      <c r="D181" s="56" t="s">
        <v>253</v>
      </c>
      <c r="E181" s="33" t="s">
        <v>378</v>
      </c>
      <c r="F181" s="2" t="s">
        <v>378</v>
      </c>
      <c r="G181" s="21" t="s">
        <v>429</v>
      </c>
      <c r="H181" s="2" t="s">
        <v>518</v>
      </c>
      <c r="I181" s="2" t="s">
        <v>521</v>
      </c>
      <c r="J181" s="93"/>
      <c r="K181" s="2"/>
      <c r="L181" s="2"/>
      <c r="M181" s="2">
        <v>2022</v>
      </c>
      <c r="N181" s="35">
        <v>44652</v>
      </c>
      <c r="O181" s="2"/>
      <c r="P181" s="2"/>
      <c r="Q181" s="2"/>
      <c r="R181" s="2"/>
      <c r="S181" s="2"/>
      <c r="T181" s="2"/>
      <c r="U181" s="5"/>
      <c r="V181" s="5"/>
      <c r="W181" s="5"/>
      <c r="X181" s="5"/>
      <c r="Y181" s="6">
        <v>18.372</v>
      </c>
      <c r="Z181" s="59"/>
      <c r="AA181" s="93"/>
      <c r="AB181" s="93" t="s">
        <v>563</v>
      </c>
      <c r="AC181" s="69"/>
      <c r="AD181" s="69">
        <v>1</v>
      </c>
      <c r="AE181" s="69"/>
      <c r="AF181" s="69">
        <v>1</v>
      </c>
      <c r="AG181" s="69"/>
      <c r="AH181" s="69"/>
      <c r="AI181" s="66"/>
      <c r="AJ181" s="112" t="s">
        <v>1277</v>
      </c>
    </row>
    <row r="182" spans="1:36" customFormat="1" x14ac:dyDescent="0.3">
      <c r="A182" s="51">
        <v>0</v>
      </c>
      <c r="B182" s="33" t="s">
        <v>636</v>
      </c>
      <c r="C182" s="33"/>
      <c r="D182" s="56" t="s">
        <v>1580</v>
      </c>
      <c r="E182" s="33" t="s">
        <v>378</v>
      </c>
      <c r="F182" s="2" t="s">
        <v>378</v>
      </c>
      <c r="G182" s="21" t="s">
        <v>74</v>
      </c>
      <c r="H182" s="2" t="s">
        <v>518</v>
      </c>
      <c r="I182" s="2" t="s">
        <v>520</v>
      </c>
      <c r="J182" s="93"/>
      <c r="K182" s="2"/>
      <c r="L182" s="2"/>
      <c r="M182" s="2">
        <v>2020</v>
      </c>
      <c r="N182" s="35">
        <v>43922</v>
      </c>
      <c r="O182" s="2">
        <v>2023</v>
      </c>
      <c r="P182" s="2"/>
      <c r="Q182" s="2">
        <v>2</v>
      </c>
      <c r="R182" s="3">
        <v>9</v>
      </c>
      <c r="S182" s="3">
        <v>12</v>
      </c>
      <c r="T182" s="3"/>
      <c r="U182" s="92">
        <v>20</v>
      </c>
      <c r="V182" s="5">
        <v>20</v>
      </c>
      <c r="W182" s="5"/>
      <c r="X182" s="5"/>
      <c r="Y182" s="5">
        <v>520</v>
      </c>
      <c r="Z182" s="59"/>
      <c r="AA182" s="93"/>
      <c r="AB182" s="93" t="s">
        <v>1581</v>
      </c>
      <c r="AC182" s="69"/>
      <c r="AD182" s="69">
        <v>1</v>
      </c>
      <c r="AE182" s="69"/>
      <c r="AF182" s="69">
        <v>1</v>
      </c>
      <c r="AG182" s="69"/>
      <c r="AH182" s="69"/>
      <c r="AI182" s="66"/>
      <c r="AJ182" s="112" t="s">
        <v>1277</v>
      </c>
    </row>
    <row r="183" spans="1:36" customFormat="1" x14ac:dyDescent="0.3">
      <c r="A183" s="51">
        <v>0</v>
      </c>
      <c r="B183" s="33" t="s">
        <v>738</v>
      </c>
      <c r="C183" s="33"/>
      <c r="D183" s="2" t="s">
        <v>692</v>
      </c>
      <c r="E183" s="33" t="s">
        <v>378</v>
      </c>
      <c r="F183" s="2" t="s">
        <v>378</v>
      </c>
      <c r="G183" s="21" t="s">
        <v>693</v>
      </c>
      <c r="H183" s="2" t="s">
        <v>60</v>
      </c>
      <c r="I183" s="2" t="s">
        <v>520</v>
      </c>
      <c r="J183" s="93"/>
      <c r="K183" s="2" t="s">
        <v>695</v>
      </c>
      <c r="L183" s="2"/>
      <c r="M183" s="2">
        <v>1998</v>
      </c>
      <c r="N183" s="35">
        <v>35886</v>
      </c>
      <c r="O183" s="2">
        <v>2004</v>
      </c>
      <c r="P183" s="2"/>
      <c r="Q183" s="2"/>
      <c r="R183" s="34">
        <v>30.5</v>
      </c>
      <c r="S183" s="34">
        <v>2</v>
      </c>
      <c r="T183" s="2"/>
      <c r="U183" s="5">
        <v>100</v>
      </c>
      <c r="V183" s="4">
        <v>100</v>
      </c>
      <c r="W183" s="5"/>
      <c r="X183" s="5"/>
      <c r="Y183" s="5">
        <v>1170</v>
      </c>
      <c r="Z183" s="59"/>
      <c r="AA183" s="93"/>
      <c r="AB183" s="93" t="s">
        <v>694</v>
      </c>
      <c r="AC183" s="69"/>
      <c r="AD183" s="69"/>
      <c r="AE183" s="69"/>
      <c r="AF183" s="69"/>
      <c r="AG183" s="69"/>
      <c r="AH183" s="69"/>
      <c r="AI183" s="66"/>
      <c r="AJ183" s="113"/>
    </row>
    <row r="184" spans="1:36" customFormat="1" x14ac:dyDescent="0.3">
      <c r="A184" s="51">
        <v>0</v>
      </c>
      <c r="B184" s="33" t="s">
        <v>1067</v>
      </c>
      <c r="C184" s="33"/>
      <c r="D184" s="15" t="s">
        <v>1246</v>
      </c>
      <c r="E184" s="33" t="s">
        <v>378</v>
      </c>
      <c r="F184" s="2" t="s">
        <v>378</v>
      </c>
      <c r="G184" s="21" t="s">
        <v>670</v>
      </c>
      <c r="H184" s="2" t="s">
        <v>7</v>
      </c>
      <c r="I184" s="2" t="s">
        <v>520</v>
      </c>
      <c r="J184" s="93"/>
      <c r="K184" s="15"/>
      <c r="L184" s="15"/>
      <c r="M184" s="15">
        <v>2026</v>
      </c>
      <c r="N184" s="160">
        <v>46113</v>
      </c>
      <c r="O184" s="15"/>
      <c r="P184" s="15"/>
      <c r="Q184" s="15"/>
      <c r="R184" s="15"/>
      <c r="S184" s="15"/>
      <c r="T184" s="15"/>
      <c r="U184" s="5">
        <v>20</v>
      </c>
      <c r="V184" s="5">
        <v>20</v>
      </c>
      <c r="W184" s="5"/>
      <c r="X184" s="5"/>
      <c r="Y184" s="5"/>
      <c r="Z184" s="59"/>
      <c r="AA184" s="105"/>
      <c r="AB184" s="93"/>
      <c r="AC184" s="69"/>
      <c r="AD184" s="69"/>
      <c r="AE184" s="69"/>
      <c r="AF184" s="69"/>
      <c r="AG184" s="69"/>
      <c r="AH184" s="69"/>
      <c r="AI184" s="66"/>
      <c r="AJ184" s="113"/>
    </row>
    <row r="185" spans="1:36" customFormat="1" x14ac:dyDescent="0.3">
      <c r="A185" s="51">
        <v>0</v>
      </c>
      <c r="B185" s="33" t="s">
        <v>1067</v>
      </c>
      <c r="C185" s="33"/>
      <c r="D185" s="15" t="s">
        <v>1247</v>
      </c>
      <c r="E185" s="33" t="s">
        <v>378</v>
      </c>
      <c r="F185" s="2" t="s">
        <v>378</v>
      </c>
      <c r="G185" s="21" t="s">
        <v>670</v>
      </c>
      <c r="H185" s="2" t="s">
        <v>7</v>
      </c>
      <c r="I185" s="2" t="s">
        <v>520</v>
      </c>
      <c r="J185" s="93"/>
      <c r="K185" s="15"/>
      <c r="L185" s="15"/>
      <c r="M185" s="15">
        <v>2025</v>
      </c>
      <c r="N185" s="160">
        <v>45748</v>
      </c>
      <c r="O185" s="15"/>
      <c r="P185" s="15">
        <v>20</v>
      </c>
      <c r="Q185" s="15"/>
      <c r="R185" s="15"/>
      <c r="S185" s="15"/>
      <c r="T185" s="15"/>
      <c r="U185" s="5">
        <v>20</v>
      </c>
      <c r="V185" s="5">
        <v>20</v>
      </c>
      <c r="W185" s="5"/>
      <c r="X185" s="5"/>
      <c r="Y185" s="5"/>
      <c r="Z185" s="59"/>
      <c r="AA185" s="105"/>
      <c r="AB185" s="93"/>
      <c r="AC185" s="69"/>
      <c r="AD185" s="69"/>
      <c r="AE185" s="69"/>
      <c r="AF185" s="69"/>
      <c r="AG185" s="69"/>
      <c r="AH185" s="69"/>
      <c r="AI185" s="66"/>
      <c r="AJ185" s="113"/>
    </row>
    <row r="186" spans="1:36" customFormat="1" x14ac:dyDescent="0.3">
      <c r="A186" s="51">
        <v>0</v>
      </c>
      <c r="B186" s="33" t="s">
        <v>738</v>
      </c>
      <c r="C186" s="33"/>
      <c r="D186" s="56" t="s">
        <v>667</v>
      </c>
      <c r="E186" s="33" t="s">
        <v>378</v>
      </c>
      <c r="F186" s="21" t="s">
        <v>378</v>
      </c>
      <c r="G186" s="21" t="s">
        <v>430</v>
      </c>
      <c r="H186" s="21" t="s">
        <v>7</v>
      </c>
      <c r="I186" s="21" t="s">
        <v>520</v>
      </c>
      <c r="J186" s="93"/>
      <c r="K186" s="21" t="s">
        <v>666</v>
      </c>
      <c r="L186" s="21"/>
      <c r="M186" s="2">
        <v>2016</v>
      </c>
      <c r="N186" s="35">
        <v>42461</v>
      </c>
      <c r="O186" s="2">
        <v>2018</v>
      </c>
      <c r="P186" s="21">
        <v>39</v>
      </c>
      <c r="Q186" s="21">
        <v>6</v>
      </c>
      <c r="R186" s="34">
        <v>17</v>
      </c>
      <c r="S186" s="34">
        <v>10</v>
      </c>
      <c r="T186" s="21"/>
      <c r="U186" s="5">
        <v>100</v>
      </c>
      <c r="V186" s="5">
        <v>0</v>
      </c>
      <c r="W186" s="19"/>
      <c r="X186" s="19"/>
      <c r="Y186" s="19">
        <v>2000</v>
      </c>
      <c r="Z186" s="59">
        <v>1500</v>
      </c>
      <c r="AA186" s="97"/>
      <c r="AB186" s="96" t="s">
        <v>668</v>
      </c>
      <c r="AC186" s="69"/>
      <c r="AD186" s="69">
        <v>1</v>
      </c>
      <c r="AE186" s="69"/>
      <c r="AF186" s="69">
        <v>1</v>
      </c>
      <c r="AG186" s="69"/>
      <c r="AH186" s="69"/>
      <c r="AI186" s="66"/>
      <c r="AJ186" s="112" t="s">
        <v>1277</v>
      </c>
    </row>
    <row r="187" spans="1:36" customFormat="1" x14ac:dyDescent="0.3">
      <c r="A187" s="51">
        <v>0</v>
      </c>
      <c r="B187" s="33" t="s">
        <v>738</v>
      </c>
      <c r="C187" s="33"/>
      <c r="D187" s="2" t="s">
        <v>1148</v>
      </c>
      <c r="E187" s="33" t="s">
        <v>378</v>
      </c>
      <c r="F187" s="2" t="s">
        <v>378</v>
      </c>
      <c r="G187" s="21" t="s">
        <v>672</v>
      </c>
      <c r="H187" s="2" t="s">
        <v>60</v>
      </c>
      <c r="I187" s="2" t="s">
        <v>520</v>
      </c>
      <c r="J187" s="93"/>
      <c r="K187" s="2" t="s">
        <v>666</v>
      </c>
      <c r="L187" s="2"/>
      <c r="M187" s="2">
        <v>2016</v>
      </c>
      <c r="N187" s="35">
        <v>42461</v>
      </c>
      <c r="O187" s="2">
        <v>2021</v>
      </c>
      <c r="P187" s="2"/>
      <c r="Q187" s="2"/>
      <c r="R187" s="34">
        <v>269</v>
      </c>
      <c r="S187" s="34">
        <v>3</v>
      </c>
      <c r="T187" s="2"/>
      <c r="U187" s="5">
        <v>100</v>
      </c>
      <c r="V187" s="5">
        <v>0</v>
      </c>
      <c r="W187" s="5"/>
      <c r="X187" s="5"/>
      <c r="Y187" s="5">
        <v>5780</v>
      </c>
      <c r="Z187" s="59"/>
      <c r="AA187" s="105" t="s">
        <v>1146</v>
      </c>
      <c r="AB187" s="93" t="s">
        <v>1147</v>
      </c>
      <c r="AC187" s="69"/>
      <c r="AD187" s="69">
        <v>1</v>
      </c>
      <c r="AE187" s="69"/>
      <c r="AF187" s="69">
        <v>1</v>
      </c>
      <c r="AG187" s="69"/>
      <c r="AH187" s="69"/>
      <c r="AI187" s="66"/>
      <c r="AJ187" s="112" t="s">
        <v>1277</v>
      </c>
    </row>
    <row r="188" spans="1:36" customFormat="1" x14ac:dyDescent="0.3">
      <c r="A188" s="51">
        <v>0</v>
      </c>
      <c r="B188" s="33" t="s">
        <v>738</v>
      </c>
      <c r="C188" s="33"/>
      <c r="D188" s="2" t="s">
        <v>677</v>
      </c>
      <c r="E188" s="33" t="s">
        <v>378</v>
      </c>
      <c r="F188" s="2" t="s">
        <v>378</v>
      </c>
      <c r="G188" s="21" t="s">
        <v>678</v>
      </c>
      <c r="H188" s="2" t="s">
        <v>7</v>
      </c>
      <c r="I188" s="2" t="s">
        <v>520</v>
      </c>
      <c r="J188" s="93"/>
      <c r="K188" s="2" t="s">
        <v>666</v>
      </c>
      <c r="L188" s="2"/>
      <c r="M188" s="2">
        <v>2016</v>
      </c>
      <c r="N188" s="35">
        <v>42461</v>
      </c>
      <c r="O188" s="2">
        <v>2021</v>
      </c>
      <c r="P188" s="2"/>
      <c r="Q188" s="2"/>
      <c r="R188" s="34">
        <v>26</v>
      </c>
      <c r="S188" s="34">
        <v>22</v>
      </c>
      <c r="T188" s="2"/>
      <c r="U188" s="5">
        <v>100</v>
      </c>
      <c r="V188" s="5">
        <v>0</v>
      </c>
      <c r="W188" s="5"/>
      <c r="X188" s="5"/>
      <c r="Y188" s="5">
        <v>2850</v>
      </c>
      <c r="Z188" s="59"/>
      <c r="AA188" s="105" t="s">
        <v>1150</v>
      </c>
      <c r="AB188" s="93" t="s">
        <v>679</v>
      </c>
      <c r="AC188" s="69"/>
      <c r="AD188" s="69">
        <v>1</v>
      </c>
      <c r="AE188" s="69"/>
      <c r="AF188" s="69">
        <v>1</v>
      </c>
      <c r="AG188" s="69"/>
      <c r="AH188" s="69"/>
      <c r="AI188" s="66"/>
      <c r="AJ188" s="112" t="s">
        <v>1277</v>
      </c>
    </row>
    <row r="189" spans="1:36" customFormat="1" x14ac:dyDescent="0.3">
      <c r="A189" s="51">
        <v>0</v>
      </c>
      <c r="B189" s="33" t="s">
        <v>738</v>
      </c>
      <c r="C189" s="33"/>
      <c r="D189" s="2" t="s">
        <v>685</v>
      </c>
      <c r="E189" s="33" t="s">
        <v>378</v>
      </c>
      <c r="F189" s="2" t="s">
        <v>378</v>
      </c>
      <c r="G189" s="21" t="s">
        <v>686</v>
      </c>
      <c r="H189" s="2" t="s">
        <v>7</v>
      </c>
      <c r="I189" s="2" t="s">
        <v>520</v>
      </c>
      <c r="J189" s="93"/>
      <c r="K189" s="2" t="s">
        <v>666</v>
      </c>
      <c r="L189" s="2"/>
      <c r="M189" s="2">
        <v>2016</v>
      </c>
      <c r="N189" s="35">
        <v>42461</v>
      </c>
      <c r="O189" s="2">
        <v>2021</v>
      </c>
      <c r="P189" s="2"/>
      <c r="Q189" s="2"/>
      <c r="R189" s="2"/>
      <c r="S189" s="2"/>
      <c r="T189" s="2"/>
      <c r="U189" s="5">
        <v>100</v>
      </c>
      <c r="V189" s="5">
        <v>0</v>
      </c>
      <c r="W189" s="5"/>
      <c r="X189" s="5"/>
      <c r="Y189" s="5">
        <v>2920</v>
      </c>
      <c r="Z189" s="59"/>
      <c r="AA189" s="93"/>
      <c r="AB189" s="93" t="s">
        <v>687</v>
      </c>
      <c r="AC189" s="69"/>
      <c r="AD189" s="69">
        <v>1</v>
      </c>
      <c r="AE189" s="69"/>
      <c r="AF189" s="69">
        <v>1</v>
      </c>
      <c r="AG189" s="69"/>
      <c r="AH189" s="69"/>
      <c r="AI189" s="115"/>
      <c r="AJ189" s="112" t="s">
        <v>1277</v>
      </c>
    </row>
    <row r="190" spans="1:36" customFormat="1" x14ac:dyDescent="0.3">
      <c r="A190" s="51">
        <v>0</v>
      </c>
      <c r="B190" s="33" t="s">
        <v>738</v>
      </c>
      <c r="C190" s="33"/>
      <c r="D190" s="56" t="s">
        <v>665</v>
      </c>
      <c r="E190" s="33" t="s">
        <v>378</v>
      </c>
      <c r="F190" s="2" t="s">
        <v>378</v>
      </c>
      <c r="G190" s="21" t="s">
        <v>429</v>
      </c>
      <c r="H190" s="2" t="s">
        <v>7</v>
      </c>
      <c r="I190" s="2" t="s">
        <v>520</v>
      </c>
      <c r="J190" s="93"/>
      <c r="K190" s="2" t="s">
        <v>666</v>
      </c>
      <c r="L190" s="2"/>
      <c r="M190" s="2">
        <v>2012</v>
      </c>
      <c r="N190" s="35">
        <v>41000</v>
      </c>
      <c r="O190" s="2">
        <v>2015</v>
      </c>
      <c r="P190" s="2">
        <v>38</v>
      </c>
      <c r="Q190" s="2">
        <v>6</v>
      </c>
      <c r="R190" s="34">
        <v>47.3</v>
      </c>
      <c r="S190" s="34">
        <v>37</v>
      </c>
      <c r="T190" s="2"/>
      <c r="U190" s="5">
        <v>100</v>
      </c>
      <c r="V190" s="5">
        <v>0</v>
      </c>
      <c r="W190" s="5"/>
      <c r="X190" s="5"/>
      <c r="Y190" s="5">
        <v>6380</v>
      </c>
      <c r="Z190" s="59"/>
      <c r="AA190" s="105" t="s">
        <v>1144</v>
      </c>
      <c r="AB190" s="93" t="s">
        <v>1145</v>
      </c>
      <c r="AC190" s="69"/>
      <c r="AD190" s="69">
        <v>1</v>
      </c>
      <c r="AE190" s="69"/>
      <c r="AF190" s="69">
        <v>1</v>
      </c>
      <c r="AG190" s="69"/>
      <c r="AH190" s="69"/>
      <c r="AI190" s="115"/>
      <c r="AJ190" s="112" t="s">
        <v>1277</v>
      </c>
    </row>
    <row r="191" spans="1:36" customFormat="1" x14ac:dyDescent="0.3">
      <c r="A191" s="51">
        <v>0</v>
      </c>
      <c r="B191" s="33" t="s">
        <v>1067</v>
      </c>
      <c r="C191" s="33"/>
      <c r="D191" s="15" t="s">
        <v>1248</v>
      </c>
      <c r="E191" s="33" t="s">
        <v>378</v>
      </c>
      <c r="F191" s="2" t="s">
        <v>378</v>
      </c>
      <c r="G191" s="21" t="s">
        <v>670</v>
      </c>
      <c r="H191" s="2" t="s">
        <v>7</v>
      </c>
      <c r="I191" s="2" t="s">
        <v>520</v>
      </c>
      <c r="J191" s="93"/>
      <c r="K191" s="15"/>
      <c r="L191" s="15"/>
      <c r="M191" s="36">
        <v>2023</v>
      </c>
      <c r="N191" s="163">
        <v>45017</v>
      </c>
      <c r="O191" s="15"/>
      <c r="P191" s="15"/>
      <c r="Q191" s="15"/>
      <c r="R191" s="15">
        <v>33</v>
      </c>
      <c r="S191" s="15"/>
      <c r="T191" s="15"/>
      <c r="U191" s="92">
        <v>20</v>
      </c>
      <c r="V191" s="5">
        <v>20</v>
      </c>
      <c r="W191" s="5"/>
      <c r="X191" s="5"/>
      <c r="Y191" s="5"/>
      <c r="Z191" s="59"/>
      <c r="AA191" s="105"/>
      <c r="AB191" s="93"/>
      <c r="AC191" s="69"/>
      <c r="AD191" s="69"/>
      <c r="AE191" s="69"/>
      <c r="AF191" s="69"/>
      <c r="AG191" s="69"/>
      <c r="AH191" s="69"/>
      <c r="AI191" s="66"/>
      <c r="AJ191" s="113"/>
    </row>
    <row r="192" spans="1:36" customFormat="1" x14ac:dyDescent="0.3">
      <c r="A192" s="51">
        <v>0</v>
      </c>
      <c r="B192" s="33" t="s">
        <v>738</v>
      </c>
      <c r="C192" s="33"/>
      <c r="D192" s="56" t="s">
        <v>669</v>
      </c>
      <c r="E192" s="33" t="s">
        <v>378</v>
      </c>
      <c r="F192" s="2" t="s">
        <v>378</v>
      </c>
      <c r="G192" s="21" t="s">
        <v>670</v>
      </c>
      <c r="H192" s="2" t="s">
        <v>7</v>
      </c>
      <c r="I192" s="2" t="s">
        <v>520</v>
      </c>
      <c r="J192" s="93"/>
      <c r="K192" s="2" t="s">
        <v>666</v>
      </c>
      <c r="L192" s="2"/>
      <c r="M192" s="2">
        <v>2013</v>
      </c>
      <c r="N192" s="35">
        <v>41365</v>
      </c>
      <c r="O192" s="2">
        <v>2021</v>
      </c>
      <c r="P192" s="2"/>
      <c r="Q192" s="2"/>
      <c r="R192" s="34">
        <v>32.200000000000003</v>
      </c>
      <c r="S192" s="34">
        <v>17</v>
      </c>
      <c r="T192" s="2"/>
      <c r="U192" s="5">
        <v>100</v>
      </c>
      <c r="V192" s="5">
        <v>0</v>
      </c>
      <c r="W192" s="5"/>
      <c r="X192" s="5"/>
      <c r="Y192" s="5">
        <v>1637</v>
      </c>
      <c r="Z192" s="59"/>
      <c r="AA192" s="93"/>
      <c r="AB192" s="93" t="s">
        <v>1010</v>
      </c>
      <c r="AC192" s="69"/>
      <c r="AD192" s="69">
        <v>1</v>
      </c>
      <c r="AE192" s="69"/>
      <c r="AF192" s="69">
        <v>1</v>
      </c>
      <c r="AG192" s="69"/>
      <c r="AH192" s="69"/>
      <c r="AI192" s="66"/>
      <c r="AJ192" s="112" t="s">
        <v>1277</v>
      </c>
    </row>
    <row r="193" spans="1:36" customFormat="1" x14ac:dyDescent="0.3">
      <c r="A193" s="51">
        <v>0</v>
      </c>
      <c r="B193" s="33" t="s">
        <v>738</v>
      </c>
      <c r="C193" s="33"/>
      <c r="D193" s="21" t="s">
        <v>682</v>
      </c>
      <c r="E193" s="33" t="s">
        <v>378</v>
      </c>
      <c r="F193" s="21" t="s">
        <v>378</v>
      </c>
      <c r="G193" s="21" t="s">
        <v>683</v>
      </c>
      <c r="H193" s="21" t="s">
        <v>7</v>
      </c>
      <c r="I193" s="21" t="s">
        <v>520</v>
      </c>
      <c r="J193" s="93"/>
      <c r="K193" s="21" t="s">
        <v>666</v>
      </c>
      <c r="L193" s="21"/>
      <c r="M193" s="2">
        <v>2009</v>
      </c>
      <c r="N193" s="35">
        <v>39904</v>
      </c>
      <c r="O193" s="2">
        <v>2019</v>
      </c>
      <c r="P193" s="21">
        <v>48</v>
      </c>
      <c r="Q193" s="21">
        <v>6</v>
      </c>
      <c r="R193" s="34">
        <v>48.6</v>
      </c>
      <c r="S193" s="34">
        <v>36</v>
      </c>
      <c r="T193" s="21"/>
      <c r="U193" s="5">
        <v>100</v>
      </c>
      <c r="V193" s="5">
        <v>0</v>
      </c>
      <c r="W193" s="19"/>
      <c r="X193" s="19"/>
      <c r="Y193" s="19">
        <v>5200</v>
      </c>
      <c r="Z193" s="59"/>
      <c r="AA193" s="97"/>
      <c r="AB193" s="97" t="s">
        <v>684</v>
      </c>
      <c r="AC193" s="69"/>
      <c r="AD193" s="69">
        <v>1</v>
      </c>
      <c r="AE193" s="69"/>
      <c r="AF193" s="69">
        <v>1</v>
      </c>
      <c r="AG193" s="69"/>
      <c r="AH193" s="69"/>
      <c r="AI193" s="66"/>
      <c r="AJ193" s="112" t="s">
        <v>1277</v>
      </c>
    </row>
    <row r="194" spans="1:36" customFormat="1" x14ac:dyDescent="0.3">
      <c r="A194" s="51">
        <v>0</v>
      </c>
      <c r="B194" s="33" t="s">
        <v>738</v>
      </c>
      <c r="C194" s="33"/>
      <c r="D194" s="2" t="s">
        <v>690</v>
      </c>
      <c r="E194" s="33" t="s">
        <v>378</v>
      </c>
      <c r="F194" s="2" t="s">
        <v>378</v>
      </c>
      <c r="G194" s="21" t="s">
        <v>691</v>
      </c>
      <c r="H194" s="2" t="s">
        <v>60</v>
      </c>
      <c r="I194" s="2" t="s">
        <v>520</v>
      </c>
      <c r="J194" s="93"/>
      <c r="K194" s="2" t="s">
        <v>666</v>
      </c>
      <c r="L194" s="2"/>
      <c r="M194" s="2">
        <v>2016</v>
      </c>
      <c r="N194" s="35">
        <v>42461</v>
      </c>
      <c r="O194" s="2">
        <v>2022</v>
      </c>
      <c r="P194" s="2"/>
      <c r="Q194" s="2"/>
      <c r="R194" s="2"/>
      <c r="S194" s="2"/>
      <c r="T194" s="2"/>
      <c r="U194" s="5">
        <v>100</v>
      </c>
      <c r="V194" s="5">
        <v>0</v>
      </c>
      <c r="W194" s="5"/>
      <c r="X194" s="5"/>
      <c r="Y194" s="5">
        <v>2960</v>
      </c>
      <c r="Z194" s="59"/>
      <c r="AA194" s="93"/>
      <c r="AB194" s="93" t="s">
        <v>1153</v>
      </c>
      <c r="AC194" s="69"/>
      <c r="AD194" s="69">
        <v>1</v>
      </c>
      <c r="AE194" s="69"/>
      <c r="AF194" s="69">
        <v>1</v>
      </c>
      <c r="AG194" s="69"/>
      <c r="AH194" s="69"/>
      <c r="AI194" s="66"/>
      <c r="AJ194" s="112" t="s">
        <v>1277</v>
      </c>
    </row>
    <row r="195" spans="1:36" x14ac:dyDescent="0.3">
      <c r="A195" s="51">
        <v>0</v>
      </c>
      <c r="B195" s="33" t="s">
        <v>738</v>
      </c>
      <c r="C195" s="33"/>
      <c r="D195" s="56" t="s">
        <v>671</v>
      </c>
      <c r="E195" s="33" t="s">
        <v>378</v>
      </c>
      <c r="F195" s="21" t="s">
        <v>378</v>
      </c>
      <c r="G195" s="21" t="s">
        <v>431</v>
      </c>
      <c r="H195" s="141" t="s">
        <v>4</v>
      </c>
      <c r="I195" s="21" t="s">
        <v>520</v>
      </c>
      <c r="J195" s="93"/>
      <c r="K195" s="21" t="s">
        <v>666</v>
      </c>
      <c r="L195" s="21"/>
      <c r="M195" s="2">
        <v>2013</v>
      </c>
      <c r="N195" s="35">
        <v>41365</v>
      </c>
      <c r="O195" s="2">
        <v>2014</v>
      </c>
      <c r="P195" s="21">
        <v>8</v>
      </c>
      <c r="Q195" s="21">
        <v>4</v>
      </c>
      <c r="R195" s="34">
        <v>7.7</v>
      </c>
      <c r="S195" s="34">
        <v>10</v>
      </c>
      <c r="T195" s="21"/>
      <c r="U195" s="5">
        <v>100</v>
      </c>
      <c r="V195" s="5">
        <v>0</v>
      </c>
      <c r="W195" s="19"/>
      <c r="X195" s="19"/>
      <c r="Y195" s="19">
        <v>325</v>
      </c>
      <c r="Z195" s="59"/>
      <c r="AA195" s="97"/>
      <c r="AB195" s="97" t="s">
        <v>1007</v>
      </c>
      <c r="AC195" s="69"/>
      <c r="AD195" s="69">
        <v>1</v>
      </c>
      <c r="AE195" s="69"/>
      <c r="AF195" s="69">
        <v>1</v>
      </c>
      <c r="AG195" s="69"/>
      <c r="AH195" s="69"/>
      <c r="AI195" s="66"/>
      <c r="AJ195" s="112" t="s">
        <v>1277</v>
      </c>
    </row>
    <row r="196" spans="1:36" customFormat="1" x14ac:dyDescent="0.3">
      <c r="A196" s="51">
        <v>0</v>
      </c>
      <c r="B196" s="33" t="s">
        <v>738</v>
      </c>
      <c r="C196" s="33"/>
      <c r="D196" s="2" t="s">
        <v>675</v>
      </c>
      <c r="E196" s="33" t="s">
        <v>378</v>
      </c>
      <c r="F196" s="2" t="s">
        <v>378</v>
      </c>
      <c r="G196" s="21" t="s">
        <v>676</v>
      </c>
      <c r="H196" s="141" t="s">
        <v>4</v>
      </c>
      <c r="I196" s="2" t="s">
        <v>520</v>
      </c>
      <c r="J196" s="93"/>
      <c r="K196" s="2" t="s">
        <v>666</v>
      </c>
      <c r="L196" s="2"/>
      <c r="M196" s="2">
        <v>2013</v>
      </c>
      <c r="N196" s="35">
        <v>41365</v>
      </c>
      <c r="O196" s="2">
        <v>2015</v>
      </c>
      <c r="P196" s="2">
        <v>26</v>
      </c>
      <c r="Q196" s="2">
        <v>4</v>
      </c>
      <c r="R196" s="34">
        <v>20.3</v>
      </c>
      <c r="S196" s="34">
        <v>23</v>
      </c>
      <c r="T196" s="2"/>
      <c r="U196" s="5">
        <v>100</v>
      </c>
      <c r="V196" s="5">
        <v>0</v>
      </c>
      <c r="W196" s="5"/>
      <c r="X196" s="5"/>
      <c r="Y196" s="5">
        <v>492</v>
      </c>
      <c r="Z196" s="59"/>
      <c r="AA196" s="93"/>
      <c r="AB196" s="93" t="s">
        <v>1149</v>
      </c>
      <c r="AC196" s="69"/>
      <c r="AD196" s="69">
        <v>1</v>
      </c>
      <c r="AE196" s="69"/>
      <c r="AF196" s="69">
        <v>1</v>
      </c>
      <c r="AG196" s="69"/>
      <c r="AH196" s="69"/>
      <c r="AI196" s="66"/>
      <c r="AJ196" s="112" t="s">
        <v>1277</v>
      </c>
    </row>
    <row r="197" spans="1:36" customFormat="1" x14ac:dyDescent="0.3">
      <c r="A197" s="51">
        <v>0</v>
      </c>
      <c r="B197" s="33" t="s">
        <v>738</v>
      </c>
      <c r="C197" s="33"/>
      <c r="D197" s="2" t="s">
        <v>673</v>
      </c>
      <c r="E197" s="33" t="s">
        <v>378</v>
      </c>
      <c r="F197" s="2" t="s">
        <v>378</v>
      </c>
      <c r="G197" s="21" t="s">
        <v>674</v>
      </c>
      <c r="H197" s="2" t="s">
        <v>7</v>
      </c>
      <c r="I197" s="2" t="s">
        <v>520</v>
      </c>
      <c r="J197" s="93"/>
      <c r="K197" s="2" t="s">
        <v>666</v>
      </c>
      <c r="L197" s="2"/>
      <c r="M197" s="2">
        <v>2015</v>
      </c>
      <c r="N197" s="35">
        <v>42095</v>
      </c>
      <c r="O197" s="2">
        <v>2022</v>
      </c>
      <c r="P197" s="2"/>
      <c r="Q197" s="2">
        <v>6</v>
      </c>
      <c r="R197" s="34">
        <v>35.25</v>
      </c>
      <c r="S197" s="2">
        <v>31</v>
      </c>
      <c r="T197" s="2"/>
      <c r="U197" s="5">
        <v>100</v>
      </c>
      <c r="V197" s="5">
        <v>0</v>
      </c>
      <c r="W197" s="5"/>
      <c r="X197" s="5"/>
      <c r="Y197" s="5">
        <v>565</v>
      </c>
      <c r="Z197" s="59"/>
      <c r="AA197" s="93"/>
      <c r="AB197" s="93" t="s">
        <v>1011</v>
      </c>
      <c r="AC197" s="69"/>
      <c r="AD197" s="69">
        <v>1</v>
      </c>
      <c r="AE197" s="69"/>
      <c r="AF197" s="69">
        <v>1</v>
      </c>
      <c r="AG197" s="69"/>
      <c r="AH197" s="69"/>
      <c r="AI197" s="66"/>
      <c r="AJ197" s="112" t="s">
        <v>1277</v>
      </c>
    </row>
    <row r="198" spans="1:36" customFormat="1" x14ac:dyDescent="0.3">
      <c r="A198" s="51">
        <v>0</v>
      </c>
      <c r="B198" s="33" t="s">
        <v>738</v>
      </c>
      <c r="C198" s="33"/>
      <c r="D198" s="2" t="s">
        <v>689</v>
      </c>
      <c r="E198" s="33" t="s">
        <v>378</v>
      </c>
      <c r="F198" s="2" t="s">
        <v>378</v>
      </c>
      <c r="G198" s="21" t="s">
        <v>688</v>
      </c>
      <c r="H198" s="141" t="s">
        <v>4</v>
      </c>
      <c r="I198" s="2" t="s">
        <v>520</v>
      </c>
      <c r="J198" s="93"/>
      <c r="K198" s="2" t="s">
        <v>666</v>
      </c>
      <c r="L198" s="2"/>
      <c r="M198" s="2">
        <v>2015</v>
      </c>
      <c r="N198" s="35">
        <v>42095</v>
      </c>
      <c r="O198" s="2">
        <v>2017</v>
      </c>
      <c r="P198" s="2">
        <v>15</v>
      </c>
      <c r="Q198" s="2">
        <v>4</v>
      </c>
      <c r="R198" s="34">
        <v>9.1999999999999993</v>
      </c>
      <c r="S198" s="2">
        <v>20</v>
      </c>
      <c r="T198" s="2"/>
      <c r="U198" s="5">
        <v>100</v>
      </c>
      <c r="V198" s="5">
        <v>0</v>
      </c>
      <c r="W198" s="5"/>
      <c r="X198" s="5"/>
      <c r="Y198" s="5">
        <v>180</v>
      </c>
      <c r="Z198" s="59"/>
      <c r="AA198" s="105" t="s">
        <v>1142</v>
      </c>
      <c r="AB198" s="93" t="s">
        <v>1143</v>
      </c>
      <c r="AC198" s="69"/>
      <c r="AD198" s="69">
        <v>1</v>
      </c>
      <c r="AE198" s="69"/>
      <c r="AF198" s="69">
        <v>1</v>
      </c>
      <c r="AG198" s="69"/>
      <c r="AH198" s="69"/>
      <c r="AI198" s="66"/>
      <c r="AJ198" s="112" t="s">
        <v>1277</v>
      </c>
    </row>
    <row r="199" spans="1:36" customFormat="1" ht="14.25" customHeight="1" x14ac:dyDescent="0.3">
      <c r="A199" s="51">
        <v>1</v>
      </c>
      <c r="B199" s="33" t="s">
        <v>1067</v>
      </c>
      <c r="C199" s="33"/>
      <c r="D199" s="33" t="s">
        <v>1448</v>
      </c>
      <c r="E199" s="33" t="s">
        <v>378</v>
      </c>
      <c r="F199" s="21" t="s">
        <v>378</v>
      </c>
      <c r="G199" s="21" t="s">
        <v>1449</v>
      </c>
      <c r="H199" s="2" t="s">
        <v>60</v>
      </c>
      <c r="I199" s="2" t="s">
        <v>520</v>
      </c>
      <c r="J199" s="93"/>
      <c r="K199" s="2" t="s">
        <v>1450</v>
      </c>
      <c r="L199" s="2"/>
      <c r="M199" s="2">
        <v>2006</v>
      </c>
      <c r="N199" s="35">
        <v>38808</v>
      </c>
      <c r="O199" s="2">
        <v>2010</v>
      </c>
      <c r="P199" s="2"/>
      <c r="Q199" s="2"/>
      <c r="R199" s="2">
        <v>117</v>
      </c>
      <c r="S199" s="2">
        <v>5</v>
      </c>
      <c r="T199" s="2"/>
      <c r="U199" s="5">
        <v>100</v>
      </c>
      <c r="V199" s="4">
        <v>100</v>
      </c>
      <c r="W199" s="5"/>
      <c r="X199" s="5"/>
      <c r="Y199" s="5"/>
      <c r="Z199" s="59"/>
      <c r="AA199" s="93"/>
      <c r="AB199" s="93"/>
      <c r="AC199" s="69"/>
      <c r="AD199" s="69"/>
      <c r="AE199" s="69"/>
      <c r="AF199" s="69"/>
      <c r="AG199" s="69"/>
      <c r="AH199" s="69"/>
      <c r="AI199" s="66"/>
      <c r="AJ199" s="112"/>
    </row>
    <row r="200" spans="1:36" customFormat="1" x14ac:dyDescent="0.3">
      <c r="A200" s="51">
        <v>0</v>
      </c>
      <c r="B200" s="33" t="s">
        <v>738</v>
      </c>
      <c r="C200" s="33"/>
      <c r="D200" s="21" t="s">
        <v>1152</v>
      </c>
      <c r="E200" s="33" t="s">
        <v>378</v>
      </c>
      <c r="F200" s="21" t="s">
        <v>378</v>
      </c>
      <c r="G200" s="21" t="s">
        <v>680</v>
      </c>
      <c r="H200" s="141" t="s">
        <v>4</v>
      </c>
      <c r="I200" s="21" t="s">
        <v>520</v>
      </c>
      <c r="J200" s="93"/>
      <c r="K200" s="21" t="s">
        <v>681</v>
      </c>
      <c r="L200" s="21"/>
      <c r="M200" s="2">
        <v>2011</v>
      </c>
      <c r="N200" s="35">
        <v>40634</v>
      </c>
      <c r="O200" s="2">
        <v>2020</v>
      </c>
      <c r="P200" s="34">
        <v>55</v>
      </c>
      <c r="Q200" s="21">
        <v>2</v>
      </c>
      <c r="R200" s="34">
        <v>20.2</v>
      </c>
      <c r="S200" s="34">
        <v>21</v>
      </c>
      <c r="T200" s="21"/>
      <c r="U200" s="5">
        <v>100</v>
      </c>
      <c r="V200" s="5">
        <v>0</v>
      </c>
      <c r="W200" s="19"/>
      <c r="X200" s="19"/>
      <c r="Y200" s="19">
        <v>820</v>
      </c>
      <c r="Z200" s="59"/>
      <c r="AA200" s="106" t="s">
        <v>1401</v>
      </c>
      <c r="AB200" s="97" t="s">
        <v>1151</v>
      </c>
      <c r="AC200" s="69">
        <v>1</v>
      </c>
      <c r="AD200" s="69"/>
      <c r="AE200" s="69"/>
      <c r="AF200" s="69"/>
      <c r="AG200" s="69"/>
      <c r="AH200" s="69"/>
      <c r="AI200" s="66"/>
      <c r="AJ200" s="113"/>
    </row>
    <row r="201" spans="1:36" customFormat="1" x14ac:dyDescent="0.3">
      <c r="A201" s="51">
        <v>0</v>
      </c>
      <c r="B201" s="33" t="s">
        <v>738</v>
      </c>
      <c r="C201" s="33"/>
      <c r="D201" s="2" t="s">
        <v>697</v>
      </c>
      <c r="E201" s="49" t="s">
        <v>1489</v>
      </c>
      <c r="F201" s="42" t="s">
        <v>41</v>
      </c>
      <c r="G201" s="21" t="s">
        <v>44</v>
      </c>
      <c r="H201" s="141" t="s">
        <v>4</v>
      </c>
      <c r="I201" s="2" t="s">
        <v>520</v>
      </c>
      <c r="J201" s="93"/>
      <c r="K201" s="2" t="s">
        <v>526</v>
      </c>
      <c r="L201" s="2"/>
      <c r="M201" s="2">
        <v>2012</v>
      </c>
      <c r="N201" s="35">
        <v>41000</v>
      </c>
      <c r="O201" s="2">
        <v>2016</v>
      </c>
      <c r="P201" s="2">
        <v>12</v>
      </c>
      <c r="Q201" s="2">
        <v>5</v>
      </c>
      <c r="R201" s="34">
        <v>4.3</v>
      </c>
      <c r="S201" s="34">
        <v>9</v>
      </c>
      <c r="T201" s="2"/>
      <c r="U201" s="5">
        <v>100</v>
      </c>
      <c r="V201" s="5">
        <v>0</v>
      </c>
      <c r="W201" s="5"/>
      <c r="X201" s="5"/>
      <c r="Y201" s="5">
        <v>287</v>
      </c>
      <c r="Z201" s="59"/>
      <c r="AA201" s="93"/>
      <c r="AB201" s="93" t="s">
        <v>1158</v>
      </c>
      <c r="AC201" s="69">
        <v>1</v>
      </c>
      <c r="AD201" s="69"/>
      <c r="AE201" s="69"/>
      <c r="AF201" s="69"/>
      <c r="AG201" s="69"/>
      <c r="AH201" s="69"/>
      <c r="AI201" s="66"/>
      <c r="AJ201" s="113"/>
    </row>
    <row r="202" spans="1:36" customFormat="1" x14ac:dyDescent="0.3">
      <c r="A202" s="48">
        <v>0</v>
      </c>
      <c r="B202" s="33" t="s">
        <v>635</v>
      </c>
      <c r="C202" s="33"/>
      <c r="D202" s="49" t="s">
        <v>40</v>
      </c>
      <c r="E202" s="49" t="s">
        <v>1489</v>
      </c>
      <c r="F202" s="49" t="s">
        <v>41</v>
      </c>
      <c r="G202" s="21" t="s">
        <v>42</v>
      </c>
      <c r="H202" s="141" t="s">
        <v>4</v>
      </c>
      <c r="I202" s="49" t="s">
        <v>520</v>
      </c>
      <c r="J202" s="93"/>
      <c r="K202" s="49"/>
      <c r="L202" s="49"/>
      <c r="M202" s="59">
        <v>2023</v>
      </c>
      <c r="N202" s="52">
        <v>44835</v>
      </c>
      <c r="O202" s="52"/>
      <c r="P202" s="21">
        <v>22</v>
      </c>
      <c r="Q202" s="21">
        <v>3</v>
      </c>
      <c r="R202" s="50"/>
      <c r="S202" s="50"/>
      <c r="T202" s="50"/>
      <c r="U202" s="20">
        <v>20</v>
      </c>
      <c r="V202" s="20">
        <v>10</v>
      </c>
      <c r="W202" s="20"/>
      <c r="X202" s="20"/>
      <c r="Y202" s="20">
        <v>500</v>
      </c>
      <c r="Z202" s="59"/>
      <c r="AA202" s="97"/>
      <c r="AB202" s="97"/>
      <c r="AC202" s="69"/>
      <c r="AD202" s="69"/>
      <c r="AE202" s="69"/>
      <c r="AF202" s="69"/>
      <c r="AG202" s="69"/>
      <c r="AH202" s="69"/>
      <c r="AI202" s="66"/>
      <c r="AJ202" s="112"/>
    </row>
    <row r="203" spans="1:36" customFormat="1" x14ac:dyDescent="0.3">
      <c r="A203" s="48">
        <v>0</v>
      </c>
      <c r="B203" s="33" t="s">
        <v>635</v>
      </c>
      <c r="C203" s="33"/>
      <c r="D203" s="49" t="s">
        <v>45</v>
      </c>
      <c r="E203" s="49" t="s">
        <v>1489</v>
      </c>
      <c r="F203" s="49" t="s">
        <v>46</v>
      </c>
      <c r="G203" s="21" t="s">
        <v>47</v>
      </c>
      <c r="H203" s="141" t="s">
        <v>4</v>
      </c>
      <c r="I203" s="49" t="s">
        <v>520</v>
      </c>
      <c r="J203" s="93"/>
      <c r="K203" s="49"/>
      <c r="L203" s="49"/>
      <c r="M203" s="59">
        <v>2023</v>
      </c>
      <c r="N203" s="52">
        <v>45170</v>
      </c>
      <c r="O203" s="52"/>
      <c r="P203" s="21">
        <v>18</v>
      </c>
      <c r="Q203" s="21">
        <v>3</v>
      </c>
      <c r="R203" s="50"/>
      <c r="S203" s="50"/>
      <c r="T203" s="50"/>
      <c r="U203" s="20">
        <v>10</v>
      </c>
      <c r="V203" s="20">
        <v>10</v>
      </c>
      <c r="W203" s="20"/>
      <c r="X203" s="20"/>
      <c r="Y203" s="20">
        <v>500</v>
      </c>
      <c r="Z203" s="59"/>
      <c r="AA203" s="97"/>
      <c r="AB203" s="97"/>
      <c r="AC203" s="69"/>
      <c r="AD203" s="69"/>
      <c r="AE203" s="69"/>
      <c r="AF203" s="69"/>
      <c r="AG203" s="69"/>
      <c r="AH203" s="69"/>
      <c r="AI203" s="66"/>
      <c r="AJ203" s="113"/>
    </row>
    <row r="204" spans="1:36" customFormat="1" x14ac:dyDescent="0.3">
      <c r="A204" s="46">
        <v>1</v>
      </c>
      <c r="B204" s="33" t="s">
        <v>634</v>
      </c>
      <c r="C204" s="33" t="s">
        <v>1429</v>
      </c>
      <c r="D204" s="2" t="s">
        <v>70</v>
      </c>
      <c r="E204" s="49" t="s">
        <v>1489</v>
      </c>
      <c r="F204" s="33" t="s">
        <v>71</v>
      </c>
      <c r="G204" s="33" t="s">
        <v>72</v>
      </c>
      <c r="H204" s="141" t="s">
        <v>4</v>
      </c>
      <c r="I204" s="33" t="s">
        <v>520</v>
      </c>
      <c r="J204" s="93"/>
      <c r="K204" s="33"/>
      <c r="L204" s="33" t="s">
        <v>1786</v>
      </c>
      <c r="M204" s="59">
        <v>2023</v>
      </c>
      <c r="N204" s="35">
        <v>44835</v>
      </c>
      <c r="O204" s="2">
        <v>2026</v>
      </c>
      <c r="P204" s="2"/>
      <c r="Q204" s="2"/>
      <c r="R204" s="3"/>
      <c r="S204" s="3"/>
      <c r="T204" s="3"/>
      <c r="U204" s="4">
        <v>10</v>
      </c>
      <c r="V204" s="4">
        <v>20</v>
      </c>
      <c r="W204" s="4">
        <v>66.569999999999993</v>
      </c>
      <c r="X204" s="4">
        <v>62.35</v>
      </c>
      <c r="Y204" s="4">
        <v>800</v>
      </c>
      <c r="Z204" s="59"/>
      <c r="AA204" s="93"/>
      <c r="AB204" s="93"/>
      <c r="AC204" s="69"/>
      <c r="AD204" s="69"/>
      <c r="AE204" s="69"/>
      <c r="AF204" s="69"/>
      <c r="AG204" s="69"/>
      <c r="AH204" s="69"/>
      <c r="AI204" s="66"/>
      <c r="AJ204" s="113"/>
    </row>
    <row r="205" spans="1:36" customFormat="1" x14ac:dyDescent="0.3">
      <c r="A205" s="51">
        <v>1</v>
      </c>
      <c r="B205" s="33" t="s">
        <v>634</v>
      </c>
      <c r="C205" s="33" t="s">
        <v>1430</v>
      </c>
      <c r="D205" s="49" t="s">
        <v>1754</v>
      </c>
      <c r="E205" s="49" t="s">
        <v>1489</v>
      </c>
      <c r="F205" s="49" t="s">
        <v>129</v>
      </c>
      <c r="G205" s="49" t="s">
        <v>130</v>
      </c>
      <c r="H205" s="49" t="s">
        <v>7</v>
      </c>
      <c r="I205" s="49" t="s">
        <v>520</v>
      </c>
      <c r="J205" s="93"/>
      <c r="K205" s="49"/>
      <c r="L205" s="49" t="s">
        <v>1788</v>
      </c>
      <c r="M205" s="59">
        <v>2023</v>
      </c>
      <c r="N205" s="35">
        <v>45078</v>
      </c>
      <c r="O205" s="35">
        <v>46630</v>
      </c>
      <c r="P205" s="21">
        <v>50</v>
      </c>
      <c r="Q205" s="21">
        <v>8</v>
      </c>
      <c r="R205" s="50"/>
      <c r="S205" s="50"/>
      <c r="T205" s="50"/>
      <c r="U205" s="20">
        <v>30</v>
      </c>
      <c r="V205" s="20">
        <v>25</v>
      </c>
      <c r="W205" s="20">
        <v>71.33</v>
      </c>
      <c r="X205" s="20">
        <v>81.95</v>
      </c>
      <c r="Y205" s="20">
        <v>5000</v>
      </c>
      <c r="Z205" s="59"/>
      <c r="AA205" s="133" t="s">
        <v>1502</v>
      </c>
      <c r="AB205" s="133"/>
      <c r="AC205" s="69"/>
      <c r="AD205" s="69"/>
      <c r="AE205" s="69"/>
      <c r="AF205" s="69"/>
      <c r="AG205" s="69"/>
      <c r="AH205" s="69"/>
      <c r="AI205" s="91"/>
      <c r="AJ205" s="112"/>
    </row>
    <row r="206" spans="1:36" customFormat="1" x14ac:dyDescent="0.3">
      <c r="A206" s="51">
        <v>0</v>
      </c>
      <c r="B206" s="49" t="s">
        <v>637</v>
      </c>
      <c r="C206" s="49"/>
      <c r="D206" s="49" t="s">
        <v>1554</v>
      </c>
      <c r="E206" s="49" t="s">
        <v>1489</v>
      </c>
      <c r="F206" s="49" t="s">
        <v>5</v>
      </c>
      <c r="G206" s="21" t="s">
        <v>6</v>
      </c>
      <c r="H206" s="49" t="s">
        <v>7</v>
      </c>
      <c r="I206" s="49" t="s">
        <v>521</v>
      </c>
      <c r="J206" s="49"/>
      <c r="K206" s="49"/>
      <c r="L206" s="49"/>
      <c r="M206" s="59">
        <v>2024</v>
      </c>
      <c r="N206" s="52">
        <v>45200</v>
      </c>
      <c r="O206" s="52"/>
      <c r="P206" s="21">
        <v>14</v>
      </c>
      <c r="Q206" s="21">
        <v>5</v>
      </c>
      <c r="R206" s="50">
        <v>7.3</v>
      </c>
      <c r="S206" s="50">
        <v>11</v>
      </c>
      <c r="T206" s="50"/>
      <c r="U206" s="19">
        <v>40</v>
      </c>
      <c r="V206" s="19">
        <v>5</v>
      </c>
      <c r="W206" s="19"/>
      <c r="X206" s="60"/>
      <c r="Y206" s="38">
        <v>600</v>
      </c>
      <c r="Z206" s="7"/>
      <c r="AA206" s="97"/>
      <c r="AB206" s="97"/>
      <c r="AC206" s="69"/>
      <c r="AD206" s="69"/>
      <c r="AE206" s="69"/>
      <c r="AF206" s="69"/>
      <c r="AG206" s="69"/>
      <c r="AH206" s="69"/>
      <c r="AI206" s="91"/>
      <c r="AJ206" s="112"/>
    </row>
    <row r="207" spans="1:36" customFormat="1" x14ac:dyDescent="0.3">
      <c r="A207" s="51">
        <v>0</v>
      </c>
      <c r="B207" s="33" t="s">
        <v>635</v>
      </c>
      <c r="C207" s="33"/>
      <c r="D207" s="2" t="s">
        <v>48</v>
      </c>
      <c r="E207" s="33" t="s">
        <v>1490</v>
      </c>
      <c r="F207" s="42" t="s">
        <v>49</v>
      </c>
      <c r="G207" s="21" t="s">
        <v>50</v>
      </c>
      <c r="H207" s="141" t="s">
        <v>4</v>
      </c>
      <c r="I207" s="2" t="s">
        <v>520</v>
      </c>
      <c r="J207" s="93" t="s">
        <v>1593</v>
      </c>
      <c r="K207" s="2"/>
      <c r="L207" s="2"/>
      <c r="M207" s="2">
        <v>2024</v>
      </c>
      <c r="N207" s="35">
        <v>45383</v>
      </c>
      <c r="O207" s="2"/>
      <c r="P207" s="2">
        <v>20</v>
      </c>
      <c r="Q207" s="2">
        <v>4</v>
      </c>
      <c r="R207" s="34"/>
      <c r="S207" s="2"/>
      <c r="T207" s="2"/>
      <c r="U207" s="5">
        <v>10</v>
      </c>
      <c r="V207" s="5">
        <v>20</v>
      </c>
      <c r="W207" s="5"/>
      <c r="X207" s="5"/>
      <c r="Y207" s="5">
        <v>350</v>
      </c>
      <c r="Z207" s="59"/>
      <c r="AA207" s="93"/>
      <c r="AB207" s="93"/>
      <c r="AC207" s="69"/>
      <c r="AD207" s="69"/>
      <c r="AE207" s="69"/>
      <c r="AF207" s="69"/>
      <c r="AG207" s="69"/>
      <c r="AH207" s="69"/>
      <c r="AI207" s="66"/>
      <c r="AJ207" s="113"/>
    </row>
    <row r="208" spans="1:36" customFormat="1" x14ac:dyDescent="0.3">
      <c r="A208" s="51">
        <v>0</v>
      </c>
      <c r="B208" s="33" t="s">
        <v>738</v>
      </c>
      <c r="C208" s="33"/>
      <c r="D208" s="2" t="s">
        <v>698</v>
      </c>
      <c r="E208" s="2" t="s">
        <v>1492</v>
      </c>
      <c r="F208" s="42" t="s">
        <v>379</v>
      </c>
      <c r="G208" s="21" t="s">
        <v>440</v>
      </c>
      <c r="H208" s="141" t="s">
        <v>4</v>
      </c>
      <c r="I208" s="2" t="s">
        <v>521</v>
      </c>
      <c r="J208" s="93"/>
      <c r="K208" s="2"/>
      <c r="L208" s="2"/>
      <c r="M208" s="2">
        <v>2017</v>
      </c>
      <c r="N208" s="35">
        <v>42826</v>
      </c>
      <c r="O208" s="2">
        <v>2026</v>
      </c>
      <c r="P208" s="2"/>
      <c r="Q208" s="2"/>
      <c r="R208" s="34">
        <v>5.5</v>
      </c>
      <c r="S208" s="2"/>
      <c r="T208" s="2"/>
      <c r="U208" s="5"/>
      <c r="V208" s="5"/>
      <c r="W208" s="5"/>
      <c r="X208" s="5"/>
      <c r="Y208" s="5">
        <v>1200</v>
      </c>
      <c r="Z208" s="59"/>
      <c r="AA208" s="93"/>
      <c r="AB208" s="93" t="s">
        <v>1159</v>
      </c>
      <c r="AC208" s="69"/>
      <c r="AD208" s="69"/>
      <c r="AE208" s="69">
        <v>1</v>
      </c>
      <c r="AF208" s="69"/>
      <c r="AG208" s="69"/>
      <c r="AH208" s="69"/>
      <c r="AI208" s="66"/>
      <c r="AJ208" s="113" t="s">
        <v>1348</v>
      </c>
    </row>
    <row r="209" spans="1:36" x14ac:dyDescent="0.3">
      <c r="A209" s="51">
        <v>0</v>
      </c>
      <c r="B209" s="33" t="s">
        <v>636</v>
      </c>
      <c r="C209" s="33"/>
      <c r="D209" s="2" t="s">
        <v>1337</v>
      </c>
      <c r="E209" s="2" t="s">
        <v>1492</v>
      </c>
      <c r="F209" s="42" t="s">
        <v>379</v>
      </c>
      <c r="G209" s="21" t="s">
        <v>440</v>
      </c>
      <c r="H209" s="42" t="s">
        <v>7</v>
      </c>
      <c r="I209" s="2" t="s">
        <v>521</v>
      </c>
      <c r="J209" s="93"/>
      <c r="K209" s="2"/>
      <c r="L209" s="2"/>
      <c r="M209" s="2">
        <v>2021</v>
      </c>
      <c r="N209" s="35">
        <v>43922</v>
      </c>
      <c r="O209" s="2"/>
      <c r="P209" s="2"/>
      <c r="Q209" s="2"/>
      <c r="R209" s="34"/>
      <c r="S209" s="2"/>
      <c r="T209" s="2"/>
      <c r="U209" s="5"/>
      <c r="V209" s="5"/>
      <c r="W209" s="5"/>
      <c r="X209" s="5"/>
      <c r="Y209" s="5">
        <v>1160</v>
      </c>
      <c r="Z209" s="59"/>
      <c r="AA209" s="93" t="s">
        <v>1338</v>
      </c>
      <c r="AB209" s="93" t="s">
        <v>565</v>
      </c>
      <c r="AC209" s="69"/>
      <c r="AD209" s="69"/>
      <c r="AE209" s="69"/>
      <c r="AF209" s="69"/>
      <c r="AG209" s="69"/>
      <c r="AH209" s="69"/>
      <c r="AI209" s="66"/>
      <c r="AJ209" s="113"/>
    </row>
    <row r="210" spans="1:36" customFormat="1" x14ac:dyDescent="0.3">
      <c r="A210" s="46">
        <v>1</v>
      </c>
      <c r="B210" s="33" t="s">
        <v>634</v>
      </c>
      <c r="C210" s="33"/>
      <c r="D210" s="33" t="s">
        <v>53</v>
      </c>
      <c r="E210" s="2" t="s">
        <v>1492</v>
      </c>
      <c r="F210" s="33" t="s">
        <v>51</v>
      </c>
      <c r="G210" s="21"/>
      <c r="H210" s="33" t="s">
        <v>221</v>
      </c>
      <c r="I210" s="33" t="s">
        <v>521</v>
      </c>
      <c r="J210" s="93"/>
      <c r="K210" s="33"/>
      <c r="L210" s="33"/>
      <c r="M210" s="2">
        <v>2020</v>
      </c>
      <c r="N210" s="35">
        <v>43891</v>
      </c>
      <c r="O210" s="35">
        <v>46387</v>
      </c>
      <c r="P210" s="32"/>
      <c r="Q210" s="3"/>
      <c r="R210" s="3"/>
      <c r="S210" s="3"/>
      <c r="T210" s="3"/>
      <c r="U210" s="4">
        <v>60</v>
      </c>
      <c r="V210" s="4">
        <v>20</v>
      </c>
      <c r="W210" s="4"/>
      <c r="X210" s="4"/>
      <c r="Y210" s="4"/>
      <c r="Z210" s="71"/>
      <c r="AA210" s="93"/>
      <c r="AB210" s="93"/>
      <c r="AC210" s="69"/>
      <c r="AD210" s="69"/>
      <c r="AE210" s="69"/>
      <c r="AF210" s="69"/>
      <c r="AG210" s="69"/>
      <c r="AH210" s="69"/>
      <c r="AI210" s="66"/>
      <c r="AJ210" s="113"/>
    </row>
    <row r="211" spans="1:36" customFormat="1" x14ac:dyDescent="0.3">
      <c r="A211" s="51">
        <v>0</v>
      </c>
      <c r="B211" s="33" t="s">
        <v>738</v>
      </c>
      <c r="C211" s="33"/>
      <c r="D211" s="2" t="s">
        <v>703</v>
      </c>
      <c r="E211" s="2" t="s">
        <v>1492</v>
      </c>
      <c r="F211" s="42" t="s">
        <v>51</v>
      </c>
      <c r="G211" s="21" t="s">
        <v>210</v>
      </c>
      <c r="H211" s="42" t="s">
        <v>7</v>
      </c>
      <c r="I211" s="2" t="s">
        <v>521</v>
      </c>
      <c r="J211" s="93"/>
      <c r="K211" s="2" t="s">
        <v>702</v>
      </c>
      <c r="L211" s="2"/>
      <c r="M211" s="34">
        <v>2018</v>
      </c>
      <c r="N211" s="35">
        <v>43191</v>
      </c>
      <c r="O211" s="2">
        <v>220</v>
      </c>
      <c r="P211" s="2">
        <v>8</v>
      </c>
      <c r="Q211" s="2">
        <v>3</v>
      </c>
      <c r="R211" s="34">
        <v>20.399999999999999</v>
      </c>
      <c r="S211" s="2">
        <v>20</v>
      </c>
      <c r="T211" s="2"/>
      <c r="U211" s="5"/>
      <c r="V211" s="5"/>
      <c r="W211" s="5"/>
      <c r="X211" s="5"/>
      <c r="Y211" s="5">
        <v>50</v>
      </c>
      <c r="Z211" s="71"/>
      <c r="AA211" s="93"/>
      <c r="AB211" s="93" t="s">
        <v>1160</v>
      </c>
      <c r="AC211" s="69"/>
      <c r="AD211" s="69"/>
      <c r="AE211" s="69"/>
      <c r="AF211" s="69"/>
      <c r="AG211" s="69"/>
      <c r="AH211" s="69"/>
      <c r="AI211" s="66"/>
      <c r="AJ211" s="113"/>
    </row>
    <row r="212" spans="1:36" customFormat="1" x14ac:dyDescent="0.3">
      <c r="A212" s="51">
        <v>0</v>
      </c>
      <c r="B212" s="33" t="s">
        <v>738</v>
      </c>
      <c r="C212" s="33"/>
      <c r="D212" s="2" t="s">
        <v>700</v>
      </c>
      <c r="E212" s="2" t="s">
        <v>1492</v>
      </c>
      <c r="F212" s="42" t="s">
        <v>51</v>
      </c>
      <c r="G212" s="21" t="s">
        <v>210</v>
      </c>
      <c r="H212" s="42" t="s">
        <v>7</v>
      </c>
      <c r="I212" s="2" t="s">
        <v>520</v>
      </c>
      <c r="J212" s="93"/>
      <c r="K212" s="21" t="s">
        <v>702</v>
      </c>
      <c r="L212" s="21"/>
      <c r="M212" s="2">
        <v>2011</v>
      </c>
      <c r="N212" s="35">
        <v>40634</v>
      </c>
      <c r="O212" s="2">
        <v>2021</v>
      </c>
      <c r="P212" s="2">
        <v>27</v>
      </c>
      <c r="Q212" s="2">
        <v>3</v>
      </c>
      <c r="R212" s="34">
        <v>15.5</v>
      </c>
      <c r="S212" s="34">
        <v>17</v>
      </c>
      <c r="T212" s="2"/>
      <c r="U212" s="5">
        <v>100</v>
      </c>
      <c r="V212" s="5">
        <v>0</v>
      </c>
      <c r="W212" s="5"/>
      <c r="X212" s="5"/>
      <c r="Y212" s="5">
        <v>2900</v>
      </c>
      <c r="Z212" s="145"/>
      <c r="AA212" s="93"/>
      <c r="AB212" s="93" t="s">
        <v>1403</v>
      </c>
      <c r="AC212" s="69"/>
      <c r="AD212" s="69"/>
      <c r="AE212" s="69"/>
      <c r="AF212" s="69">
        <v>1</v>
      </c>
      <c r="AG212" s="69"/>
      <c r="AH212" s="69">
        <v>1</v>
      </c>
      <c r="AI212" s="66"/>
      <c r="AJ212" s="113"/>
    </row>
    <row r="213" spans="1:36" customFormat="1" x14ac:dyDescent="0.3">
      <c r="A213" s="51">
        <v>0</v>
      </c>
      <c r="B213" s="41" t="s">
        <v>1022</v>
      </c>
      <c r="C213" s="41"/>
      <c r="D213" s="34" t="s">
        <v>1046</v>
      </c>
      <c r="E213" s="2" t="s">
        <v>1492</v>
      </c>
      <c r="F213" s="42" t="s">
        <v>51</v>
      </c>
      <c r="G213" s="21" t="s">
        <v>210</v>
      </c>
      <c r="H213" s="42" t="s">
        <v>7</v>
      </c>
      <c r="I213" s="34" t="s">
        <v>520</v>
      </c>
      <c r="J213" s="93"/>
      <c r="K213" s="21"/>
      <c r="L213" s="21"/>
      <c r="M213" s="21">
        <v>2024</v>
      </c>
      <c r="N213" s="52">
        <v>45383</v>
      </c>
      <c r="O213" s="21"/>
      <c r="P213" s="21"/>
      <c r="Q213" s="21"/>
      <c r="R213" s="21"/>
      <c r="S213" s="21"/>
      <c r="T213" s="21"/>
      <c r="U213" s="5">
        <v>15</v>
      </c>
      <c r="V213" s="5">
        <v>20</v>
      </c>
      <c r="W213" s="19"/>
      <c r="X213" s="19"/>
      <c r="Y213" s="139">
        <v>1500</v>
      </c>
      <c r="Z213" s="59"/>
      <c r="AA213" s="97"/>
      <c r="AB213" s="97"/>
      <c r="AC213" s="69"/>
      <c r="AD213" s="69"/>
      <c r="AE213" s="69"/>
      <c r="AF213" s="69"/>
      <c r="AG213" s="69"/>
      <c r="AH213" s="69"/>
      <c r="AI213" s="66"/>
      <c r="AJ213" s="113"/>
    </row>
    <row r="214" spans="1:36" customFormat="1" x14ac:dyDescent="0.3">
      <c r="A214" s="46">
        <v>1</v>
      </c>
      <c r="B214" s="33" t="s">
        <v>634</v>
      </c>
      <c r="C214" s="33" t="s">
        <v>1429</v>
      </c>
      <c r="D214" s="33" t="s">
        <v>209</v>
      </c>
      <c r="E214" s="2" t="s">
        <v>1492</v>
      </c>
      <c r="F214" s="33" t="s">
        <v>51</v>
      </c>
      <c r="G214" s="21" t="s">
        <v>210</v>
      </c>
      <c r="H214" s="141" t="s">
        <v>4</v>
      </c>
      <c r="I214" s="33" t="s">
        <v>520</v>
      </c>
      <c r="J214" s="93"/>
      <c r="K214" s="33" t="s">
        <v>750</v>
      </c>
      <c r="L214" s="33"/>
      <c r="M214" s="2">
        <v>2018</v>
      </c>
      <c r="N214" s="35">
        <v>43182</v>
      </c>
      <c r="O214" s="2">
        <v>2023</v>
      </c>
      <c r="P214" s="32">
        <v>27</v>
      </c>
      <c r="Q214" s="3">
        <v>4</v>
      </c>
      <c r="R214" s="3">
        <v>28</v>
      </c>
      <c r="S214" s="3">
        <v>29</v>
      </c>
      <c r="T214" s="3"/>
      <c r="U214" s="5">
        <v>100</v>
      </c>
      <c r="V214" s="4">
        <v>100</v>
      </c>
      <c r="W214" s="4"/>
      <c r="X214" s="4"/>
      <c r="Y214" s="4">
        <f>200/0.4</f>
        <v>500</v>
      </c>
      <c r="Z214" s="59">
        <v>750</v>
      </c>
      <c r="AA214" s="93"/>
      <c r="AB214" s="93" t="s">
        <v>1521</v>
      </c>
      <c r="AC214" s="69"/>
      <c r="AD214" s="69"/>
      <c r="AE214" s="69"/>
      <c r="AF214" s="69"/>
      <c r="AG214" s="69"/>
      <c r="AH214" s="69"/>
      <c r="AI214" s="131"/>
      <c r="AJ214" s="113"/>
    </row>
    <row r="215" spans="1:36" customFormat="1" x14ac:dyDescent="0.3">
      <c r="A215" s="51">
        <v>0</v>
      </c>
      <c r="B215" s="33" t="s">
        <v>738</v>
      </c>
      <c r="C215" s="33"/>
      <c r="D215" s="2" t="s">
        <v>699</v>
      </c>
      <c r="E215" s="2" t="s">
        <v>1492</v>
      </c>
      <c r="F215" s="42" t="s">
        <v>51</v>
      </c>
      <c r="G215" s="21" t="s">
        <v>701</v>
      </c>
      <c r="H215" s="141" t="s">
        <v>4</v>
      </c>
      <c r="I215" s="2" t="s">
        <v>520</v>
      </c>
      <c r="J215" s="93"/>
      <c r="K215" s="2" t="s">
        <v>539</v>
      </c>
      <c r="L215" s="2"/>
      <c r="M215" s="34">
        <v>2014</v>
      </c>
      <c r="N215" s="35">
        <v>41730</v>
      </c>
      <c r="O215" s="2">
        <v>2020</v>
      </c>
      <c r="P215" s="2">
        <v>12</v>
      </c>
      <c r="Q215" s="2">
        <v>3</v>
      </c>
      <c r="R215" s="34">
        <v>110</v>
      </c>
      <c r="S215" s="34">
        <v>51</v>
      </c>
      <c r="T215" s="2"/>
      <c r="U215" s="5">
        <v>100</v>
      </c>
      <c r="V215" s="5">
        <v>0</v>
      </c>
      <c r="W215" s="5"/>
      <c r="X215" s="5"/>
      <c r="Y215" s="5">
        <v>366</v>
      </c>
      <c r="Z215" s="59"/>
      <c r="AA215" s="93"/>
      <c r="AB215" s="94" t="s">
        <v>1402</v>
      </c>
      <c r="AC215" s="69"/>
      <c r="AD215" s="69"/>
      <c r="AE215" s="69"/>
      <c r="AF215" s="69">
        <v>1</v>
      </c>
      <c r="AG215" s="69"/>
      <c r="AH215" s="69"/>
      <c r="AI215" s="66"/>
      <c r="AJ215" s="113"/>
    </row>
    <row r="216" spans="1:36" customFormat="1" x14ac:dyDescent="0.3">
      <c r="A216" s="51">
        <v>0</v>
      </c>
      <c r="B216" s="49" t="s">
        <v>635</v>
      </c>
      <c r="C216" s="49"/>
      <c r="D216" s="49" t="s">
        <v>1056</v>
      </c>
      <c r="E216" s="2" t="s">
        <v>1492</v>
      </c>
      <c r="F216" s="49" t="s">
        <v>51</v>
      </c>
      <c r="G216" s="21" t="s">
        <v>52</v>
      </c>
      <c r="H216" s="141" t="s">
        <v>4</v>
      </c>
      <c r="I216" s="49" t="s">
        <v>520</v>
      </c>
      <c r="J216" s="49"/>
      <c r="K216" s="49" t="s">
        <v>1249</v>
      </c>
      <c r="L216" s="49"/>
      <c r="M216" s="2">
        <v>2017</v>
      </c>
      <c r="N216" s="35">
        <v>42826</v>
      </c>
      <c r="O216" s="2">
        <v>2020</v>
      </c>
      <c r="P216" s="21">
        <v>20</v>
      </c>
      <c r="Q216" s="21">
        <v>5</v>
      </c>
      <c r="R216" s="50">
        <v>14.4</v>
      </c>
      <c r="S216" s="50">
        <v>26</v>
      </c>
      <c r="T216" s="50"/>
      <c r="U216" s="5">
        <v>100</v>
      </c>
      <c r="V216" s="5">
        <v>0</v>
      </c>
      <c r="W216" s="20"/>
      <c r="X216" s="20"/>
      <c r="Y216" s="20">
        <v>439.4</v>
      </c>
      <c r="Z216" s="59">
        <v>750</v>
      </c>
      <c r="AA216" s="97"/>
      <c r="AB216" s="97" t="s">
        <v>1057</v>
      </c>
      <c r="AC216" s="69"/>
      <c r="AD216" s="69"/>
      <c r="AE216" s="69"/>
      <c r="AF216" s="69"/>
      <c r="AG216" s="69"/>
      <c r="AH216" s="69"/>
      <c r="AI216" s="66"/>
      <c r="AJ216" s="113"/>
    </row>
    <row r="217" spans="1:36" customFormat="1" x14ac:dyDescent="0.3">
      <c r="A217" s="51">
        <v>0</v>
      </c>
      <c r="B217" s="33" t="s">
        <v>738</v>
      </c>
      <c r="C217" s="33"/>
      <c r="D217" s="21" t="s">
        <v>1808</v>
      </c>
      <c r="E217" s="49" t="s">
        <v>1489</v>
      </c>
      <c r="F217" s="42" t="s">
        <v>704</v>
      </c>
      <c r="G217" s="21" t="s">
        <v>705</v>
      </c>
      <c r="H217" s="42" t="s">
        <v>7</v>
      </c>
      <c r="I217" s="21" t="s">
        <v>520</v>
      </c>
      <c r="J217" s="93"/>
      <c r="K217" s="21" t="s">
        <v>1404</v>
      </c>
      <c r="L217" s="21"/>
      <c r="M217" s="2">
        <v>2011</v>
      </c>
      <c r="N217" s="35">
        <v>40634</v>
      </c>
      <c r="O217" s="2">
        <v>2013</v>
      </c>
      <c r="P217" s="21">
        <v>15</v>
      </c>
      <c r="Q217" s="21">
        <v>3</v>
      </c>
      <c r="R217" s="50">
        <v>17.5</v>
      </c>
      <c r="S217" s="50">
        <v>20</v>
      </c>
      <c r="T217" s="50">
        <v>0</v>
      </c>
      <c r="U217" s="5">
        <v>100</v>
      </c>
      <c r="V217" s="4">
        <v>100</v>
      </c>
      <c r="W217" s="19"/>
      <c r="X217" s="19"/>
      <c r="Y217" s="19">
        <v>729</v>
      </c>
      <c r="Z217" s="59"/>
      <c r="AA217" s="106" t="s">
        <v>1439</v>
      </c>
      <c r="AB217" s="96" t="s">
        <v>707</v>
      </c>
      <c r="AC217" s="69"/>
      <c r="AD217" s="69"/>
      <c r="AE217" s="69"/>
      <c r="AF217" s="69"/>
      <c r="AG217" s="69"/>
      <c r="AH217" s="69"/>
      <c r="AI217" s="66"/>
      <c r="AJ217" s="112"/>
    </row>
    <row r="218" spans="1:36" customFormat="1" x14ac:dyDescent="0.3">
      <c r="A218" s="51">
        <v>0</v>
      </c>
      <c r="B218" s="33" t="s">
        <v>738</v>
      </c>
      <c r="C218" s="33"/>
      <c r="D218" s="21" t="s">
        <v>706</v>
      </c>
      <c r="E218" s="49" t="s">
        <v>1489</v>
      </c>
      <c r="F218" s="42" t="s">
        <v>704</v>
      </c>
      <c r="G218" s="21" t="s">
        <v>705</v>
      </c>
      <c r="H218" s="42" t="s">
        <v>7</v>
      </c>
      <c r="I218" s="21" t="s">
        <v>520</v>
      </c>
      <c r="J218" s="93"/>
      <c r="K218" s="21" t="s">
        <v>1461</v>
      </c>
      <c r="L218" s="21"/>
      <c r="M218" s="2">
        <v>2016</v>
      </c>
      <c r="N218" s="35">
        <v>42461</v>
      </c>
      <c r="O218" s="2">
        <v>2019</v>
      </c>
      <c r="P218" s="21">
        <v>6</v>
      </c>
      <c r="Q218" s="21">
        <v>3</v>
      </c>
      <c r="R218" s="50">
        <v>4.5999999999999996</v>
      </c>
      <c r="S218" s="50">
        <v>20</v>
      </c>
      <c r="T218" s="50"/>
      <c r="U218" s="5">
        <v>100</v>
      </c>
      <c r="V218" s="4">
        <v>100</v>
      </c>
      <c r="W218" s="19"/>
      <c r="X218" s="19"/>
      <c r="Y218" s="19">
        <v>166</v>
      </c>
      <c r="Z218" s="59"/>
      <c r="AA218" s="97"/>
      <c r="AB218" s="97" t="s">
        <v>708</v>
      </c>
      <c r="AC218" s="69"/>
      <c r="AD218" s="69"/>
      <c r="AE218" s="69"/>
      <c r="AF218" s="69"/>
      <c r="AG218" s="69"/>
      <c r="AH218" s="69"/>
      <c r="AI218" s="66"/>
      <c r="AJ218" s="113"/>
    </row>
    <row r="219" spans="1:36" customFormat="1" x14ac:dyDescent="0.3">
      <c r="A219" s="51">
        <v>0</v>
      </c>
      <c r="B219" s="33" t="s">
        <v>738</v>
      </c>
      <c r="C219" s="33"/>
      <c r="D219" s="21" t="s">
        <v>710</v>
      </c>
      <c r="E219" s="49" t="s">
        <v>1489</v>
      </c>
      <c r="F219" s="42" t="s">
        <v>711</v>
      </c>
      <c r="G219" s="21" t="s">
        <v>713</v>
      </c>
      <c r="H219" s="42" t="s">
        <v>7</v>
      </c>
      <c r="I219" s="21" t="s">
        <v>520</v>
      </c>
      <c r="J219" s="93"/>
      <c r="K219" s="21" t="s">
        <v>536</v>
      </c>
      <c r="L219" s="21"/>
      <c r="M219" s="2">
        <v>2015</v>
      </c>
      <c r="N219" s="35">
        <v>42095</v>
      </c>
      <c r="O219" s="2">
        <v>2020</v>
      </c>
      <c r="P219" s="21">
        <v>18</v>
      </c>
      <c r="Q219" s="21">
        <v>6</v>
      </c>
      <c r="R219" s="50">
        <v>22</v>
      </c>
      <c r="S219" s="50">
        <v>15</v>
      </c>
      <c r="T219" s="50"/>
      <c r="U219" s="5">
        <v>100</v>
      </c>
      <c r="V219" s="5">
        <v>0</v>
      </c>
      <c r="W219" s="19"/>
      <c r="X219" s="19"/>
      <c r="Y219" s="19">
        <v>1803</v>
      </c>
      <c r="Z219" s="59"/>
      <c r="AA219" s="97"/>
      <c r="AB219" s="97" t="s">
        <v>716</v>
      </c>
      <c r="AC219" s="69"/>
      <c r="AD219" s="69"/>
      <c r="AE219" s="69"/>
      <c r="AF219" s="69"/>
      <c r="AG219" s="69"/>
      <c r="AH219" s="69"/>
      <c r="AI219" s="66"/>
      <c r="AJ219" s="113"/>
    </row>
    <row r="220" spans="1:36" customFormat="1" ht="15.6" x14ac:dyDescent="0.3">
      <c r="A220" s="51">
        <v>0</v>
      </c>
      <c r="B220" s="33" t="s">
        <v>738</v>
      </c>
      <c r="C220" s="33"/>
      <c r="D220" s="21" t="s">
        <v>709</v>
      </c>
      <c r="E220" s="49" t="s">
        <v>1489</v>
      </c>
      <c r="F220" s="42" t="s">
        <v>711</v>
      </c>
      <c r="G220" s="21" t="s">
        <v>712</v>
      </c>
      <c r="H220" s="141" t="s">
        <v>4</v>
      </c>
      <c r="I220" s="21" t="s">
        <v>520</v>
      </c>
      <c r="J220" s="93"/>
      <c r="K220" s="21" t="s">
        <v>714</v>
      </c>
      <c r="L220" s="21"/>
      <c r="M220" s="2">
        <v>2013</v>
      </c>
      <c r="N220" s="35">
        <v>41365</v>
      </c>
      <c r="O220" s="2">
        <v>2018</v>
      </c>
      <c r="P220" s="21">
        <v>14</v>
      </c>
      <c r="Q220" s="21">
        <v>5</v>
      </c>
      <c r="R220" s="50">
        <v>10.199999999999999</v>
      </c>
      <c r="S220" s="50">
        <v>27</v>
      </c>
      <c r="T220" s="50"/>
      <c r="U220" s="5">
        <v>100</v>
      </c>
      <c r="V220" s="5">
        <v>0</v>
      </c>
      <c r="W220" s="19"/>
      <c r="X220" s="19"/>
      <c r="Y220" s="19">
        <v>128</v>
      </c>
      <c r="Z220" s="59"/>
      <c r="AA220" s="99"/>
      <c r="AB220" s="99" t="s">
        <v>715</v>
      </c>
      <c r="AC220" s="69"/>
      <c r="AD220" s="69">
        <v>1</v>
      </c>
      <c r="AE220" s="69"/>
      <c r="AF220" s="69"/>
      <c r="AG220" s="69"/>
      <c r="AH220" s="69"/>
      <c r="AI220" s="66"/>
      <c r="AJ220" s="113"/>
    </row>
    <row r="221" spans="1:36" customFormat="1" x14ac:dyDescent="0.3">
      <c r="A221" s="51"/>
      <c r="B221" s="33" t="s">
        <v>738</v>
      </c>
      <c r="C221" s="33"/>
      <c r="D221" s="21" t="s">
        <v>1187</v>
      </c>
      <c r="E221" s="49" t="s">
        <v>1493</v>
      </c>
      <c r="F221" s="42" t="s">
        <v>127</v>
      </c>
      <c r="G221" s="21" t="s">
        <v>128</v>
      </c>
      <c r="H221" s="21" t="s">
        <v>7</v>
      </c>
      <c r="I221" s="21" t="s">
        <v>520</v>
      </c>
      <c r="J221" s="93"/>
      <c r="K221" s="21" t="s">
        <v>666</v>
      </c>
      <c r="L221" s="21"/>
      <c r="M221" s="2">
        <v>2009</v>
      </c>
      <c r="N221" s="35">
        <v>39904</v>
      </c>
      <c r="O221" s="2">
        <v>2022</v>
      </c>
      <c r="P221" s="21"/>
      <c r="Q221" s="21"/>
      <c r="R221" s="34">
        <v>30</v>
      </c>
      <c r="S221" s="34">
        <v>11</v>
      </c>
      <c r="T221" s="21"/>
      <c r="U221" s="5">
        <v>100</v>
      </c>
      <c r="V221" s="5">
        <v>0</v>
      </c>
      <c r="W221" s="19"/>
      <c r="X221" s="19"/>
      <c r="Y221" s="19"/>
      <c r="Z221" s="59"/>
      <c r="AA221" s="106" t="s">
        <v>1185</v>
      </c>
      <c r="AB221" s="96"/>
      <c r="AC221" s="69"/>
      <c r="AD221" s="69"/>
      <c r="AE221" s="69"/>
      <c r="AF221" s="69"/>
      <c r="AG221" s="69"/>
      <c r="AH221" s="69"/>
      <c r="AI221" s="66"/>
      <c r="AJ221" s="113"/>
    </row>
    <row r="222" spans="1:36" customFormat="1" x14ac:dyDescent="0.3">
      <c r="A222" s="51">
        <v>0</v>
      </c>
      <c r="B222" s="33" t="s">
        <v>738</v>
      </c>
      <c r="C222" s="33"/>
      <c r="D222" s="21" t="s">
        <v>890</v>
      </c>
      <c r="E222" s="49" t="s">
        <v>1493</v>
      </c>
      <c r="F222" s="42" t="s">
        <v>134</v>
      </c>
      <c r="G222" s="21" t="s">
        <v>885</v>
      </c>
      <c r="H222" s="21" t="s">
        <v>518</v>
      </c>
      <c r="I222" s="21" t="s">
        <v>520</v>
      </c>
      <c r="J222" s="93"/>
      <c r="K222" s="21" t="s">
        <v>702</v>
      </c>
      <c r="L222" s="21"/>
      <c r="M222" s="2">
        <v>2009</v>
      </c>
      <c r="N222" s="35">
        <v>39904</v>
      </c>
      <c r="O222" s="2">
        <v>2011</v>
      </c>
      <c r="P222" s="21">
        <v>22</v>
      </c>
      <c r="Q222" s="21">
        <v>2</v>
      </c>
      <c r="R222" s="34">
        <v>11.5</v>
      </c>
      <c r="S222" s="34">
        <v>10</v>
      </c>
      <c r="T222" s="21"/>
      <c r="U222" s="5">
        <v>100</v>
      </c>
      <c r="V222" s="5">
        <v>0</v>
      </c>
      <c r="W222" s="19"/>
      <c r="X222" s="19"/>
      <c r="Y222" s="19">
        <v>219</v>
      </c>
      <c r="Z222" s="59"/>
      <c r="AA222" s="97"/>
      <c r="AB222" s="96" t="s">
        <v>1201</v>
      </c>
      <c r="AC222" s="69"/>
      <c r="AD222" s="69"/>
      <c r="AE222" s="69"/>
      <c r="AF222" s="69"/>
      <c r="AG222" s="69"/>
      <c r="AH222" s="69"/>
      <c r="AI222" s="66"/>
      <c r="AJ222" s="113"/>
    </row>
    <row r="223" spans="1:36" customFormat="1" x14ac:dyDescent="0.3">
      <c r="A223" s="51">
        <v>0</v>
      </c>
      <c r="B223" s="33" t="s">
        <v>738</v>
      </c>
      <c r="C223" s="33"/>
      <c r="D223" s="2" t="s">
        <v>895</v>
      </c>
      <c r="E223" s="49" t="s">
        <v>1493</v>
      </c>
      <c r="F223" s="42" t="s">
        <v>134</v>
      </c>
      <c r="G223" s="2" t="s">
        <v>140</v>
      </c>
      <c r="H223" s="2" t="s">
        <v>518</v>
      </c>
      <c r="I223" s="2" t="s">
        <v>520</v>
      </c>
      <c r="J223" s="93"/>
      <c r="K223" s="2" t="s">
        <v>1374</v>
      </c>
      <c r="L223" s="2"/>
      <c r="M223" s="2">
        <v>2010</v>
      </c>
      <c r="N223" s="35">
        <v>40269</v>
      </c>
      <c r="O223" s="2">
        <v>2014</v>
      </c>
      <c r="P223" s="34">
        <v>6</v>
      </c>
      <c r="Q223" s="34">
        <v>2</v>
      </c>
      <c r="R223" s="34">
        <v>3.6</v>
      </c>
      <c r="S223" s="34">
        <v>6</v>
      </c>
      <c r="T223" s="2"/>
      <c r="U223" s="5">
        <v>100</v>
      </c>
      <c r="V223" s="5">
        <v>0</v>
      </c>
      <c r="W223" s="5"/>
      <c r="X223" s="5"/>
      <c r="Y223" s="5">
        <v>217</v>
      </c>
      <c r="Z223" s="59"/>
      <c r="AA223" s="93"/>
      <c r="AB223" s="93" t="s">
        <v>896</v>
      </c>
      <c r="AC223" s="69"/>
      <c r="AD223" s="69"/>
      <c r="AE223" s="69"/>
      <c r="AF223" s="69"/>
      <c r="AG223" s="69"/>
      <c r="AH223" s="69"/>
      <c r="AI223" s="66"/>
      <c r="AJ223" s="113"/>
    </row>
    <row r="224" spans="1:36" customFormat="1" x14ac:dyDescent="0.3">
      <c r="A224" s="51">
        <v>0</v>
      </c>
      <c r="B224" s="33" t="s">
        <v>738</v>
      </c>
      <c r="C224" s="33"/>
      <c r="D224" s="2" t="s">
        <v>1165</v>
      </c>
      <c r="E224" s="49" t="s">
        <v>1493</v>
      </c>
      <c r="F224" s="42" t="s">
        <v>726</v>
      </c>
      <c r="G224" s="21" t="s">
        <v>727</v>
      </c>
      <c r="H224" s="42" t="s">
        <v>522</v>
      </c>
      <c r="I224" s="2" t="s">
        <v>520</v>
      </c>
      <c r="J224" s="93"/>
      <c r="K224" s="2" t="s">
        <v>1161</v>
      </c>
      <c r="L224" s="2"/>
      <c r="M224" s="2">
        <v>2011</v>
      </c>
      <c r="N224" s="35">
        <v>40634</v>
      </c>
      <c r="O224" s="2">
        <v>2016</v>
      </c>
      <c r="P224" s="2"/>
      <c r="Q224" s="2"/>
      <c r="R224" s="61">
        <v>330</v>
      </c>
      <c r="S224" s="2"/>
      <c r="T224" s="2"/>
      <c r="U224" s="5">
        <v>100</v>
      </c>
      <c r="V224" s="5">
        <v>0</v>
      </c>
      <c r="W224" s="5"/>
      <c r="X224" s="5"/>
      <c r="Y224" s="5">
        <v>3500</v>
      </c>
      <c r="Z224" s="59"/>
      <c r="AA224" s="93"/>
      <c r="AB224" s="93" t="s">
        <v>725</v>
      </c>
      <c r="AC224" s="69"/>
      <c r="AD224" s="69"/>
      <c r="AE224" s="69"/>
      <c r="AF224" s="69"/>
      <c r="AG224" s="69"/>
      <c r="AH224" s="69"/>
      <c r="AI224" s="66"/>
      <c r="AJ224" s="113"/>
    </row>
    <row r="225" spans="1:36" customFormat="1" x14ac:dyDescent="0.3">
      <c r="A225" s="51">
        <v>0</v>
      </c>
      <c r="B225" s="33" t="s">
        <v>738</v>
      </c>
      <c r="C225" s="33"/>
      <c r="D225" s="2" t="s">
        <v>1167</v>
      </c>
      <c r="E225" s="49" t="s">
        <v>1493</v>
      </c>
      <c r="F225" s="42" t="s">
        <v>726</v>
      </c>
      <c r="G225" s="21" t="s">
        <v>727</v>
      </c>
      <c r="H225" s="42" t="s">
        <v>522</v>
      </c>
      <c r="I225" s="2" t="s">
        <v>520</v>
      </c>
      <c r="J225" s="93"/>
      <c r="K225" s="2" t="s">
        <v>666</v>
      </c>
      <c r="L225" s="2"/>
      <c r="M225" s="2">
        <v>2011</v>
      </c>
      <c r="N225" s="35">
        <v>40634</v>
      </c>
      <c r="O225" s="2">
        <v>2016</v>
      </c>
      <c r="P225" s="2"/>
      <c r="Q225" s="2"/>
      <c r="R225" s="61">
        <v>339</v>
      </c>
      <c r="S225" s="2"/>
      <c r="T225" s="2"/>
      <c r="U225" s="5">
        <v>100</v>
      </c>
      <c r="V225" s="5">
        <v>0</v>
      </c>
      <c r="W225" s="5"/>
      <c r="X225" s="5"/>
      <c r="Y225" s="5">
        <v>1050</v>
      </c>
      <c r="Z225" s="59"/>
      <c r="AA225" s="93"/>
      <c r="AB225" s="94" t="s">
        <v>733</v>
      </c>
      <c r="AC225" s="69"/>
      <c r="AD225" s="69"/>
      <c r="AE225" s="69"/>
      <c r="AF225" s="69"/>
      <c r="AG225" s="69"/>
      <c r="AH225" s="69"/>
      <c r="AI225" s="66"/>
      <c r="AJ225" s="113"/>
    </row>
    <row r="226" spans="1:36" customFormat="1" x14ac:dyDescent="0.3">
      <c r="A226" s="51">
        <v>0</v>
      </c>
      <c r="B226" s="33" t="s">
        <v>738</v>
      </c>
      <c r="C226" s="33"/>
      <c r="D226" s="2" t="s">
        <v>1166</v>
      </c>
      <c r="E226" s="49" t="s">
        <v>1493</v>
      </c>
      <c r="F226" s="42" t="s">
        <v>726</v>
      </c>
      <c r="G226" s="21" t="s">
        <v>729</v>
      </c>
      <c r="H226" s="42" t="s">
        <v>522</v>
      </c>
      <c r="I226" s="2" t="s">
        <v>520</v>
      </c>
      <c r="J226" s="93"/>
      <c r="K226" s="2" t="s">
        <v>666</v>
      </c>
      <c r="L226" s="2"/>
      <c r="M226" s="2">
        <v>2011</v>
      </c>
      <c r="N226" s="35">
        <v>40634</v>
      </c>
      <c r="O226" s="2">
        <v>2016</v>
      </c>
      <c r="P226" s="2"/>
      <c r="Q226" s="2"/>
      <c r="R226" s="61">
        <v>100</v>
      </c>
      <c r="S226" s="2"/>
      <c r="T226" s="2"/>
      <c r="U226" s="5">
        <v>100</v>
      </c>
      <c r="V226" s="5">
        <v>0</v>
      </c>
      <c r="W226" s="5"/>
      <c r="X226" s="5"/>
      <c r="Y226" s="5">
        <v>443</v>
      </c>
      <c r="Z226" s="59"/>
      <c r="AA226" s="93"/>
      <c r="AB226" s="94" t="s">
        <v>730</v>
      </c>
      <c r="AC226" s="69"/>
      <c r="AD226" s="69"/>
      <c r="AE226" s="69"/>
      <c r="AF226" s="69"/>
      <c r="AG226" s="69"/>
      <c r="AH226" s="69"/>
      <c r="AI226" s="66"/>
      <c r="AJ226" s="113"/>
    </row>
    <row r="227" spans="1:36" customFormat="1" x14ac:dyDescent="0.3">
      <c r="A227" s="51">
        <v>0</v>
      </c>
      <c r="B227" s="33" t="s">
        <v>738</v>
      </c>
      <c r="C227" s="33"/>
      <c r="D227" s="21" t="s">
        <v>892</v>
      </c>
      <c r="E227" s="49" t="s">
        <v>1493</v>
      </c>
      <c r="F227" s="42" t="s">
        <v>134</v>
      </c>
      <c r="G227" s="21" t="s">
        <v>891</v>
      </c>
      <c r="H227" s="21" t="s">
        <v>60</v>
      </c>
      <c r="I227" s="21" t="s">
        <v>521</v>
      </c>
      <c r="J227" s="93"/>
      <c r="K227" s="21" t="s">
        <v>893</v>
      </c>
      <c r="L227" s="21"/>
      <c r="M227" s="2">
        <v>2011</v>
      </c>
      <c r="N227" s="35">
        <v>40634</v>
      </c>
      <c r="O227" s="2">
        <v>2018</v>
      </c>
      <c r="P227" s="21">
        <v>35</v>
      </c>
      <c r="Q227" s="21">
        <v>11</v>
      </c>
      <c r="R227" s="34">
        <v>449</v>
      </c>
      <c r="S227" s="34">
        <v>5</v>
      </c>
      <c r="T227" s="21"/>
      <c r="U227" s="19"/>
      <c r="V227" s="19"/>
      <c r="W227" s="19"/>
      <c r="X227" s="19"/>
      <c r="Y227" s="19">
        <v>6021</v>
      </c>
      <c r="Z227" s="59"/>
      <c r="AA227" s="97"/>
      <c r="AB227" s="97" t="s">
        <v>894</v>
      </c>
      <c r="AC227" s="69"/>
      <c r="AD227" s="69"/>
      <c r="AE227" s="69"/>
      <c r="AF227" s="69"/>
      <c r="AG227" s="69"/>
      <c r="AH227" s="69"/>
      <c r="AI227" s="66"/>
      <c r="AJ227" s="113"/>
    </row>
    <row r="228" spans="1:36" customFormat="1" x14ac:dyDescent="0.3">
      <c r="A228" s="51">
        <v>0</v>
      </c>
      <c r="B228" s="33" t="s">
        <v>636</v>
      </c>
      <c r="C228" s="33"/>
      <c r="D228" s="2" t="s">
        <v>328</v>
      </c>
      <c r="E228" s="49" t="s">
        <v>1493</v>
      </c>
      <c r="F228" s="33" t="s">
        <v>134</v>
      </c>
      <c r="G228" s="2" t="s">
        <v>487</v>
      </c>
      <c r="H228" s="2" t="s">
        <v>518</v>
      </c>
      <c r="I228" s="2" t="s">
        <v>520</v>
      </c>
      <c r="J228" s="93"/>
      <c r="K228" s="2" t="s">
        <v>654</v>
      </c>
      <c r="L228" s="2"/>
      <c r="M228" s="2">
        <v>2011</v>
      </c>
      <c r="N228" s="35">
        <v>40634</v>
      </c>
      <c r="O228" s="2">
        <v>2014</v>
      </c>
      <c r="P228" s="5"/>
      <c r="Q228" s="2"/>
      <c r="R228" s="3"/>
      <c r="S228" s="3"/>
      <c r="T228" s="3"/>
      <c r="U228" s="5">
        <v>100</v>
      </c>
      <c r="V228" s="5">
        <v>0</v>
      </c>
      <c r="W228" s="5"/>
      <c r="X228" s="5"/>
      <c r="Y228" s="5">
        <v>67</v>
      </c>
      <c r="Z228" s="59"/>
      <c r="AA228" s="93"/>
      <c r="AB228" s="94" t="s">
        <v>1582</v>
      </c>
      <c r="AC228" s="69"/>
      <c r="AD228" s="69"/>
      <c r="AE228" s="69"/>
      <c r="AF228" s="69"/>
      <c r="AG228" s="69"/>
      <c r="AH228" s="69"/>
      <c r="AI228" s="143"/>
      <c r="AJ228" s="113"/>
    </row>
    <row r="229" spans="1:36" customFormat="1" x14ac:dyDescent="0.3">
      <c r="A229" s="51"/>
      <c r="B229" s="33" t="s">
        <v>738</v>
      </c>
      <c r="C229" s="33"/>
      <c r="D229" s="2" t="s">
        <v>1221</v>
      </c>
      <c r="E229" s="49" t="s">
        <v>1493</v>
      </c>
      <c r="F229" s="42" t="s">
        <v>183</v>
      </c>
      <c r="G229" s="2" t="s">
        <v>185</v>
      </c>
      <c r="H229" s="141" t="s">
        <v>4</v>
      </c>
      <c r="I229" s="2" t="s">
        <v>520</v>
      </c>
      <c r="J229" s="93"/>
      <c r="K229" s="2" t="s">
        <v>526</v>
      </c>
      <c r="L229" s="2"/>
      <c r="M229" s="2">
        <v>2011</v>
      </c>
      <c r="N229" s="35">
        <v>40634</v>
      </c>
      <c r="O229" s="2">
        <v>2015</v>
      </c>
      <c r="P229" s="2">
        <v>14</v>
      </c>
      <c r="Q229" s="2">
        <v>5</v>
      </c>
      <c r="R229" s="2">
        <v>4</v>
      </c>
      <c r="S229" s="2">
        <v>8</v>
      </c>
      <c r="T229" s="2"/>
      <c r="U229" s="5">
        <v>100</v>
      </c>
      <c r="V229" s="5">
        <v>0</v>
      </c>
      <c r="W229" s="5"/>
      <c r="X229" s="5"/>
      <c r="Y229" s="5">
        <v>300</v>
      </c>
      <c r="Z229" s="59"/>
      <c r="AA229" s="93"/>
      <c r="AB229" s="93" t="s">
        <v>1222</v>
      </c>
      <c r="AC229" s="69">
        <v>1</v>
      </c>
      <c r="AD229" s="69"/>
      <c r="AE229" s="69"/>
      <c r="AF229" s="69"/>
      <c r="AG229" s="69"/>
      <c r="AH229" s="69"/>
      <c r="AI229" s="143"/>
      <c r="AJ229" s="113"/>
    </row>
    <row r="230" spans="1:36" customFormat="1" x14ac:dyDescent="0.3">
      <c r="A230" s="51">
        <v>0</v>
      </c>
      <c r="B230" s="33" t="s">
        <v>738</v>
      </c>
      <c r="C230" s="33"/>
      <c r="D230" s="2" t="s">
        <v>1163</v>
      </c>
      <c r="E230" s="49" t="s">
        <v>1493</v>
      </c>
      <c r="F230" s="42" t="s">
        <v>726</v>
      </c>
      <c r="G230" s="21" t="s">
        <v>728</v>
      </c>
      <c r="H230" s="42" t="s">
        <v>522</v>
      </c>
      <c r="I230" s="2" t="s">
        <v>520</v>
      </c>
      <c r="J230" s="93"/>
      <c r="K230" s="2" t="s">
        <v>666</v>
      </c>
      <c r="L230" s="2"/>
      <c r="M230" s="2">
        <v>2012</v>
      </c>
      <c r="N230" s="35">
        <v>41000</v>
      </c>
      <c r="O230" s="2">
        <v>2017</v>
      </c>
      <c r="P230" s="2"/>
      <c r="Q230" s="2"/>
      <c r="R230" s="61">
        <v>339</v>
      </c>
      <c r="S230" s="61">
        <v>10</v>
      </c>
      <c r="T230" s="2"/>
      <c r="U230" s="5">
        <v>100</v>
      </c>
      <c r="V230" s="5">
        <v>0</v>
      </c>
      <c r="W230" s="5"/>
      <c r="X230" s="5"/>
      <c r="Y230" s="5">
        <v>1500</v>
      </c>
      <c r="Z230" s="59"/>
      <c r="AA230" s="93"/>
      <c r="AB230" s="93" t="s">
        <v>1162</v>
      </c>
      <c r="AC230" s="69"/>
      <c r="AD230" s="69"/>
      <c r="AE230" s="69"/>
      <c r="AF230" s="69"/>
      <c r="AG230" s="69"/>
      <c r="AH230" s="69"/>
      <c r="AI230" s="66"/>
      <c r="AJ230" s="113"/>
    </row>
    <row r="231" spans="1:36" customFormat="1" x14ac:dyDescent="0.3">
      <c r="A231" s="51">
        <v>0</v>
      </c>
      <c r="B231" s="33" t="s">
        <v>738</v>
      </c>
      <c r="C231" s="33"/>
      <c r="D231" s="2" t="s">
        <v>1164</v>
      </c>
      <c r="E231" s="49" t="s">
        <v>1493</v>
      </c>
      <c r="F231" s="42" t="s">
        <v>726</v>
      </c>
      <c r="G231" s="21" t="s">
        <v>731</v>
      </c>
      <c r="H231" s="42" t="s">
        <v>522</v>
      </c>
      <c r="I231" s="2" t="s">
        <v>520</v>
      </c>
      <c r="J231" s="93"/>
      <c r="K231" s="2" t="s">
        <v>666</v>
      </c>
      <c r="L231" s="2"/>
      <c r="M231" s="2">
        <v>2012</v>
      </c>
      <c r="N231" s="35">
        <v>41000</v>
      </c>
      <c r="O231" s="2">
        <v>2015</v>
      </c>
      <c r="P231" s="2"/>
      <c r="Q231" s="2"/>
      <c r="R231" s="2"/>
      <c r="S231" s="2"/>
      <c r="T231" s="2"/>
      <c r="U231" s="5">
        <v>100</v>
      </c>
      <c r="V231" s="5">
        <v>0</v>
      </c>
      <c r="W231" s="5"/>
      <c r="X231" s="5"/>
      <c r="Y231" s="5">
        <v>1320</v>
      </c>
      <c r="Z231" s="59"/>
      <c r="AA231" s="93"/>
      <c r="AB231" s="100" t="s">
        <v>732</v>
      </c>
      <c r="AC231" s="69"/>
      <c r="AD231" s="69"/>
      <c r="AE231" s="69"/>
      <c r="AF231" s="69"/>
      <c r="AG231" s="69"/>
      <c r="AH231" s="69"/>
      <c r="AI231" s="66"/>
      <c r="AJ231" s="113"/>
    </row>
    <row r="232" spans="1:36" customFormat="1" x14ac:dyDescent="0.3">
      <c r="A232" s="51">
        <v>0</v>
      </c>
      <c r="B232" s="33" t="s">
        <v>738</v>
      </c>
      <c r="C232" s="33"/>
      <c r="D232" s="2" t="s">
        <v>858</v>
      </c>
      <c r="E232" s="49" t="s">
        <v>1493</v>
      </c>
      <c r="F232" s="42" t="s">
        <v>127</v>
      </c>
      <c r="G232" s="2" t="s">
        <v>857</v>
      </c>
      <c r="H232" s="2" t="s">
        <v>518</v>
      </c>
      <c r="I232" s="2" t="s">
        <v>520</v>
      </c>
      <c r="J232" s="93"/>
      <c r="K232" s="2" t="s">
        <v>796</v>
      </c>
      <c r="L232" s="2"/>
      <c r="M232" s="2">
        <v>2012</v>
      </c>
      <c r="N232" s="35">
        <v>41000</v>
      </c>
      <c r="O232" s="2">
        <v>2017</v>
      </c>
      <c r="P232" s="34">
        <v>7</v>
      </c>
      <c r="Q232" s="34">
        <v>6</v>
      </c>
      <c r="R232" s="34">
        <v>5.4</v>
      </c>
      <c r="S232" s="2"/>
      <c r="T232" s="2"/>
      <c r="U232" s="5">
        <v>100</v>
      </c>
      <c r="V232" s="5">
        <v>0</v>
      </c>
      <c r="W232" s="5"/>
      <c r="X232" s="5"/>
      <c r="Y232" s="5">
        <v>400</v>
      </c>
      <c r="Z232" s="59"/>
      <c r="AA232" s="93"/>
      <c r="AB232" s="94" t="s">
        <v>859</v>
      </c>
      <c r="AC232" s="69"/>
      <c r="AD232" s="69"/>
      <c r="AE232" s="69"/>
      <c r="AF232" s="69"/>
      <c r="AG232" s="69"/>
      <c r="AH232" s="69"/>
      <c r="AI232" s="66"/>
      <c r="AJ232" s="113"/>
    </row>
    <row r="233" spans="1:36" customFormat="1" x14ac:dyDescent="0.3">
      <c r="A233" s="51">
        <v>0</v>
      </c>
      <c r="B233" s="33" t="s">
        <v>738</v>
      </c>
      <c r="C233" s="33"/>
      <c r="D233" s="2" t="s">
        <v>1424</v>
      </c>
      <c r="E233" s="49" t="s">
        <v>1493</v>
      </c>
      <c r="F233" s="42" t="s">
        <v>398</v>
      </c>
      <c r="G233" s="2" t="s">
        <v>504</v>
      </c>
      <c r="H233" s="2" t="s">
        <v>7</v>
      </c>
      <c r="I233" s="2" t="s">
        <v>520</v>
      </c>
      <c r="J233" s="93"/>
      <c r="K233" s="2" t="s">
        <v>911</v>
      </c>
      <c r="L233" s="2"/>
      <c r="M233" s="2">
        <v>2012</v>
      </c>
      <c r="N233" s="35">
        <v>41000</v>
      </c>
      <c r="O233" s="2">
        <v>2019</v>
      </c>
      <c r="P233" s="34">
        <v>44</v>
      </c>
      <c r="Q233" s="34">
        <v>10</v>
      </c>
      <c r="R233" s="64">
        <v>76.599999999999994</v>
      </c>
      <c r="S233" s="63">
        <v>8</v>
      </c>
      <c r="T233" s="2"/>
      <c r="U233" s="5">
        <v>100</v>
      </c>
      <c r="V233" s="5">
        <v>0</v>
      </c>
      <c r="W233" s="5"/>
      <c r="X233" s="5"/>
      <c r="Y233" s="5">
        <v>4160</v>
      </c>
      <c r="Z233" s="59"/>
      <c r="AA233" s="93"/>
      <c r="AB233" s="93" t="s">
        <v>1425</v>
      </c>
      <c r="AC233" s="69"/>
      <c r="AD233" s="69"/>
      <c r="AE233" s="69"/>
      <c r="AF233" s="69"/>
      <c r="AG233" s="69"/>
      <c r="AH233" s="69"/>
      <c r="AI233" s="66"/>
      <c r="AJ233" s="112"/>
    </row>
    <row r="234" spans="1:36" customFormat="1" x14ac:dyDescent="0.3">
      <c r="A234" s="51">
        <v>0</v>
      </c>
      <c r="B234" s="33" t="s">
        <v>738</v>
      </c>
      <c r="C234" s="33"/>
      <c r="D234" s="2" t="s">
        <v>970</v>
      </c>
      <c r="E234" s="49" t="s">
        <v>1493</v>
      </c>
      <c r="F234" s="42" t="s">
        <v>183</v>
      </c>
      <c r="G234" s="2" t="s">
        <v>185</v>
      </c>
      <c r="H234" s="2" t="s">
        <v>518</v>
      </c>
      <c r="I234" s="2" t="s">
        <v>520</v>
      </c>
      <c r="J234" s="93"/>
      <c r="K234" s="2" t="s">
        <v>654</v>
      </c>
      <c r="L234" s="2"/>
      <c r="M234" s="2">
        <v>2012</v>
      </c>
      <c r="N234" s="35">
        <v>41000</v>
      </c>
      <c r="O234" s="2">
        <v>2013</v>
      </c>
      <c r="P234" s="2"/>
      <c r="Q234" s="2"/>
      <c r="R234" s="2">
        <v>1.5</v>
      </c>
      <c r="S234" s="2">
        <v>2</v>
      </c>
      <c r="T234" s="2"/>
      <c r="U234" s="5">
        <v>100</v>
      </c>
      <c r="V234" s="5">
        <v>0</v>
      </c>
      <c r="W234" s="5"/>
      <c r="X234" s="5"/>
      <c r="Y234" s="5">
        <v>96</v>
      </c>
      <c r="Z234" s="59"/>
      <c r="AA234" s="93"/>
      <c r="AB234" s="93" t="s">
        <v>973</v>
      </c>
      <c r="AC234" s="69"/>
      <c r="AD234" s="69"/>
      <c r="AE234" s="69"/>
      <c r="AF234" s="69"/>
      <c r="AG234" s="69"/>
      <c r="AH234" s="69"/>
      <c r="AI234" s="66"/>
      <c r="AJ234" s="113" t="s">
        <v>1259</v>
      </c>
    </row>
    <row r="235" spans="1:36" customFormat="1" x14ac:dyDescent="0.3">
      <c r="A235" s="51">
        <v>0</v>
      </c>
      <c r="B235" s="33" t="s">
        <v>738</v>
      </c>
      <c r="C235" s="33"/>
      <c r="D235" s="2" t="s">
        <v>734</v>
      </c>
      <c r="E235" s="2" t="s">
        <v>1492</v>
      </c>
      <c r="F235" s="42" t="s">
        <v>1541</v>
      </c>
      <c r="G235" s="21" t="s">
        <v>735</v>
      </c>
      <c r="H235" s="141" t="s">
        <v>4</v>
      </c>
      <c r="I235" s="2" t="s">
        <v>520</v>
      </c>
      <c r="J235" s="93"/>
      <c r="K235" s="2" t="s">
        <v>736</v>
      </c>
      <c r="L235" s="2"/>
      <c r="M235" s="2">
        <v>2016</v>
      </c>
      <c r="N235" s="35">
        <v>42461</v>
      </c>
      <c r="O235" s="2">
        <v>2019</v>
      </c>
      <c r="P235" s="2"/>
      <c r="Q235" s="2"/>
      <c r="R235" s="61">
        <v>20</v>
      </c>
      <c r="S235" s="2">
        <v>23</v>
      </c>
      <c r="T235" s="2"/>
      <c r="U235" s="5">
        <v>100</v>
      </c>
      <c r="V235" s="5">
        <v>0</v>
      </c>
      <c r="W235" s="5"/>
      <c r="X235" s="5"/>
      <c r="Y235" s="5">
        <v>283</v>
      </c>
      <c r="Z235" s="59">
        <v>750</v>
      </c>
      <c r="AA235" s="93" t="s">
        <v>1250</v>
      </c>
      <c r="AB235" s="94" t="s">
        <v>1522</v>
      </c>
      <c r="AC235" s="69"/>
      <c r="AD235" s="69"/>
      <c r="AE235" s="69"/>
      <c r="AF235" s="69"/>
      <c r="AG235" s="69"/>
      <c r="AH235" s="69"/>
      <c r="AI235" s="66">
        <v>1</v>
      </c>
      <c r="AJ235" s="113"/>
    </row>
    <row r="236" spans="1:36" customFormat="1" x14ac:dyDescent="0.3">
      <c r="A236" s="51">
        <v>0</v>
      </c>
      <c r="B236" s="33" t="s">
        <v>636</v>
      </c>
      <c r="C236" s="33"/>
      <c r="D236" s="2" t="s">
        <v>269</v>
      </c>
      <c r="E236" s="2" t="s">
        <v>1492</v>
      </c>
      <c r="F236" s="42" t="s">
        <v>1541</v>
      </c>
      <c r="G236" s="21" t="s">
        <v>441</v>
      </c>
      <c r="H236" s="33" t="s">
        <v>522</v>
      </c>
      <c r="I236" s="2" t="s">
        <v>521</v>
      </c>
      <c r="J236" s="93"/>
      <c r="K236" s="2"/>
      <c r="L236" s="2"/>
      <c r="M236" s="2">
        <v>2019</v>
      </c>
      <c r="N236" s="35">
        <v>43556</v>
      </c>
      <c r="O236" s="2"/>
      <c r="P236" s="2"/>
      <c r="Q236" s="2"/>
      <c r="R236" s="2">
        <v>56</v>
      </c>
      <c r="S236" s="2"/>
      <c r="T236" s="2"/>
      <c r="U236" s="5"/>
      <c r="V236" s="5"/>
      <c r="W236" s="5"/>
      <c r="X236" s="5"/>
      <c r="Y236" s="5">
        <v>189</v>
      </c>
      <c r="Z236" s="59"/>
      <c r="AA236" s="93"/>
      <c r="AB236" s="93" t="s">
        <v>563</v>
      </c>
      <c r="AC236" s="69"/>
      <c r="AD236" s="69"/>
      <c r="AE236" s="69"/>
      <c r="AF236" s="69"/>
      <c r="AG236" s="69"/>
      <c r="AH236" s="69"/>
      <c r="AI236" s="66"/>
      <c r="AJ236" s="113"/>
    </row>
    <row r="237" spans="1:36" customFormat="1" x14ac:dyDescent="0.3">
      <c r="A237" s="51">
        <v>1</v>
      </c>
      <c r="B237" s="33" t="s">
        <v>634</v>
      </c>
      <c r="C237" s="33"/>
      <c r="D237" s="2" t="s">
        <v>270</v>
      </c>
      <c r="E237" s="2" t="s">
        <v>1492</v>
      </c>
      <c r="F237" s="42" t="s">
        <v>1541</v>
      </c>
      <c r="G237" s="21"/>
      <c r="H237" s="2" t="s">
        <v>60</v>
      </c>
      <c r="I237" s="2" t="s">
        <v>1558</v>
      </c>
      <c r="J237" s="93"/>
      <c r="K237" s="2"/>
      <c r="L237" s="2"/>
      <c r="M237" s="2">
        <v>2022</v>
      </c>
      <c r="N237" s="35">
        <v>44652</v>
      </c>
      <c r="O237" s="2">
        <v>2030</v>
      </c>
      <c r="P237" s="2"/>
      <c r="Q237" s="2"/>
      <c r="R237" s="2">
        <v>123</v>
      </c>
      <c r="S237" s="2"/>
      <c r="T237" s="2"/>
      <c r="U237" s="5">
        <v>30</v>
      </c>
      <c r="V237" s="5">
        <v>25</v>
      </c>
      <c r="W237" s="5"/>
      <c r="X237" s="5"/>
      <c r="Y237" s="5">
        <v>800</v>
      </c>
      <c r="Z237" s="59"/>
      <c r="AA237" s="93"/>
      <c r="AB237" s="93" t="s">
        <v>563</v>
      </c>
      <c r="AC237" s="69"/>
      <c r="AD237" s="69"/>
      <c r="AE237" s="69"/>
      <c r="AF237" s="69"/>
      <c r="AG237" s="69"/>
      <c r="AH237" s="69"/>
      <c r="AI237" s="66"/>
      <c r="AJ237" s="113"/>
    </row>
    <row r="238" spans="1:36" customFormat="1" x14ac:dyDescent="0.3">
      <c r="A238" s="47">
        <v>0</v>
      </c>
      <c r="B238" s="33" t="s">
        <v>636</v>
      </c>
      <c r="C238" s="33"/>
      <c r="D238" s="2" t="s">
        <v>271</v>
      </c>
      <c r="E238" s="2" t="s">
        <v>1492</v>
      </c>
      <c r="F238" s="42" t="s">
        <v>1541</v>
      </c>
      <c r="G238" s="21" t="s">
        <v>442</v>
      </c>
      <c r="H238" s="141" t="s">
        <v>4</v>
      </c>
      <c r="I238" s="2" t="s">
        <v>520</v>
      </c>
      <c r="J238" s="93" t="s">
        <v>1586</v>
      </c>
      <c r="K238" s="2"/>
      <c r="L238" s="2"/>
      <c r="M238" s="2">
        <v>2023</v>
      </c>
      <c r="N238" s="35">
        <v>45017</v>
      </c>
      <c r="O238" s="2"/>
      <c r="P238" s="2"/>
      <c r="Q238" s="2"/>
      <c r="R238" s="3">
        <v>20</v>
      </c>
      <c r="S238" s="3">
        <v>25</v>
      </c>
      <c r="T238" s="3"/>
      <c r="U238" s="5">
        <v>20</v>
      </c>
      <c r="V238" s="5">
        <v>20</v>
      </c>
      <c r="W238" s="5"/>
      <c r="X238" s="5"/>
      <c r="Y238" s="5">
        <v>400</v>
      </c>
      <c r="Z238" s="59"/>
      <c r="AA238" s="93"/>
      <c r="AB238" s="93" t="s">
        <v>563</v>
      </c>
      <c r="AC238" s="69"/>
      <c r="AD238" s="69"/>
      <c r="AE238" s="69"/>
      <c r="AF238" s="69"/>
      <c r="AG238" s="69"/>
      <c r="AH238" s="69"/>
      <c r="AI238" s="66"/>
      <c r="AJ238" s="113"/>
    </row>
    <row r="239" spans="1:36" customFormat="1" x14ac:dyDescent="0.3">
      <c r="A239" s="51">
        <v>0</v>
      </c>
      <c r="B239" s="33" t="s">
        <v>1774</v>
      </c>
      <c r="C239" s="33"/>
      <c r="D239" s="2" t="s">
        <v>1548</v>
      </c>
      <c r="E239" s="33" t="s">
        <v>1490</v>
      </c>
      <c r="F239" s="42" t="s">
        <v>380</v>
      </c>
      <c r="G239" s="21" t="s">
        <v>443</v>
      </c>
      <c r="H239" s="42" t="s">
        <v>7</v>
      </c>
      <c r="I239" s="2" t="s">
        <v>520</v>
      </c>
      <c r="J239" s="93"/>
      <c r="K239" s="2" t="s">
        <v>526</v>
      </c>
      <c r="L239" s="2"/>
      <c r="M239" s="2">
        <v>2016</v>
      </c>
      <c r="N239" s="35">
        <v>42461</v>
      </c>
      <c r="O239" s="2">
        <v>2022</v>
      </c>
      <c r="P239" s="8"/>
      <c r="Q239" s="2"/>
      <c r="R239" s="3">
        <v>33</v>
      </c>
      <c r="S239" s="3">
        <v>16</v>
      </c>
      <c r="T239" s="3"/>
      <c r="U239" s="5">
        <v>100</v>
      </c>
      <c r="V239" s="5">
        <v>0</v>
      </c>
      <c r="W239" s="5"/>
      <c r="X239" s="5"/>
      <c r="Y239" s="5">
        <v>5700</v>
      </c>
      <c r="Z239" s="59"/>
      <c r="AA239" s="93"/>
      <c r="AB239" s="93" t="s">
        <v>740</v>
      </c>
      <c r="AC239" s="69"/>
      <c r="AD239" s="69"/>
      <c r="AE239" s="69"/>
      <c r="AF239" s="69"/>
      <c r="AG239" s="69"/>
      <c r="AH239" s="69"/>
      <c r="AI239" s="66"/>
      <c r="AJ239" s="113"/>
    </row>
    <row r="240" spans="1:36" customFormat="1" x14ac:dyDescent="0.3">
      <c r="A240" s="51">
        <v>0</v>
      </c>
      <c r="B240" s="33" t="s">
        <v>738</v>
      </c>
      <c r="C240" s="33"/>
      <c r="D240" s="2" t="s">
        <v>741</v>
      </c>
      <c r="E240" s="33" t="s">
        <v>1490</v>
      </c>
      <c r="F240" s="42" t="s">
        <v>380</v>
      </c>
      <c r="G240" s="21" t="s">
        <v>443</v>
      </c>
      <c r="H240" s="42" t="s">
        <v>7</v>
      </c>
      <c r="I240" s="2" t="s">
        <v>520</v>
      </c>
      <c r="J240" s="93"/>
      <c r="K240" s="2" t="s">
        <v>526</v>
      </c>
      <c r="L240" s="2"/>
      <c r="M240" s="2">
        <v>2016</v>
      </c>
      <c r="N240" s="35">
        <v>42461</v>
      </c>
      <c r="O240" s="2">
        <v>2024</v>
      </c>
      <c r="P240" s="2"/>
      <c r="Q240" s="2"/>
      <c r="R240" s="61">
        <v>35</v>
      </c>
      <c r="S240" s="2">
        <v>10</v>
      </c>
      <c r="T240" s="2"/>
      <c r="U240" s="5">
        <v>100</v>
      </c>
      <c r="V240" s="5">
        <v>0</v>
      </c>
      <c r="W240" s="5"/>
      <c r="X240" s="5"/>
      <c r="Y240" s="5">
        <v>2700</v>
      </c>
      <c r="Z240" s="59"/>
      <c r="AA240" s="93"/>
      <c r="AB240" s="93" t="s">
        <v>1168</v>
      </c>
      <c r="AC240" s="69"/>
      <c r="AD240" s="69"/>
      <c r="AE240" s="69"/>
      <c r="AF240" s="69"/>
      <c r="AG240" s="69"/>
      <c r="AH240" s="69"/>
      <c r="AI240" s="66"/>
      <c r="AJ240" s="113"/>
    </row>
    <row r="241" spans="1:36" customFormat="1" ht="14.25" customHeight="1" x14ac:dyDescent="0.3">
      <c r="A241" s="51">
        <v>0</v>
      </c>
      <c r="B241" s="53" t="s">
        <v>738</v>
      </c>
      <c r="C241" s="53"/>
      <c r="D241" s="2" t="s">
        <v>752</v>
      </c>
      <c r="E241" s="33" t="s">
        <v>1490</v>
      </c>
      <c r="F241" s="42" t="s">
        <v>380</v>
      </c>
      <c r="G241" s="21" t="s">
        <v>444</v>
      </c>
      <c r="H241" s="42" t="s">
        <v>518</v>
      </c>
      <c r="I241" s="2" t="s">
        <v>520</v>
      </c>
      <c r="J241" s="93"/>
      <c r="K241" s="2" t="s">
        <v>750</v>
      </c>
      <c r="L241" s="2"/>
      <c r="M241" s="2">
        <v>2016</v>
      </c>
      <c r="N241" s="35">
        <v>42461</v>
      </c>
      <c r="O241" s="2">
        <v>2019</v>
      </c>
      <c r="P241" s="2"/>
      <c r="Q241" s="2"/>
      <c r="R241" s="61">
        <v>12.3</v>
      </c>
      <c r="S241" s="2">
        <v>18</v>
      </c>
      <c r="T241" s="2"/>
      <c r="U241" s="5">
        <v>100</v>
      </c>
      <c r="V241" s="4">
        <v>100</v>
      </c>
      <c r="W241" s="5"/>
      <c r="X241" s="5"/>
      <c r="Y241" s="5">
        <v>66</v>
      </c>
      <c r="Z241" s="59"/>
      <c r="AA241" s="93"/>
      <c r="AB241" s="93" t="s">
        <v>753</v>
      </c>
      <c r="AC241" s="69"/>
      <c r="AD241" s="69"/>
      <c r="AE241" s="69"/>
      <c r="AF241" s="69"/>
      <c r="AG241" s="69"/>
      <c r="AH241" s="69"/>
      <c r="AI241" s="66"/>
      <c r="AJ241" s="113"/>
    </row>
    <row r="242" spans="1:36" customFormat="1" x14ac:dyDescent="0.3">
      <c r="A242" s="51">
        <v>0</v>
      </c>
      <c r="B242" s="33" t="s">
        <v>636</v>
      </c>
      <c r="C242" s="33"/>
      <c r="D242" s="2" t="s">
        <v>272</v>
      </c>
      <c r="E242" s="33" t="s">
        <v>1490</v>
      </c>
      <c r="F242" s="2" t="s">
        <v>380</v>
      </c>
      <c r="G242" s="21" t="s">
        <v>444</v>
      </c>
      <c r="H242" s="2" t="s">
        <v>518</v>
      </c>
      <c r="I242" s="2" t="s">
        <v>520</v>
      </c>
      <c r="J242" s="93" t="s">
        <v>1594</v>
      </c>
      <c r="K242" s="2"/>
      <c r="L242" s="2"/>
      <c r="M242" s="2">
        <v>2020</v>
      </c>
      <c r="N242" s="35">
        <v>43922</v>
      </c>
      <c r="O242" s="2">
        <v>2024</v>
      </c>
      <c r="P242" s="8"/>
      <c r="Q242" s="2"/>
      <c r="R242" s="3"/>
      <c r="S242" s="3"/>
      <c r="T242" s="3"/>
      <c r="U242" s="5">
        <v>20</v>
      </c>
      <c r="V242" s="5">
        <v>20</v>
      </c>
      <c r="W242" s="5"/>
      <c r="X242" s="5"/>
      <c r="Y242" s="5">
        <v>2330</v>
      </c>
      <c r="Z242" s="59"/>
      <c r="AA242" s="93"/>
      <c r="AB242" s="93" t="s">
        <v>1017</v>
      </c>
      <c r="AC242" s="69"/>
      <c r="AD242" s="69"/>
      <c r="AE242" s="69"/>
      <c r="AF242" s="69"/>
      <c r="AG242" s="69"/>
      <c r="AH242" s="69"/>
      <c r="AI242" s="66"/>
      <c r="AJ242" s="113"/>
    </row>
    <row r="243" spans="1:36" customFormat="1" x14ac:dyDescent="0.3">
      <c r="A243" s="51">
        <v>0</v>
      </c>
      <c r="B243" s="33" t="s">
        <v>738</v>
      </c>
      <c r="C243" s="33"/>
      <c r="D243" s="2" t="s">
        <v>759</v>
      </c>
      <c r="E243" s="33" t="s">
        <v>1490</v>
      </c>
      <c r="F243" s="42" t="s">
        <v>380</v>
      </c>
      <c r="G243" s="2" t="s">
        <v>760</v>
      </c>
      <c r="H243" s="141" t="s">
        <v>4</v>
      </c>
      <c r="I243" s="2" t="s">
        <v>520</v>
      </c>
      <c r="J243" s="93"/>
      <c r="K243" s="2" t="s">
        <v>526</v>
      </c>
      <c r="L243" s="2"/>
      <c r="M243" s="2">
        <v>2006</v>
      </c>
      <c r="N243" s="35">
        <v>38808</v>
      </c>
      <c r="O243" s="2">
        <v>2012</v>
      </c>
      <c r="P243" s="2">
        <v>21</v>
      </c>
      <c r="Q243" s="2">
        <v>5</v>
      </c>
      <c r="R243" s="61">
        <v>11.3</v>
      </c>
      <c r="S243" s="34">
        <v>25</v>
      </c>
      <c r="T243" s="2"/>
      <c r="U243" s="5">
        <v>100</v>
      </c>
      <c r="V243" s="5">
        <v>0</v>
      </c>
      <c r="W243" s="5"/>
      <c r="X243" s="5"/>
      <c r="Y243" s="5">
        <v>395</v>
      </c>
      <c r="Z243" s="59"/>
      <c r="AA243" s="93"/>
      <c r="AB243" s="94" t="s">
        <v>761</v>
      </c>
      <c r="AC243" s="69"/>
      <c r="AD243" s="69"/>
      <c r="AE243" s="69"/>
      <c r="AF243" s="69"/>
      <c r="AG243" s="69"/>
      <c r="AH243" s="69"/>
      <c r="AI243" s="66"/>
      <c r="AJ243" s="113"/>
    </row>
    <row r="244" spans="1:36" customFormat="1" ht="16.5" customHeight="1" x14ac:dyDescent="0.3">
      <c r="A244" s="51">
        <v>0</v>
      </c>
      <c r="B244" s="33" t="s">
        <v>738</v>
      </c>
      <c r="C244" s="33"/>
      <c r="D244" s="2" t="s">
        <v>1169</v>
      </c>
      <c r="E244" s="33" t="s">
        <v>1490</v>
      </c>
      <c r="F244" s="42" t="s">
        <v>380</v>
      </c>
      <c r="G244" s="2" t="s">
        <v>443</v>
      </c>
      <c r="H244" s="141" t="s">
        <v>4</v>
      </c>
      <c r="I244" s="2" t="s">
        <v>520</v>
      </c>
      <c r="J244" s="93"/>
      <c r="K244" s="2" t="s">
        <v>526</v>
      </c>
      <c r="L244" s="2"/>
      <c r="M244" s="2">
        <v>2013</v>
      </c>
      <c r="N244" s="35">
        <v>41365</v>
      </c>
      <c r="O244" s="2">
        <v>2017</v>
      </c>
      <c r="P244" s="2">
        <v>15</v>
      </c>
      <c r="Q244" s="2">
        <v>4</v>
      </c>
      <c r="R244" s="61">
        <v>28</v>
      </c>
      <c r="S244" s="2">
        <v>6</v>
      </c>
      <c r="T244" s="2"/>
      <c r="U244" s="5">
        <v>100</v>
      </c>
      <c r="V244" s="5">
        <v>0</v>
      </c>
      <c r="W244" s="5"/>
      <c r="X244" s="5"/>
      <c r="Y244" s="5">
        <v>607</v>
      </c>
      <c r="Z244" s="59"/>
      <c r="AA244" s="93"/>
      <c r="AB244" s="93" t="s">
        <v>1170</v>
      </c>
      <c r="AC244" s="69"/>
      <c r="AD244" s="69"/>
      <c r="AE244" s="69"/>
      <c r="AF244" s="69"/>
      <c r="AG244" s="69"/>
      <c r="AH244" s="69"/>
      <c r="AI244" s="66"/>
      <c r="AJ244" s="113"/>
    </row>
    <row r="245" spans="1:36" customFormat="1" x14ac:dyDescent="0.3">
      <c r="A245" s="51">
        <v>0</v>
      </c>
      <c r="B245" s="33" t="s">
        <v>738</v>
      </c>
      <c r="C245" s="33"/>
      <c r="D245" s="2" t="s">
        <v>757</v>
      </c>
      <c r="E245" s="33" t="s">
        <v>1490</v>
      </c>
      <c r="F245" s="42" t="s">
        <v>380</v>
      </c>
      <c r="G245" s="2" t="s">
        <v>758</v>
      </c>
      <c r="H245" s="141" t="s">
        <v>4</v>
      </c>
      <c r="I245" s="2" t="s">
        <v>520</v>
      </c>
      <c r="J245" s="93"/>
      <c r="K245" s="2" t="s">
        <v>1174</v>
      </c>
      <c r="L245" s="2"/>
      <c r="M245" s="2">
        <v>2006</v>
      </c>
      <c r="N245" s="35">
        <v>38808</v>
      </c>
      <c r="O245" s="2">
        <v>2011</v>
      </c>
      <c r="P245" s="2">
        <v>18</v>
      </c>
      <c r="Q245" s="2">
        <v>5</v>
      </c>
      <c r="R245" s="61">
        <v>11.2</v>
      </c>
      <c r="S245" s="34">
        <v>23</v>
      </c>
      <c r="T245" s="2"/>
      <c r="U245" s="5">
        <v>100</v>
      </c>
      <c r="V245" s="5">
        <v>0</v>
      </c>
      <c r="W245" s="5"/>
      <c r="X245" s="5"/>
      <c r="Y245" s="5">
        <v>305</v>
      </c>
      <c r="Z245" s="59"/>
      <c r="AA245" s="93"/>
      <c r="AB245" s="94" t="s">
        <v>1175</v>
      </c>
      <c r="AC245" s="69"/>
      <c r="AD245" s="69"/>
      <c r="AE245" s="69"/>
      <c r="AF245" s="69"/>
      <c r="AG245" s="69"/>
      <c r="AH245" s="69"/>
      <c r="AI245" s="66"/>
      <c r="AJ245" s="113"/>
    </row>
    <row r="246" spans="1:36" customFormat="1" x14ac:dyDescent="0.3">
      <c r="A246" s="51">
        <v>0</v>
      </c>
      <c r="B246" s="33" t="s">
        <v>738</v>
      </c>
      <c r="C246" s="33"/>
      <c r="D246" s="2" t="s">
        <v>1172</v>
      </c>
      <c r="E246" s="33" t="s">
        <v>1490</v>
      </c>
      <c r="F246" s="42" t="s">
        <v>380</v>
      </c>
      <c r="G246" s="2" t="s">
        <v>756</v>
      </c>
      <c r="H246" s="141" t="s">
        <v>4</v>
      </c>
      <c r="I246" s="2" t="s">
        <v>520</v>
      </c>
      <c r="J246" s="93"/>
      <c r="K246" s="2" t="s">
        <v>526</v>
      </c>
      <c r="L246" s="2"/>
      <c r="M246" s="2">
        <v>2004</v>
      </c>
      <c r="N246" s="35">
        <v>38078</v>
      </c>
      <c r="O246" s="2">
        <v>2016</v>
      </c>
      <c r="P246" s="2" t="s">
        <v>1179</v>
      </c>
      <c r="Q246" s="2" t="s">
        <v>1178</v>
      </c>
      <c r="R246" s="61">
        <v>19</v>
      </c>
      <c r="S246" s="34">
        <v>33</v>
      </c>
      <c r="T246" s="2"/>
      <c r="U246" s="5">
        <v>100</v>
      </c>
      <c r="V246" s="5">
        <v>0</v>
      </c>
      <c r="W246" s="5"/>
      <c r="X246" s="5"/>
      <c r="Y246" s="5">
        <v>260</v>
      </c>
      <c r="Z246" s="59"/>
      <c r="AA246" s="108" t="s">
        <v>1171</v>
      </c>
      <c r="AB246" s="94" t="s">
        <v>1173</v>
      </c>
      <c r="AC246" s="69"/>
      <c r="AD246" s="69"/>
      <c r="AE246" s="69"/>
      <c r="AF246" s="69"/>
      <c r="AG246" s="69"/>
      <c r="AH246" s="69"/>
      <c r="AI246" s="66"/>
      <c r="AJ246" s="113"/>
    </row>
    <row r="247" spans="1:36" customFormat="1" x14ac:dyDescent="0.3">
      <c r="A247" s="51">
        <v>0</v>
      </c>
      <c r="B247" s="33" t="s">
        <v>738</v>
      </c>
      <c r="C247" s="33"/>
      <c r="D247" s="2" t="s">
        <v>746</v>
      </c>
      <c r="E247" s="33" t="s">
        <v>1490</v>
      </c>
      <c r="F247" s="42" t="s">
        <v>380</v>
      </c>
      <c r="G247" s="21" t="s">
        <v>443</v>
      </c>
      <c r="H247" s="42" t="s">
        <v>7</v>
      </c>
      <c r="I247" s="21" t="s">
        <v>521</v>
      </c>
      <c r="J247" s="93"/>
      <c r="K247" s="21" t="s">
        <v>526</v>
      </c>
      <c r="L247" s="21"/>
      <c r="M247" s="2">
        <v>2015</v>
      </c>
      <c r="N247" s="35">
        <v>42095</v>
      </c>
      <c r="O247" s="2">
        <v>2021</v>
      </c>
      <c r="P247" s="21">
        <v>71</v>
      </c>
      <c r="Q247" s="21">
        <v>8</v>
      </c>
      <c r="R247" s="61"/>
      <c r="S247" s="34"/>
      <c r="T247" s="21"/>
      <c r="U247" s="19"/>
      <c r="V247" s="19"/>
      <c r="W247" s="19"/>
      <c r="X247" s="19"/>
      <c r="Y247" s="19">
        <v>2000</v>
      </c>
      <c r="Z247" s="59"/>
      <c r="AA247" s="97"/>
      <c r="AB247" s="97" t="s">
        <v>747</v>
      </c>
      <c r="AC247" s="69"/>
      <c r="AD247" s="69"/>
      <c r="AE247" s="69"/>
      <c r="AF247" s="69"/>
      <c r="AG247" s="69"/>
      <c r="AH247" s="69"/>
      <c r="AI247" s="66"/>
      <c r="AJ247" s="113"/>
    </row>
    <row r="248" spans="1:36" customFormat="1" x14ac:dyDescent="0.3">
      <c r="A248" s="37">
        <v>0</v>
      </c>
      <c r="B248" s="33" t="s">
        <v>636</v>
      </c>
      <c r="C248" s="33"/>
      <c r="D248" s="2" t="s">
        <v>754</v>
      </c>
      <c r="E248" s="33" t="s">
        <v>1490</v>
      </c>
      <c r="F248" s="2" t="s">
        <v>380</v>
      </c>
      <c r="G248" s="21" t="s">
        <v>444</v>
      </c>
      <c r="H248" s="2" t="s">
        <v>518</v>
      </c>
      <c r="I248" s="2" t="s">
        <v>520</v>
      </c>
      <c r="J248" s="93" t="s">
        <v>1594</v>
      </c>
      <c r="K248" s="2" t="s">
        <v>750</v>
      </c>
      <c r="L248" s="2"/>
      <c r="M248" s="2">
        <v>2020</v>
      </c>
      <c r="N248" s="35">
        <v>43922</v>
      </c>
      <c r="O248" s="2">
        <v>2024</v>
      </c>
      <c r="P248" s="2"/>
      <c r="Q248" s="2"/>
      <c r="R248" s="2">
        <v>2.7</v>
      </c>
      <c r="S248" s="2"/>
      <c r="T248" s="2"/>
      <c r="U248" s="5">
        <v>70</v>
      </c>
      <c r="V248" s="5">
        <v>100</v>
      </c>
      <c r="W248" s="5"/>
      <c r="X248" s="5"/>
      <c r="Y248" s="5">
        <v>330</v>
      </c>
      <c r="Z248" s="59"/>
      <c r="AA248" s="93"/>
      <c r="AB248" s="94" t="s">
        <v>755</v>
      </c>
      <c r="AC248" s="69"/>
      <c r="AD248" s="69"/>
      <c r="AE248" s="69"/>
      <c r="AF248" s="69"/>
      <c r="AG248" s="69"/>
      <c r="AH248" s="69"/>
      <c r="AI248" s="66"/>
      <c r="AJ248" s="113"/>
    </row>
    <row r="249" spans="1:36" customFormat="1" x14ac:dyDescent="0.3">
      <c r="A249" s="51">
        <v>0</v>
      </c>
      <c r="B249" s="33" t="s">
        <v>738</v>
      </c>
      <c r="C249" s="33"/>
      <c r="D249" s="2" t="s">
        <v>742</v>
      </c>
      <c r="E249" s="33" t="s">
        <v>1490</v>
      </c>
      <c r="F249" s="42" t="s">
        <v>380</v>
      </c>
      <c r="G249" s="21" t="s">
        <v>743</v>
      </c>
      <c r="H249" s="42" t="s">
        <v>518</v>
      </c>
      <c r="I249" s="2" t="s">
        <v>520</v>
      </c>
      <c r="J249" s="93"/>
      <c r="K249" s="2" t="s">
        <v>744</v>
      </c>
      <c r="L249" s="2"/>
      <c r="M249" s="2">
        <v>2012</v>
      </c>
      <c r="N249" s="35">
        <v>41000</v>
      </c>
      <c r="O249" s="2">
        <v>2017</v>
      </c>
      <c r="P249" s="8">
        <v>27</v>
      </c>
      <c r="Q249" s="2">
        <v>2</v>
      </c>
      <c r="R249" s="61">
        <v>13.5</v>
      </c>
      <c r="S249" s="2"/>
      <c r="T249" s="2"/>
      <c r="U249" s="5">
        <v>100</v>
      </c>
      <c r="V249" s="5">
        <v>0</v>
      </c>
      <c r="W249" s="5"/>
      <c r="X249" s="5"/>
      <c r="Y249" s="5">
        <v>250</v>
      </c>
      <c r="Z249" s="59"/>
      <c r="AA249" s="93"/>
      <c r="AB249" s="93" t="s">
        <v>745</v>
      </c>
      <c r="AC249" s="69"/>
      <c r="AD249" s="69"/>
      <c r="AE249" s="69"/>
      <c r="AF249" s="69"/>
      <c r="AG249" s="69"/>
      <c r="AH249" s="69"/>
      <c r="AI249" s="66"/>
      <c r="AJ249" s="113"/>
    </row>
    <row r="250" spans="1:36" customFormat="1" x14ac:dyDescent="0.3">
      <c r="A250" s="51">
        <v>0</v>
      </c>
      <c r="B250" s="33" t="s">
        <v>738</v>
      </c>
      <c r="C250" s="33"/>
      <c r="D250" s="2" t="s">
        <v>748</v>
      </c>
      <c r="E250" s="33" t="s">
        <v>1490</v>
      </c>
      <c r="F250" s="42" t="s">
        <v>380</v>
      </c>
      <c r="G250" s="21" t="s">
        <v>749</v>
      </c>
      <c r="H250" s="42" t="s">
        <v>518</v>
      </c>
      <c r="I250" s="2" t="s">
        <v>520</v>
      </c>
      <c r="J250" s="93"/>
      <c r="K250" s="2" t="s">
        <v>750</v>
      </c>
      <c r="L250" s="2"/>
      <c r="M250" s="2">
        <v>2016</v>
      </c>
      <c r="N250" s="35">
        <v>42461</v>
      </c>
      <c r="O250" s="2">
        <v>2018</v>
      </c>
      <c r="P250" s="2">
        <v>19</v>
      </c>
      <c r="Q250" s="2">
        <v>2</v>
      </c>
      <c r="R250" s="61">
        <v>12.6</v>
      </c>
      <c r="S250" s="2">
        <v>15</v>
      </c>
      <c r="T250" s="2"/>
      <c r="U250" s="5">
        <v>100</v>
      </c>
      <c r="V250" s="4">
        <v>100</v>
      </c>
      <c r="W250" s="5"/>
      <c r="X250" s="5"/>
      <c r="Y250" s="5">
        <v>200</v>
      </c>
      <c r="Z250" s="59"/>
      <c r="AA250" s="93"/>
      <c r="AB250" s="93" t="s">
        <v>751</v>
      </c>
      <c r="AC250" s="69"/>
      <c r="AD250" s="69"/>
      <c r="AE250" s="69"/>
      <c r="AF250" s="69"/>
      <c r="AG250" s="69"/>
      <c r="AH250" s="69"/>
      <c r="AI250" s="66"/>
      <c r="AJ250" s="113"/>
    </row>
    <row r="251" spans="1:36" customFormat="1" x14ac:dyDescent="0.3">
      <c r="A251" s="51">
        <v>0</v>
      </c>
      <c r="B251" s="33" t="s">
        <v>1774</v>
      </c>
      <c r="C251" s="33"/>
      <c r="D251" s="2" t="s">
        <v>1549</v>
      </c>
      <c r="E251" s="33" t="s">
        <v>1490</v>
      </c>
      <c r="F251" s="42" t="s">
        <v>380</v>
      </c>
      <c r="G251" s="21" t="s">
        <v>443</v>
      </c>
      <c r="H251" s="42" t="s">
        <v>7</v>
      </c>
      <c r="I251" s="2" t="s">
        <v>520</v>
      </c>
      <c r="J251" s="93"/>
      <c r="K251" s="2" t="s">
        <v>526</v>
      </c>
      <c r="L251" s="2"/>
      <c r="M251" s="8">
        <v>2017</v>
      </c>
      <c r="N251" s="35">
        <v>42826</v>
      </c>
      <c r="O251" s="2">
        <v>2025</v>
      </c>
      <c r="P251" s="2"/>
      <c r="Q251" s="2"/>
      <c r="R251" s="3">
        <v>20</v>
      </c>
      <c r="S251" s="3">
        <v>11</v>
      </c>
      <c r="T251" s="3"/>
      <c r="U251" s="5">
        <v>80</v>
      </c>
      <c r="V251" s="5">
        <v>0</v>
      </c>
      <c r="W251" s="5"/>
      <c r="X251" s="5"/>
      <c r="Y251" s="5">
        <v>3000</v>
      </c>
      <c r="Z251" s="59"/>
      <c r="AA251" s="93"/>
      <c r="AB251" s="93" t="s">
        <v>740</v>
      </c>
      <c r="AC251" s="69"/>
      <c r="AD251" s="69"/>
      <c r="AE251" s="69"/>
      <c r="AF251" s="69"/>
      <c r="AG251" s="69"/>
      <c r="AH251" s="69"/>
      <c r="AI251" s="66"/>
      <c r="AJ251" s="113"/>
    </row>
    <row r="252" spans="1:36" customFormat="1" x14ac:dyDescent="0.3">
      <c r="A252" s="51">
        <v>0</v>
      </c>
      <c r="B252" s="33" t="s">
        <v>636</v>
      </c>
      <c r="C252" s="33"/>
      <c r="D252" s="2" t="s">
        <v>566</v>
      </c>
      <c r="E252" s="33" t="s">
        <v>1490</v>
      </c>
      <c r="F252" s="2" t="s">
        <v>380</v>
      </c>
      <c r="G252" s="21" t="s">
        <v>443</v>
      </c>
      <c r="H252" s="2" t="s">
        <v>7</v>
      </c>
      <c r="I252" s="2" t="s">
        <v>1558</v>
      </c>
      <c r="J252" s="93"/>
      <c r="K252" s="2" t="s">
        <v>526</v>
      </c>
      <c r="L252" s="2"/>
      <c r="M252" s="2">
        <v>2019</v>
      </c>
      <c r="N252" s="35">
        <v>43556</v>
      </c>
      <c r="O252" s="2">
        <v>2024</v>
      </c>
      <c r="P252" s="2"/>
      <c r="Q252" s="2"/>
      <c r="R252" s="2">
        <v>27</v>
      </c>
      <c r="S252" s="2">
        <v>9</v>
      </c>
      <c r="T252" s="2"/>
      <c r="U252" s="5">
        <v>80</v>
      </c>
      <c r="V252" s="5"/>
      <c r="W252" s="5"/>
      <c r="X252" s="5"/>
      <c r="Y252" s="5">
        <v>2666</v>
      </c>
      <c r="Z252" s="59"/>
      <c r="AA252" s="105" t="s">
        <v>567</v>
      </c>
      <c r="AB252" s="93" t="s">
        <v>568</v>
      </c>
      <c r="AC252" s="69"/>
      <c r="AD252" s="69"/>
      <c r="AE252" s="69"/>
      <c r="AF252" s="69"/>
      <c r="AG252" s="69"/>
      <c r="AH252" s="69"/>
      <c r="AI252" s="66"/>
      <c r="AJ252" s="113"/>
    </row>
    <row r="253" spans="1:36" customFormat="1" x14ac:dyDescent="0.3">
      <c r="A253" s="51">
        <v>0</v>
      </c>
      <c r="B253" s="33" t="s">
        <v>738</v>
      </c>
      <c r="C253" s="33"/>
      <c r="D253" s="2" t="s">
        <v>1550</v>
      </c>
      <c r="E253" s="33" t="s">
        <v>1490</v>
      </c>
      <c r="F253" s="42" t="s">
        <v>380</v>
      </c>
      <c r="G253" s="21" t="s">
        <v>443</v>
      </c>
      <c r="H253" s="42" t="s">
        <v>7</v>
      </c>
      <c r="I253" s="2" t="s">
        <v>1558</v>
      </c>
      <c r="J253" s="93"/>
      <c r="K253" s="2" t="s">
        <v>1722</v>
      </c>
      <c r="L253" s="2"/>
      <c r="M253" s="2">
        <v>2019</v>
      </c>
      <c r="N253" s="35">
        <v>43556</v>
      </c>
      <c r="O253" s="2">
        <v>2025</v>
      </c>
      <c r="P253" s="2"/>
      <c r="Q253" s="2"/>
      <c r="R253" s="61">
        <v>23</v>
      </c>
      <c r="S253" s="2">
        <v>12</v>
      </c>
      <c r="T253" s="2"/>
      <c r="U253" s="5">
        <v>80</v>
      </c>
      <c r="V253" s="5">
        <v>20</v>
      </c>
      <c r="W253" s="5"/>
      <c r="X253" s="5"/>
      <c r="Y253" s="5">
        <v>3500</v>
      </c>
      <c r="Z253" s="59"/>
      <c r="AA253" s="93"/>
      <c r="AB253" s="93" t="s">
        <v>1575</v>
      </c>
      <c r="AC253" s="69"/>
      <c r="AD253" s="69"/>
      <c r="AE253" s="69"/>
      <c r="AF253" s="69"/>
      <c r="AG253" s="69"/>
      <c r="AH253" s="69"/>
      <c r="AI253" s="66"/>
      <c r="AJ253" s="113"/>
    </row>
    <row r="254" spans="1:36" customFormat="1" x14ac:dyDescent="0.3">
      <c r="A254" s="51">
        <v>0</v>
      </c>
      <c r="B254" s="33" t="s">
        <v>636</v>
      </c>
      <c r="C254" s="33"/>
      <c r="D254" s="2" t="s">
        <v>1051</v>
      </c>
      <c r="E254" s="33" t="s">
        <v>1490</v>
      </c>
      <c r="F254" s="34" t="s">
        <v>380</v>
      </c>
      <c r="G254" s="21" t="s">
        <v>1052</v>
      </c>
      <c r="H254" s="34" t="s">
        <v>7</v>
      </c>
      <c r="I254" s="34" t="s">
        <v>520</v>
      </c>
      <c r="J254" s="93"/>
      <c r="K254" s="34" t="s">
        <v>526</v>
      </c>
      <c r="L254" s="34"/>
      <c r="M254" s="21">
        <v>2019</v>
      </c>
      <c r="N254" s="35">
        <v>43556</v>
      </c>
      <c r="O254" s="2">
        <v>2025</v>
      </c>
      <c r="P254" s="21">
        <v>38</v>
      </c>
      <c r="Q254" s="34">
        <v>4</v>
      </c>
      <c r="R254" s="21"/>
      <c r="S254" s="21"/>
      <c r="T254" s="21"/>
      <c r="U254" s="5">
        <v>80</v>
      </c>
      <c r="V254" s="5">
        <v>20</v>
      </c>
      <c r="W254" s="19"/>
      <c r="X254" s="19"/>
      <c r="Y254" s="44">
        <v>679</v>
      </c>
      <c r="Z254" s="59"/>
      <c r="AA254" s="97"/>
      <c r="AB254" s="96" t="s">
        <v>1576</v>
      </c>
      <c r="AC254" s="69"/>
      <c r="AD254" s="69"/>
      <c r="AE254" s="69"/>
      <c r="AF254" s="69"/>
      <c r="AG254" s="69"/>
      <c r="AH254" s="69"/>
      <c r="AI254" s="66"/>
      <c r="AJ254" s="113"/>
    </row>
    <row r="255" spans="1:36" customFormat="1" x14ac:dyDescent="0.3">
      <c r="A255" s="51">
        <v>0</v>
      </c>
      <c r="B255" s="33" t="s">
        <v>738</v>
      </c>
      <c r="C255" s="33"/>
      <c r="D255" s="2" t="s">
        <v>737</v>
      </c>
      <c r="E255" s="33" t="s">
        <v>1490</v>
      </c>
      <c r="F255" s="42" t="s">
        <v>380</v>
      </c>
      <c r="G255" s="21" t="s">
        <v>739</v>
      </c>
      <c r="H255" s="141" t="s">
        <v>4</v>
      </c>
      <c r="I255" s="2" t="s">
        <v>520</v>
      </c>
      <c r="J255" s="93"/>
      <c r="K255" s="2" t="s">
        <v>526</v>
      </c>
      <c r="L255" s="2"/>
      <c r="M255" s="2">
        <v>2018</v>
      </c>
      <c r="N255" s="35">
        <v>43191</v>
      </c>
      <c r="O255" s="2">
        <v>2022</v>
      </c>
      <c r="P255" s="2">
        <v>18</v>
      </c>
      <c r="Q255" s="2">
        <v>5</v>
      </c>
      <c r="R255" s="61">
        <v>9.9</v>
      </c>
      <c r="S255" s="34">
        <v>19</v>
      </c>
      <c r="T255" s="2"/>
      <c r="U255" s="5">
        <v>80</v>
      </c>
      <c r="V255" s="5">
        <v>0</v>
      </c>
      <c r="W255" s="5"/>
      <c r="X255" s="5"/>
      <c r="Y255" s="5">
        <v>245</v>
      </c>
      <c r="Z255" s="59">
        <v>750</v>
      </c>
      <c r="AA255" s="93"/>
      <c r="AB255" s="93" t="s">
        <v>1523</v>
      </c>
      <c r="AC255" s="69"/>
      <c r="AD255" s="69"/>
      <c r="AE255" s="69"/>
      <c r="AF255" s="69"/>
      <c r="AG255" s="69"/>
      <c r="AH255" s="69"/>
      <c r="AI255" s="66"/>
      <c r="AJ255" s="113"/>
    </row>
    <row r="256" spans="1:36" customFormat="1" x14ac:dyDescent="0.3">
      <c r="A256" s="51">
        <v>0</v>
      </c>
      <c r="B256" s="33" t="s">
        <v>738</v>
      </c>
      <c r="C256" s="33"/>
      <c r="D256" s="2" t="s">
        <v>762</v>
      </c>
      <c r="E256" s="2" t="s">
        <v>1492</v>
      </c>
      <c r="F256" s="2" t="s">
        <v>63</v>
      </c>
      <c r="G256" s="2" t="s">
        <v>763</v>
      </c>
      <c r="H256" s="2" t="s">
        <v>518</v>
      </c>
      <c r="I256" s="2" t="s">
        <v>520</v>
      </c>
      <c r="J256" s="93"/>
      <c r="K256" s="2" t="s">
        <v>654</v>
      </c>
      <c r="L256" s="2"/>
      <c r="M256" s="2">
        <v>2011</v>
      </c>
      <c r="N256" s="35">
        <v>40634</v>
      </c>
      <c r="O256" s="2">
        <v>2014</v>
      </c>
      <c r="P256" s="2">
        <v>12</v>
      </c>
      <c r="Q256" s="2">
        <v>2</v>
      </c>
      <c r="R256" s="61">
        <v>0.4</v>
      </c>
      <c r="S256" s="34">
        <v>2</v>
      </c>
      <c r="T256" s="2"/>
      <c r="U256" s="5">
        <v>100</v>
      </c>
      <c r="V256" s="5">
        <v>0</v>
      </c>
      <c r="W256" s="5"/>
      <c r="X256" s="5"/>
      <c r="Y256" s="5">
        <v>89</v>
      </c>
      <c r="Z256" s="59"/>
      <c r="AA256" s="93"/>
      <c r="AB256" s="94" t="s">
        <v>764</v>
      </c>
      <c r="AC256" s="69"/>
      <c r="AD256" s="69"/>
      <c r="AE256" s="69"/>
      <c r="AF256" s="69">
        <v>1</v>
      </c>
      <c r="AG256" s="69"/>
      <c r="AH256" s="69"/>
      <c r="AI256" s="66"/>
      <c r="AJ256" s="113"/>
    </row>
    <row r="257" spans="1:36" customFormat="1" x14ac:dyDescent="0.3">
      <c r="A257" s="46">
        <v>1</v>
      </c>
      <c r="B257" s="33" t="s">
        <v>634</v>
      </c>
      <c r="C257" s="33" t="s">
        <v>1429</v>
      </c>
      <c r="D257" s="2" t="s">
        <v>62</v>
      </c>
      <c r="E257" s="2" t="s">
        <v>1492</v>
      </c>
      <c r="F257" s="33" t="s">
        <v>63</v>
      </c>
      <c r="G257" s="33" t="s">
        <v>64</v>
      </c>
      <c r="H257" s="33" t="s">
        <v>518</v>
      </c>
      <c r="I257" s="33" t="s">
        <v>520</v>
      </c>
      <c r="J257" s="93"/>
      <c r="K257" s="33" t="s">
        <v>750</v>
      </c>
      <c r="L257" s="33"/>
      <c r="M257" s="2">
        <v>2018</v>
      </c>
      <c r="N257" s="35">
        <v>43070</v>
      </c>
      <c r="O257" s="2">
        <v>2023</v>
      </c>
      <c r="P257" s="32"/>
      <c r="Q257" s="3"/>
      <c r="R257" s="3">
        <v>6</v>
      </c>
      <c r="S257" s="3">
        <v>3</v>
      </c>
      <c r="T257" s="3"/>
      <c r="U257" s="5">
        <v>100</v>
      </c>
      <c r="V257" s="4">
        <v>100</v>
      </c>
      <c r="W257" s="4"/>
      <c r="X257" s="4"/>
      <c r="Y257" s="4">
        <v>400</v>
      </c>
      <c r="Z257" s="59"/>
      <c r="AA257" s="93"/>
      <c r="AB257" s="94"/>
      <c r="AC257" s="69"/>
      <c r="AD257" s="69"/>
      <c r="AE257" s="69"/>
      <c r="AF257" s="69"/>
      <c r="AG257" s="69"/>
      <c r="AH257" s="69"/>
      <c r="AI257" s="66"/>
      <c r="AJ257" s="113"/>
    </row>
    <row r="258" spans="1:36" customFormat="1" x14ac:dyDescent="0.3">
      <c r="A258" s="51">
        <v>0</v>
      </c>
      <c r="B258" s="33" t="s">
        <v>738</v>
      </c>
      <c r="C258" s="33"/>
      <c r="D258" s="2" t="s">
        <v>1184</v>
      </c>
      <c r="E258" s="49" t="s">
        <v>1493</v>
      </c>
      <c r="F258" s="42" t="s">
        <v>383</v>
      </c>
      <c r="G258" s="2" t="s">
        <v>812</v>
      </c>
      <c r="H258" s="2" t="s">
        <v>522</v>
      </c>
      <c r="I258" s="2" t="s">
        <v>520</v>
      </c>
      <c r="J258" s="93"/>
      <c r="K258" s="2" t="s">
        <v>666</v>
      </c>
      <c r="L258" s="2"/>
      <c r="M258" s="2">
        <v>2013</v>
      </c>
      <c r="N258" s="35">
        <v>41365</v>
      </c>
      <c r="O258" s="2">
        <v>2017</v>
      </c>
      <c r="P258" s="2"/>
      <c r="Q258" s="2"/>
      <c r="R258" s="2">
        <v>609</v>
      </c>
      <c r="S258" s="2">
        <v>40</v>
      </c>
      <c r="T258" s="2"/>
      <c r="U258" s="5">
        <v>100</v>
      </c>
      <c r="V258" s="5">
        <v>0</v>
      </c>
      <c r="W258" s="5"/>
      <c r="X258" s="5"/>
      <c r="Y258" s="5">
        <v>3400</v>
      </c>
      <c r="Z258" s="59"/>
      <c r="AA258" s="105" t="s">
        <v>1183</v>
      </c>
      <c r="AB258" s="94" t="s">
        <v>813</v>
      </c>
      <c r="AC258" s="69"/>
      <c r="AD258" s="69"/>
      <c r="AE258" s="69"/>
      <c r="AF258" s="69"/>
      <c r="AG258" s="69"/>
      <c r="AH258" s="69"/>
      <c r="AI258" s="66"/>
      <c r="AJ258" s="113"/>
    </row>
    <row r="259" spans="1:36" customFormat="1" x14ac:dyDescent="0.3">
      <c r="A259" s="46">
        <v>1</v>
      </c>
      <c r="B259" s="49" t="s">
        <v>634</v>
      </c>
      <c r="C259" s="49" t="s">
        <v>1429</v>
      </c>
      <c r="D259" s="2" t="s">
        <v>67</v>
      </c>
      <c r="E259" s="33" t="s">
        <v>1490</v>
      </c>
      <c r="F259" s="49" t="s">
        <v>65</v>
      </c>
      <c r="G259" s="49" t="s">
        <v>66</v>
      </c>
      <c r="H259" s="49" t="s">
        <v>7</v>
      </c>
      <c r="I259" s="49" t="s">
        <v>520</v>
      </c>
      <c r="J259" s="93"/>
      <c r="K259" s="49"/>
      <c r="L259" s="49"/>
      <c r="M259" s="2">
        <v>2020</v>
      </c>
      <c r="N259" s="35">
        <v>43862</v>
      </c>
      <c r="O259" s="2">
        <v>2027</v>
      </c>
      <c r="P259" s="21">
        <v>20</v>
      </c>
      <c r="Q259" s="21">
        <v>4</v>
      </c>
      <c r="R259" s="50"/>
      <c r="S259" s="50"/>
      <c r="T259" s="50"/>
      <c r="U259" s="20">
        <v>70</v>
      </c>
      <c r="V259" s="20">
        <v>35</v>
      </c>
      <c r="W259" s="20"/>
      <c r="X259" s="20"/>
      <c r="Y259" s="20">
        <v>1300</v>
      </c>
      <c r="Z259" s="59"/>
      <c r="AA259" s="97"/>
      <c r="AB259" s="97"/>
      <c r="AC259" s="69"/>
      <c r="AD259" s="69"/>
      <c r="AE259" s="69"/>
      <c r="AF259" s="69"/>
      <c r="AG259" s="69"/>
      <c r="AH259" s="69"/>
      <c r="AI259" s="66"/>
      <c r="AJ259" s="113"/>
    </row>
    <row r="260" spans="1:36" customFormat="1" x14ac:dyDescent="0.3">
      <c r="A260" s="51">
        <v>0</v>
      </c>
      <c r="B260" s="33" t="s">
        <v>738</v>
      </c>
      <c r="C260" s="33"/>
      <c r="D260" s="2" t="s">
        <v>765</v>
      </c>
      <c r="E260" s="33" t="s">
        <v>1490</v>
      </c>
      <c r="F260" s="42" t="s">
        <v>65</v>
      </c>
      <c r="G260" s="2" t="s">
        <v>66</v>
      </c>
      <c r="H260" s="2" t="s">
        <v>7</v>
      </c>
      <c r="I260" s="8" t="s">
        <v>1558</v>
      </c>
      <c r="J260" s="93"/>
      <c r="K260" s="2" t="s">
        <v>767</v>
      </c>
      <c r="L260" s="2"/>
      <c r="M260" s="2">
        <v>2012</v>
      </c>
      <c r="N260" s="35">
        <v>41000</v>
      </c>
      <c r="O260" s="2">
        <v>2020</v>
      </c>
      <c r="P260" s="2"/>
      <c r="Q260" s="2"/>
      <c r="R260" s="61">
        <v>50</v>
      </c>
      <c r="S260" s="34">
        <v>27</v>
      </c>
      <c r="T260" s="2"/>
      <c r="U260" s="5">
        <v>100</v>
      </c>
      <c r="V260" s="5">
        <v>0</v>
      </c>
      <c r="W260" s="5"/>
      <c r="X260" s="5"/>
      <c r="Y260" s="5">
        <v>476.6</v>
      </c>
      <c r="Z260" s="59"/>
      <c r="AA260" s="93" t="s">
        <v>768</v>
      </c>
      <c r="AB260" s="94" t="s">
        <v>766</v>
      </c>
      <c r="AC260" s="69"/>
      <c r="AD260" s="69"/>
      <c r="AE260" s="69"/>
      <c r="AF260" s="69"/>
      <c r="AG260" s="69"/>
      <c r="AH260" s="69"/>
      <c r="AI260" s="149"/>
      <c r="AJ260" s="113"/>
    </row>
    <row r="261" spans="1:36" customFormat="1" x14ac:dyDescent="0.3">
      <c r="A261" s="51">
        <v>0</v>
      </c>
      <c r="B261" s="33" t="s">
        <v>637</v>
      </c>
      <c r="C261" s="33"/>
      <c r="D261" s="2" t="s">
        <v>68</v>
      </c>
      <c r="E261" s="33" t="s">
        <v>1490</v>
      </c>
      <c r="F261" s="49" t="s">
        <v>65</v>
      </c>
      <c r="G261" s="49" t="s">
        <v>69</v>
      </c>
      <c r="H261" s="49" t="s">
        <v>7</v>
      </c>
      <c r="I261" s="49"/>
      <c r="J261" s="93"/>
      <c r="K261" s="49"/>
      <c r="L261" s="49"/>
      <c r="M261" s="2">
        <v>2020</v>
      </c>
      <c r="N261" s="52">
        <v>43831</v>
      </c>
      <c r="O261" s="2"/>
      <c r="P261" s="21">
        <v>15</v>
      </c>
      <c r="Q261" s="21">
        <v>4</v>
      </c>
      <c r="R261" s="50"/>
      <c r="S261" s="50"/>
      <c r="T261" s="50"/>
      <c r="U261" s="19">
        <v>80</v>
      </c>
      <c r="V261" s="19">
        <v>0</v>
      </c>
      <c r="W261" s="19"/>
      <c r="X261" s="19"/>
      <c r="Y261" s="38">
        <v>1300</v>
      </c>
      <c r="Z261" s="59"/>
      <c r="AA261" s="97"/>
      <c r="AB261" s="97"/>
      <c r="AC261" s="69"/>
      <c r="AD261" s="69"/>
      <c r="AE261" s="69"/>
      <c r="AF261" s="69"/>
      <c r="AG261" s="69"/>
      <c r="AH261" s="69"/>
      <c r="AI261" s="149"/>
      <c r="AJ261" s="113"/>
    </row>
    <row r="262" spans="1:36" customFormat="1" x14ac:dyDescent="0.3">
      <c r="A262" s="51">
        <v>0</v>
      </c>
      <c r="B262" s="33" t="s">
        <v>1453</v>
      </c>
      <c r="C262" s="2" t="s">
        <v>1487</v>
      </c>
      <c r="D262" s="2" t="s">
        <v>1507</v>
      </c>
      <c r="E262" s="49" t="s">
        <v>1489</v>
      </c>
      <c r="F262" s="33" t="s">
        <v>376</v>
      </c>
      <c r="G262" s="40" t="s">
        <v>419</v>
      </c>
      <c r="H262" s="33" t="s">
        <v>522</v>
      </c>
      <c r="I262" s="2" t="s">
        <v>520</v>
      </c>
      <c r="J262" s="93" t="s">
        <v>1807</v>
      </c>
      <c r="K262" s="2"/>
      <c r="L262" s="2"/>
      <c r="M262" s="3">
        <v>2024</v>
      </c>
      <c r="N262" s="35">
        <v>45383</v>
      </c>
      <c r="O262" s="2">
        <v>2029</v>
      </c>
      <c r="P262" s="2">
        <v>12</v>
      </c>
      <c r="Q262" s="2"/>
      <c r="R262" s="3">
        <v>90</v>
      </c>
      <c r="S262" s="2"/>
      <c r="T262" s="2"/>
      <c r="U262" s="5">
        <v>15</v>
      </c>
      <c r="V262" s="5">
        <v>20</v>
      </c>
      <c r="W262" s="5"/>
      <c r="X262" s="5"/>
      <c r="Y262" s="139">
        <v>1180</v>
      </c>
      <c r="Z262" s="59"/>
      <c r="AA262" s="93"/>
      <c r="AB262" s="93"/>
      <c r="AC262" s="69"/>
      <c r="AD262" s="69"/>
      <c r="AE262" s="69"/>
      <c r="AF262" s="69"/>
      <c r="AG262" s="69"/>
      <c r="AH262" s="69"/>
      <c r="AI262" s="149"/>
      <c r="AJ262" s="113"/>
    </row>
    <row r="263" spans="1:36" customFormat="1" x14ac:dyDescent="0.3">
      <c r="A263" s="51">
        <v>0</v>
      </c>
      <c r="B263" s="33" t="s">
        <v>635</v>
      </c>
      <c r="C263" s="33"/>
      <c r="D263" s="2" t="s">
        <v>75</v>
      </c>
      <c r="E263" s="33" t="s">
        <v>378</v>
      </c>
      <c r="F263" s="49" t="s">
        <v>74</v>
      </c>
      <c r="G263" s="49" t="s">
        <v>74</v>
      </c>
      <c r="H263" s="141" t="s">
        <v>4</v>
      </c>
      <c r="I263" s="49" t="s">
        <v>521</v>
      </c>
      <c r="J263" s="93"/>
      <c r="K263" s="49"/>
      <c r="L263" s="49"/>
      <c r="M263" s="2">
        <v>2021</v>
      </c>
      <c r="N263" s="52">
        <v>44348</v>
      </c>
      <c r="O263" s="2"/>
      <c r="P263" s="21">
        <v>20</v>
      </c>
      <c r="Q263" s="21">
        <v>5</v>
      </c>
      <c r="R263" s="50"/>
      <c r="S263" s="50"/>
      <c r="T263" s="50"/>
      <c r="U263" s="20">
        <v>40</v>
      </c>
      <c r="V263" s="20">
        <v>10</v>
      </c>
      <c r="W263" s="20"/>
      <c r="X263" s="20"/>
      <c r="Y263" s="20">
        <v>47</v>
      </c>
      <c r="Z263" s="59"/>
      <c r="AA263" s="97"/>
      <c r="AB263" s="97"/>
      <c r="AC263" s="69"/>
      <c r="AD263" s="69"/>
      <c r="AE263" s="69"/>
      <c r="AF263" s="69"/>
      <c r="AG263" s="69"/>
      <c r="AH263" s="69"/>
      <c r="AI263" s="149"/>
      <c r="AJ263" s="113"/>
    </row>
    <row r="264" spans="1:36" customFormat="1" x14ac:dyDescent="0.3">
      <c r="A264" s="51">
        <v>0</v>
      </c>
      <c r="B264" s="33" t="s">
        <v>635</v>
      </c>
      <c r="C264" s="33"/>
      <c r="D264" s="2" t="s">
        <v>73</v>
      </c>
      <c r="E264" s="33" t="s">
        <v>378</v>
      </c>
      <c r="F264" s="49" t="s">
        <v>74</v>
      </c>
      <c r="G264" s="49" t="s">
        <v>74</v>
      </c>
      <c r="H264" s="141" t="s">
        <v>4</v>
      </c>
      <c r="I264" s="49" t="s">
        <v>521</v>
      </c>
      <c r="J264" s="93"/>
      <c r="K264" s="49"/>
      <c r="L264" s="49"/>
      <c r="M264" s="59">
        <v>2023</v>
      </c>
      <c r="N264" s="52">
        <v>45139</v>
      </c>
      <c r="O264" s="2"/>
      <c r="P264" s="21">
        <v>30</v>
      </c>
      <c r="Q264" s="21">
        <v>5</v>
      </c>
      <c r="R264" s="50"/>
      <c r="S264" s="50"/>
      <c r="T264" s="50"/>
      <c r="U264" s="20">
        <v>30</v>
      </c>
      <c r="V264" s="20">
        <v>10</v>
      </c>
      <c r="W264" s="20"/>
      <c r="X264" s="20"/>
      <c r="Y264" s="20">
        <v>71</v>
      </c>
      <c r="Z264" s="59"/>
      <c r="AA264" s="97"/>
      <c r="AB264" s="97"/>
      <c r="AC264" s="69"/>
      <c r="AD264" s="69"/>
      <c r="AE264" s="69"/>
      <c r="AF264" s="69"/>
      <c r="AG264" s="69"/>
      <c r="AH264" s="69"/>
      <c r="AI264" s="149"/>
      <c r="AJ264" s="113"/>
    </row>
    <row r="265" spans="1:36" customFormat="1" x14ac:dyDescent="0.3">
      <c r="A265" s="51">
        <v>0</v>
      </c>
      <c r="B265" s="33" t="s">
        <v>738</v>
      </c>
      <c r="C265" s="33"/>
      <c r="D265" s="2" t="s">
        <v>769</v>
      </c>
      <c r="E265" s="2" t="s">
        <v>1492</v>
      </c>
      <c r="F265" s="42" t="s">
        <v>770</v>
      </c>
      <c r="G265" s="2" t="s">
        <v>771</v>
      </c>
      <c r="H265" s="2" t="s">
        <v>7</v>
      </c>
      <c r="I265" s="2" t="s">
        <v>520</v>
      </c>
      <c r="J265" s="93"/>
      <c r="K265" s="2" t="s">
        <v>526</v>
      </c>
      <c r="L265" s="2"/>
      <c r="M265" s="2">
        <v>2003</v>
      </c>
      <c r="N265" s="35">
        <v>37712</v>
      </c>
      <c r="O265" s="2">
        <v>2014</v>
      </c>
      <c r="P265" s="2" t="s">
        <v>1176</v>
      </c>
      <c r="Q265" s="2" t="s">
        <v>1177</v>
      </c>
      <c r="R265" s="61">
        <v>7.4</v>
      </c>
      <c r="S265" s="34">
        <v>10</v>
      </c>
      <c r="T265" s="2"/>
      <c r="U265" s="5">
        <v>100</v>
      </c>
      <c r="V265" s="5">
        <v>0</v>
      </c>
      <c r="W265" s="5"/>
      <c r="X265" s="5"/>
      <c r="Y265" s="5">
        <v>1500</v>
      </c>
      <c r="Z265" s="59"/>
      <c r="AA265" s="93"/>
      <c r="AB265" s="93" t="s">
        <v>772</v>
      </c>
      <c r="AC265" s="69"/>
      <c r="AD265" s="69"/>
      <c r="AE265" s="69"/>
      <c r="AF265" s="69"/>
      <c r="AG265" s="69"/>
      <c r="AH265" s="69"/>
      <c r="AI265" s="152"/>
      <c r="AJ265" s="113"/>
    </row>
    <row r="266" spans="1:36" customFormat="1" x14ac:dyDescent="0.3">
      <c r="A266" s="51">
        <v>0</v>
      </c>
      <c r="B266" s="33" t="s">
        <v>635</v>
      </c>
      <c r="C266" s="33"/>
      <c r="D266" s="49" t="s">
        <v>91</v>
      </c>
      <c r="E266" s="2" t="s">
        <v>1492</v>
      </c>
      <c r="F266" s="49" t="s">
        <v>1469</v>
      </c>
      <c r="G266" s="49" t="s">
        <v>92</v>
      </c>
      <c r="H266" s="141" t="s">
        <v>4</v>
      </c>
      <c r="I266" s="49" t="s">
        <v>520</v>
      </c>
      <c r="J266" s="93" t="s">
        <v>1589</v>
      </c>
      <c r="K266" s="49"/>
      <c r="L266" s="49"/>
      <c r="M266" s="59">
        <v>2022</v>
      </c>
      <c r="N266" s="52">
        <v>44743</v>
      </c>
      <c r="O266" s="2"/>
      <c r="P266" s="21">
        <v>15</v>
      </c>
      <c r="Q266" s="21">
        <v>5</v>
      </c>
      <c r="R266" s="50"/>
      <c r="S266" s="50"/>
      <c r="T266" s="50"/>
      <c r="U266" s="43">
        <v>50</v>
      </c>
      <c r="V266" s="43">
        <v>20</v>
      </c>
      <c r="W266" s="43"/>
      <c r="X266" s="43"/>
      <c r="Y266" s="20">
        <v>300</v>
      </c>
      <c r="Z266" s="7"/>
      <c r="AA266" s="97"/>
      <c r="AB266" s="97"/>
      <c r="AC266" s="69"/>
      <c r="AD266" s="69"/>
      <c r="AE266" s="69"/>
      <c r="AF266" s="69"/>
      <c r="AG266" s="69"/>
      <c r="AH266" s="69"/>
      <c r="AI266" s="66"/>
      <c r="AJ266" s="113"/>
    </row>
    <row r="267" spans="1:36" customFormat="1" x14ac:dyDescent="0.3">
      <c r="A267" s="51">
        <v>0</v>
      </c>
      <c r="B267" s="33" t="s">
        <v>636</v>
      </c>
      <c r="C267" s="33"/>
      <c r="D267" s="2" t="s">
        <v>292</v>
      </c>
      <c r="E267" s="33" t="s">
        <v>10</v>
      </c>
      <c r="F267" s="2" t="s">
        <v>76</v>
      </c>
      <c r="G267" s="2" t="s">
        <v>460</v>
      </c>
      <c r="H267" s="2" t="s">
        <v>7</v>
      </c>
      <c r="I267" s="2" t="s">
        <v>521</v>
      </c>
      <c r="J267" s="2"/>
      <c r="K267" s="2"/>
      <c r="L267" s="2"/>
      <c r="M267" s="2">
        <v>2020</v>
      </c>
      <c r="N267" s="35">
        <v>43556</v>
      </c>
      <c r="O267" s="2"/>
      <c r="P267" s="2"/>
      <c r="Q267" s="2"/>
      <c r="R267" s="3">
        <v>42</v>
      </c>
      <c r="S267" s="3">
        <v>42</v>
      </c>
      <c r="T267" s="3"/>
      <c r="U267" s="5">
        <v>20</v>
      </c>
      <c r="V267" s="5">
        <v>20</v>
      </c>
      <c r="W267" s="5"/>
      <c r="X267" s="5"/>
      <c r="Y267" s="5">
        <v>700</v>
      </c>
      <c r="Z267" s="59"/>
      <c r="AA267" s="93"/>
      <c r="AB267" s="93" t="s">
        <v>563</v>
      </c>
      <c r="AC267" s="69"/>
      <c r="AD267" s="69"/>
      <c r="AE267" s="69"/>
      <c r="AF267" s="69"/>
      <c r="AG267" s="69"/>
      <c r="AH267" s="69"/>
      <c r="AI267" s="66"/>
      <c r="AJ267" s="113" t="s">
        <v>1332</v>
      </c>
    </row>
    <row r="268" spans="1:36" x14ac:dyDescent="0.3">
      <c r="A268" s="51">
        <v>0</v>
      </c>
      <c r="B268" s="33" t="s">
        <v>1067</v>
      </c>
      <c r="C268" s="33"/>
      <c r="D268" s="2" t="s">
        <v>1392</v>
      </c>
      <c r="E268" s="33" t="s">
        <v>10</v>
      </c>
      <c r="F268" s="2" t="s">
        <v>76</v>
      </c>
      <c r="G268" s="2" t="s">
        <v>1396</v>
      </c>
      <c r="H268" s="2" t="s">
        <v>522</v>
      </c>
      <c r="I268" s="2" t="s">
        <v>520</v>
      </c>
      <c r="J268" s="2"/>
      <c r="K268" s="2"/>
      <c r="L268" s="2"/>
      <c r="M268" s="2">
        <v>2020</v>
      </c>
      <c r="N268" s="35">
        <v>43922</v>
      </c>
      <c r="O268" s="2">
        <v>2025</v>
      </c>
      <c r="P268" s="2"/>
      <c r="Q268" s="2"/>
      <c r="R268" s="3">
        <v>263.7</v>
      </c>
      <c r="S268" s="3">
        <v>7</v>
      </c>
      <c r="T268" s="3"/>
      <c r="U268" s="5">
        <v>20</v>
      </c>
      <c r="V268" s="5">
        <v>20</v>
      </c>
      <c r="W268" s="5"/>
      <c r="X268" s="5"/>
      <c r="Y268" s="5">
        <v>1239</v>
      </c>
      <c r="Z268" s="59"/>
      <c r="AA268" s="105"/>
      <c r="AB268" s="93"/>
      <c r="AC268" s="69"/>
      <c r="AD268" s="69"/>
      <c r="AE268" s="69"/>
      <c r="AF268" s="69"/>
      <c r="AG268" s="69"/>
      <c r="AH268" s="69"/>
      <c r="AI268" s="66"/>
      <c r="AJ268" s="113"/>
    </row>
    <row r="269" spans="1:36" customFormat="1" x14ac:dyDescent="0.3">
      <c r="A269" s="46">
        <v>1</v>
      </c>
      <c r="B269" s="49" t="s">
        <v>634</v>
      </c>
      <c r="C269" s="49" t="s">
        <v>1429</v>
      </c>
      <c r="D269" s="2" t="s">
        <v>1745</v>
      </c>
      <c r="E269" s="49" t="s">
        <v>10</v>
      </c>
      <c r="F269" s="49" t="s">
        <v>76</v>
      </c>
      <c r="G269" s="49" t="s">
        <v>79</v>
      </c>
      <c r="H269" s="49" t="s">
        <v>7</v>
      </c>
      <c r="I269" s="49" t="s">
        <v>520</v>
      </c>
      <c r="J269" s="49"/>
      <c r="K269" s="49"/>
      <c r="L269" s="49"/>
      <c r="M269" s="2">
        <v>2020</v>
      </c>
      <c r="N269" s="35">
        <v>43999</v>
      </c>
      <c r="O269" s="2">
        <v>2023</v>
      </c>
      <c r="P269" s="21">
        <v>28</v>
      </c>
      <c r="Q269" s="21">
        <v>3</v>
      </c>
      <c r="R269" s="50">
        <v>23</v>
      </c>
      <c r="S269" s="50">
        <v>23</v>
      </c>
      <c r="T269" s="50"/>
      <c r="U269" s="20">
        <v>80</v>
      </c>
      <c r="V269" s="20">
        <v>50</v>
      </c>
      <c r="W269" s="20">
        <v>75</v>
      </c>
      <c r="X269" s="20">
        <v>91</v>
      </c>
      <c r="Y269" s="20">
        <v>199</v>
      </c>
      <c r="Z269" s="59"/>
      <c r="AA269" s="97"/>
      <c r="AB269" s="97"/>
      <c r="AC269" s="69"/>
      <c r="AD269" s="69"/>
      <c r="AE269" s="69"/>
      <c r="AF269" s="69"/>
      <c r="AG269" s="69"/>
      <c r="AH269" s="69"/>
      <c r="AI269" s="66"/>
      <c r="AJ269" s="113" t="s">
        <v>1340</v>
      </c>
    </row>
    <row r="270" spans="1:36" customFormat="1" x14ac:dyDescent="0.3">
      <c r="A270" s="51">
        <v>0</v>
      </c>
      <c r="B270" s="33" t="s">
        <v>635</v>
      </c>
      <c r="C270" s="33"/>
      <c r="D270" s="2" t="s">
        <v>78</v>
      </c>
      <c r="E270" s="49" t="s">
        <v>10</v>
      </c>
      <c r="F270" s="49" t="s">
        <v>76</v>
      </c>
      <c r="G270" s="49" t="s">
        <v>1004</v>
      </c>
      <c r="H270" s="141" t="s">
        <v>4</v>
      </c>
      <c r="I270" s="49" t="s">
        <v>520</v>
      </c>
      <c r="J270" s="49"/>
      <c r="K270" s="49"/>
      <c r="L270" s="49"/>
      <c r="M270" s="2">
        <v>2020</v>
      </c>
      <c r="N270" s="52">
        <v>44075</v>
      </c>
      <c r="O270" s="2"/>
      <c r="P270" s="21">
        <v>15</v>
      </c>
      <c r="Q270" s="21">
        <v>5</v>
      </c>
      <c r="R270" s="50"/>
      <c r="S270" s="50"/>
      <c r="T270" s="50"/>
      <c r="U270" s="43">
        <v>40</v>
      </c>
      <c r="V270" s="43">
        <v>0</v>
      </c>
      <c r="W270" s="43"/>
      <c r="X270" s="43"/>
      <c r="Y270" s="43">
        <v>350</v>
      </c>
      <c r="Z270" s="59"/>
      <c r="AA270" s="97"/>
      <c r="AB270" s="97"/>
      <c r="AC270" s="69"/>
      <c r="AD270" s="69"/>
      <c r="AE270" s="69"/>
      <c r="AF270" s="69"/>
      <c r="AG270" s="69"/>
      <c r="AH270" s="69"/>
      <c r="AI270" s="66"/>
      <c r="AJ270" s="113" t="s">
        <v>1342</v>
      </c>
    </row>
    <row r="271" spans="1:36" customFormat="1" x14ac:dyDescent="0.3">
      <c r="A271" s="51">
        <v>0</v>
      </c>
      <c r="B271" s="33" t="s">
        <v>636</v>
      </c>
      <c r="C271" s="33"/>
      <c r="D271" s="2" t="s">
        <v>286</v>
      </c>
      <c r="E271" s="33" t="s">
        <v>10</v>
      </c>
      <c r="F271" s="2" t="s">
        <v>76</v>
      </c>
      <c r="G271" s="2" t="s">
        <v>457</v>
      </c>
      <c r="H271" s="2" t="s">
        <v>7</v>
      </c>
      <c r="I271" s="2" t="s">
        <v>521</v>
      </c>
      <c r="J271" s="2"/>
      <c r="K271" s="2"/>
      <c r="L271" s="2"/>
      <c r="M271" s="2">
        <v>2020</v>
      </c>
      <c r="N271" s="35">
        <v>43922</v>
      </c>
      <c r="O271" s="2"/>
      <c r="P271" s="2"/>
      <c r="Q271" s="2"/>
      <c r="R271" s="3">
        <v>32</v>
      </c>
      <c r="S271" s="3">
        <v>32</v>
      </c>
      <c r="T271" s="3"/>
      <c r="U271" s="5"/>
      <c r="V271" s="5"/>
      <c r="W271" s="5"/>
      <c r="X271" s="5"/>
      <c r="Y271" s="5">
        <v>2014</v>
      </c>
      <c r="Z271" s="59"/>
      <c r="AA271" s="93"/>
      <c r="AB271" s="93" t="s">
        <v>563</v>
      </c>
      <c r="AC271" s="69"/>
      <c r="AD271" s="69"/>
      <c r="AE271" s="69"/>
      <c r="AF271" s="69"/>
      <c r="AG271" s="69"/>
      <c r="AH271" s="69"/>
      <c r="AI271" s="66"/>
      <c r="AJ271" s="113" t="s">
        <v>1331</v>
      </c>
    </row>
    <row r="272" spans="1:36" customFormat="1" x14ac:dyDescent="0.3">
      <c r="A272" s="51">
        <v>0</v>
      </c>
      <c r="B272" s="33" t="s">
        <v>636</v>
      </c>
      <c r="C272" s="33"/>
      <c r="D272" s="2" t="s">
        <v>290</v>
      </c>
      <c r="E272" s="33" t="s">
        <v>10</v>
      </c>
      <c r="F272" s="2" t="s">
        <v>76</v>
      </c>
      <c r="G272" s="2"/>
      <c r="H272" s="2" t="s">
        <v>60</v>
      </c>
      <c r="I272" s="2" t="s">
        <v>521</v>
      </c>
      <c r="J272" s="2"/>
      <c r="K272" s="2"/>
      <c r="L272" s="2"/>
      <c r="M272" s="2">
        <v>2020</v>
      </c>
      <c r="N272" s="35">
        <v>43922</v>
      </c>
      <c r="O272" s="2"/>
      <c r="P272" s="2"/>
      <c r="Q272" s="2"/>
      <c r="R272" s="3"/>
      <c r="S272" s="3"/>
      <c r="T272" s="3"/>
      <c r="U272" s="5"/>
      <c r="V272" s="5"/>
      <c r="W272" s="5"/>
      <c r="X272" s="5"/>
      <c r="Y272" s="5">
        <v>500</v>
      </c>
      <c r="Z272" s="59"/>
      <c r="AA272" s="93"/>
      <c r="AB272" s="93" t="s">
        <v>563</v>
      </c>
      <c r="AC272" s="69"/>
      <c r="AD272" s="69"/>
      <c r="AE272" s="69"/>
      <c r="AF272" s="69"/>
      <c r="AG272" s="69"/>
      <c r="AH272" s="69"/>
      <c r="AI272" s="66"/>
      <c r="AJ272" s="113"/>
    </row>
    <row r="273" spans="1:36" customFormat="1" x14ac:dyDescent="0.3">
      <c r="A273" s="51">
        <v>0</v>
      </c>
      <c r="B273" s="33" t="s">
        <v>738</v>
      </c>
      <c r="C273" s="33"/>
      <c r="D273" s="2" t="s">
        <v>779</v>
      </c>
      <c r="E273" s="42" t="s">
        <v>10</v>
      </c>
      <c r="F273" s="42" t="s">
        <v>76</v>
      </c>
      <c r="G273" s="2" t="s">
        <v>457</v>
      </c>
      <c r="H273" s="2" t="s">
        <v>7</v>
      </c>
      <c r="I273" s="2" t="s">
        <v>520</v>
      </c>
      <c r="J273" s="93"/>
      <c r="K273" s="2" t="s">
        <v>1135</v>
      </c>
      <c r="L273" s="2"/>
      <c r="M273" s="2">
        <v>2008</v>
      </c>
      <c r="N273" s="35">
        <v>39539</v>
      </c>
      <c r="O273" s="2">
        <v>2014</v>
      </c>
      <c r="P273" s="2">
        <v>16</v>
      </c>
      <c r="Q273" s="34">
        <v>4</v>
      </c>
      <c r="R273" s="61">
        <v>11.4</v>
      </c>
      <c r="S273" s="34">
        <v>12</v>
      </c>
      <c r="T273" s="2"/>
      <c r="U273" s="5">
        <v>100</v>
      </c>
      <c r="V273" s="5">
        <v>0</v>
      </c>
      <c r="W273" s="5"/>
      <c r="X273" s="5"/>
      <c r="Y273" s="5">
        <v>565</v>
      </c>
      <c r="Z273" s="59"/>
      <c r="AA273" s="93"/>
      <c r="AB273" s="93" t="s">
        <v>780</v>
      </c>
      <c r="AC273" s="69"/>
      <c r="AD273" s="69"/>
      <c r="AE273" s="69"/>
      <c r="AF273" s="69"/>
      <c r="AG273" s="69"/>
      <c r="AH273" s="69">
        <v>1</v>
      </c>
      <c r="AI273" s="66"/>
      <c r="AJ273" s="113" t="s">
        <v>1329</v>
      </c>
    </row>
    <row r="274" spans="1:36" customFormat="1" x14ac:dyDescent="0.3">
      <c r="A274" s="51">
        <v>0</v>
      </c>
      <c r="B274" s="33" t="s">
        <v>738</v>
      </c>
      <c r="C274" s="33"/>
      <c r="D274" s="2" t="s">
        <v>1375</v>
      </c>
      <c r="E274" s="42" t="s">
        <v>10</v>
      </c>
      <c r="F274" s="42" t="s">
        <v>76</v>
      </c>
      <c r="G274" s="21" t="s">
        <v>449</v>
      </c>
      <c r="H274" s="21" t="s">
        <v>7</v>
      </c>
      <c r="I274" s="21" t="s">
        <v>520</v>
      </c>
      <c r="J274" s="93"/>
      <c r="K274" s="21" t="s">
        <v>750</v>
      </c>
      <c r="L274" s="21"/>
      <c r="M274" s="2">
        <v>2008</v>
      </c>
      <c r="N274" s="35">
        <v>39539</v>
      </c>
      <c r="O274" s="2">
        <v>2013</v>
      </c>
      <c r="P274" s="21"/>
      <c r="Q274" s="21"/>
      <c r="R274" s="61">
        <v>6.1</v>
      </c>
      <c r="S274" s="34">
        <v>6</v>
      </c>
      <c r="T274" s="34">
        <v>0</v>
      </c>
      <c r="U274" s="5">
        <v>100</v>
      </c>
      <c r="V274" s="4">
        <v>100</v>
      </c>
      <c r="W274" s="19"/>
      <c r="X274" s="19"/>
      <c r="Y274" s="19">
        <v>140</v>
      </c>
      <c r="Z274" s="59"/>
      <c r="AA274" s="106" t="s">
        <v>1437</v>
      </c>
      <c r="AB274" s="97" t="s">
        <v>775</v>
      </c>
      <c r="AC274" s="69"/>
      <c r="AD274" s="69"/>
      <c r="AE274" s="69"/>
      <c r="AF274" s="69"/>
      <c r="AG274" s="69"/>
      <c r="AH274" s="69"/>
      <c r="AI274" s="66"/>
      <c r="AJ274" s="113"/>
    </row>
    <row r="275" spans="1:36" customFormat="1" x14ac:dyDescent="0.3">
      <c r="A275" s="51">
        <v>0</v>
      </c>
      <c r="B275" s="33" t="s">
        <v>738</v>
      </c>
      <c r="C275" s="33"/>
      <c r="D275" s="21" t="s">
        <v>1376</v>
      </c>
      <c r="E275" s="42" t="s">
        <v>10</v>
      </c>
      <c r="F275" s="42" t="s">
        <v>76</v>
      </c>
      <c r="G275" s="21" t="s">
        <v>449</v>
      </c>
      <c r="H275" s="21" t="s">
        <v>7</v>
      </c>
      <c r="I275" s="21" t="s">
        <v>520</v>
      </c>
      <c r="J275" s="93"/>
      <c r="K275" s="21" t="s">
        <v>750</v>
      </c>
      <c r="L275" s="21"/>
      <c r="M275" s="2">
        <v>2013</v>
      </c>
      <c r="N275" s="35">
        <v>41365</v>
      </c>
      <c r="O275" s="2">
        <v>2016</v>
      </c>
      <c r="P275" s="21"/>
      <c r="Q275" s="21"/>
      <c r="R275" s="61">
        <v>7.1</v>
      </c>
      <c r="S275" s="34">
        <v>6</v>
      </c>
      <c r="T275" s="34">
        <v>0</v>
      </c>
      <c r="U275" s="5">
        <v>100</v>
      </c>
      <c r="V275" s="4">
        <v>100</v>
      </c>
      <c r="W275" s="19"/>
      <c r="X275" s="19"/>
      <c r="Y275" s="19">
        <v>314</v>
      </c>
      <c r="Z275" s="59"/>
      <c r="AA275" s="106" t="s">
        <v>1438</v>
      </c>
      <c r="AB275" s="97" t="s">
        <v>1181</v>
      </c>
      <c r="AC275" s="69"/>
      <c r="AD275" s="69"/>
      <c r="AE275" s="69"/>
      <c r="AF275" s="69"/>
      <c r="AG275" s="69"/>
      <c r="AH275" s="69"/>
      <c r="AI275" s="66"/>
      <c r="AJ275" s="113"/>
    </row>
    <row r="276" spans="1:36" customFormat="1" x14ac:dyDescent="0.3">
      <c r="A276" s="51">
        <v>0</v>
      </c>
      <c r="B276" s="33" t="s">
        <v>636</v>
      </c>
      <c r="C276" s="33"/>
      <c r="D276" s="2" t="s">
        <v>82</v>
      </c>
      <c r="E276" s="33" t="s">
        <v>10</v>
      </c>
      <c r="F276" s="2" t="s">
        <v>76</v>
      </c>
      <c r="G276" s="2" t="s">
        <v>457</v>
      </c>
      <c r="H276" s="2" t="s">
        <v>7</v>
      </c>
      <c r="I276" s="2" t="s">
        <v>520</v>
      </c>
      <c r="J276" s="93"/>
      <c r="K276" s="2"/>
      <c r="L276" s="2"/>
      <c r="M276" s="2">
        <v>2021</v>
      </c>
      <c r="N276" s="35">
        <v>44287</v>
      </c>
      <c r="O276" s="2"/>
      <c r="P276" s="2"/>
      <c r="Q276" s="2"/>
      <c r="R276" s="3">
        <v>9</v>
      </c>
      <c r="S276" s="3">
        <v>8</v>
      </c>
      <c r="T276" s="3"/>
      <c r="U276" s="5">
        <v>20</v>
      </c>
      <c r="V276" s="5">
        <v>20</v>
      </c>
      <c r="W276" s="5"/>
      <c r="X276" s="5"/>
      <c r="Y276" s="5">
        <v>2151</v>
      </c>
      <c r="Z276" s="59"/>
      <c r="AA276" s="105" t="s">
        <v>576</v>
      </c>
      <c r="AB276" s="93" t="s">
        <v>575</v>
      </c>
      <c r="AC276" s="69"/>
      <c r="AD276" s="69"/>
      <c r="AE276" s="69"/>
      <c r="AF276" s="69"/>
      <c r="AG276" s="69"/>
      <c r="AH276" s="69"/>
      <c r="AI276" s="66"/>
      <c r="AJ276" s="113" t="s">
        <v>1328</v>
      </c>
    </row>
    <row r="277" spans="1:36" customFormat="1" x14ac:dyDescent="0.3">
      <c r="A277" s="51">
        <v>0</v>
      </c>
      <c r="B277" s="33" t="s">
        <v>636</v>
      </c>
      <c r="C277" s="33"/>
      <c r="D277" s="2" t="s">
        <v>287</v>
      </c>
      <c r="E277" s="33" t="s">
        <v>10</v>
      </c>
      <c r="F277" s="2" t="s">
        <v>76</v>
      </c>
      <c r="G277" s="2" t="s">
        <v>458</v>
      </c>
      <c r="H277" s="2" t="s">
        <v>7</v>
      </c>
      <c r="I277" s="2" t="s">
        <v>520</v>
      </c>
      <c r="J277" s="93"/>
      <c r="K277" s="2"/>
      <c r="L277" s="2"/>
      <c r="M277" s="2">
        <v>2021</v>
      </c>
      <c r="N277" s="35">
        <v>44287</v>
      </c>
      <c r="O277" s="2"/>
      <c r="P277" s="2"/>
      <c r="Q277" s="2"/>
      <c r="R277" s="3">
        <v>36</v>
      </c>
      <c r="S277" s="3">
        <v>33</v>
      </c>
      <c r="T277" s="3"/>
      <c r="U277" s="5">
        <v>20</v>
      </c>
      <c r="V277" s="5">
        <v>20</v>
      </c>
      <c r="W277" s="5"/>
      <c r="X277" s="5"/>
      <c r="Y277" s="5">
        <v>1050</v>
      </c>
      <c r="Z277" s="59"/>
      <c r="AA277" s="93"/>
      <c r="AB277" s="93" t="s">
        <v>563</v>
      </c>
      <c r="AC277" s="69"/>
      <c r="AD277" s="69"/>
      <c r="AE277" s="69"/>
      <c r="AF277" s="69"/>
      <c r="AG277" s="69"/>
      <c r="AH277" s="69"/>
      <c r="AI277" s="66"/>
      <c r="AJ277" s="113" t="s">
        <v>1335</v>
      </c>
    </row>
    <row r="278" spans="1:36" customFormat="1" x14ac:dyDescent="0.3">
      <c r="A278" s="51">
        <v>0</v>
      </c>
      <c r="B278" s="33" t="s">
        <v>636</v>
      </c>
      <c r="C278" s="33"/>
      <c r="D278" s="2" t="s">
        <v>291</v>
      </c>
      <c r="E278" s="49" t="s">
        <v>10</v>
      </c>
      <c r="F278" s="21" t="s">
        <v>76</v>
      </c>
      <c r="G278" s="21" t="s">
        <v>459</v>
      </c>
      <c r="H278" s="21" t="s">
        <v>7</v>
      </c>
      <c r="I278" s="21" t="s">
        <v>520</v>
      </c>
      <c r="J278" s="93"/>
      <c r="K278" s="21"/>
      <c r="L278" s="21"/>
      <c r="M278" s="2">
        <v>2021</v>
      </c>
      <c r="N278" s="35">
        <v>44287</v>
      </c>
      <c r="O278" s="2"/>
      <c r="P278" s="21"/>
      <c r="Q278" s="21">
        <v>3</v>
      </c>
      <c r="R278" s="50">
        <v>30</v>
      </c>
      <c r="S278" s="50">
        <v>26</v>
      </c>
      <c r="T278" s="50"/>
      <c r="U278" s="5">
        <v>20</v>
      </c>
      <c r="V278" s="5">
        <v>20</v>
      </c>
      <c r="W278" s="19"/>
      <c r="X278" s="19"/>
      <c r="Y278" s="19" t="s">
        <v>578</v>
      </c>
      <c r="Z278" s="59"/>
      <c r="AA278" s="97" t="s">
        <v>578</v>
      </c>
      <c r="AB278" s="97" t="s">
        <v>577</v>
      </c>
      <c r="AC278" s="69"/>
      <c r="AD278" s="69"/>
      <c r="AE278" s="69"/>
      <c r="AF278" s="69"/>
      <c r="AG278" s="69"/>
      <c r="AH278" s="69"/>
      <c r="AI278" s="66"/>
      <c r="AJ278" s="113"/>
    </row>
    <row r="279" spans="1:36" customFormat="1" x14ac:dyDescent="0.3">
      <c r="A279" s="51">
        <v>0</v>
      </c>
      <c r="B279" s="33" t="s">
        <v>636</v>
      </c>
      <c r="C279" s="33"/>
      <c r="D279" s="2" t="s">
        <v>277</v>
      </c>
      <c r="E279" s="33" t="s">
        <v>10</v>
      </c>
      <c r="F279" s="2" t="s">
        <v>76</v>
      </c>
      <c r="G279" s="2" t="s">
        <v>449</v>
      </c>
      <c r="H279" s="2" t="s">
        <v>60</v>
      </c>
      <c r="I279" s="2" t="s">
        <v>520</v>
      </c>
      <c r="J279" s="93"/>
      <c r="K279" s="2"/>
      <c r="L279" s="2"/>
      <c r="M279" s="2">
        <v>2021</v>
      </c>
      <c r="N279" s="35">
        <v>44287</v>
      </c>
      <c r="O279" s="2"/>
      <c r="P279" s="2"/>
      <c r="Q279" s="2"/>
      <c r="R279" s="3"/>
      <c r="S279" s="3"/>
      <c r="T279" s="3"/>
      <c r="U279" s="5">
        <v>10</v>
      </c>
      <c r="V279" s="5">
        <v>20</v>
      </c>
      <c r="W279" s="5"/>
      <c r="X279" s="5"/>
      <c r="Y279" s="5">
        <f>13*991</f>
        <v>12883</v>
      </c>
      <c r="Z279" s="59"/>
      <c r="AA279" s="105" t="s">
        <v>595</v>
      </c>
      <c r="AB279" s="93" t="s">
        <v>593</v>
      </c>
      <c r="AC279" s="69"/>
      <c r="AD279" s="69"/>
      <c r="AE279" s="69"/>
      <c r="AF279" s="69"/>
      <c r="AG279" s="69"/>
      <c r="AH279" s="69"/>
      <c r="AI279" s="66"/>
      <c r="AJ279" s="113"/>
    </row>
    <row r="280" spans="1:36" customFormat="1" x14ac:dyDescent="0.3">
      <c r="A280" s="51">
        <v>0</v>
      </c>
      <c r="B280" s="33" t="s">
        <v>636</v>
      </c>
      <c r="C280" s="33"/>
      <c r="D280" s="2" t="s">
        <v>274</v>
      </c>
      <c r="E280" s="33" t="s">
        <v>10</v>
      </c>
      <c r="F280" s="2" t="s">
        <v>76</v>
      </c>
      <c r="G280" s="2" t="s">
        <v>446</v>
      </c>
      <c r="H280" s="2" t="s">
        <v>7</v>
      </c>
      <c r="I280" s="2" t="s">
        <v>521</v>
      </c>
      <c r="J280" s="93"/>
      <c r="K280" s="2"/>
      <c r="L280" s="2"/>
      <c r="M280" s="2">
        <v>2022</v>
      </c>
      <c r="N280" s="35">
        <v>44652</v>
      </c>
      <c r="O280" s="2"/>
      <c r="P280" s="2"/>
      <c r="Q280" s="2"/>
      <c r="R280" s="3">
        <v>28</v>
      </c>
      <c r="S280" s="3">
        <v>28</v>
      </c>
      <c r="T280" s="3"/>
      <c r="U280" s="5"/>
      <c r="V280" s="5"/>
      <c r="W280" s="5"/>
      <c r="X280" s="5"/>
      <c r="Y280" s="5">
        <v>250</v>
      </c>
      <c r="Z280" s="59"/>
      <c r="AA280" s="93"/>
      <c r="AB280" s="94" t="s">
        <v>563</v>
      </c>
      <c r="AC280" s="69"/>
      <c r="AD280" s="69"/>
      <c r="AE280" s="69"/>
      <c r="AF280" s="69"/>
      <c r="AG280" s="69"/>
      <c r="AH280" s="69"/>
      <c r="AI280" s="66"/>
      <c r="AJ280" s="93" t="s">
        <v>1325</v>
      </c>
    </row>
    <row r="281" spans="1:36" customFormat="1" x14ac:dyDescent="0.3">
      <c r="A281" s="51">
        <v>0</v>
      </c>
      <c r="B281" s="33" t="s">
        <v>636</v>
      </c>
      <c r="C281" s="33"/>
      <c r="D281" s="2" t="s">
        <v>280</v>
      </c>
      <c r="E281" s="33" t="s">
        <v>10</v>
      </c>
      <c r="F281" s="2" t="s">
        <v>76</v>
      </c>
      <c r="G281" s="2" t="s">
        <v>452</v>
      </c>
      <c r="H281" s="2" t="s">
        <v>7</v>
      </c>
      <c r="I281" s="2" t="s">
        <v>521</v>
      </c>
      <c r="J281" s="93"/>
      <c r="K281" s="2"/>
      <c r="L281" s="2"/>
      <c r="M281" s="2">
        <v>2022</v>
      </c>
      <c r="N281" s="35">
        <v>44652</v>
      </c>
      <c r="O281" s="2"/>
      <c r="P281" s="2"/>
      <c r="Q281" s="2"/>
      <c r="R281" s="3">
        <v>19</v>
      </c>
      <c r="S281" s="3">
        <v>18</v>
      </c>
      <c r="T281" s="3"/>
      <c r="U281" s="5"/>
      <c r="V281" s="5"/>
      <c r="W281" s="5"/>
      <c r="X281" s="5"/>
      <c r="Y281" s="5">
        <v>1000</v>
      </c>
      <c r="Z281" s="59"/>
      <c r="AA281" s="93"/>
      <c r="AB281" s="94" t="s">
        <v>563</v>
      </c>
      <c r="AC281" s="69"/>
      <c r="AD281" s="69"/>
      <c r="AE281" s="69"/>
      <c r="AF281" s="69"/>
      <c r="AG281" s="69"/>
      <c r="AH281" s="69"/>
      <c r="AI281" s="66"/>
      <c r="AJ281" s="93" t="s">
        <v>1326</v>
      </c>
    </row>
    <row r="282" spans="1:36" customFormat="1" x14ac:dyDescent="0.3">
      <c r="A282" s="46">
        <v>1</v>
      </c>
      <c r="B282" s="49" t="s">
        <v>634</v>
      </c>
      <c r="C282" s="49" t="s">
        <v>1429</v>
      </c>
      <c r="D282" s="49" t="s">
        <v>1746</v>
      </c>
      <c r="E282" s="49" t="s">
        <v>10</v>
      </c>
      <c r="F282" s="49" t="s">
        <v>76</v>
      </c>
      <c r="G282" s="49" t="s">
        <v>83</v>
      </c>
      <c r="H282" s="49" t="s">
        <v>7</v>
      </c>
      <c r="I282" s="49" t="s">
        <v>520</v>
      </c>
      <c r="J282" s="93"/>
      <c r="K282" s="49"/>
      <c r="L282" s="49" t="s">
        <v>1786</v>
      </c>
      <c r="M282" s="59">
        <v>2022</v>
      </c>
      <c r="N282" s="35">
        <v>44743</v>
      </c>
      <c r="O282" s="2">
        <v>2026</v>
      </c>
      <c r="P282" s="21">
        <v>12</v>
      </c>
      <c r="Q282" s="21">
        <v>3</v>
      </c>
      <c r="R282" s="50">
        <v>3</v>
      </c>
      <c r="S282" s="50">
        <v>3</v>
      </c>
      <c r="T282" s="50"/>
      <c r="U282" s="20">
        <v>40</v>
      </c>
      <c r="V282" s="20">
        <v>30</v>
      </c>
      <c r="W282" s="20">
        <v>43.95</v>
      </c>
      <c r="X282" s="20">
        <v>46.15</v>
      </c>
      <c r="Y282" s="20">
        <v>165</v>
      </c>
      <c r="Z282" s="59"/>
      <c r="AA282" s="97"/>
      <c r="AB282" s="97"/>
      <c r="AC282" s="69"/>
      <c r="AD282" s="69"/>
      <c r="AE282" s="69"/>
      <c r="AF282" s="69"/>
      <c r="AG282" s="69"/>
      <c r="AH282" s="69"/>
      <c r="AI282" s="66"/>
      <c r="AJ282" s="113" t="s">
        <v>1341</v>
      </c>
    </row>
    <row r="283" spans="1:36" customFormat="1" x14ac:dyDescent="0.3">
      <c r="A283" s="51">
        <v>0</v>
      </c>
      <c r="B283" s="33" t="s">
        <v>636</v>
      </c>
      <c r="C283" s="33"/>
      <c r="D283" s="2" t="s">
        <v>276</v>
      </c>
      <c r="E283" s="33" t="s">
        <v>10</v>
      </c>
      <c r="F283" s="2" t="s">
        <v>76</v>
      </c>
      <c r="G283" s="2" t="s">
        <v>448</v>
      </c>
      <c r="H283" s="2" t="s">
        <v>60</v>
      </c>
      <c r="I283" s="2" t="s">
        <v>521</v>
      </c>
      <c r="J283" s="93"/>
      <c r="K283" s="2"/>
      <c r="L283" s="2"/>
      <c r="M283" s="2">
        <v>2022</v>
      </c>
      <c r="N283" s="35">
        <v>44652</v>
      </c>
      <c r="O283" s="2"/>
      <c r="P283" s="2"/>
      <c r="Q283" s="2"/>
      <c r="R283" s="3"/>
      <c r="S283" s="3"/>
      <c r="T283" s="3"/>
      <c r="U283" s="5"/>
      <c r="V283" s="5"/>
      <c r="W283" s="5"/>
      <c r="X283" s="5"/>
      <c r="Y283" s="5">
        <f>13*850</f>
        <v>11050</v>
      </c>
      <c r="Z283" s="59"/>
      <c r="AA283" s="105" t="s">
        <v>594</v>
      </c>
      <c r="AB283" s="93" t="s">
        <v>593</v>
      </c>
      <c r="AC283" s="69"/>
      <c r="AD283" s="69"/>
      <c r="AE283" s="69"/>
      <c r="AF283" s="69"/>
      <c r="AG283" s="69"/>
      <c r="AH283" s="69"/>
      <c r="AI283" s="66"/>
      <c r="AJ283" s="113"/>
    </row>
    <row r="284" spans="1:36" customFormat="1" x14ac:dyDescent="0.3">
      <c r="A284" s="51">
        <v>0</v>
      </c>
      <c r="B284" s="33" t="s">
        <v>738</v>
      </c>
      <c r="C284" s="33"/>
      <c r="D284" s="2" t="s">
        <v>773</v>
      </c>
      <c r="E284" s="42" t="s">
        <v>10</v>
      </c>
      <c r="F284" s="42" t="s">
        <v>76</v>
      </c>
      <c r="G284" s="21" t="s">
        <v>453</v>
      </c>
      <c r="H284" s="21" t="s">
        <v>7</v>
      </c>
      <c r="I284" s="21" t="s">
        <v>521</v>
      </c>
      <c r="J284" s="93"/>
      <c r="K284" s="21" t="s">
        <v>1373</v>
      </c>
      <c r="L284" s="21"/>
      <c r="M284" s="2">
        <v>2015</v>
      </c>
      <c r="N284" s="35">
        <v>40634</v>
      </c>
      <c r="O284" s="2">
        <v>2015</v>
      </c>
      <c r="P284" s="21">
        <v>10</v>
      </c>
      <c r="Q284" s="21">
        <v>4</v>
      </c>
      <c r="R284" s="61">
        <v>9.1999999999999993</v>
      </c>
      <c r="S284" s="34">
        <v>9</v>
      </c>
      <c r="T284" s="21"/>
      <c r="U284" s="19"/>
      <c r="V284" s="19"/>
      <c r="W284" s="19"/>
      <c r="X284" s="19"/>
      <c r="Y284" s="19">
        <v>440</v>
      </c>
      <c r="Z284" s="59"/>
      <c r="AA284" s="97"/>
      <c r="AB284" s="97" t="s">
        <v>774</v>
      </c>
      <c r="AC284" s="69">
        <v>1</v>
      </c>
      <c r="AD284" s="69"/>
      <c r="AE284" s="69"/>
      <c r="AF284" s="69"/>
      <c r="AG284" s="69"/>
      <c r="AH284" s="69"/>
      <c r="AI284" s="66"/>
      <c r="AJ284" s="113"/>
    </row>
    <row r="285" spans="1:36" customFormat="1" x14ac:dyDescent="0.3">
      <c r="A285" s="46">
        <v>1</v>
      </c>
      <c r="B285" s="33" t="s">
        <v>634</v>
      </c>
      <c r="C285" s="33" t="s">
        <v>1430</v>
      </c>
      <c r="D285" s="33" t="s">
        <v>84</v>
      </c>
      <c r="E285" s="33" t="s">
        <v>10</v>
      </c>
      <c r="F285" s="33" t="s">
        <v>76</v>
      </c>
      <c r="G285" s="33"/>
      <c r="H285" s="33" t="s">
        <v>60</v>
      </c>
      <c r="I285" s="33" t="s">
        <v>520</v>
      </c>
      <c r="J285" s="93"/>
      <c r="K285" s="33"/>
      <c r="L285" s="33"/>
      <c r="M285" s="59">
        <v>2023</v>
      </c>
      <c r="N285" s="35">
        <v>44835</v>
      </c>
      <c r="O285" s="2">
        <v>2027</v>
      </c>
      <c r="P285" s="2"/>
      <c r="Q285" s="2"/>
      <c r="R285" s="3"/>
      <c r="S285" s="3"/>
      <c r="T285" s="3"/>
      <c r="U285" s="4">
        <v>20</v>
      </c>
      <c r="V285" s="4">
        <v>30</v>
      </c>
      <c r="W285" s="4">
        <v>63</v>
      </c>
      <c r="X285" s="4">
        <v>70.040000000000006</v>
      </c>
      <c r="Y285" s="4">
        <v>2200</v>
      </c>
      <c r="Z285" s="59"/>
      <c r="AA285" s="93"/>
      <c r="AB285" s="93"/>
      <c r="AC285" s="69"/>
      <c r="AD285" s="69"/>
      <c r="AE285" s="69"/>
      <c r="AF285" s="69"/>
      <c r="AG285" s="69"/>
      <c r="AH285" s="69"/>
      <c r="AI285" s="88"/>
      <c r="AJ285" s="113"/>
    </row>
    <row r="286" spans="1:36" customFormat="1" x14ac:dyDescent="0.3">
      <c r="A286" s="51">
        <v>0</v>
      </c>
      <c r="B286" s="33" t="s">
        <v>738</v>
      </c>
      <c r="C286" s="33"/>
      <c r="D286" s="2" t="s">
        <v>776</v>
      </c>
      <c r="E286" s="42" t="s">
        <v>10</v>
      </c>
      <c r="F286" s="42" t="s">
        <v>76</v>
      </c>
      <c r="G286" s="2" t="s">
        <v>777</v>
      </c>
      <c r="H286" s="2" t="s">
        <v>7</v>
      </c>
      <c r="I286" s="2" t="s">
        <v>521</v>
      </c>
      <c r="J286" s="93"/>
      <c r="K286" s="2" t="s">
        <v>526</v>
      </c>
      <c r="L286" s="2"/>
      <c r="M286" s="2">
        <v>2012</v>
      </c>
      <c r="N286" s="35">
        <v>41000</v>
      </c>
      <c r="O286" s="2">
        <v>2017</v>
      </c>
      <c r="P286" s="34">
        <v>25</v>
      </c>
      <c r="Q286" s="34">
        <v>3</v>
      </c>
      <c r="R286" s="61">
        <v>25.6</v>
      </c>
      <c r="S286" s="34">
        <v>22</v>
      </c>
      <c r="T286" s="2"/>
      <c r="U286" s="5"/>
      <c r="V286" s="5"/>
      <c r="W286" s="5"/>
      <c r="X286" s="5"/>
      <c r="Y286" s="5">
        <v>852</v>
      </c>
      <c r="Z286" s="59"/>
      <c r="AA286" s="105" t="s">
        <v>1180</v>
      </c>
      <c r="AB286" s="93" t="s">
        <v>778</v>
      </c>
      <c r="AC286" s="69">
        <v>1</v>
      </c>
      <c r="AD286" s="69"/>
      <c r="AE286" s="69"/>
      <c r="AF286" s="69"/>
      <c r="AG286" s="69"/>
      <c r="AH286" s="69"/>
      <c r="AI286" s="88"/>
      <c r="AJ286" s="113"/>
    </row>
    <row r="287" spans="1:36" customFormat="1" x14ac:dyDescent="0.3">
      <c r="A287" s="46">
        <v>1</v>
      </c>
      <c r="B287" s="33" t="s">
        <v>634</v>
      </c>
      <c r="C287" s="33" t="s">
        <v>1430</v>
      </c>
      <c r="D287" s="33" t="s">
        <v>85</v>
      </c>
      <c r="E287" s="33" t="s">
        <v>10</v>
      </c>
      <c r="F287" s="33" t="s">
        <v>76</v>
      </c>
      <c r="G287" s="33"/>
      <c r="H287" s="33" t="s">
        <v>60</v>
      </c>
      <c r="I287" s="33" t="s">
        <v>520</v>
      </c>
      <c r="J287" s="93"/>
      <c r="K287" s="33"/>
      <c r="L287" s="33"/>
      <c r="M287" s="59">
        <v>2023</v>
      </c>
      <c r="N287" s="35">
        <v>44835</v>
      </c>
      <c r="O287" s="2">
        <v>2027</v>
      </c>
      <c r="P287" s="2"/>
      <c r="Q287" s="2"/>
      <c r="R287" s="3"/>
      <c r="S287" s="3"/>
      <c r="T287" s="3"/>
      <c r="U287" s="4">
        <v>20</v>
      </c>
      <c r="V287" s="4">
        <v>30</v>
      </c>
      <c r="W287" s="4">
        <v>67.760000000000005</v>
      </c>
      <c r="X287" s="4">
        <v>70.040000000000006</v>
      </c>
      <c r="Y287" s="4">
        <v>500</v>
      </c>
      <c r="Z287" s="59"/>
      <c r="AA287" s="93"/>
      <c r="AB287" s="93"/>
      <c r="AC287" s="69"/>
      <c r="AD287" s="69"/>
      <c r="AE287" s="69"/>
      <c r="AF287" s="69"/>
      <c r="AG287" s="69"/>
      <c r="AH287" s="69"/>
      <c r="AI287" s="88"/>
      <c r="AJ287" s="113"/>
    </row>
    <row r="288" spans="1:36" customFormat="1" x14ac:dyDescent="0.3">
      <c r="A288" s="51">
        <v>0</v>
      </c>
      <c r="B288" s="33" t="s">
        <v>636</v>
      </c>
      <c r="C288" s="33"/>
      <c r="D288" s="2" t="s">
        <v>273</v>
      </c>
      <c r="E288" s="33" t="s">
        <v>10</v>
      </c>
      <c r="F288" s="2" t="s">
        <v>76</v>
      </c>
      <c r="G288" s="2" t="s">
        <v>445</v>
      </c>
      <c r="H288" s="2" t="s">
        <v>7</v>
      </c>
      <c r="I288" s="2" t="s">
        <v>520</v>
      </c>
      <c r="J288" s="93"/>
      <c r="K288" s="2"/>
      <c r="L288" s="2"/>
      <c r="M288" s="2">
        <v>2023</v>
      </c>
      <c r="N288" s="35">
        <v>45017</v>
      </c>
      <c r="O288" s="2"/>
      <c r="P288" s="2"/>
      <c r="Q288" s="2"/>
      <c r="R288" s="3"/>
      <c r="S288" s="3"/>
      <c r="T288" s="3"/>
      <c r="U288" s="5">
        <v>20</v>
      </c>
      <c r="V288" s="5">
        <v>20</v>
      </c>
      <c r="W288" s="5"/>
      <c r="X288" s="5"/>
      <c r="Y288" s="5">
        <v>3000</v>
      </c>
      <c r="Z288" s="59"/>
      <c r="AA288" s="93"/>
      <c r="AB288" s="94" t="s">
        <v>563</v>
      </c>
      <c r="AC288" s="69"/>
      <c r="AD288" s="69"/>
      <c r="AE288" s="69"/>
      <c r="AF288" s="69"/>
      <c r="AG288" s="69"/>
      <c r="AH288" s="69"/>
      <c r="AI288" s="66"/>
      <c r="AJ288" s="113" t="s">
        <v>1343</v>
      </c>
    </row>
    <row r="289" spans="1:36" customFormat="1" x14ac:dyDescent="0.3">
      <c r="A289" s="51">
        <v>0</v>
      </c>
      <c r="B289" s="33" t="s">
        <v>636</v>
      </c>
      <c r="C289" s="33"/>
      <c r="D289" s="2" t="s">
        <v>284</v>
      </c>
      <c r="E289" s="33" t="s">
        <v>10</v>
      </c>
      <c r="F289" s="2" t="s">
        <v>76</v>
      </c>
      <c r="G289" s="2" t="s">
        <v>456</v>
      </c>
      <c r="H289" s="2" t="s">
        <v>7</v>
      </c>
      <c r="I289" s="2" t="s">
        <v>520</v>
      </c>
      <c r="J289" s="93"/>
      <c r="K289" s="2"/>
      <c r="L289" s="2"/>
      <c r="M289" s="2">
        <v>2023</v>
      </c>
      <c r="N289" s="35">
        <v>45017</v>
      </c>
      <c r="O289" s="2"/>
      <c r="P289" s="2"/>
      <c r="Q289" s="2"/>
      <c r="R289" s="3">
        <v>29</v>
      </c>
      <c r="S289" s="3">
        <v>27</v>
      </c>
      <c r="T289" s="3"/>
      <c r="U289" s="5">
        <v>20</v>
      </c>
      <c r="V289" s="5">
        <v>20</v>
      </c>
      <c r="W289" s="5"/>
      <c r="X289" s="5"/>
      <c r="Y289" s="5">
        <v>1340</v>
      </c>
      <c r="Z289" s="59"/>
      <c r="AA289" s="105" t="s">
        <v>574</v>
      </c>
      <c r="AB289" s="93" t="s">
        <v>573</v>
      </c>
      <c r="AC289" s="69"/>
      <c r="AD289" s="69"/>
      <c r="AE289" s="69"/>
      <c r="AF289" s="69"/>
      <c r="AG289" s="69"/>
      <c r="AH289" s="69"/>
      <c r="AI289" s="66"/>
      <c r="AJ289" s="113" t="s">
        <v>1336</v>
      </c>
    </row>
    <row r="290" spans="1:36" customFormat="1" x14ac:dyDescent="0.3">
      <c r="A290" s="51">
        <v>0</v>
      </c>
      <c r="B290" s="33" t="s">
        <v>1067</v>
      </c>
      <c r="C290" s="33"/>
      <c r="D290" s="49" t="s">
        <v>1136</v>
      </c>
      <c r="E290" s="49" t="s">
        <v>10</v>
      </c>
      <c r="F290" s="49" t="s">
        <v>76</v>
      </c>
      <c r="G290" s="49" t="s">
        <v>457</v>
      </c>
      <c r="H290" s="49" t="s">
        <v>7</v>
      </c>
      <c r="I290" s="49" t="s">
        <v>521</v>
      </c>
      <c r="J290" s="93"/>
      <c r="K290" s="49" t="s">
        <v>1137</v>
      </c>
      <c r="L290" s="49"/>
      <c r="M290" s="71">
        <v>2014</v>
      </c>
      <c r="N290" s="161">
        <v>41730</v>
      </c>
      <c r="O290" s="2"/>
      <c r="P290" s="21"/>
      <c r="Q290" s="21"/>
      <c r="R290" s="50">
        <v>11</v>
      </c>
      <c r="S290" s="50">
        <v>11</v>
      </c>
      <c r="T290" s="50"/>
      <c r="U290" s="19"/>
      <c r="V290" s="19"/>
      <c r="W290" s="19"/>
      <c r="X290" s="19"/>
      <c r="Y290" s="38"/>
      <c r="Z290" s="59"/>
      <c r="AA290" s="97"/>
      <c r="AB290" s="97"/>
      <c r="AC290" s="69"/>
      <c r="AD290" s="69"/>
      <c r="AE290" s="69"/>
      <c r="AF290" s="69"/>
      <c r="AG290" s="69"/>
      <c r="AH290" s="69">
        <v>1</v>
      </c>
      <c r="AI290" s="66"/>
      <c r="AJ290" s="113"/>
    </row>
    <row r="291" spans="1:36" customFormat="1" x14ac:dyDescent="0.3">
      <c r="A291" s="51">
        <v>0</v>
      </c>
      <c r="B291" s="33" t="s">
        <v>1067</v>
      </c>
      <c r="C291" s="33"/>
      <c r="D291" s="49" t="s">
        <v>1138</v>
      </c>
      <c r="E291" s="49" t="s">
        <v>10</v>
      </c>
      <c r="F291" s="49" t="s">
        <v>76</v>
      </c>
      <c r="G291" s="49" t="s">
        <v>451</v>
      </c>
      <c r="H291" s="49" t="s">
        <v>7</v>
      </c>
      <c r="I291" s="49" t="s">
        <v>521</v>
      </c>
      <c r="J291" s="93"/>
      <c r="K291" s="49" t="s">
        <v>1139</v>
      </c>
      <c r="L291" s="49"/>
      <c r="M291" s="71">
        <v>2017</v>
      </c>
      <c r="N291" s="161">
        <v>42826</v>
      </c>
      <c r="O291" s="2">
        <v>2017</v>
      </c>
      <c r="P291" s="21"/>
      <c r="Q291" s="21"/>
      <c r="R291" s="50">
        <v>72</v>
      </c>
      <c r="S291" s="50">
        <v>72</v>
      </c>
      <c r="T291" s="50"/>
      <c r="U291" s="19"/>
      <c r="V291" s="19"/>
      <c r="W291" s="19"/>
      <c r="X291" s="19"/>
      <c r="Y291" s="38"/>
      <c r="Z291" s="59"/>
      <c r="AA291" s="97"/>
      <c r="AB291" s="97"/>
      <c r="AC291" s="69"/>
      <c r="AD291" s="69"/>
      <c r="AE291" s="69"/>
      <c r="AF291" s="69"/>
      <c r="AG291" s="69"/>
      <c r="AH291" s="69">
        <v>1</v>
      </c>
      <c r="AI291" s="149"/>
      <c r="AJ291" s="113"/>
    </row>
    <row r="292" spans="1:36" customFormat="1" x14ac:dyDescent="0.3">
      <c r="A292" s="51">
        <v>0</v>
      </c>
      <c r="B292" s="33" t="s">
        <v>1067</v>
      </c>
      <c r="C292" s="33"/>
      <c r="D292" s="49" t="s">
        <v>1140</v>
      </c>
      <c r="E292" s="49" t="s">
        <v>10</v>
      </c>
      <c r="F292" s="49" t="s">
        <v>76</v>
      </c>
      <c r="G292" s="49" t="s">
        <v>449</v>
      </c>
      <c r="H292" s="49" t="s">
        <v>7</v>
      </c>
      <c r="I292" s="49" t="s">
        <v>521</v>
      </c>
      <c r="J292" s="93"/>
      <c r="K292" s="49" t="s">
        <v>1137</v>
      </c>
      <c r="L292" s="49"/>
      <c r="M292" s="71">
        <v>2011</v>
      </c>
      <c r="N292" s="161">
        <v>40634</v>
      </c>
      <c r="O292" s="2">
        <v>2018</v>
      </c>
      <c r="P292" s="21"/>
      <c r="Q292" s="21"/>
      <c r="R292" s="50">
        <v>22</v>
      </c>
      <c r="S292" s="50">
        <v>22</v>
      </c>
      <c r="T292" s="50"/>
      <c r="U292" s="19"/>
      <c r="V292" s="19"/>
      <c r="W292" s="19"/>
      <c r="X292" s="19"/>
      <c r="Y292" s="38"/>
      <c r="Z292" s="59"/>
      <c r="AA292" s="97"/>
      <c r="AB292" s="97"/>
      <c r="AC292" s="69">
        <v>1</v>
      </c>
      <c r="AD292" s="69"/>
      <c r="AE292" s="69"/>
      <c r="AF292" s="69"/>
      <c r="AG292" s="69"/>
      <c r="AH292" s="69"/>
      <c r="AI292" s="149"/>
      <c r="AJ292" s="113"/>
    </row>
    <row r="293" spans="1:36" customFormat="1" x14ac:dyDescent="0.3">
      <c r="A293" s="51">
        <v>0</v>
      </c>
      <c r="B293" s="33" t="s">
        <v>1067</v>
      </c>
      <c r="C293" s="33"/>
      <c r="D293" t="s">
        <v>1316</v>
      </c>
      <c r="E293" s="70" t="s">
        <v>10</v>
      </c>
      <c r="F293" t="s">
        <v>76</v>
      </c>
      <c r="G293" s="70" t="s">
        <v>457</v>
      </c>
      <c r="H293" s="70" t="s">
        <v>7</v>
      </c>
      <c r="I293" s="70" t="s">
        <v>520</v>
      </c>
      <c r="J293" s="93"/>
      <c r="K293" s="49"/>
      <c r="L293" s="49"/>
      <c r="M293">
        <v>2023</v>
      </c>
      <c r="N293" s="35">
        <v>45017</v>
      </c>
      <c r="O293" s="2"/>
      <c r="P293" s="21"/>
      <c r="Q293" s="21"/>
      <c r="R293" s="15">
        <v>45</v>
      </c>
      <c r="S293" s="15">
        <v>40</v>
      </c>
      <c r="T293" s="15"/>
      <c r="U293" s="5">
        <v>20</v>
      </c>
      <c r="V293" s="5">
        <v>20</v>
      </c>
      <c r="W293" s="92"/>
      <c r="X293" s="92"/>
      <c r="Y293" s="139">
        <v>2000</v>
      </c>
      <c r="Z293" s="59"/>
      <c r="AA293" s="109"/>
      <c r="AB293" s="101" t="s">
        <v>1323</v>
      </c>
      <c r="AC293" s="69"/>
      <c r="AD293" s="69"/>
      <c r="AE293" s="69"/>
      <c r="AF293" s="69"/>
      <c r="AG293" s="69"/>
      <c r="AH293" s="69"/>
      <c r="AI293" s="149"/>
      <c r="AJ293" s="112" t="s">
        <v>1320</v>
      </c>
    </row>
    <row r="294" spans="1:36" customFormat="1" x14ac:dyDescent="0.3">
      <c r="A294" s="46">
        <v>1</v>
      </c>
      <c r="B294" s="49" t="s">
        <v>634</v>
      </c>
      <c r="C294" s="49" t="s">
        <v>1429</v>
      </c>
      <c r="D294" s="49" t="s">
        <v>1747</v>
      </c>
      <c r="E294" s="49" t="s">
        <v>10</v>
      </c>
      <c r="F294" s="49" t="s">
        <v>76</v>
      </c>
      <c r="G294" s="49" t="s">
        <v>77</v>
      </c>
      <c r="H294" s="49" t="s">
        <v>7</v>
      </c>
      <c r="I294" s="49" t="s">
        <v>520</v>
      </c>
      <c r="J294" s="93"/>
      <c r="K294" s="49"/>
      <c r="L294" s="49" t="s">
        <v>1786</v>
      </c>
      <c r="M294" s="59">
        <v>2023</v>
      </c>
      <c r="N294" s="35">
        <v>45047</v>
      </c>
      <c r="O294" s="2">
        <v>2025</v>
      </c>
      <c r="P294" s="21">
        <v>10</v>
      </c>
      <c r="Q294" s="21">
        <v>3</v>
      </c>
      <c r="R294" s="50"/>
      <c r="S294" s="50"/>
      <c r="T294" s="50"/>
      <c r="U294" s="20">
        <v>80</v>
      </c>
      <c r="V294" s="20">
        <v>60</v>
      </c>
      <c r="W294" s="20">
        <v>67.81</v>
      </c>
      <c r="X294" s="20">
        <v>46.15</v>
      </c>
      <c r="Y294" s="20">
        <v>70</v>
      </c>
      <c r="Z294" s="59"/>
      <c r="AA294" s="97"/>
      <c r="AB294" s="97"/>
      <c r="AC294" s="69"/>
      <c r="AD294" s="69"/>
      <c r="AE294" s="69"/>
      <c r="AF294" s="69"/>
      <c r="AG294" s="69"/>
      <c r="AH294" s="69"/>
      <c r="AI294" s="149"/>
      <c r="AJ294" s="113" t="s">
        <v>1333</v>
      </c>
    </row>
    <row r="295" spans="1:36" customFormat="1" x14ac:dyDescent="0.3">
      <c r="A295" s="51">
        <v>0</v>
      </c>
      <c r="B295" s="33" t="s">
        <v>1067</v>
      </c>
      <c r="C295" s="33"/>
      <c r="D295" s="49" t="s">
        <v>1133</v>
      </c>
      <c r="E295" s="49" t="s">
        <v>10</v>
      </c>
      <c r="F295" s="49" t="s">
        <v>76</v>
      </c>
      <c r="G295" s="49" t="s">
        <v>457</v>
      </c>
      <c r="H295" s="49" t="s">
        <v>518</v>
      </c>
      <c r="I295" s="49" t="s">
        <v>520</v>
      </c>
      <c r="J295" s="93"/>
      <c r="K295" s="49" t="s">
        <v>1134</v>
      </c>
      <c r="L295" s="49"/>
      <c r="M295" s="71">
        <v>2014</v>
      </c>
      <c r="N295" s="35">
        <v>41730</v>
      </c>
      <c r="O295" s="2"/>
      <c r="P295" s="21"/>
      <c r="Q295" s="21"/>
      <c r="R295" s="50">
        <v>10</v>
      </c>
      <c r="S295" s="50">
        <v>17</v>
      </c>
      <c r="T295" s="50"/>
      <c r="U295" s="5">
        <v>100</v>
      </c>
      <c r="V295" s="5">
        <v>0</v>
      </c>
      <c r="W295" s="19"/>
      <c r="X295" s="19"/>
      <c r="Y295" s="142">
        <v>300</v>
      </c>
      <c r="Z295" s="59"/>
      <c r="AA295" s="97"/>
      <c r="AB295" s="97"/>
      <c r="AC295" s="69"/>
      <c r="AD295" s="69"/>
      <c r="AE295" s="69"/>
      <c r="AF295" s="69"/>
      <c r="AG295" s="69"/>
      <c r="AH295" s="69"/>
      <c r="AI295" s="149"/>
      <c r="AJ295" s="113" t="s">
        <v>1330</v>
      </c>
    </row>
    <row r="296" spans="1:36" customFormat="1" x14ac:dyDescent="0.3">
      <c r="A296" s="51">
        <v>0</v>
      </c>
      <c r="B296" s="33" t="s">
        <v>637</v>
      </c>
      <c r="C296" s="33"/>
      <c r="D296" s="49" t="s">
        <v>81</v>
      </c>
      <c r="E296" s="49" t="s">
        <v>10</v>
      </c>
      <c r="F296" s="49" t="s">
        <v>76</v>
      </c>
      <c r="G296" s="49" t="s">
        <v>81</v>
      </c>
      <c r="H296" s="49" t="s">
        <v>7</v>
      </c>
      <c r="I296" s="49"/>
      <c r="J296" s="93"/>
      <c r="K296" s="49"/>
      <c r="L296" s="49"/>
      <c r="M296" s="59">
        <v>2023</v>
      </c>
      <c r="N296" s="52">
        <v>45170</v>
      </c>
      <c r="O296" s="2"/>
      <c r="P296" s="21">
        <v>20</v>
      </c>
      <c r="Q296" s="21">
        <v>3</v>
      </c>
      <c r="R296" s="50"/>
      <c r="S296" s="50"/>
      <c r="T296" s="50"/>
      <c r="U296" s="19">
        <v>50</v>
      </c>
      <c r="V296" s="19">
        <v>0</v>
      </c>
      <c r="W296" s="19"/>
      <c r="X296" s="19"/>
      <c r="Y296" s="38">
        <v>400</v>
      </c>
      <c r="Z296" s="59"/>
      <c r="AA296" s="97"/>
      <c r="AB296" s="97"/>
      <c r="AC296" s="69"/>
      <c r="AD296" s="69"/>
      <c r="AE296" s="69"/>
      <c r="AF296" s="69"/>
      <c r="AG296" s="69"/>
      <c r="AH296" s="69"/>
      <c r="AI296" s="149"/>
      <c r="AJ296" s="113" t="s">
        <v>1336</v>
      </c>
    </row>
    <row r="297" spans="1:36" customFormat="1" x14ac:dyDescent="0.3">
      <c r="A297" s="46">
        <v>1</v>
      </c>
      <c r="B297" s="33" t="s">
        <v>634</v>
      </c>
      <c r="C297" s="33" t="s">
        <v>1431</v>
      </c>
      <c r="D297" s="2" t="s">
        <v>211</v>
      </c>
      <c r="E297" s="33" t="s">
        <v>10</v>
      </c>
      <c r="F297" s="33" t="s">
        <v>76</v>
      </c>
      <c r="G297" s="33" t="s">
        <v>212</v>
      </c>
      <c r="H297" s="33" t="s">
        <v>220</v>
      </c>
      <c r="I297" s="33" t="s">
        <v>520</v>
      </c>
      <c r="J297" s="93"/>
      <c r="K297" s="33" t="s">
        <v>750</v>
      </c>
      <c r="L297" s="33"/>
      <c r="M297" s="59">
        <v>2017</v>
      </c>
      <c r="N297" s="35">
        <v>42979</v>
      </c>
      <c r="O297" s="2">
        <v>2020</v>
      </c>
      <c r="P297" s="2"/>
      <c r="Q297" s="2"/>
      <c r="R297" s="3"/>
      <c r="S297" s="3"/>
      <c r="T297" s="3"/>
      <c r="U297" s="5">
        <v>100</v>
      </c>
      <c r="V297" s="4">
        <v>100</v>
      </c>
      <c r="W297" s="4"/>
      <c r="X297" s="4"/>
      <c r="Y297" s="4">
        <v>20</v>
      </c>
      <c r="Z297" s="59"/>
      <c r="AA297" s="93"/>
      <c r="AB297" s="93"/>
      <c r="AC297" s="69"/>
      <c r="AD297" s="69"/>
      <c r="AE297" s="69"/>
      <c r="AF297" s="69"/>
      <c r="AG297" s="69"/>
      <c r="AH297" s="69"/>
      <c r="AI297" s="149"/>
      <c r="AJ297" s="113"/>
    </row>
    <row r="298" spans="1:36" customFormat="1" x14ac:dyDescent="0.3">
      <c r="A298" s="51">
        <v>0</v>
      </c>
      <c r="B298" s="33" t="s">
        <v>636</v>
      </c>
      <c r="C298" s="33"/>
      <c r="D298" s="2" t="s">
        <v>289</v>
      </c>
      <c r="E298" s="33" t="s">
        <v>10</v>
      </c>
      <c r="F298" s="2" t="s">
        <v>76</v>
      </c>
      <c r="G298" s="2" t="s">
        <v>457</v>
      </c>
      <c r="H298" s="2" t="s">
        <v>60</v>
      </c>
      <c r="I298" s="2" t="s">
        <v>520</v>
      </c>
      <c r="J298" s="93"/>
      <c r="K298" s="2"/>
      <c r="L298" s="2"/>
      <c r="M298" s="2">
        <v>2024</v>
      </c>
      <c r="N298" s="35">
        <v>45383</v>
      </c>
      <c r="O298" s="2"/>
      <c r="P298" s="2"/>
      <c r="Q298" s="2"/>
      <c r="R298" s="3"/>
      <c r="S298" s="3"/>
      <c r="T298" s="3"/>
      <c r="U298" s="5">
        <v>10</v>
      </c>
      <c r="V298" s="5">
        <v>20</v>
      </c>
      <c r="W298" s="5"/>
      <c r="X298" s="5"/>
      <c r="Y298" s="5">
        <f>13*650</f>
        <v>8450</v>
      </c>
      <c r="Z298" s="59"/>
      <c r="AA298" s="105" t="s">
        <v>622</v>
      </c>
      <c r="AB298" s="94" t="s">
        <v>593</v>
      </c>
      <c r="AC298" s="69"/>
      <c r="AD298" s="69"/>
      <c r="AE298" s="69"/>
      <c r="AF298" s="69"/>
      <c r="AG298" s="69"/>
      <c r="AH298" s="69"/>
      <c r="AI298" s="149"/>
      <c r="AJ298" s="113"/>
    </row>
    <row r="299" spans="1:36" customFormat="1" x14ac:dyDescent="0.3">
      <c r="A299" s="51">
        <v>0</v>
      </c>
      <c r="B299" s="33" t="s">
        <v>636</v>
      </c>
      <c r="C299" s="33"/>
      <c r="D299" s="2" t="s">
        <v>282</v>
      </c>
      <c r="E299" s="33" t="s">
        <v>10</v>
      </c>
      <c r="F299" s="2" t="s">
        <v>76</v>
      </c>
      <c r="G299" s="2" t="s">
        <v>454</v>
      </c>
      <c r="H299" s="2" t="s">
        <v>7</v>
      </c>
      <c r="I299" s="2" t="s">
        <v>521</v>
      </c>
      <c r="J299" s="93"/>
      <c r="K299" s="2"/>
      <c r="L299" s="2"/>
      <c r="M299" s="2">
        <v>2024</v>
      </c>
      <c r="N299" s="35">
        <v>45383</v>
      </c>
      <c r="O299" s="2"/>
      <c r="P299" s="2"/>
      <c r="Q299" s="2"/>
      <c r="R299" s="3">
        <v>32</v>
      </c>
      <c r="S299" s="3">
        <v>30</v>
      </c>
      <c r="T299" s="3"/>
      <c r="U299" s="5"/>
      <c r="V299" s="5"/>
      <c r="W299" s="5"/>
      <c r="X299" s="5"/>
      <c r="Y299" s="5">
        <v>548</v>
      </c>
      <c r="Z299" s="59"/>
      <c r="AA299" s="105" t="s">
        <v>1327</v>
      </c>
      <c r="AB299" s="94" t="s">
        <v>571</v>
      </c>
      <c r="AC299" s="69"/>
      <c r="AD299" s="69"/>
      <c r="AE299" s="69"/>
      <c r="AF299" s="69"/>
      <c r="AG299" s="69"/>
      <c r="AH299" s="69"/>
      <c r="AI299" s="149"/>
      <c r="AJ299" s="112"/>
    </row>
    <row r="300" spans="1:36" customFormat="1" x14ac:dyDescent="0.3">
      <c r="A300" s="51">
        <v>0</v>
      </c>
      <c r="B300" s="33" t="s">
        <v>636</v>
      </c>
      <c r="C300" s="33"/>
      <c r="D300" s="2" t="s">
        <v>1395</v>
      </c>
      <c r="E300" s="33" t="s">
        <v>10</v>
      </c>
      <c r="F300" s="2" t="s">
        <v>76</v>
      </c>
      <c r="G300" s="2" t="s">
        <v>450</v>
      </c>
      <c r="H300" s="2" t="s">
        <v>60</v>
      </c>
      <c r="I300" s="2" t="s">
        <v>520</v>
      </c>
      <c r="J300" s="93"/>
      <c r="K300" s="2"/>
      <c r="L300" s="2"/>
      <c r="M300" s="2">
        <v>2024</v>
      </c>
      <c r="N300" s="35">
        <v>45383</v>
      </c>
      <c r="O300" s="2"/>
      <c r="P300" s="2"/>
      <c r="Q300" s="2"/>
      <c r="R300" s="3"/>
      <c r="S300" s="3"/>
      <c r="T300" s="3"/>
      <c r="U300" s="5">
        <v>10</v>
      </c>
      <c r="V300" s="5">
        <v>20</v>
      </c>
      <c r="W300" s="5"/>
      <c r="X300" s="5"/>
      <c r="Y300" s="5">
        <f>13*135</f>
        <v>1755</v>
      </c>
      <c r="Z300" s="59"/>
      <c r="AA300" s="105" t="s">
        <v>596</v>
      </c>
      <c r="AB300" s="94" t="s">
        <v>593</v>
      </c>
      <c r="AC300" s="69"/>
      <c r="AD300" s="69"/>
      <c r="AE300" s="69"/>
      <c r="AF300" s="69"/>
      <c r="AG300" s="69"/>
      <c r="AH300" s="69"/>
      <c r="AI300" s="66"/>
      <c r="AJ300" s="113"/>
    </row>
    <row r="301" spans="1:36" customFormat="1" x14ac:dyDescent="0.3">
      <c r="A301" s="51">
        <v>0</v>
      </c>
      <c r="B301" s="33" t="s">
        <v>636</v>
      </c>
      <c r="C301" s="33"/>
      <c r="D301" s="2" t="s">
        <v>281</v>
      </c>
      <c r="E301" s="33" t="s">
        <v>10</v>
      </c>
      <c r="F301" s="2" t="s">
        <v>76</v>
      </c>
      <c r="G301" s="2" t="s">
        <v>453</v>
      </c>
      <c r="H301" s="2" t="s">
        <v>7</v>
      </c>
      <c r="I301" s="2" t="s">
        <v>520</v>
      </c>
      <c r="J301" s="93"/>
      <c r="K301" s="2"/>
      <c r="L301" s="2"/>
      <c r="M301" s="2">
        <v>2024</v>
      </c>
      <c r="N301" s="35">
        <v>45383</v>
      </c>
      <c r="O301" s="2"/>
      <c r="P301" s="2"/>
      <c r="Q301" s="2"/>
      <c r="R301" s="3"/>
      <c r="S301" s="3"/>
      <c r="T301" s="3"/>
      <c r="U301" s="5">
        <v>15</v>
      </c>
      <c r="V301" s="5">
        <v>20</v>
      </c>
      <c r="W301" s="5"/>
      <c r="X301" s="5"/>
      <c r="Y301" s="6">
        <v>700</v>
      </c>
      <c r="Z301" s="59"/>
      <c r="AA301" s="93"/>
      <c r="AB301" s="94" t="s">
        <v>563</v>
      </c>
      <c r="AC301" s="69"/>
      <c r="AD301" s="69"/>
      <c r="AE301" s="69"/>
      <c r="AF301" s="69"/>
      <c r="AG301" s="69"/>
      <c r="AH301" s="69"/>
      <c r="AI301" s="66"/>
      <c r="AJ301" s="113" t="s">
        <v>1339</v>
      </c>
    </row>
    <row r="302" spans="1:36" customFormat="1" x14ac:dyDescent="0.3">
      <c r="A302" s="51">
        <v>0</v>
      </c>
      <c r="B302" s="33" t="s">
        <v>1067</v>
      </c>
      <c r="C302" s="33"/>
      <c r="D302" t="s">
        <v>1317</v>
      </c>
      <c r="E302" s="70" t="s">
        <v>10</v>
      </c>
      <c r="F302" t="s">
        <v>76</v>
      </c>
      <c r="G302" s="70" t="s">
        <v>457</v>
      </c>
      <c r="H302" s="70" t="s">
        <v>7</v>
      </c>
      <c r="I302" s="70" t="s">
        <v>520</v>
      </c>
      <c r="J302" s="93"/>
      <c r="K302" s="49"/>
      <c r="L302" s="49"/>
      <c r="M302">
        <v>2024</v>
      </c>
      <c r="N302" s="35">
        <v>45383</v>
      </c>
      <c r="O302" s="52"/>
      <c r="P302" s="21"/>
      <c r="Q302" s="21"/>
      <c r="R302" s="15">
        <v>35</v>
      </c>
      <c r="S302" s="15">
        <v>35</v>
      </c>
      <c r="T302" s="15"/>
      <c r="U302" s="5">
        <v>15</v>
      </c>
      <c r="V302" s="5">
        <v>20</v>
      </c>
      <c r="W302" s="92"/>
      <c r="X302" s="92"/>
      <c r="Y302" s="139">
        <v>2000</v>
      </c>
      <c r="Z302" s="59"/>
      <c r="AA302" s="109"/>
      <c r="AB302" s="101" t="s">
        <v>1323</v>
      </c>
      <c r="AC302" s="69"/>
      <c r="AD302" s="69"/>
      <c r="AE302" s="69"/>
      <c r="AF302" s="69"/>
      <c r="AG302" s="69"/>
      <c r="AH302" s="69"/>
      <c r="AI302" s="66"/>
      <c r="AJ302" s="112" t="s">
        <v>1321</v>
      </c>
    </row>
    <row r="303" spans="1:36" customFormat="1" x14ac:dyDescent="0.3">
      <c r="A303" s="51">
        <v>0</v>
      </c>
      <c r="B303" s="33" t="s">
        <v>637</v>
      </c>
      <c r="C303" s="33"/>
      <c r="D303" s="49" t="s">
        <v>80</v>
      </c>
      <c r="E303" s="49" t="s">
        <v>10</v>
      </c>
      <c r="F303" s="49" t="s">
        <v>76</v>
      </c>
      <c r="G303" s="49" t="s">
        <v>80</v>
      </c>
      <c r="H303" s="49" t="s">
        <v>7</v>
      </c>
      <c r="I303" s="49"/>
      <c r="J303" s="93"/>
      <c r="K303" s="49"/>
      <c r="L303" s="49"/>
      <c r="M303" s="59">
        <v>2024</v>
      </c>
      <c r="N303" s="52">
        <v>45536</v>
      </c>
      <c r="O303" s="52"/>
      <c r="P303" s="21">
        <v>20</v>
      </c>
      <c r="Q303" s="21">
        <v>3</v>
      </c>
      <c r="R303" s="50"/>
      <c r="S303" s="50"/>
      <c r="T303" s="50"/>
      <c r="U303" s="19">
        <v>50</v>
      </c>
      <c r="V303" s="19">
        <v>0</v>
      </c>
      <c r="W303" s="19"/>
      <c r="X303" s="19"/>
      <c r="Y303" s="38">
        <v>400</v>
      </c>
      <c r="Z303" s="59"/>
      <c r="AA303" s="97"/>
      <c r="AB303" s="97"/>
      <c r="AC303" s="69"/>
      <c r="AD303" s="69"/>
      <c r="AE303" s="69"/>
      <c r="AF303" s="69"/>
      <c r="AG303" s="69"/>
      <c r="AH303" s="69"/>
      <c r="AI303" s="66"/>
      <c r="AJ303" s="113" t="s">
        <v>1336</v>
      </c>
    </row>
    <row r="304" spans="1:36" customFormat="1" x14ac:dyDescent="0.3">
      <c r="A304" s="51">
        <v>0</v>
      </c>
      <c r="B304" s="33" t="s">
        <v>636</v>
      </c>
      <c r="C304" s="33"/>
      <c r="D304" s="2" t="s">
        <v>279</v>
      </c>
      <c r="E304" s="33" t="s">
        <v>10</v>
      </c>
      <c r="F304" s="2" t="s">
        <v>76</v>
      </c>
      <c r="G304" s="2" t="s">
        <v>451</v>
      </c>
      <c r="H304" s="2" t="s">
        <v>60</v>
      </c>
      <c r="I304" s="2" t="s">
        <v>520</v>
      </c>
      <c r="J304" s="93"/>
      <c r="K304" s="2"/>
      <c r="L304" s="2"/>
      <c r="M304" s="2">
        <v>2025</v>
      </c>
      <c r="N304" s="35">
        <v>45748</v>
      </c>
      <c r="O304" s="2"/>
      <c r="P304" s="2"/>
      <c r="Q304" s="2"/>
      <c r="R304" s="3"/>
      <c r="S304" s="3"/>
      <c r="T304" s="3"/>
      <c r="U304" s="5">
        <v>10</v>
      </c>
      <c r="V304" s="5">
        <v>20</v>
      </c>
      <c r="W304" s="5"/>
      <c r="X304" s="5"/>
      <c r="Y304" s="5">
        <f>664*13</f>
        <v>8632</v>
      </c>
      <c r="Z304" s="59"/>
      <c r="AA304" s="105" t="s">
        <v>592</v>
      </c>
      <c r="AB304" s="94" t="s">
        <v>593</v>
      </c>
      <c r="AC304" s="69"/>
      <c r="AD304" s="69"/>
      <c r="AE304" s="69"/>
      <c r="AF304" s="69"/>
      <c r="AG304" s="69"/>
      <c r="AH304" s="69"/>
      <c r="AI304" s="66"/>
      <c r="AJ304" s="113"/>
    </row>
    <row r="305" spans="1:36" customFormat="1" x14ac:dyDescent="0.3">
      <c r="A305" s="51">
        <v>0</v>
      </c>
      <c r="B305" s="33" t="s">
        <v>636</v>
      </c>
      <c r="C305" s="33"/>
      <c r="D305" s="2" t="s">
        <v>278</v>
      </c>
      <c r="E305" s="33" t="s">
        <v>10</v>
      </c>
      <c r="F305" s="2" t="s">
        <v>76</v>
      </c>
      <c r="G305" s="2" t="s">
        <v>449</v>
      </c>
      <c r="H305" s="2" t="s">
        <v>60</v>
      </c>
      <c r="I305" s="2" t="s">
        <v>520</v>
      </c>
      <c r="J305" s="93"/>
      <c r="K305" s="2"/>
      <c r="L305" s="2"/>
      <c r="M305" s="2">
        <v>2025</v>
      </c>
      <c r="N305" s="35">
        <v>45748</v>
      </c>
      <c r="O305" s="2"/>
      <c r="P305" s="2"/>
      <c r="Q305" s="2"/>
      <c r="R305" s="3"/>
      <c r="S305" s="3"/>
      <c r="T305" s="3"/>
      <c r="U305" s="5">
        <v>10</v>
      </c>
      <c r="V305" s="5">
        <v>20</v>
      </c>
      <c r="W305" s="5"/>
      <c r="X305" s="5"/>
      <c r="Y305" s="5">
        <f>13*450</f>
        <v>5850</v>
      </c>
      <c r="Z305" s="59"/>
      <c r="AA305" s="105" t="s">
        <v>597</v>
      </c>
      <c r="AB305" s="93" t="s">
        <v>593</v>
      </c>
      <c r="AC305" s="69"/>
      <c r="AD305" s="69"/>
      <c r="AE305" s="69"/>
      <c r="AF305" s="69"/>
      <c r="AG305" s="69"/>
      <c r="AH305" s="69"/>
      <c r="AI305" s="66"/>
      <c r="AJ305" s="113"/>
    </row>
    <row r="306" spans="1:36" customFormat="1" x14ac:dyDescent="0.3">
      <c r="A306" s="51">
        <v>0</v>
      </c>
      <c r="B306" s="33" t="s">
        <v>636</v>
      </c>
      <c r="C306" s="33"/>
      <c r="D306" s="2" t="s">
        <v>288</v>
      </c>
      <c r="E306" s="33" t="s">
        <v>10</v>
      </c>
      <c r="F306" s="2" t="s">
        <v>76</v>
      </c>
      <c r="G306" s="2" t="s">
        <v>458</v>
      </c>
      <c r="H306" s="2" t="s">
        <v>7</v>
      </c>
      <c r="I306" s="2" t="s">
        <v>520</v>
      </c>
      <c r="J306" s="93"/>
      <c r="K306" s="2"/>
      <c r="L306" s="2"/>
      <c r="M306" s="2">
        <v>2025</v>
      </c>
      <c r="N306" s="35">
        <v>45748</v>
      </c>
      <c r="O306" s="2"/>
      <c r="P306" s="2"/>
      <c r="Q306" s="2"/>
      <c r="R306" s="3"/>
      <c r="S306" s="3"/>
      <c r="T306" s="3"/>
      <c r="U306" s="5">
        <v>20</v>
      </c>
      <c r="V306" s="5">
        <v>20</v>
      </c>
      <c r="W306" s="5"/>
      <c r="X306" s="5"/>
      <c r="Y306" s="6">
        <v>700</v>
      </c>
      <c r="Z306" s="59"/>
      <c r="AA306" s="93"/>
      <c r="AB306" s="93" t="s">
        <v>563</v>
      </c>
      <c r="AC306" s="69"/>
      <c r="AD306" s="69"/>
      <c r="AE306" s="69"/>
      <c r="AF306" s="69"/>
      <c r="AG306" s="69"/>
      <c r="AH306" s="69"/>
      <c r="AI306" s="66"/>
      <c r="AJ306" s="113" t="s">
        <v>1334</v>
      </c>
    </row>
    <row r="307" spans="1:36" customFormat="1" x14ac:dyDescent="0.3">
      <c r="A307" s="51">
        <v>0</v>
      </c>
      <c r="B307" s="33" t="s">
        <v>636</v>
      </c>
      <c r="C307" s="33"/>
      <c r="D307" s="2" t="s">
        <v>283</v>
      </c>
      <c r="E307" s="33" t="s">
        <v>10</v>
      </c>
      <c r="F307" s="2" t="s">
        <v>76</v>
      </c>
      <c r="G307" s="2" t="s">
        <v>455</v>
      </c>
      <c r="H307" s="2" t="s">
        <v>7</v>
      </c>
      <c r="I307" s="2" t="s">
        <v>520</v>
      </c>
      <c r="J307" s="93"/>
      <c r="K307" s="2"/>
      <c r="L307" s="2"/>
      <c r="M307" s="2">
        <v>2025</v>
      </c>
      <c r="N307" s="35">
        <v>45748</v>
      </c>
      <c r="O307" s="2"/>
      <c r="P307" s="2"/>
      <c r="Q307" s="2"/>
      <c r="R307" s="3">
        <v>13</v>
      </c>
      <c r="S307" s="3">
        <v>14</v>
      </c>
      <c r="T307" s="3"/>
      <c r="U307" s="5">
        <v>15</v>
      </c>
      <c r="V307" s="5">
        <v>20</v>
      </c>
      <c r="W307" s="5"/>
      <c r="X307" s="5"/>
      <c r="Y307" s="5">
        <v>1000</v>
      </c>
      <c r="Z307" s="59"/>
      <c r="AA307" s="105" t="s">
        <v>621</v>
      </c>
      <c r="AB307" s="93" t="s">
        <v>572</v>
      </c>
      <c r="AC307" s="69"/>
      <c r="AD307" s="69"/>
      <c r="AE307" s="69"/>
      <c r="AF307" s="69"/>
      <c r="AG307" s="69"/>
      <c r="AH307" s="69"/>
      <c r="AI307" s="66"/>
      <c r="AJ307" s="113"/>
    </row>
    <row r="308" spans="1:36" customFormat="1" x14ac:dyDescent="0.3">
      <c r="A308" s="51">
        <v>0</v>
      </c>
      <c r="B308" s="33" t="s">
        <v>636</v>
      </c>
      <c r="C308" s="33"/>
      <c r="D308" s="2" t="s">
        <v>285</v>
      </c>
      <c r="E308" s="33" t="s">
        <v>10</v>
      </c>
      <c r="F308" s="2" t="s">
        <v>76</v>
      </c>
      <c r="G308" s="2" t="s">
        <v>456</v>
      </c>
      <c r="H308" s="2" t="s">
        <v>7</v>
      </c>
      <c r="I308" s="2" t="s">
        <v>520</v>
      </c>
      <c r="J308" s="93"/>
      <c r="K308" s="2"/>
      <c r="L308" s="2"/>
      <c r="M308" s="2">
        <v>2025</v>
      </c>
      <c r="N308" s="35">
        <v>45748</v>
      </c>
      <c r="O308" s="2"/>
      <c r="P308" s="2"/>
      <c r="Q308" s="2"/>
      <c r="R308" s="3"/>
      <c r="S308" s="3"/>
      <c r="T308" s="3"/>
      <c r="U308" s="5">
        <v>15</v>
      </c>
      <c r="V308" s="5">
        <v>20</v>
      </c>
      <c r="W308" s="5"/>
      <c r="X308" s="5"/>
      <c r="Y308" s="5">
        <v>720</v>
      </c>
      <c r="Z308" s="59"/>
      <c r="AA308" s="93"/>
      <c r="AB308" s="93" t="s">
        <v>573</v>
      </c>
      <c r="AC308" s="69"/>
      <c r="AD308" s="69"/>
      <c r="AE308" s="69"/>
      <c r="AF308" s="69"/>
      <c r="AG308" s="69"/>
      <c r="AH308" s="69"/>
      <c r="AI308" s="66"/>
      <c r="AJ308" s="113" t="s">
        <v>1336</v>
      </c>
    </row>
    <row r="309" spans="1:36" customFormat="1" x14ac:dyDescent="0.3">
      <c r="A309" s="51">
        <v>0</v>
      </c>
      <c r="B309" s="33" t="s">
        <v>1067</v>
      </c>
      <c r="C309" s="33"/>
      <c r="D309" t="s">
        <v>1318</v>
      </c>
      <c r="E309" s="70" t="s">
        <v>10</v>
      </c>
      <c r="F309" t="s">
        <v>76</v>
      </c>
      <c r="G309" s="70" t="s">
        <v>79</v>
      </c>
      <c r="H309" s="70" t="s">
        <v>7</v>
      </c>
      <c r="I309" s="70" t="s">
        <v>520</v>
      </c>
      <c r="J309" s="93"/>
      <c r="K309" s="49"/>
      <c r="L309" s="49"/>
      <c r="M309">
        <v>2025</v>
      </c>
      <c r="N309" s="35">
        <v>45748</v>
      </c>
      <c r="O309" s="52"/>
      <c r="P309" s="21"/>
      <c r="Q309" s="21"/>
      <c r="R309" s="15">
        <v>16.600000000000001</v>
      </c>
      <c r="S309" s="15">
        <v>16</v>
      </c>
      <c r="T309" s="15"/>
      <c r="U309" s="5">
        <v>15</v>
      </c>
      <c r="V309" s="5">
        <v>20</v>
      </c>
      <c r="W309" s="92"/>
      <c r="X309" s="92"/>
      <c r="Y309" s="139">
        <v>1000</v>
      </c>
      <c r="Z309" s="59"/>
      <c r="AA309" s="109"/>
      <c r="AB309" s="101" t="s">
        <v>1324</v>
      </c>
      <c r="AC309" s="69"/>
      <c r="AD309" s="69"/>
      <c r="AE309" s="69"/>
      <c r="AF309" s="69"/>
      <c r="AG309" s="69"/>
      <c r="AH309" s="69"/>
      <c r="AI309" s="66"/>
      <c r="AJ309" s="112" t="s">
        <v>1322</v>
      </c>
    </row>
    <row r="310" spans="1:36" customFormat="1" x14ac:dyDescent="0.3">
      <c r="A310" s="51">
        <v>0</v>
      </c>
      <c r="B310" s="33" t="s">
        <v>1067</v>
      </c>
      <c r="C310" s="33"/>
      <c r="D310" t="s">
        <v>1319</v>
      </c>
      <c r="E310" s="70" t="s">
        <v>10</v>
      </c>
      <c r="F310" t="s">
        <v>76</v>
      </c>
      <c r="G310" s="70" t="s">
        <v>79</v>
      </c>
      <c r="H310" s="70" t="s">
        <v>7</v>
      </c>
      <c r="I310" s="70" t="s">
        <v>520</v>
      </c>
      <c r="J310" s="93"/>
      <c r="K310" s="49"/>
      <c r="L310" s="49"/>
      <c r="M310">
        <v>2025</v>
      </c>
      <c r="N310" s="35">
        <v>45748</v>
      </c>
      <c r="O310" s="52"/>
      <c r="P310" s="21"/>
      <c r="Q310" s="21"/>
      <c r="R310" s="15">
        <v>14.9</v>
      </c>
      <c r="S310" s="15">
        <v>16</v>
      </c>
      <c r="T310" s="15"/>
      <c r="U310" s="5">
        <v>15</v>
      </c>
      <c r="V310" s="5">
        <v>20</v>
      </c>
      <c r="W310" s="92"/>
      <c r="X310" s="92"/>
      <c r="Y310" s="139">
        <v>1000</v>
      </c>
      <c r="Z310" s="59"/>
      <c r="AA310" s="109"/>
      <c r="AB310" s="101" t="s">
        <v>1324</v>
      </c>
      <c r="AC310" s="69"/>
      <c r="AD310" s="69"/>
      <c r="AE310" s="69"/>
      <c r="AF310" s="69"/>
      <c r="AG310" s="69"/>
      <c r="AH310" s="69"/>
      <c r="AI310" s="66"/>
      <c r="AJ310" s="112" t="s">
        <v>1322</v>
      </c>
    </row>
    <row r="311" spans="1:36" customFormat="1" x14ac:dyDescent="0.3">
      <c r="A311" s="51">
        <v>0</v>
      </c>
      <c r="B311" s="33" t="s">
        <v>636</v>
      </c>
      <c r="C311" s="33"/>
      <c r="D311" s="2" t="s">
        <v>275</v>
      </c>
      <c r="E311" s="33" t="s">
        <v>10</v>
      </c>
      <c r="F311" s="2" t="s">
        <v>76</v>
      </c>
      <c r="G311" s="2" t="s">
        <v>447</v>
      </c>
      <c r="H311" s="2" t="s">
        <v>518</v>
      </c>
      <c r="I311" s="2" t="s">
        <v>520</v>
      </c>
      <c r="J311" s="93"/>
      <c r="K311" s="2"/>
      <c r="L311" s="2"/>
      <c r="M311" s="2">
        <v>2025</v>
      </c>
      <c r="N311" s="35">
        <v>45748</v>
      </c>
      <c r="O311" s="2"/>
      <c r="P311" s="2"/>
      <c r="Q311" s="2"/>
      <c r="R311" s="3"/>
      <c r="S311" s="3"/>
      <c r="T311" s="3"/>
      <c r="U311" s="5">
        <v>15</v>
      </c>
      <c r="V311" s="5">
        <v>20</v>
      </c>
      <c r="W311" s="5"/>
      <c r="X311" s="5"/>
      <c r="Y311" s="5">
        <v>6498</v>
      </c>
      <c r="Z311" s="59"/>
      <c r="AA311" s="105" t="s">
        <v>569</v>
      </c>
      <c r="AB311" s="93" t="s">
        <v>570</v>
      </c>
      <c r="AC311" s="69"/>
      <c r="AD311" s="69"/>
      <c r="AE311" s="69"/>
      <c r="AF311" s="69"/>
      <c r="AG311" s="69"/>
      <c r="AH311" s="69"/>
      <c r="AI311" s="66"/>
      <c r="AJ311" s="113"/>
    </row>
    <row r="312" spans="1:36" customFormat="1" x14ac:dyDescent="0.3">
      <c r="A312" s="51">
        <v>0</v>
      </c>
      <c r="B312" s="33" t="s">
        <v>1067</v>
      </c>
      <c r="C312" s="33"/>
      <c r="D312" s="2" t="s">
        <v>1397</v>
      </c>
      <c r="E312" s="33" t="s">
        <v>10</v>
      </c>
      <c r="F312" s="2" t="s">
        <v>76</v>
      </c>
      <c r="G312" s="2" t="s">
        <v>1398</v>
      </c>
      <c r="H312" s="2" t="s">
        <v>522</v>
      </c>
      <c r="I312" s="2" t="s">
        <v>520</v>
      </c>
      <c r="J312" s="2"/>
      <c r="K312" s="2"/>
      <c r="L312" s="2"/>
      <c r="M312" s="2"/>
      <c r="N312" s="2"/>
      <c r="O312" s="2"/>
      <c r="P312" s="2"/>
      <c r="Q312" s="2"/>
      <c r="R312" s="3">
        <v>1504</v>
      </c>
      <c r="S312" s="3"/>
      <c r="T312" s="3"/>
      <c r="U312" s="5">
        <v>20</v>
      </c>
      <c r="V312" s="5">
        <v>20</v>
      </c>
      <c r="W312" s="5"/>
      <c r="X312" s="5"/>
      <c r="Y312" s="5"/>
      <c r="Z312" s="59"/>
      <c r="AA312" s="105"/>
      <c r="AB312" s="93"/>
      <c r="AC312" s="69"/>
      <c r="AD312" s="69"/>
      <c r="AE312" s="69"/>
      <c r="AF312" s="69"/>
      <c r="AG312" s="69"/>
      <c r="AH312" s="69"/>
      <c r="AI312" s="66"/>
      <c r="AJ312" s="113"/>
    </row>
    <row r="313" spans="1:36" customFormat="1" x14ac:dyDescent="0.3">
      <c r="A313" s="51">
        <v>0</v>
      </c>
      <c r="B313" s="33" t="s">
        <v>1067</v>
      </c>
      <c r="C313" s="33"/>
      <c r="D313" s="2" t="s">
        <v>1393</v>
      </c>
      <c r="E313" s="33" t="s">
        <v>10</v>
      </c>
      <c r="F313" s="2" t="s">
        <v>76</v>
      </c>
      <c r="G313" s="2" t="s">
        <v>1394</v>
      </c>
      <c r="H313" s="2" t="s">
        <v>522</v>
      </c>
      <c r="I313" s="2" t="s">
        <v>520</v>
      </c>
      <c r="J313" s="2"/>
      <c r="K313" s="2"/>
      <c r="L313" s="2"/>
      <c r="M313" s="2"/>
      <c r="N313" s="2"/>
      <c r="O313" s="2"/>
      <c r="P313" s="2"/>
      <c r="Q313" s="2"/>
      <c r="R313" s="3">
        <v>1856</v>
      </c>
      <c r="S313" s="3"/>
      <c r="T313" s="3"/>
      <c r="U313" s="5">
        <v>20</v>
      </c>
      <c r="V313" s="5">
        <v>20</v>
      </c>
      <c r="W313" s="5"/>
      <c r="X313" s="5"/>
      <c r="Y313" s="5"/>
      <c r="Z313" s="59"/>
      <c r="AA313" s="105"/>
      <c r="AB313" s="93"/>
      <c r="AC313" s="69"/>
      <c r="AD313" s="69"/>
      <c r="AE313" s="69"/>
      <c r="AF313" s="69"/>
      <c r="AG313" s="69"/>
      <c r="AH313" s="69"/>
      <c r="AI313" s="66"/>
      <c r="AJ313" s="113"/>
    </row>
    <row r="314" spans="1:36" customFormat="1" x14ac:dyDescent="0.3">
      <c r="A314" s="48">
        <v>0</v>
      </c>
      <c r="B314" s="49" t="s">
        <v>635</v>
      </c>
      <c r="C314" s="49"/>
      <c r="D314" s="49" t="s">
        <v>86</v>
      </c>
      <c r="E314" s="49" t="s">
        <v>10</v>
      </c>
      <c r="F314" s="49" t="s">
        <v>87</v>
      </c>
      <c r="G314" s="49" t="s">
        <v>88</v>
      </c>
      <c r="H314" s="141" t="s">
        <v>4</v>
      </c>
      <c r="I314" s="49" t="s">
        <v>521</v>
      </c>
      <c r="J314" s="49"/>
      <c r="K314" s="49"/>
      <c r="L314" s="49"/>
      <c r="M314" s="2">
        <v>2020</v>
      </c>
      <c r="N314" s="52">
        <v>43800</v>
      </c>
      <c r="O314" s="52"/>
      <c r="P314" s="21">
        <v>25</v>
      </c>
      <c r="Q314" s="21">
        <v>5</v>
      </c>
      <c r="R314" s="50"/>
      <c r="S314" s="50"/>
      <c r="T314" s="50"/>
      <c r="U314" s="43">
        <v>50</v>
      </c>
      <c r="V314" s="43">
        <v>20</v>
      </c>
      <c r="W314" s="43"/>
      <c r="X314" s="43"/>
      <c r="Y314" s="43">
        <v>50</v>
      </c>
      <c r="Z314" s="59"/>
      <c r="AA314" s="97"/>
      <c r="AB314" s="97"/>
      <c r="AC314" s="69"/>
      <c r="AD314" s="69"/>
      <c r="AE314" s="69"/>
      <c r="AF314" s="69"/>
      <c r="AG314" s="69"/>
      <c r="AH314" s="69"/>
      <c r="AI314" s="66"/>
      <c r="AJ314" s="113"/>
    </row>
    <row r="315" spans="1:36" customFormat="1" x14ac:dyDescent="0.3">
      <c r="A315" s="51">
        <v>0</v>
      </c>
      <c r="B315" s="33" t="s">
        <v>636</v>
      </c>
      <c r="C315" s="33"/>
      <c r="D315" s="2" t="s">
        <v>293</v>
      </c>
      <c r="E315" s="33" t="s">
        <v>10</v>
      </c>
      <c r="F315" s="2" t="s">
        <v>87</v>
      </c>
      <c r="G315" s="2" t="s">
        <v>1467</v>
      </c>
      <c r="H315" s="2" t="s">
        <v>518</v>
      </c>
      <c r="I315" s="2" t="s">
        <v>520</v>
      </c>
      <c r="J315" s="93" t="s">
        <v>1602</v>
      </c>
      <c r="K315" s="2"/>
      <c r="L315" s="2"/>
      <c r="M315" s="2">
        <v>2022</v>
      </c>
      <c r="N315" s="35">
        <v>44652</v>
      </c>
      <c r="O315" s="2"/>
      <c r="P315" s="2"/>
      <c r="Q315" s="2"/>
      <c r="R315" s="3"/>
      <c r="S315" s="3"/>
      <c r="T315" s="3"/>
      <c r="U315" s="5">
        <v>20</v>
      </c>
      <c r="V315" s="5">
        <v>10</v>
      </c>
      <c r="W315" s="5"/>
      <c r="X315" s="5"/>
      <c r="Y315" s="5">
        <v>100</v>
      </c>
      <c r="Z315" s="59"/>
      <c r="AA315" s="93"/>
      <c r="AB315" s="94" t="s">
        <v>563</v>
      </c>
      <c r="AC315" s="69"/>
      <c r="AD315" s="69"/>
      <c r="AE315" s="69"/>
      <c r="AF315" s="69"/>
      <c r="AG315" s="69"/>
      <c r="AH315" s="69"/>
      <c r="AI315" s="66"/>
      <c r="AJ315" s="113"/>
    </row>
    <row r="316" spans="1:36" customFormat="1" x14ac:dyDescent="0.3">
      <c r="A316" s="51">
        <v>0</v>
      </c>
      <c r="B316" s="33" t="s">
        <v>738</v>
      </c>
      <c r="C316" s="33"/>
      <c r="D316" s="2" t="s">
        <v>786</v>
      </c>
      <c r="E316" s="42" t="s">
        <v>10</v>
      </c>
      <c r="F316" s="42" t="s">
        <v>87</v>
      </c>
      <c r="G316" s="2" t="s">
        <v>463</v>
      </c>
      <c r="H316" s="2" t="s">
        <v>7</v>
      </c>
      <c r="I316" s="2" t="s">
        <v>520</v>
      </c>
      <c r="J316" s="93"/>
      <c r="K316" s="2" t="s">
        <v>1406</v>
      </c>
      <c r="L316" s="2"/>
      <c r="M316" s="2">
        <v>2015</v>
      </c>
      <c r="N316" s="35">
        <v>42095</v>
      </c>
      <c r="O316" s="2">
        <v>2019</v>
      </c>
      <c r="P316" s="34">
        <v>16</v>
      </c>
      <c r="Q316" s="34">
        <v>6</v>
      </c>
      <c r="R316" s="61">
        <v>15.7</v>
      </c>
      <c r="S316" s="34">
        <v>13</v>
      </c>
      <c r="T316" s="2"/>
      <c r="U316" s="5">
        <v>100</v>
      </c>
      <c r="V316" s="5">
        <v>0</v>
      </c>
      <c r="W316" s="5"/>
      <c r="X316" s="5"/>
      <c r="Y316" s="5">
        <v>2705</v>
      </c>
      <c r="Z316" s="59"/>
      <c r="AA316" s="93"/>
      <c r="AB316" s="94" t="s">
        <v>787</v>
      </c>
      <c r="AC316" s="69"/>
      <c r="AD316" s="69">
        <v>1</v>
      </c>
      <c r="AE316" s="69"/>
      <c r="AF316" s="69"/>
      <c r="AG316" s="69"/>
      <c r="AH316" s="69"/>
      <c r="AI316" s="66"/>
      <c r="AJ316" s="113" t="s">
        <v>1278</v>
      </c>
    </row>
    <row r="317" spans="1:36" customFormat="1" x14ac:dyDescent="0.3">
      <c r="A317" s="51">
        <v>0</v>
      </c>
      <c r="B317" s="33" t="s">
        <v>738</v>
      </c>
      <c r="C317" s="33"/>
      <c r="D317" s="21" t="s">
        <v>784</v>
      </c>
      <c r="E317" s="42" t="s">
        <v>10</v>
      </c>
      <c r="F317" s="42" t="s">
        <v>87</v>
      </c>
      <c r="G317" s="21" t="s">
        <v>463</v>
      </c>
      <c r="H317" s="141" t="s">
        <v>4</v>
      </c>
      <c r="I317" s="21" t="s">
        <v>521</v>
      </c>
      <c r="J317" s="93"/>
      <c r="K317" s="21" t="s">
        <v>785</v>
      </c>
      <c r="L317" s="21"/>
      <c r="M317" s="2">
        <v>2017</v>
      </c>
      <c r="N317" s="35">
        <v>42826</v>
      </c>
      <c r="O317" s="2">
        <v>2018</v>
      </c>
      <c r="P317" s="21">
        <v>8</v>
      </c>
      <c r="Q317" s="21">
        <v>2</v>
      </c>
      <c r="R317" s="50">
        <v>5.8</v>
      </c>
      <c r="S317" s="50">
        <v>6</v>
      </c>
      <c r="T317" s="50"/>
      <c r="U317" s="19"/>
      <c r="V317" s="19"/>
      <c r="W317" s="19"/>
      <c r="X317" s="19"/>
      <c r="Y317" s="19">
        <v>428</v>
      </c>
      <c r="Z317" s="59"/>
      <c r="AA317" s="97"/>
      <c r="AB317" s="97" t="s">
        <v>1182</v>
      </c>
      <c r="AC317" s="69"/>
      <c r="AD317" s="69"/>
      <c r="AE317" s="69"/>
      <c r="AF317" s="69"/>
      <c r="AG317" s="69"/>
      <c r="AH317" s="69"/>
      <c r="AI317" s="66"/>
      <c r="AJ317" s="113"/>
    </row>
    <row r="318" spans="1:36" customFormat="1" x14ac:dyDescent="0.3">
      <c r="A318" s="51">
        <v>0</v>
      </c>
      <c r="B318" s="33" t="s">
        <v>636</v>
      </c>
      <c r="C318" s="33"/>
      <c r="D318" s="2" t="s">
        <v>294</v>
      </c>
      <c r="E318" s="33" t="s">
        <v>10</v>
      </c>
      <c r="F318" s="2" t="s">
        <v>87</v>
      </c>
      <c r="G318" s="2" t="s">
        <v>463</v>
      </c>
      <c r="H318" s="2" t="s">
        <v>518</v>
      </c>
      <c r="I318" s="2" t="s">
        <v>520</v>
      </c>
      <c r="J318" s="93" t="s">
        <v>1602</v>
      </c>
      <c r="K318" s="2"/>
      <c r="L318" s="2"/>
      <c r="M318" s="2">
        <v>2024</v>
      </c>
      <c r="N318" s="35">
        <v>45383</v>
      </c>
      <c r="O318" s="2"/>
      <c r="P318" s="2"/>
      <c r="Q318" s="2"/>
      <c r="R318" s="3"/>
      <c r="S318" s="3"/>
      <c r="T318" s="3"/>
      <c r="U318" s="5">
        <v>15</v>
      </c>
      <c r="V318" s="5">
        <v>10</v>
      </c>
      <c r="W318" s="5"/>
      <c r="X318" s="5"/>
      <c r="Y318" s="5">
        <v>200</v>
      </c>
      <c r="Z318" s="59"/>
      <c r="AA318" s="93"/>
      <c r="AB318" s="94" t="s">
        <v>563</v>
      </c>
      <c r="AC318" s="69"/>
      <c r="AD318" s="69"/>
      <c r="AE318" s="69"/>
      <c r="AF318" s="69"/>
      <c r="AG318" s="69"/>
      <c r="AH318" s="69"/>
      <c r="AI318" s="66"/>
      <c r="AJ318" s="113"/>
    </row>
    <row r="319" spans="1:36" customFormat="1" x14ac:dyDescent="0.3">
      <c r="A319" s="51">
        <v>0</v>
      </c>
      <c r="B319" s="33" t="s">
        <v>738</v>
      </c>
      <c r="C319" s="33"/>
      <c r="D319" s="2" t="s">
        <v>781</v>
      </c>
      <c r="E319" s="42" t="s">
        <v>10</v>
      </c>
      <c r="F319" s="42" t="s">
        <v>87</v>
      </c>
      <c r="G319" s="2" t="s">
        <v>782</v>
      </c>
      <c r="H319" s="2" t="s">
        <v>60</v>
      </c>
      <c r="I319" s="2" t="s">
        <v>520</v>
      </c>
      <c r="J319" s="93"/>
      <c r="K319" s="2" t="s">
        <v>666</v>
      </c>
      <c r="L319" s="2"/>
      <c r="M319" s="2">
        <v>2017</v>
      </c>
      <c r="N319" s="35">
        <v>42826</v>
      </c>
      <c r="O319" s="2">
        <v>2021</v>
      </c>
      <c r="P319" s="2"/>
      <c r="Q319" s="2"/>
      <c r="R319" s="61">
        <v>142.30000000000001</v>
      </c>
      <c r="S319" s="34">
        <v>4</v>
      </c>
      <c r="T319" s="2"/>
      <c r="U319" s="5">
        <v>80</v>
      </c>
      <c r="V319" s="5">
        <v>0</v>
      </c>
      <c r="W319" s="5"/>
      <c r="X319" s="5"/>
      <c r="Y319" s="5">
        <v>4900</v>
      </c>
      <c r="Z319" s="59"/>
      <c r="AA319" s="93"/>
      <c r="AB319" s="93" t="s">
        <v>783</v>
      </c>
      <c r="AC319" s="69"/>
      <c r="AD319" s="69">
        <v>1</v>
      </c>
      <c r="AE319" s="69"/>
      <c r="AF319" s="69"/>
      <c r="AG319" s="69"/>
      <c r="AH319" s="69"/>
      <c r="AI319" s="66"/>
      <c r="AJ319" s="113" t="s">
        <v>1279</v>
      </c>
    </row>
    <row r="320" spans="1:36" customFormat="1" x14ac:dyDescent="0.3">
      <c r="A320" s="51">
        <v>0</v>
      </c>
      <c r="B320" s="33" t="s">
        <v>636</v>
      </c>
      <c r="C320" s="33"/>
      <c r="D320" s="2" t="s">
        <v>579</v>
      </c>
      <c r="E320" s="33" t="s">
        <v>10</v>
      </c>
      <c r="F320" s="2" t="s">
        <v>87</v>
      </c>
      <c r="G320" s="2" t="s">
        <v>461</v>
      </c>
      <c r="H320" s="2" t="s">
        <v>60</v>
      </c>
      <c r="I320" s="2" t="s">
        <v>520</v>
      </c>
      <c r="J320" s="93" t="s">
        <v>1602</v>
      </c>
      <c r="K320" s="2"/>
      <c r="L320" s="2"/>
      <c r="M320" s="2">
        <v>2030</v>
      </c>
      <c r="N320" s="35">
        <v>47574</v>
      </c>
      <c r="O320" s="2"/>
      <c r="P320" s="2"/>
      <c r="Q320" s="2"/>
      <c r="R320" s="3"/>
      <c r="S320" s="3"/>
      <c r="T320" s="3"/>
      <c r="U320" s="5">
        <v>15</v>
      </c>
      <c r="V320" s="5">
        <v>10</v>
      </c>
      <c r="W320" s="5"/>
      <c r="X320" s="5"/>
      <c r="Y320" s="5">
        <v>3786</v>
      </c>
      <c r="Z320" s="59"/>
      <c r="AA320" s="105" t="s">
        <v>580</v>
      </c>
      <c r="AB320" s="93" t="s">
        <v>581</v>
      </c>
      <c r="AC320" s="69"/>
      <c r="AD320" s="69"/>
      <c r="AE320" s="69"/>
      <c r="AF320" s="69"/>
      <c r="AG320" s="69"/>
      <c r="AH320" s="69"/>
      <c r="AI320" s="66"/>
      <c r="AJ320" s="113"/>
    </row>
    <row r="321" spans="1:36" customFormat="1" x14ac:dyDescent="0.3">
      <c r="A321" s="51">
        <v>0</v>
      </c>
      <c r="B321" s="33" t="s">
        <v>738</v>
      </c>
      <c r="C321" s="33"/>
      <c r="D321" s="21" t="s">
        <v>888</v>
      </c>
      <c r="E321" s="49" t="s">
        <v>1493</v>
      </c>
      <c r="F321" s="42" t="s">
        <v>134</v>
      </c>
      <c r="G321" s="21" t="s">
        <v>885</v>
      </c>
      <c r="H321" s="21" t="s">
        <v>7</v>
      </c>
      <c r="I321" s="21" t="s">
        <v>520</v>
      </c>
      <c r="J321" s="93"/>
      <c r="K321" s="21" t="s">
        <v>526</v>
      </c>
      <c r="L321" s="21"/>
      <c r="M321" s="2">
        <v>2013</v>
      </c>
      <c r="N321" s="35">
        <v>41365</v>
      </c>
      <c r="O321" s="2">
        <v>2019</v>
      </c>
      <c r="P321" s="21">
        <v>69</v>
      </c>
      <c r="Q321" s="21">
        <v>2</v>
      </c>
      <c r="R321" s="34">
        <v>74</v>
      </c>
      <c r="S321" s="34">
        <v>26</v>
      </c>
      <c r="T321" s="21"/>
      <c r="U321" s="5">
        <v>100</v>
      </c>
      <c r="V321" s="5">
        <v>0</v>
      </c>
      <c r="W321" s="19"/>
      <c r="X321" s="19"/>
      <c r="Y321" s="19">
        <v>7030</v>
      </c>
      <c r="Z321" s="59"/>
      <c r="AA321" s="97"/>
      <c r="AB321" s="96" t="s">
        <v>1415</v>
      </c>
      <c r="AC321" s="69"/>
      <c r="AD321" s="69"/>
      <c r="AE321" s="69"/>
      <c r="AF321" s="69"/>
      <c r="AG321" s="69"/>
      <c r="AH321" s="69"/>
      <c r="AI321" s="66"/>
      <c r="AJ321" s="113"/>
    </row>
    <row r="322" spans="1:36" customFormat="1" ht="15.75" customHeight="1" x14ac:dyDescent="0.3">
      <c r="A322" s="51">
        <v>0</v>
      </c>
      <c r="B322" s="33" t="s">
        <v>738</v>
      </c>
      <c r="C322" s="33"/>
      <c r="D322" s="21" t="s">
        <v>884</v>
      </c>
      <c r="E322" s="49" t="s">
        <v>1493</v>
      </c>
      <c r="F322" s="42" t="s">
        <v>134</v>
      </c>
      <c r="G322" s="21" t="s">
        <v>885</v>
      </c>
      <c r="H322" s="21" t="s">
        <v>7</v>
      </c>
      <c r="I322" s="21" t="s">
        <v>520</v>
      </c>
      <c r="J322" s="93"/>
      <c r="K322" s="21" t="s">
        <v>750</v>
      </c>
      <c r="L322" s="21"/>
      <c r="M322" s="2">
        <v>2013</v>
      </c>
      <c r="N322" s="35">
        <v>41365</v>
      </c>
      <c r="O322" s="2">
        <v>2018</v>
      </c>
      <c r="P322" s="21">
        <v>41</v>
      </c>
      <c r="Q322" s="21">
        <v>4</v>
      </c>
      <c r="R322" s="34">
        <v>38</v>
      </c>
      <c r="S322" s="34">
        <v>22</v>
      </c>
      <c r="T322" s="34">
        <v>3</v>
      </c>
      <c r="U322" s="5">
        <v>100</v>
      </c>
      <c r="V322" s="4">
        <v>100</v>
      </c>
      <c r="W322" s="19"/>
      <c r="X322" s="19"/>
      <c r="Y322" s="19">
        <v>5950</v>
      </c>
      <c r="Z322" s="59"/>
      <c r="AA322" s="106" t="s">
        <v>1440</v>
      </c>
      <c r="AB322" s="96" t="s">
        <v>1414</v>
      </c>
      <c r="AC322" s="69"/>
      <c r="AD322" s="69"/>
      <c r="AE322" s="69"/>
      <c r="AF322" s="69"/>
      <c r="AG322" s="69"/>
      <c r="AH322" s="69"/>
      <c r="AI322" s="66"/>
      <c r="AJ322" s="112"/>
    </row>
    <row r="323" spans="1:36" customFormat="1" x14ac:dyDescent="0.3">
      <c r="A323" s="51">
        <v>0</v>
      </c>
      <c r="B323" s="33" t="s">
        <v>738</v>
      </c>
      <c r="C323" s="33"/>
      <c r="D323" s="21" t="s">
        <v>886</v>
      </c>
      <c r="E323" s="49" t="s">
        <v>1493</v>
      </c>
      <c r="F323" s="42" t="s">
        <v>134</v>
      </c>
      <c r="G323" s="21" t="s">
        <v>885</v>
      </c>
      <c r="H323" s="21" t="s">
        <v>7</v>
      </c>
      <c r="I323" s="21" t="s">
        <v>520</v>
      </c>
      <c r="J323" s="93"/>
      <c r="K323" s="21" t="s">
        <v>750</v>
      </c>
      <c r="L323" s="21"/>
      <c r="M323" s="2">
        <v>2013</v>
      </c>
      <c r="N323" s="35">
        <v>41365</v>
      </c>
      <c r="O323" s="2">
        <v>2018</v>
      </c>
      <c r="P323" s="21">
        <v>26</v>
      </c>
      <c r="Q323" s="21">
        <v>2</v>
      </c>
      <c r="R323" s="34">
        <v>25.3</v>
      </c>
      <c r="S323" s="34">
        <v>13</v>
      </c>
      <c r="T323" s="36"/>
      <c r="U323" s="5">
        <v>100</v>
      </c>
      <c r="V323" s="4">
        <v>100</v>
      </c>
      <c r="W323" s="19"/>
      <c r="X323" s="19"/>
      <c r="Y323" s="19">
        <v>2600</v>
      </c>
      <c r="Z323" s="59"/>
      <c r="AA323" s="97"/>
      <c r="AB323" s="96" t="s">
        <v>889</v>
      </c>
      <c r="AC323" s="69"/>
      <c r="AD323" s="69"/>
      <c r="AE323" s="69"/>
      <c r="AF323" s="69"/>
      <c r="AG323" s="69"/>
      <c r="AH323" s="69"/>
      <c r="AI323" s="66"/>
      <c r="AJ323" s="113"/>
    </row>
    <row r="324" spans="1:36" customFormat="1" x14ac:dyDescent="0.3">
      <c r="A324" s="51">
        <v>0</v>
      </c>
      <c r="B324" s="33" t="s">
        <v>738</v>
      </c>
      <c r="C324" s="33"/>
      <c r="D324" s="21" t="s">
        <v>887</v>
      </c>
      <c r="E324" s="49" t="s">
        <v>1493</v>
      </c>
      <c r="F324" s="42" t="s">
        <v>134</v>
      </c>
      <c r="G324" s="21" t="s">
        <v>885</v>
      </c>
      <c r="H324" s="21" t="s">
        <v>7</v>
      </c>
      <c r="I324" s="21" t="s">
        <v>520</v>
      </c>
      <c r="J324" s="93"/>
      <c r="K324" s="21" t="s">
        <v>654</v>
      </c>
      <c r="L324" s="21"/>
      <c r="M324" s="2">
        <v>2013</v>
      </c>
      <c r="N324" s="35">
        <v>41365</v>
      </c>
      <c r="O324" s="2">
        <v>2018</v>
      </c>
      <c r="P324" s="21">
        <v>47</v>
      </c>
      <c r="Q324" s="21">
        <v>2</v>
      </c>
      <c r="R324" s="34">
        <v>40.700000000000003</v>
      </c>
      <c r="S324" s="34">
        <v>20</v>
      </c>
      <c r="T324" s="21"/>
      <c r="U324" s="5">
        <v>100</v>
      </c>
      <c r="V324" s="5">
        <v>0</v>
      </c>
      <c r="W324" s="19"/>
      <c r="X324" s="19"/>
      <c r="Y324" s="19">
        <v>4700</v>
      </c>
      <c r="Z324" s="59"/>
      <c r="AA324" s="97"/>
      <c r="AB324" s="97" t="s">
        <v>889</v>
      </c>
      <c r="AC324" s="69"/>
      <c r="AD324" s="69"/>
      <c r="AE324" s="69"/>
      <c r="AF324" s="69"/>
      <c r="AG324" s="69"/>
      <c r="AH324" s="69"/>
      <c r="AI324" s="66"/>
      <c r="AJ324" s="113"/>
    </row>
    <row r="325" spans="1:36" customFormat="1" x14ac:dyDescent="0.3">
      <c r="A325" s="51">
        <v>0</v>
      </c>
      <c r="B325" s="33" t="s">
        <v>738</v>
      </c>
      <c r="C325" s="33"/>
      <c r="D325" s="2" t="s">
        <v>950</v>
      </c>
      <c r="E325" s="49" t="s">
        <v>1493</v>
      </c>
      <c r="F325" s="42" t="s">
        <v>398</v>
      </c>
      <c r="G325" s="2" t="s">
        <v>955</v>
      </c>
      <c r="H325" s="141" t="s">
        <v>4</v>
      </c>
      <c r="I325" s="2" t="s">
        <v>520</v>
      </c>
      <c r="J325" s="93"/>
      <c r="K325" s="2" t="s">
        <v>957</v>
      </c>
      <c r="L325" s="2"/>
      <c r="M325" s="2">
        <v>2013</v>
      </c>
      <c r="N325" s="35">
        <v>41365</v>
      </c>
      <c r="O325" s="2">
        <v>2015</v>
      </c>
      <c r="P325" s="2"/>
      <c r="Q325" s="2"/>
      <c r="R325" s="59">
        <v>6.5</v>
      </c>
      <c r="S325" s="36">
        <v>8</v>
      </c>
      <c r="T325" s="2"/>
      <c r="U325" s="5">
        <v>100</v>
      </c>
      <c r="V325" s="5">
        <v>0</v>
      </c>
      <c r="W325" s="5"/>
      <c r="X325" s="5"/>
      <c r="Y325" s="5">
        <v>20</v>
      </c>
      <c r="Z325" s="59"/>
      <c r="AA325" s="93"/>
      <c r="AB325" s="93" t="s">
        <v>959</v>
      </c>
      <c r="AC325" s="69"/>
      <c r="AD325" s="69"/>
      <c r="AE325" s="69"/>
      <c r="AF325" s="69"/>
      <c r="AG325" s="69"/>
      <c r="AH325" s="69"/>
      <c r="AI325" s="66"/>
      <c r="AJ325" s="112"/>
    </row>
    <row r="326" spans="1:36" customFormat="1" x14ac:dyDescent="0.3">
      <c r="A326" s="51">
        <v>0</v>
      </c>
      <c r="B326" s="33" t="s">
        <v>738</v>
      </c>
      <c r="C326" s="33"/>
      <c r="D326" s="2" t="s">
        <v>1254</v>
      </c>
      <c r="E326" s="49" t="s">
        <v>1493</v>
      </c>
      <c r="F326" s="42" t="s">
        <v>183</v>
      </c>
      <c r="G326" s="2" t="s">
        <v>184</v>
      </c>
      <c r="H326" s="2" t="s">
        <v>522</v>
      </c>
      <c r="I326" s="2" t="s">
        <v>520</v>
      </c>
      <c r="J326" s="93"/>
      <c r="K326" s="2" t="s">
        <v>1367</v>
      </c>
      <c r="L326" s="2"/>
      <c r="M326" s="2">
        <v>2013</v>
      </c>
      <c r="N326" s="35">
        <v>41365</v>
      </c>
      <c r="O326" s="2">
        <v>2017</v>
      </c>
      <c r="P326" s="2"/>
      <c r="Q326" s="2"/>
      <c r="R326" s="2">
        <v>1200</v>
      </c>
      <c r="S326" s="2"/>
      <c r="T326" s="2"/>
      <c r="U326" s="5">
        <v>100</v>
      </c>
      <c r="V326" s="5">
        <v>0</v>
      </c>
      <c r="W326" s="5"/>
      <c r="X326" s="5"/>
      <c r="Y326" s="5">
        <v>9900</v>
      </c>
      <c r="Z326" s="59"/>
      <c r="AA326" s="93"/>
      <c r="AB326" s="93" t="s">
        <v>976</v>
      </c>
      <c r="AC326" s="69">
        <v>1</v>
      </c>
      <c r="AD326" s="69"/>
      <c r="AE326" s="69"/>
      <c r="AF326" s="69"/>
      <c r="AG326" s="69"/>
      <c r="AH326" s="69"/>
      <c r="AI326" s="66"/>
      <c r="AJ326" s="112"/>
    </row>
    <row r="327" spans="1:36" customFormat="1" x14ac:dyDescent="0.3">
      <c r="A327" s="51">
        <v>0</v>
      </c>
      <c r="B327" s="33" t="s">
        <v>738</v>
      </c>
      <c r="C327" s="33"/>
      <c r="D327" s="2" t="s">
        <v>966</v>
      </c>
      <c r="E327" s="49" t="s">
        <v>1493</v>
      </c>
      <c r="F327" s="42" t="s">
        <v>398</v>
      </c>
      <c r="G327" s="2" t="s">
        <v>956</v>
      </c>
      <c r="H327" s="141" t="s">
        <v>4</v>
      </c>
      <c r="I327" s="2" t="s">
        <v>520</v>
      </c>
      <c r="J327" s="93"/>
      <c r="K327" s="2" t="s">
        <v>958</v>
      </c>
      <c r="L327" s="2"/>
      <c r="M327" s="2">
        <v>2014</v>
      </c>
      <c r="N327" s="35">
        <v>41730</v>
      </c>
      <c r="O327" s="2">
        <v>2018</v>
      </c>
      <c r="P327" s="2">
        <v>21</v>
      </c>
      <c r="Q327" s="2">
        <v>5</v>
      </c>
      <c r="R327" s="59">
        <v>12.6</v>
      </c>
      <c r="S327" s="63">
        <v>18</v>
      </c>
      <c r="T327" s="2"/>
      <c r="U327" s="5">
        <v>100</v>
      </c>
      <c r="V327" s="5">
        <v>0</v>
      </c>
      <c r="W327" s="5"/>
      <c r="X327" s="5"/>
      <c r="Y327" s="5">
        <v>150</v>
      </c>
      <c r="Z327" s="59">
        <v>750</v>
      </c>
      <c r="AA327" s="93"/>
      <c r="AB327" s="93" t="s">
        <v>1537</v>
      </c>
      <c r="AC327" s="69"/>
      <c r="AD327" s="69"/>
      <c r="AE327" s="69"/>
      <c r="AF327" s="69"/>
      <c r="AG327" s="69"/>
      <c r="AH327" s="69"/>
      <c r="AI327" s="66"/>
      <c r="AJ327" s="113"/>
    </row>
    <row r="328" spans="1:36" customFormat="1" x14ac:dyDescent="0.3">
      <c r="A328" s="51">
        <v>0</v>
      </c>
      <c r="B328" s="33" t="s">
        <v>738</v>
      </c>
      <c r="C328" s="33"/>
      <c r="D328" s="2" t="s">
        <v>718</v>
      </c>
      <c r="E328" s="49" t="s">
        <v>1493</v>
      </c>
      <c r="F328" s="42" t="s">
        <v>55</v>
      </c>
      <c r="G328" s="21" t="s">
        <v>58</v>
      </c>
      <c r="H328" s="42" t="s">
        <v>7</v>
      </c>
      <c r="I328" s="2" t="s">
        <v>520</v>
      </c>
      <c r="J328" s="93"/>
      <c r="K328" s="2" t="s">
        <v>1378</v>
      </c>
      <c r="L328" s="2"/>
      <c r="M328" s="2">
        <v>2015</v>
      </c>
      <c r="N328" s="35">
        <v>42095</v>
      </c>
      <c r="O328" s="59">
        <v>2022</v>
      </c>
      <c r="P328" s="2"/>
      <c r="Q328" s="2"/>
      <c r="R328" s="61">
        <v>17.7</v>
      </c>
      <c r="S328" s="61">
        <v>15</v>
      </c>
      <c r="T328" s="2"/>
      <c r="U328" s="5">
        <v>100</v>
      </c>
      <c r="V328" s="5">
        <v>0</v>
      </c>
      <c r="W328" s="5"/>
      <c r="X328" s="5"/>
      <c r="Y328" s="5">
        <v>1100</v>
      </c>
      <c r="Z328" s="59"/>
      <c r="AA328" s="93"/>
      <c r="AB328" s="93" t="s">
        <v>717</v>
      </c>
      <c r="AC328" s="69"/>
      <c r="AD328" s="69"/>
      <c r="AE328" s="69"/>
      <c r="AF328" s="69"/>
      <c r="AG328" s="69"/>
      <c r="AH328" s="69"/>
      <c r="AI328" s="66"/>
      <c r="AJ328" s="113"/>
    </row>
    <row r="329" spans="1:36" customFormat="1" x14ac:dyDescent="0.3">
      <c r="A329" s="46">
        <v>1</v>
      </c>
      <c r="B329" s="49" t="s">
        <v>634</v>
      </c>
      <c r="C329" s="49" t="s">
        <v>1429</v>
      </c>
      <c r="D329" s="49" t="s">
        <v>1791</v>
      </c>
      <c r="E329" s="49" t="s">
        <v>1491</v>
      </c>
      <c r="F329" s="49" t="s">
        <v>89</v>
      </c>
      <c r="G329" s="49" t="s">
        <v>90</v>
      </c>
      <c r="H329" s="141" t="s">
        <v>4</v>
      </c>
      <c r="I329" s="49" t="s">
        <v>520</v>
      </c>
      <c r="J329" s="93" t="s">
        <v>1606</v>
      </c>
      <c r="K329" s="49"/>
      <c r="L329" s="49" t="s">
        <v>1786</v>
      </c>
      <c r="M329" s="2">
        <v>2022</v>
      </c>
      <c r="N329" s="35">
        <v>44927</v>
      </c>
      <c r="O329" s="35">
        <v>46568</v>
      </c>
      <c r="P329" s="21"/>
      <c r="Q329" s="21"/>
      <c r="R329" s="50">
        <v>19</v>
      </c>
      <c r="S329" s="50">
        <v>6</v>
      </c>
      <c r="T329" s="50"/>
      <c r="U329" s="20">
        <v>70</v>
      </c>
      <c r="V329" s="20">
        <v>30</v>
      </c>
      <c r="W329" s="20">
        <v>63</v>
      </c>
      <c r="X329" s="20">
        <v>53.85</v>
      </c>
      <c r="Y329" s="20">
        <v>3000</v>
      </c>
      <c r="Z329" s="59"/>
      <c r="AA329" s="97"/>
      <c r="AB329" s="97"/>
      <c r="AC329" s="69"/>
      <c r="AD329" s="69"/>
      <c r="AE329" s="69"/>
      <c r="AF329" s="69"/>
      <c r="AG329" s="69"/>
      <c r="AH329" s="69"/>
      <c r="AI329" s="66"/>
      <c r="AJ329" s="113"/>
    </row>
    <row r="330" spans="1:36" customFormat="1" x14ac:dyDescent="0.3">
      <c r="A330" s="46"/>
      <c r="B330" s="33" t="s">
        <v>1067</v>
      </c>
      <c r="C330" s="33"/>
      <c r="D330" s="49" t="s">
        <v>1224</v>
      </c>
      <c r="E330" s="2" t="s">
        <v>1492</v>
      </c>
      <c r="F330" s="49" t="s">
        <v>94</v>
      </c>
      <c r="G330" s="49" t="s">
        <v>96</v>
      </c>
      <c r="H330" s="141" t="s">
        <v>4</v>
      </c>
      <c r="I330" s="49" t="s">
        <v>520</v>
      </c>
      <c r="J330" s="93"/>
      <c r="K330" s="49" t="s">
        <v>1225</v>
      </c>
      <c r="L330" s="49"/>
      <c r="M330" s="2">
        <v>2008</v>
      </c>
      <c r="N330" s="35">
        <v>39539</v>
      </c>
      <c r="O330" s="35">
        <v>2011</v>
      </c>
      <c r="P330" s="21"/>
      <c r="Q330" s="21"/>
      <c r="R330" s="50">
        <v>14</v>
      </c>
      <c r="S330" s="50">
        <v>23</v>
      </c>
      <c r="T330" s="50"/>
      <c r="U330" s="5">
        <v>100</v>
      </c>
      <c r="V330" s="5">
        <v>0</v>
      </c>
      <c r="W330" s="20"/>
      <c r="X330" s="20"/>
      <c r="Y330" s="20">
        <v>1000</v>
      </c>
      <c r="Z330" s="59"/>
      <c r="AA330" s="97"/>
      <c r="AB330" s="97"/>
      <c r="AC330" s="69">
        <v>1</v>
      </c>
      <c r="AD330" s="69"/>
      <c r="AE330" s="69"/>
      <c r="AF330" s="69"/>
      <c r="AG330" s="69"/>
      <c r="AH330" s="69"/>
      <c r="AI330" s="66"/>
      <c r="AJ330" s="113"/>
    </row>
    <row r="331" spans="1:36" customFormat="1" x14ac:dyDescent="0.3">
      <c r="A331" s="51">
        <v>0</v>
      </c>
      <c r="B331" s="33" t="s">
        <v>738</v>
      </c>
      <c r="C331" s="33"/>
      <c r="D331" s="2" t="s">
        <v>790</v>
      </c>
      <c r="E331" s="2" t="s">
        <v>1492</v>
      </c>
      <c r="F331" s="42" t="s">
        <v>94</v>
      </c>
      <c r="G331" s="2" t="s">
        <v>98</v>
      </c>
      <c r="H331" s="141" t="s">
        <v>4</v>
      </c>
      <c r="I331" s="2" t="s">
        <v>520</v>
      </c>
      <c r="J331" s="93"/>
      <c r="K331" s="2" t="s">
        <v>1367</v>
      </c>
      <c r="L331" s="2"/>
      <c r="M331" s="2">
        <v>2015</v>
      </c>
      <c r="N331" s="35">
        <v>42095</v>
      </c>
      <c r="O331" s="2">
        <v>2021</v>
      </c>
      <c r="P331" s="2"/>
      <c r="Q331" s="2"/>
      <c r="R331" s="61">
        <v>23</v>
      </c>
      <c r="S331" s="34">
        <v>33</v>
      </c>
      <c r="T331" s="2"/>
      <c r="U331" s="5">
        <v>100</v>
      </c>
      <c r="V331" s="5">
        <v>0</v>
      </c>
      <c r="W331" s="5"/>
      <c r="X331" s="5"/>
      <c r="Y331" s="5">
        <v>2690</v>
      </c>
      <c r="Z331" s="59">
        <v>1500</v>
      </c>
      <c r="AA331" s="93"/>
      <c r="AB331" s="93" t="s">
        <v>1536</v>
      </c>
      <c r="AC331" s="69">
        <v>1</v>
      </c>
      <c r="AD331" s="69"/>
      <c r="AE331" s="69"/>
      <c r="AF331" s="69"/>
      <c r="AG331" s="69"/>
      <c r="AH331" s="69"/>
      <c r="AI331" s="66"/>
      <c r="AJ331" s="113"/>
    </row>
    <row r="332" spans="1:36" customFormat="1" x14ac:dyDescent="0.3">
      <c r="A332" s="46">
        <v>1</v>
      </c>
      <c r="B332" s="49" t="s">
        <v>634</v>
      </c>
      <c r="C332" s="49" t="s">
        <v>1430</v>
      </c>
      <c r="D332" s="49" t="s">
        <v>97</v>
      </c>
      <c r="E332" s="2" t="s">
        <v>1492</v>
      </c>
      <c r="F332" s="49" t="s">
        <v>94</v>
      </c>
      <c r="G332" s="49" t="s">
        <v>96</v>
      </c>
      <c r="H332" s="141" t="s">
        <v>4</v>
      </c>
      <c r="I332" s="49" t="s">
        <v>520</v>
      </c>
      <c r="J332" s="93"/>
      <c r="K332" s="49" t="s">
        <v>1585</v>
      </c>
      <c r="L332" s="49"/>
      <c r="M332" s="2">
        <v>2021</v>
      </c>
      <c r="N332" s="35">
        <v>44317</v>
      </c>
      <c r="O332" s="35">
        <v>46142</v>
      </c>
      <c r="P332" s="21">
        <v>77</v>
      </c>
      <c r="Q332" s="21">
        <v>7</v>
      </c>
      <c r="R332" s="50"/>
      <c r="S332" s="50"/>
      <c r="T332" s="50"/>
      <c r="U332" s="20">
        <v>80</v>
      </c>
      <c r="V332" s="20">
        <v>0</v>
      </c>
      <c r="W332" s="20">
        <v>33</v>
      </c>
      <c r="X332" s="20">
        <v>44</v>
      </c>
      <c r="Y332" s="20">
        <v>1550</v>
      </c>
      <c r="Z332" s="59"/>
      <c r="AA332" s="97"/>
      <c r="AB332" s="97"/>
      <c r="AC332" s="69"/>
      <c r="AD332" s="69"/>
      <c r="AE332" s="69">
        <v>1</v>
      </c>
      <c r="AF332" s="69"/>
      <c r="AG332" s="69"/>
      <c r="AH332" s="69"/>
      <c r="AI332" s="66"/>
      <c r="AJ332" s="113"/>
    </row>
    <row r="333" spans="1:36" customFormat="1" x14ac:dyDescent="0.3">
      <c r="A333" s="46">
        <v>1</v>
      </c>
      <c r="B333" s="49" t="s">
        <v>634</v>
      </c>
      <c r="C333" s="49" t="s">
        <v>1430</v>
      </c>
      <c r="D333" s="49" t="s">
        <v>1790</v>
      </c>
      <c r="E333" s="2" t="s">
        <v>1492</v>
      </c>
      <c r="F333" s="49" t="s">
        <v>94</v>
      </c>
      <c r="G333" s="49" t="s">
        <v>98</v>
      </c>
      <c r="H333" s="141" t="s">
        <v>4</v>
      </c>
      <c r="I333" s="49" t="s">
        <v>520</v>
      </c>
      <c r="J333" s="93"/>
      <c r="K333" s="49"/>
      <c r="L333" s="49" t="s">
        <v>1787</v>
      </c>
      <c r="M333" s="59">
        <v>2022</v>
      </c>
      <c r="N333" s="35">
        <v>44652</v>
      </c>
      <c r="O333" s="35">
        <v>46172</v>
      </c>
      <c r="P333" s="21">
        <v>112</v>
      </c>
      <c r="Q333" s="21">
        <v>4</v>
      </c>
      <c r="R333" s="50"/>
      <c r="S333" s="50"/>
      <c r="T333" s="50"/>
      <c r="U333" s="20">
        <v>90</v>
      </c>
      <c r="V333" s="20">
        <v>50</v>
      </c>
      <c r="W333" s="20">
        <v>74</v>
      </c>
      <c r="X333" s="20">
        <v>70.040000000000006</v>
      </c>
      <c r="Y333" s="20">
        <v>1120</v>
      </c>
      <c r="Z333" s="59"/>
      <c r="AA333" s="97"/>
      <c r="AB333" s="97"/>
      <c r="AC333" s="69"/>
      <c r="AD333" s="69"/>
      <c r="AE333" s="69"/>
      <c r="AF333" s="69"/>
      <c r="AG333" s="69"/>
      <c r="AH333" s="69"/>
      <c r="AI333" s="66"/>
      <c r="AJ333" s="113"/>
    </row>
    <row r="334" spans="1:36" customFormat="1" x14ac:dyDescent="0.3">
      <c r="A334" s="46">
        <v>1</v>
      </c>
      <c r="B334" s="49" t="s">
        <v>634</v>
      </c>
      <c r="C334" s="49" t="s">
        <v>1430</v>
      </c>
      <c r="D334" s="49" t="s">
        <v>99</v>
      </c>
      <c r="E334" s="2" t="s">
        <v>1492</v>
      </c>
      <c r="F334" s="49" t="s">
        <v>94</v>
      </c>
      <c r="G334" s="49" t="s">
        <v>98</v>
      </c>
      <c r="H334" s="141" t="s">
        <v>4</v>
      </c>
      <c r="I334" s="49" t="s">
        <v>520</v>
      </c>
      <c r="J334" s="93"/>
      <c r="K334" s="49"/>
      <c r="L334" s="49" t="s">
        <v>1787</v>
      </c>
      <c r="M334" s="59">
        <v>2022</v>
      </c>
      <c r="N334" s="35">
        <v>44652</v>
      </c>
      <c r="O334" s="35">
        <v>46081</v>
      </c>
      <c r="P334" s="21">
        <v>128</v>
      </c>
      <c r="Q334" s="21">
        <v>4</v>
      </c>
      <c r="R334" s="50"/>
      <c r="S334" s="50"/>
      <c r="T334" s="50"/>
      <c r="U334" s="20">
        <v>90</v>
      </c>
      <c r="V334" s="20">
        <v>50</v>
      </c>
      <c r="W334" s="20">
        <v>74</v>
      </c>
      <c r="X334" s="20">
        <v>70.040000000000006</v>
      </c>
      <c r="Y334" s="20">
        <v>1000</v>
      </c>
      <c r="Z334" s="59"/>
      <c r="AA334" s="97"/>
      <c r="AB334" s="97"/>
      <c r="AC334" s="69"/>
      <c r="AD334" s="69"/>
      <c r="AE334" s="69"/>
      <c r="AF334" s="69"/>
      <c r="AG334" s="69"/>
      <c r="AH334" s="69"/>
      <c r="AI334" s="66"/>
      <c r="AJ334" s="113"/>
    </row>
    <row r="335" spans="1:36" customFormat="1" x14ac:dyDescent="0.3">
      <c r="A335" s="46">
        <v>1</v>
      </c>
      <c r="B335" s="49" t="s">
        <v>634</v>
      </c>
      <c r="C335" s="49" t="s">
        <v>1430</v>
      </c>
      <c r="D335" s="49" t="s">
        <v>1749</v>
      </c>
      <c r="E335" s="2" t="s">
        <v>1492</v>
      </c>
      <c r="F335" s="49" t="s">
        <v>94</v>
      </c>
      <c r="G335" s="49" t="s">
        <v>96</v>
      </c>
      <c r="H335" s="141" t="s">
        <v>4</v>
      </c>
      <c r="I335" s="49" t="s">
        <v>520</v>
      </c>
      <c r="J335" s="93" t="s">
        <v>1587</v>
      </c>
      <c r="K335" s="49"/>
      <c r="L335" s="49" t="s">
        <v>1788</v>
      </c>
      <c r="M335" s="59">
        <v>2024</v>
      </c>
      <c r="N335" s="35">
        <v>45413</v>
      </c>
      <c r="O335" s="35">
        <v>46507</v>
      </c>
      <c r="P335" s="21">
        <v>60</v>
      </c>
      <c r="Q335" s="21">
        <v>7</v>
      </c>
      <c r="R335" s="50">
        <v>21</v>
      </c>
      <c r="S335" s="50">
        <v>34</v>
      </c>
      <c r="T335" s="50"/>
      <c r="U335" s="20">
        <v>20</v>
      </c>
      <c r="V335" s="20">
        <v>20</v>
      </c>
      <c r="W335" s="20">
        <v>51.1</v>
      </c>
      <c r="X335" s="20">
        <v>70.040000000000006</v>
      </c>
      <c r="Y335" s="20">
        <v>980</v>
      </c>
      <c r="Z335" s="59"/>
      <c r="AA335" s="97"/>
      <c r="AB335" s="97"/>
      <c r="AC335" s="69"/>
      <c r="AD335" s="69"/>
      <c r="AE335" s="69"/>
      <c r="AF335" s="69"/>
      <c r="AG335" s="69"/>
      <c r="AH335" s="69"/>
      <c r="AI335" s="66"/>
      <c r="AJ335" s="113"/>
    </row>
    <row r="336" spans="1:36" customFormat="1" x14ac:dyDescent="0.3">
      <c r="A336" s="51">
        <v>0</v>
      </c>
      <c r="B336" s="33" t="s">
        <v>635</v>
      </c>
      <c r="C336" s="33"/>
      <c r="D336" s="49" t="s">
        <v>93</v>
      </c>
      <c r="E336" s="2" t="s">
        <v>1492</v>
      </c>
      <c r="F336" s="49" t="s">
        <v>94</v>
      </c>
      <c r="G336" s="49" t="s">
        <v>95</v>
      </c>
      <c r="H336" s="141" t="s">
        <v>4</v>
      </c>
      <c r="I336" s="49" t="s">
        <v>520</v>
      </c>
      <c r="J336" s="93"/>
      <c r="K336" s="49"/>
      <c r="L336" s="49"/>
      <c r="M336" s="59">
        <v>2024</v>
      </c>
      <c r="N336" s="52">
        <v>45231</v>
      </c>
      <c r="O336" s="52"/>
      <c r="P336" s="21">
        <v>30</v>
      </c>
      <c r="Q336" s="21">
        <v>3</v>
      </c>
      <c r="R336" s="50"/>
      <c r="S336" s="50"/>
      <c r="T336" s="50"/>
      <c r="U336" s="43">
        <v>15</v>
      </c>
      <c r="V336" s="43">
        <v>20</v>
      </c>
      <c r="W336" s="43"/>
      <c r="X336" s="43"/>
      <c r="Y336" s="43">
        <v>500</v>
      </c>
      <c r="Z336" s="59"/>
      <c r="AA336" s="97"/>
      <c r="AB336" s="97"/>
      <c r="AC336" s="69"/>
      <c r="AD336" s="69"/>
      <c r="AE336" s="69"/>
      <c r="AF336" s="69"/>
      <c r="AG336" s="69"/>
      <c r="AH336" s="69"/>
      <c r="AI336" s="66"/>
      <c r="AJ336" s="113"/>
    </row>
    <row r="337" spans="1:36" customFormat="1" x14ac:dyDescent="0.3">
      <c r="A337" s="46">
        <v>1</v>
      </c>
      <c r="B337" s="49" t="s">
        <v>634</v>
      </c>
      <c r="C337" s="49" t="s">
        <v>1430</v>
      </c>
      <c r="D337" s="49" t="s">
        <v>1748</v>
      </c>
      <c r="E337" s="2" t="s">
        <v>1492</v>
      </c>
      <c r="F337" s="49" t="s">
        <v>94</v>
      </c>
      <c r="G337" s="49" t="s">
        <v>1226</v>
      </c>
      <c r="H337" s="141" t="s">
        <v>4</v>
      </c>
      <c r="I337" s="49" t="s">
        <v>520</v>
      </c>
      <c r="J337" s="93" t="s">
        <v>1588</v>
      </c>
      <c r="K337" s="49"/>
      <c r="L337" s="49" t="s">
        <v>1786</v>
      </c>
      <c r="M337" s="59">
        <v>2024</v>
      </c>
      <c r="N337" s="35">
        <v>45200</v>
      </c>
      <c r="O337" s="35">
        <v>46660</v>
      </c>
      <c r="P337" s="21">
        <v>32</v>
      </c>
      <c r="Q337" s="21">
        <v>6</v>
      </c>
      <c r="R337" s="50"/>
      <c r="S337" s="50"/>
      <c r="T337" s="50"/>
      <c r="U337" s="20">
        <v>40</v>
      </c>
      <c r="V337" s="20">
        <v>20</v>
      </c>
      <c r="W337" s="20">
        <v>57.05</v>
      </c>
      <c r="X337" s="20">
        <v>70.040000000000006</v>
      </c>
      <c r="Y337" s="20">
        <v>1100</v>
      </c>
      <c r="Z337" s="59"/>
      <c r="AA337" s="97"/>
      <c r="AB337" s="97"/>
      <c r="AC337" s="69"/>
      <c r="AD337" s="69"/>
      <c r="AE337" s="69"/>
      <c r="AF337" s="69"/>
      <c r="AG337" s="69"/>
      <c r="AH337" s="69"/>
      <c r="AI337" s="66"/>
      <c r="AJ337" s="113"/>
    </row>
    <row r="338" spans="1:36" customFormat="1" x14ac:dyDescent="0.3">
      <c r="A338" s="51">
        <v>0</v>
      </c>
      <c r="B338" s="33" t="s">
        <v>636</v>
      </c>
      <c r="C338" s="33"/>
      <c r="D338" s="2" t="s">
        <v>299</v>
      </c>
      <c r="E338" s="2" t="s">
        <v>1492</v>
      </c>
      <c r="F338" s="2" t="s">
        <v>94</v>
      </c>
      <c r="G338" s="2" t="s">
        <v>98</v>
      </c>
      <c r="H338" s="2" t="s">
        <v>60</v>
      </c>
      <c r="I338" s="2" t="s">
        <v>520</v>
      </c>
      <c r="J338" s="93" t="s">
        <v>1590</v>
      </c>
      <c r="K338" s="2"/>
      <c r="L338" s="2"/>
      <c r="M338" s="2">
        <v>2025</v>
      </c>
      <c r="N338" s="35">
        <v>45748</v>
      </c>
      <c r="O338" s="2"/>
      <c r="P338" s="2"/>
      <c r="Q338" s="2"/>
      <c r="R338" s="3"/>
      <c r="S338" s="3"/>
      <c r="T338" s="3"/>
      <c r="U338" s="5">
        <v>15</v>
      </c>
      <c r="V338" s="5">
        <v>20</v>
      </c>
      <c r="W338" s="5"/>
      <c r="X338" s="5"/>
      <c r="Y338" s="5">
        <v>530</v>
      </c>
      <c r="Z338" s="59"/>
      <c r="AA338" s="93"/>
      <c r="AB338" s="94" t="s">
        <v>563</v>
      </c>
      <c r="AC338" s="69"/>
      <c r="AD338" s="69"/>
      <c r="AE338" s="69"/>
      <c r="AF338" s="69"/>
      <c r="AG338" s="69"/>
      <c r="AH338" s="69"/>
      <c r="AI338" s="66"/>
      <c r="AJ338" s="113"/>
    </row>
    <row r="339" spans="1:36" customFormat="1" x14ac:dyDescent="0.3">
      <c r="A339" s="51">
        <v>1</v>
      </c>
      <c r="B339" s="33" t="s">
        <v>634</v>
      </c>
      <c r="C339" s="33" t="s">
        <v>1430</v>
      </c>
      <c r="D339" s="33" t="s">
        <v>100</v>
      </c>
      <c r="E339" s="2" t="s">
        <v>1492</v>
      </c>
      <c r="F339" s="33" t="s">
        <v>94</v>
      </c>
      <c r="G339" s="33" t="s">
        <v>98</v>
      </c>
      <c r="H339" s="33" t="s">
        <v>7</v>
      </c>
      <c r="I339" s="33" t="s">
        <v>520</v>
      </c>
      <c r="J339" s="93" t="s">
        <v>1592</v>
      </c>
      <c r="K339" s="33"/>
      <c r="L339" s="33" t="s">
        <v>1789</v>
      </c>
      <c r="M339" s="59">
        <v>2028</v>
      </c>
      <c r="N339" s="35">
        <v>46661</v>
      </c>
      <c r="O339" s="35">
        <v>48487</v>
      </c>
      <c r="P339" s="2"/>
      <c r="Q339" s="2"/>
      <c r="R339" s="3"/>
      <c r="S339" s="3"/>
      <c r="T339" s="3"/>
      <c r="U339" s="4">
        <v>20</v>
      </c>
      <c r="V339" s="4">
        <v>20</v>
      </c>
      <c r="W339" s="4">
        <v>49.9</v>
      </c>
      <c r="X339" s="4">
        <v>70.040000000000006</v>
      </c>
      <c r="Y339" s="4">
        <v>4500</v>
      </c>
      <c r="Z339" s="59"/>
      <c r="AA339" s="93"/>
      <c r="AB339" s="93"/>
      <c r="AC339" s="69"/>
      <c r="AD339" s="69"/>
      <c r="AE339" s="69"/>
      <c r="AF339" s="69"/>
      <c r="AG339" s="69"/>
      <c r="AH339" s="69"/>
      <c r="AI339" s="66"/>
      <c r="AJ339" s="113"/>
    </row>
    <row r="340" spans="1:36" customFormat="1" x14ac:dyDescent="0.3">
      <c r="A340" s="51">
        <v>0</v>
      </c>
      <c r="B340" s="33" t="s">
        <v>738</v>
      </c>
      <c r="C340" s="33"/>
      <c r="D340" s="2" t="s">
        <v>791</v>
      </c>
      <c r="E340" s="33" t="s">
        <v>1490</v>
      </c>
      <c r="F340" s="42" t="s">
        <v>102</v>
      </c>
      <c r="G340" s="2" t="s">
        <v>792</v>
      </c>
      <c r="H340" s="2" t="s">
        <v>60</v>
      </c>
      <c r="I340" s="2" t="s">
        <v>520</v>
      </c>
      <c r="J340" s="93"/>
      <c r="K340" s="2" t="s">
        <v>794</v>
      </c>
      <c r="L340" s="2"/>
      <c r="M340" s="2">
        <v>2016</v>
      </c>
      <c r="N340" s="35">
        <v>42461</v>
      </c>
      <c r="O340" s="2"/>
      <c r="P340" s="2"/>
      <c r="Q340" s="2"/>
      <c r="R340" s="61">
        <v>76.5</v>
      </c>
      <c r="S340" s="34">
        <v>8</v>
      </c>
      <c r="T340" s="2"/>
      <c r="U340" s="5">
        <v>100</v>
      </c>
      <c r="V340" s="5">
        <v>0</v>
      </c>
      <c r="W340" s="5"/>
      <c r="X340" s="5"/>
      <c r="Y340" s="5">
        <v>2410</v>
      </c>
      <c r="Z340" s="59"/>
      <c r="AA340" s="93"/>
      <c r="AB340" s="93" t="s">
        <v>793</v>
      </c>
      <c r="AC340" s="69"/>
      <c r="AD340" s="69"/>
      <c r="AE340" s="69"/>
      <c r="AF340" s="69"/>
      <c r="AG340" s="69"/>
      <c r="AH340" s="69"/>
      <c r="AI340" s="66"/>
      <c r="AJ340" s="113"/>
    </row>
    <row r="341" spans="1:36" customFormat="1" x14ac:dyDescent="0.3">
      <c r="A341" s="51">
        <v>0</v>
      </c>
      <c r="B341" s="33" t="s">
        <v>636</v>
      </c>
      <c r="C341" s="33"/>
      <c r="D341" s="2" t="s">
        <v>301</v>
      </c>
      <c r="E341" s="33" t="s">
        <v>1490</v>
      </c>
      <c r="F341" s="2" t="s">
        <v>102</v>
      </c>
      <c r="G341" s="2" t="s">
        <v>465</v>
      </c>
      <c r="H341" s="141" t="s">
        <v>4</v>
      </c>
      <c r="I341" s="2" t="s">
        <v>520</v>
      </c>
      <c r="J341" s="93" t="s">
        <v>1595</v>
      </c>
      <c r="K341" s="2"/>
      <c r="L341" s="2"/>
      <c r="M341" s="2">
        <v>2022</v>
      </c>
      <c r="N341" s="35">
        <v>44652</v>
      </c>
      <c r="O341" s="2"/>
      <c r="P341" s="2"/>
      <c r="Q341" s="2"/>
      <c r="R341" s="3"/>
      <c r="S341" s="3"/>
      <c r="T341" s="3"/>
      <c r="U341" s="5">
        <v>20</v>
      </c>
      <c r="V341" s="5">
        <v>20</v>
      </c>
      <c r="W341" s="5"/>
      <c r="X341" s="5"/>
      <c r="Y341" s="5">
        <v>700</v>
      </c>
      <c r="Z341" s="59"/>
      <c r="AA341" s="93"/>
      <c r="AB341" s="94" t="s">
        <v>563</v>
      </c>
      <c r="AC341" s="69"/>
      <c r="AD341" s="69"/>
      <c r="AE341" s="69"/>
      <c r="AF341" s="69"/>
      <c r="AG341" s="69"/>
      <c r="AH341" s="69"/>
      <c r="AI341" s="66"/>
      <c r="AJ341" s="113"/>
    </row>
    <row r="342" spans="1:36" customFormat="1" x14ac:dyDescent="0.3">
      <c r="A342" s="51">
        <v>1</v>
      </c>
      <c r="B342" s="33" t="s">
        <v>634</v>
      </c>
      <c r="C342" s="33" t="s">
        <v>1429</v>
      </c>
      <c r="D342" s="33" t="s">
        <v>1750</v>
      </c>
      <c r="E342" s="33" t="s">
        <v>1490</v>
      </c>
      <c r="F342" s="33" t="s">
        <v>102</v>
      </c>
      <c r="G342" s="33" t="s">
        <v>465</v>
      </c>
      <c r="H342" s="33" t="s">
        <v>7</v>
      </c>
      <c r="I342" s="33" t="s">
        <v>520</v>
      </c>
      <c r="J342" s="93" t="s">
        <v>1595</v>
      </c>
      <c r="K342" s="33"/>
      <c r="L342" s="33" t="s">
        <v>1789</v>
      </c>
      <c r="M342" s="59">
        <v>2023</v>
      </c>
      <c r="N342" s="35">
        <v>45171</v>
      </c>
      <c r="O342" s="35">
        <v>46267</v>
      </c>
      <c r="P342" s="2"/>
      <c r="Q342" s="2"/>
      <c r="R342" s="3"/>
      <c r="S342" s="3"/>
      <c r="T342" s="3"/>
      <c r="U342" s="4">
        <v>20</v>
      </c>
      <c r="V342" s="4">
        <v>20</v>
      </c>
      <c r="W342" s="4">
        <v>58.24</v>
      </c>
      <c r="X342" s="4">
        <v>53.85</v>
      </c>
      <c r="Y342" s="4">
        <v>380</v>
      </c>
      <c r="Z342" s="59"/>
      <c r="AA342" s="93"/>
      <c r="AB342" s="93"/>
      <c r="AC342" s="69"/>
      <c r="AD342" s="69"/>
      <c r="AE342" s="69"/>
      <c r="AF342" s="69"/>
      <c r="AG342" s="69"/>
      <c r="AH342" s="69"/>
      <c r="AI342" s="66"/>
      <c r="AJ342" s="113"/>
    </row>
    <row r="343" spans="1:36" customFormat="1" x14ac:dyDescent="0.3">
      <c r="A343" s="51">
        <v>0</v>
      </c>
      <c r="B343" s="33" t="s">
        <v>738</v>
      </c>
      <c r="C343" s="33"/>
      <c r="D343" s="2" t="s">
        <v>798</v>
      </c>
      <c r="E343" s="33" t="s">
        <v>1490</v>
      </c>
      <c r="F343" s="42" t="s">
        <v>102</v>
      </c>
      <c r="G343" s="2" t="s">
        <v>465</v>
      </c>
      <c r="H343" s="2" t="s">
        <v>7</v>
      </c>
      <c r="I343" s="8" t="s">
        <v>1558</v>
      </c>
      <c r="J343" s="93"/>
      <c r="K343" s="2" t="s">
        <v>800</v>
      </c>
      <c r="L343" s="2"/>
      <c r="M343" s="2">
        <v>2012</v>
      </c>
      <c r="N343" s="35">
        <v>41000</v>
      </c>
      <c r="O343" s="2">
        <v>2021</v>
      </c>
      <c r="P343" s="2"/>
      <c r="Q343" s="2"/>
      <c r="R343" s="2"/>
      <c r="S343" s="2"/>
      <c r="T343" s="2"/>
      <c r="U343" s="5">
        <v>100</v>
      </c>
      <c r="V343" s="5">
        <v>0</v>
      </c>
      <c r="W343" s="5"/>
      <c r="X343" s="5"/>
      <c r="Y343" s="5">
        <v>194</v>
      </c>
      <c r="Z343" s="59"/>
      <c r="AA343" s="93"/>
      <c r="AB343" s="93" t="s">
        <v>799</v>
      </c>
      <c r="AC343" s="69"/>
      <c r="AD343" s="69"/>
      <c r="AE343" s="69"/>
      <c r="AF343" s="69"/>
      <c r="AG343" s="69"/>
      <c r="AH343" s="69"/>
      <c r="AI343" s="66"/>
      <c r="AJ343" s="113"/>
    </row>
    <row r="344" spans="1:36" customFormat="1" x14ac:dyDescent="0.3">
      <c r="A344" s="51">
        <v>1</v>
      </c>
      <c r="B344" s="33" t="s">
        <v>634</v>
      </c>
      <c r="C344" s="33" t="s">
        <v>1429</v>
      </c>
      <c r="D344" s="33" t="s">
        <v>101</v>
      </c>
      <c r="E344" s="33" t="s">
        <v>1490</v>
      </c>
      <c r="F344" s="33" t="s">
        <v>102</v>
      </c>
      <c r="G344" s="33" t="s">
        <v>103</v>
      </c>
      <c r="H344" s="141" t="s">
        <v>4</v>
      </c>
      <c r="I344" s="33" t="s">
        <v>520</v>
      </c>
      <c r="J344" s="93" t="s">
        <v>1595</v>
      </c>
      <c r="K344" s="33"/>
      <c r="L344" s="33" t="s">
        <v>1789</v>
      </c>
      <c r="M344" s="59">
        <v>2024</v>
      </c>
      <c r="N344" s="35">
        <v>45262</v>
      </c>
      <c r="O344" s="35">
        <v>46448</v>
      </c>
      <c r="P344" s="2"/>
      <c r="Q344" s="2"/>
      <c r="R344" s="3"/>
      <c r="S344" s="3"/>
      <c r="T344" s="3"/>
      <c r="U344" s="4">
        <v>20</v>
      </c>
      <c r="V344" s="4">
        <v>20</v>
      </c>
      <c r="W344" s="4">
        <v>51.1</v>
      </c>
      <c r="X344" s="4">
        <v>62.35</v>
      </c>
      <c r="Y344" s="4">
        <v>250</v>
      </c>
      <c r="Z344" s="59"/>
      <c r="AA344" s="93"/>
      <c r="AB344" s="94"/>
      <c r="AC344" s="69"/>
      <c r="AD344" s="69"/>
      <c r="AE344" s="69"/>
      <c r="AF344" s="69"/>
      <c r="AG344" s="69"/>
      <c r="AH344" s="69"/>
      <c r="AI344" s="66"/>
      <c r="AJ344" s="113"/>
    </row>
    <row r="345" spans="1:36" customFormat="1" x14ac:dyDescent="0.3">
      <c r="A345" s="51">
        <v>1</v>
      </c>
      <c r="B345" s="33" t="s">
        <v>634</v>
      </c>
      <c r="C345" s="33" t="s">
        <v>1429</v>
      </c>
      <c r="D345" s="33" t="s">
        <v>104</v>
      </c>
      <c r="E345" s="33" t="s">
        <v>1490</v>
      </c>
      <c r="F345" s="33" t="s">
        <v>102</v>
      </c>
      <c r="G345" s="33" t="s">
        <v>105</v>
      </c>
      <c r="H345" s="141" t="s">
        <v>4</v>
      </c>
      <c r="I345" s="33" t="s">
        <v>520</v>
      </c>
      <c r="J345" s="93" t="s">
        <v>1595</v>
      </c>
      <c r="K345" s="33"/>
      <c r="L345" s="33" t="s">
        <v>1789</v>
      </c>
      <c r="M345" s="59">
        <v>2024</v>
      </c>
      <c r="N345" s="35">
        <v>45262</v>
      </c>
      <c r="O345" s="35">
        <v>46448</v>
      </c>
      <c r="P345" s="2"/>
      <c r="Q345" s="2"/>
      <c r="R345" s="3"/>
      <c r="S345" s="3"/>
      <c r="T345" s="3"/>
      <c r="U345" s="4">
        <v>20</v>
      </c>
      <c r="V345" s="4">
        <v>20</v>
      </c>
      <c r="W345" s="4">
        <v>51.1</v>
      </c>
      <c r="X345" s="4">
        <v>62.35</v>
      </c>
      <c r="Y345" s="4">
        <v>160</v>
      </c>
      <c r="Z345" s="59"/>
      <c r="AA345" s="93"/>
      <c r="AB345" s="93"/>
      <c r="AC345" s="69"/>
      <c r="AD345" s="69"/>
      <c r="AE345" s="69"/>
      <c r="AF345" s="69"/>
      <c r="AG345" s="69"/>
      <c r="AH345" s="69"/>
      <c r="AI345" s="66"/>
      <c r="AJ345" s="113"/>
    </row>
    <row r="346" spans="1:36" customFormat="1" x14ac:dyDescent="0.3">
      <c r="A346" s="51">
        <v>0</v>
      </c>
      <c r="B346" s="33" t="s">
        <v>637</v>
      </c>
      <c r="C346" s="33"/>
      <c r="D346" s="49" t="s">
        <v>108</v>
      </c>
      <c r="E346" s="33" t="s">
        <v>1490</v>
      </c>
      <c r="F346" s="49" t="s">
        <v>102</v>
      </c>
      <c r="G346" s="49" t="s">
        <v>109</v>
      </c>
      <c r="H346" s="49" t="s">
        <v>7</v>
      </c>
      <c r="I346" s="21" t="s">
        <v>521</v>
      </c>
      <c r="J346" s="93"/>
      <c r="K346" s="49"/>
      <c r="L346" s="49"/>
      <c r="M346" s="2">
        <v>2019</v>
      </c>
      <c r="N346" s="52">
        <v>43738</v>
      </c>
      <c r="O346" s="52"/>
      <c r="P346" s="21">
        <v>53</v>
      </c>
      <c r="Q346" s="21">
        <v>4</v>
      </c>
      <c r="R346" s="50"/>
      <c r="S346" s="50"/>
      <c r="T346" s="50"/>
      <c r="U346" s="19">
        <v>50</v>
      </c>
      <c r="V346" s="19">
        <v>0</v>
      </c>
      <c r="W346" s="19"/>
      <c r="X346" s="19"/>
      <c r="Y346" s="43">
        <v>340</v>
      </c>
      <c r="Z346" s="59"/>
      <c r="AA346" s="97"/>
      <c r="AB346" s="97"/>
      <c r="AC346" s="69"/>
      <c r="AD346" s="69"/>
      <c r="AE346" s="69"/>
      <c r="AF346" s="69"/>
      <c r="AG346" s="69"/>
      <c r="AH346" s="69"/>
      <c r="AI346" s="66"/>
      <c r="AJ346" s="113"/>
    </row>
    <row r="347" spans="1:36" customFormat="1" x14ac:dyDescent="0.3">
      <c r="A347" s="51">
        <v>1</v>
      </c>
      <c r="B347" s="33" t="s">
        <v>634</v>
      </c>
      <c r="C347" s="33" t="s">
        <v>1429</v>
      </c>
      <c r="D347" s="33" t="s">
        <v>106</v>
      </c>
      <c r="E347" s="33" t="s">
        <v>1490</v>
      </c>
      <c r="F347" s="33" t="s">
        <v>102</v>
      </c>
      <c r="G347" s="33" t="s">
        <v>107</v>
      </c>
      <c r="H347" s="141" t="s">
        <v>4</v>
      </c>
      <c r="I347" s="33" t="s">
        <v>520</v>
      </c>
      <c r="J347" s="93" t="s">
        <v>1595</v>
      </c>
      <c r="K347" s="33"/>
      <c r="L347" s="33" t="s">
        <v>1789</v>
      </c>
      <c r="M347" s="59">
        <v>2024</v>
      </c>
      <c r="N347" s="35">
        <v>45262</v>
      </c>
      <c r="O347" s="35">
        <v>46448</v>
      </c>
      <c r="P347" s="2"/>
      <c r="Q347" s="2"/>
      <c r="R347" s="3"/>
      <c r="S347" s="3"/>
      <c r="T347" s="3"/>
      <c r="U347" s="4">
        <v>20</v>
      </c>
      <c r="V347" s="4">
        <v>20</v>
      </c>
      <c r="W347" s="4">
        <v>51.1</v>
      </c>
      <c r="X347" s="4">
        <v>62.35</v>
      </c>
      <c r="Y347" s="4">
        <v>200</v>
      </c>
      <c r="Z347" s="59"/>
      <c r="AA347" s="93"/>
      <c r="AB347" s="93"/>
      <c r="AC347" s="69"/>
      <c r="AD347" s="69"/>
      <c r="AE347" s="69"/>
      <c r="AF347" s="69"/>
      <c r="AG347" s="69"/>
      <c r="AH347" s="69"/>
      <c r="AI347" s="66"/>
      <c r="AJ347" s="113"/>
    </row>
    <row r="348" spans="1:36" customFormat="1" x14ac:dyDescent="0.3">
      <c r="A348" s="51">
        <v>0</v>
      </c>
      <c r="B348" s="33" t="s">
        <v>738</v>
      </c>
      <c r="C348" s="33"/>
      <c r="D348" s="2" t="s">
        <v>801</v>
      </c>
      <c r="E348" s="33" t="s">
        <v>1490</v>
      </c>
      <c r="F348" s="42" t="s">
        <v>102</v>
      </c>
      <c r="G348" s="2" t="s">
        <v>802</v>
      </c>
      <c r="H348" s="2" t="s">
        <v>518</v>
      </c>
      <c r="I348" s="2" t="s">
        <v>520</v>
      </c>
      <c r="J348" s="93"/>
      <c r="K348" s="2" t="s">
        <v>803</v>
      </c>
      <c r="L348" s="2"/>
      <c r="M348" s="2">
        <v>2011</v>
      </c>
      <c r="N348" s="35">
        <v>40634</v>
      </c>
      <c r="O348" s="2">
        <v>2017</v>
      </c>
      <c r="P348" s="2"/>
      <c r="Q348" s="2">
        <v>2</v>
      </c>
      <c r="R348" s="61">
        <v>1.76</v>
      </c>
      <c r="S348" s="2">
        <v>2</v>
      </c>
      <c r="T348" s="2"/>
      <c r="U348" s="5">
        <v>100</v>
      </c>
      <c r="V348" s="5">
        <v>0</v>
      </c>
      <c r="W348" s="5"/>
      <c r="X348" s="5"/>
      <c r="Y348" s="5">
        <v>71</v>
      </c>
      <c r="Z348" s="59"/>
      <c r="AA348" s="93"/>
      <c r="AB348" s="93" t="s">
        <v>804</v>
      </c>
      <c r="AC348" s="69"/>
      <c r="AD348" s="69"/>
      <c r="AE348" s="69"/>
      <c r="AF348" s="69"/>
      <c r="AG348" s="69"/>
      <c r="AH348" s="69"/>
      <c r="AI348" s="66"/>
      <c r="AJ348" s="113"/>
    </row>
    <row r="349" spans="1:36" customFormat="1" x14ac:dyDescent="0.3">
      <c r="A349" s="51">
        <v>0</v>
      </c>
      <c r="B349" s="33" t="s">
        <v>738</v>
      </c>
      <c r="C349" s="33"/>
      <c r="D349" s="2" t="s">
        <v>795</v>
      </c>
      <c r="E349" s="33" t="s">
        <v>1490</v>
      </c>
      <c r="F349" s="42" t="s">
        <v>102</v>
      </c>
      <c r="G349" s="2" t="s">
        <v>103</v>
      </c>
      <c r="H349" s="2" t="s">
        <v>518</v>
      </c>
      <c r="I349" s="2" t="s">
        <v>520</v>
      </c>
      <c r="J349" s="93"/>
      <c r="K349" s="2" t="s">
        <v>796</v>
      </c>
      <c r="L349" s="2"/>
      <c r="M349" s="2">
        <v>2015</v>
      </c>
      <c r="N349" s="35">
        <v>42095</v>
      </c>
      <c r="O349" s="2">
        <v>2019</v>
      </c>
      <c r="P349" s="2"/>
      <c r="Q349" s="2"/>
      <c r="R349" s="61">
        <v>5</v>
      </c>
      <c r="S349" s="34">
        <v>3</v>
      </c>
      <c r="T349" s="2"/>
      <c r="U349" s="5">
        <v>100</v>
      </c>
      <c r="V349" s="5">
        <v>0</v>
      </c>
      <c r="W349" s="5"/>
      <c r="X349" s="5"/>
      <c r="Y349" s="5">
        <v>96</v>
      </c>
      <c r="Z349" s="59"/>
      <c r="AA349" s="93"/>
      <c r="AB349" s="93" t="s">
        <v>797</v>
      </c>
      <c r="AC349" s="69"/>
      <c r="AD349" s="69"/>
      <c r="AE349" s="69"/>
      <c r="AF349" s="69"/>
      <c r="AG349" s="69"/>
      <c r="AH349" s="69"/>
      <c r="AI349" s="66"/>
      <c r="AJ349" s="113"/>
    </row>
    <row r="350" spans="1:36" customFormat="1" x14ac:dyDescent="0.3">
      <c r="A350" s="51">
        <v>0</v>
      </c>
      <c r="B350" s="33" t="s">
        <v>636</v>
      </c>
      <c r="C350" s="33"/>
      <c r="D350" s="2" t="s">
        <v>300</v>
      </c>
      <c r="E350" s="33" t="s">
        <v>1490</v>
      </c>
      <c r="F350" s="2" t="s">
        <v>102</v>
      </c>
      <c r="G350" s="2" t="s">
        <v>105</v>
      </c>
      <c r="H350" s="2" t="s">
        <v>518</v>
      </c>
      <c r="I350" s="2" t="s">
        <v>520</v>
      </c>
      <c r="J350" s="93" t="s">
        <v>1595</v>
      </c>
      <c r="K350" s="2"/>
      <c r="L350" s="2"/>
      <c r="M350" s="2">
        <v>2024</v>
      </c>
      <c r="N350" s="35">
        <v>45383</v>
      </c>
      <c r="O350" s="2"/>
      <c r="P350" s="2"/>
      <c r="Q350" s="2"/>
      <c r="R350" s="3"/>
      <c r="S350" s="3"/>
      <c r="T350" s="3"/>
      <c r="U350" s="4">
        <v>15</v>
      </c>
      <c r="V350" s="5">
        <v>20</v>
      </c>
      <c r="W350" s="5"/>
      <c r="X350" s="5"/>
      <c r="Y350" s="5">
        <v>100</v>
      </c>
      <c r="Z350" s="59"/>
      <c r="AA350" s="93"/>
      <c r="AB350" s="94" t="s">
        <v>563</v>
      </c>
      <c r="AC350" s="69"/>
      <c r="AD350" s="69"/>
      <c r="AE350" s="69"/>
      <c r="AF350" s="69"/>
      <c r="AG350" s="69"/>
      <c r="AH350" s="69"/>
      <c r="AI350" s="66"/>
      <c r="AJ350" s="113"/>
    </row>
    <row r="351" spans="1:36" customFormat="1" x14ac:dyDescent="0.3">
      <c r="A351" s="51">
        <v>0</v>
      </c>
      <c r="B351" s="33" t="s">
        <v>1067</v>
      </c>
      <c r="C351" s="33"/>
      <c r="D351" s="2" t="s">
        <v>1382</v>
      </c>
      <c r="E351" s="33" t="s">
        <v>1490</v>
      </c>
      <c r="F351" s="42" t="s">
        <v>102</v>
      </c>
      <c r="G351" s="2" t="s">
        <v>1381</v>
      </c>
      <c r="H351" s="141" t="s">
        <v>4</v>
      </c>
      <c r="I351" s="2" t="s">
        <v>520</v>
      </c>
      <c r="J351" s="93"/>
      <c r="K351" s="2" t="s">
        <v>539</v>
      </c>
      <c r="L351" s="2"/>
      <c r="M351" s="2">
        <v>2019</v>
      </c>
      <c r="N351" s="35">
        <v>43556</v>
      </c>
      <c r="O351" s="2"/>
      <c r="P351" s="2"/>
      <c r="Q351" s="2"/>
      <c r="R351" s="2">
        <v>7.2</v>
      </c>
      <c r="S351" s="2">
        <v>17</v>
      </c>
      <c r="T351" s="2"/>
      <c r="U351" s="5">
        <v>80</v>
      </c>
      <c r="V351" s="19">
        <v>20</v>
      </c>
      <c r="W351" s="5"/>
      <c r="X351" s="5"/>
      <c r="Y351" s="5">
        <v>192</v>
      </c>
      <c r="Z351" s="59"/>
      <c r="AA351" s="93"/>
      <c r="AB351" s="93"/>
      <c r="AC351" s="69"/>
      <c r="AD351" s="69"/>
      <c r="AE351" s="69"/>
      <c r="AF351" s="69"/>
      <c r="AG351" s="69"/>
      <c r="AH351" s="69"/>
      <c r="AI351" s="66"/>
      <c r="AJ351" s="113"/>
    </row>
    <row r="352" spans="1:36" customFormat="1" x14ac:dyDescent="0.3">
      <c r="A352" s="51">
        <v>0</v>
      </c>
      <c r="B352" s="33" t="s">
        <v>738</v>
      </c>
      <c r="C352" s="33"/>
      <c r="D352" s="2" t="s">
        <v>805</v>
      </c>
      <c r="E352" s="33" t="s">
        <v>1490</v>
      </c>
      <c r="F352" s="42" t="s">
        <v>806</v>
      </c>
      <c r="G352" s="2" t="s">
        <v>807</v>
      </c>
      <c r="H352" s="2" t="s">
        <v>7</v>
      </c>
      <c r="I352" s="2" t="s">
        <v>520</v>
      </c>
      <c r="J352" s="93"/>
      <c r="K352" s="2" t="s">
        <v>911</v>
      </c>
      <c r="L352" s="2"/>
      <c r="M352" s="2">
        <v>2017</v>
      </c>
      <c r="N352" s="35">
        <v>42826</v>
      </c>
      <c r="O352" s="2">
        <v>2022</v>
      </c>
      <c r="P352" s="2"/>
      <c r="Q352" s="2"/>
      <c r="R352" s="61">
        <v>37.5</v>
      </c>
      <c r="S352" s="2">
        <v>20</v>
      </c>
      <c r="T352" s="2"/>
      <c r="U352" s="5">
        <v>80</v>
      </c>
      <c r="V352" s="5">
        <v>0</v>
      </c>
      <c r="W352" s="5"/>
      <c r="X352" s="5"/>
      <c r="Y352" s="5">
        <v>1400</v>
      </c>
      <c r="Z352" s="59"/>
      <c r="AA352" s="93"/>
      <c r="AB352" s="93" t="s">
        <v>1407</v>
      </c>
      <c r="AC352" s="69"/>
      <c r="AD352" s="69"/>
      <c r="AE352" s="69"/>
      <c r="AF352" s="69"/>
      <c r="AG352" s="69"/>
      <c r="AH352" s="69"/>
      <c r="AI352" s="66"/>
      <c r="AJ352" s="113"/>
    </row>
    <row r="353" spans="1:36" customFormat="1" x14ac:dyDescent="0.3">
      <c r="A353" s="51">
        <v>0</v>
      </c>
      <c r="B353" s="33" t="s">
        <v>738</v>
      </c>
      <c r="C353" s="33"/>
      <c r="D353" s="2" t="s">
        <v>810</v>
      </c>
      <c r="E353" s="42" t="s">
        <v>10</v>
      </c>
      <c r="F353" s="42" t="s">
        <v>808</v>
      </c>
      <c r="G353" s="2" t="s">
        <v>809</v>
      </c>
      <c r="H353" s="2" t="s">
        <v>518</v>
      </c>
      <c r="I353" s="2" t="s">
        <v>1558</v>
      </c>
      <c r="J353" s="93"/>
      <c r="K353" s="2"/>
      <c r="L353" s="2"/>
      <c r="M353" s="2">
        <v>2018</v>
      </c>
      <c r="N353" s="35">
        <v>43191</v>
      </c>
      <c r="O353" s="2"/>
      <c r="P353" s="2"/>
      <c r="Q353" s="2"/>
      <c r="R353" s="61">
        <v>9</v>
      </c>
      <c r="S353" s="2">
        <v>4</v>
      </c>
      <c r="T353" s="2"/>
      <c r="U353" s="19">
        <v>20</v>
      </c>
      <c r="V353" s="19">
        <v>20</v>
      </c>
      <c r="W353" s="5"/>
      <c r="X353" s="5"/>
      <c r="Y353" s="5">
        <v>870</v>
      </c>
      <c r="Z353" s="59"/>
      <c r="AA353" s="93"/>
      <c r="AB353" s="93" t="s">
        <v>811</v>
      </c>
      <c r="AC353" s="69">
        <v>1</v>
      </c>
      <c r="AD353" s="69"/>
      <c r="AE353" s="69"/>
      <c r="AF353" s="69">
        <v>1</v>
      </c>
      <c r="AG353" s="69"/>
      <c r="AH353" s="69"/>
      <c r="AI353" s="66"/>
      <c r="AJ353" s="113" t="s">
        <v>1280</v>
      </c>
    </row>
    <row r="354" spans="1:36" customFormat="1" x14ac:dyDescent="0.3">
      <c r="A354" s="51">
        <v>0</v>
      </c>
      <c r="B354" s="33" t="s">
        <v>738</v>
      </c>
      <c r="C354" s="33"/>
      <c r="D354" s="2" t="s">
        <v>953</v>
      </c>
      <c r="E354" s="49" t="s">
        <v>1493</v>
      </c>
      <c r="F354" s="42" t="s">
        <v>398</v>
      </c>
      <c r="G354" s="2" t="s">
        <v>504</v>
      </c>
      <c r="H354" s="2" t="s">
        <v>7</v>
      </c>
      <c r="I354" s="2" t="s">
        <v>520</v>
      </c>
      <c r="J354" s="93"/>
      <c r="K354" s="2" t="s">
        <v>536</v>
      </c>
      <c r="L354" s="2"/>
      <c r="M354" s="2">
        <v>2015</v>
      </c>
      <c r="N354" s="35">
        <v>42095</v>
      </c>
      <c r="O354" s="2">
        <v>2018</v>
      </c>
      <c r="P354" s="2"/>
      <c r="Q354" s="2"/>
      <c r="R354" s="59">
        <v>13</v>
      </c>
      <c r="S354" s="63">
        <v>8</v>
      </c>
      <c r="T354" s="2"/>
      <c r="U354" s="5">
        <v>100</v>
      </c>
      <c r="V354" s="5">
        <v>0</v>
      </c>
      <c r="W354" s="5"/>
      <c r="X354" s="5"/>
      <c r="Y354" s="5">
        <v>286</v>
      </c>
      <c r="Z354" s="59"/>
      <c r="AA354" s="93"/>
      <c r="AB354" s="93" t="s">
        <v>964</v>
      </c>
      <c r="AC354" s="69"/>
      <c r="AD354" s="69"/>
      <c r="AE354" s="69"/>
      <c r="AF354" s="69"/>
      <c r="AG354" s="69"/>
      <c r="AH354" s="69"/>
      <c r="AI354" s="66"/>
      <c r="AJ354" s="112"/>
    </row>
    <row r="355" spans="1:36" customFormat="1" x14ac:dyDescent="0.3">
      <c r="A355" s="51">
        <v>0</v>
      </c>
      <c r="B355" s="33" t="s">
        <v>738</v>
      </c>
      <c r="C355" s="33"/>
      <c r="D355" s="2" t="s">
        <v>962</v>
      </c>
      <c r="E355" s="49" t="s">
        <v>1493</v>
      </c>
      <c r="F355" s="42" t="s">
        <v>398</v>
      </c>
      <c r="G355" s="2" t="s">
        <v>504</v>
      </c>
      <c r="H355" s="2" t="s">
        <v>7</v>
      </c>
      <c r="I355" s="2" t="s">
        <v>520</v>
      </c>
      <c r="J355" s="93"/>
      <c r="K355" s="2" t="s">
        <v>961</v>
      </c>
      <c r="L355" s="2"/>
      <c r="M355" s="2">
        <v>2015</v>
      </c>
      <c r="N355" s="35">
        <v>42095</v>
      </c>
      <c r="O355" s="2">
        <v>2020</v>
      </c>
      <c r="P355" s="2"/>
      <c r="Q355" s="2"/>
      <c r="R355" s="59">
        <v>8.9</v>
      </c>
      <c r="S355" s="63">
        <v>9</v>
      </c>
      <c r="T355" s="2"/>
      <c r="U355" s="5">
        <v>100</v>
      </c>
      <c r="V355" s="5">
        <v>0</v>
      </c>
      <c r="W355" s="5"/>
      <c r="X355" s="5"/>
      <c r="Y355" s="5">
        <v>273</v>
      </c>
      <c r="Z355" s="59"/>
      <c r="AA355" s="93"/>
      <c r="AB355" s="93" t="s">
        <v>960</v>
      </c>
      <c r="AC355" s="69"/>
      <c r="AD355" s="69"/>
      <c r="AE355" s="69"/>
      <c r="AF355" s="69"/>
      <c r="AG355" s="69"/>
      <c r="AH355" s="69"/>
      <c r="AI355" s="66"/>
      <c r="AJ355" s="112"/>
    </row>
    <row r="356" spans="1:36" customFormat="1" x14ac:dyDescent="0.3">
      <c r="A356" s="51">
        <v>0</v>
      </c>
      <c r="B356" s="33" t="s">
        <v>738</v>
      </c>
      <c r="C356" s="33"/>
      <c r="D356" s="21" t="s">
        <v>954</v>
      </c>
      <c r="E356" s="49" t="s">
        <v>1493</v>
      </c>
      <c r="F356" s="42" t="s">
        <v>398</v>
      </c>
      <c r="G356" s="21" t="s">
        <v>956</v>
      </c>
      <c r="H356" s="141" t="s">
        <v>4</v>
      </c>
      <c r="I356" s="21" t="s">
        <v>520</v>
      </c>
      <c r="J356" s="93"/>
      <c r="K356" s="21" t="s">
        <v>911</v>
      </c>
      <c r="L356" s="21"/>
      <c r="M356" s="2">
        <v>2015</v>
      </c>
      <c r="N356" s="35">
        <v>42095</v>
      </c>
      <c r="O356" s="2">
        <v>2017</v>
      </c>
      <c r="P356" s="21">
        <v>17</v>
      </c>
      <c r="Q356" s="21">
        <v>5</v>
      </c>
      <c r="R356" s="50">
        <v>8.8000000000000007</v>
      </c>
      <c r="S356" s="50">
        <v>14</v>
      </c>
      <c r="T356" s="50"/>
      <c r="U356" s="5">
        <v>100</v>
      </c>
      <c r="V356" s="5">
        <v>0</v>
      </c>
      <c r="W356" s="19"/>
      <c r="X356" s="19"/>
      <c r="Y356" s="19">
        <v>108</v>
      </c>
      <c r="Z356" s="59">
        <v>750</v>
      </c>
      <c r="AA356" s="97"/>
      <c r="AB356" s="97" t="s">
        <v>1538</v>
      </c>
      <c r="AC356" s="69"/>
      <c r="AD356" s="69"/>
      <c r="AE356" s="69"/>
      <c r="AF356" s="69"/>
      <c r="AG356" s="69"/>
      <c r="AH356" s="69"/>
      <c r="AI356" s="66"/>
      <c r="AJ356" s="113"/>
    </row>
    <row r="357" spans="1:36" customFormat="1" x14ac:dyDescent="0.3">
      <c r="A357" s="51">
        <v>0</v>
      </c>
      <c r="B357" s="33" t="s">
        <v>1022</v>
      </c>
      <c r="C357" s="33"/>
      <c r="D357" s="34" t="s">
        <v>1063</v>
      </c>
      <c r="E357" s="2" t="s">
        <v>1492</v>
      </c>
      <c r="F357" s="34" t="s">
        <v>382</v>
      </c>
      <c r="G357" s="34" t="s">
        <v>1061</v>
      </c>
      <c r="H357" s="141" t="s">
        <v>4</v>
      </c>
      <c r="I357" s="34" t="s">
        <v>520</v>
      </c>
      <c r="J357" s="93" t="s">
        <v>1584</v>
      </c>
      <c r="K357" s="21"/>
      <c r="L357" s="21"/>
      <c r="M357" s="34">
        <v>2020</v>
      </c>
      <c r="N357" s="54">
        <v>43922</v>
      </c>
      <c r="O357" s="21"/>
      <c r="P357" s="21">
        <v>36</v>
      </c>
      <c r="Q357" s="21"/>
      <c r="R357" s="61">
        <v>22.7</v>
      </c>
      <c r="S357" s="21"/>
      <c r="T357" s="21"/>
      <c r="U357" s="19">
        <v>20</v>
      </c>
      <c r="V357" s="19">
        <v>20</v>
      </c>
      <c r="W357" s="19"/>
      <c r="X357" s="19"/>
      <c r="Y357" s="44">
        <v>270</v>
      </c>
      <c r="Z357" s="59"/>
      <c r="AA357" s="97"/>
      <c r="AB357" s="102" t="s">
        <v>1062</v>
      </c>
      <c r="AC357" s="69">
        <v>1</v>
      </c>
      <c r="AD357" s="69"/>
      <c r="AE357" s="69"/>
      <c r="AF357" s="69"/>
      <c r="AG357" s="69"/>
      <c r="AH357" s="69"/>
      <c r="AI357" s="66"/>
      <c r="AJ357" s="113"/>
    </row>
    <row r="358" spans="1:36" customFormat="1" x14ac:dyDescent="0.3">
      <c r="A358" s="51">
        <v>0</v>
      </c>
      <c r="B358" s="33" t="s">
        <v>738</v>
      </c>
      <c r="C358" s="33"/>
      <c r="D358" s="2" t="s">
        <v>1219</v>
      </c>
      <c r="E358" s="49" t="s">
        <v>1493</v>
      </c>
      <c r="F358" s="42" t="s">
        <v>967</v>
      </c>
      <c r="G358" s="2" t="s">
        <v>968</v>
      </c>
      <c r="H358" s="141" t="s">
        <v>4</v>
      </c>
      <c r="I358" s="2" t="s">
        <v>520</v>
      </c>
      <c r="J358" s="93"/>
      <c r="K358" s="2" t="s">
        <v>666</v>
      </c>
      <c r="L358" s="2"/>
      <c r="M358" s="2">
        <v>2015</v>
      </c>
      <c r="N358" s="35">
        <v>42095</v>
      </c>
      <c r="O358" s="2">
        <v>2021</v>
      </c>
      <c r="P358" s="34">
        <v>40</v>
      </c>
      <c r="Q358" s="2"/>
      <c r="R358" s="2">
        <f>12+9+7+7</f>
        <v>35</v>
      </c>
      <c r="S358" s="2">
        <f>5+7+4</f>
        <v>16</v>
      </c>
      <c r="T358" s="2"/>
      <c r="U358" s="5">
        <v>100</v>
      </c>
      <c r="V358" s="5">
        <v>0</v>
      </c>
      <c r="W358" s="5"/>
      <c r="X358" s="5"/>
      <c r="Y358" s="5">
        <v>700</v>
      </c>
      <c r="Z358" s="59"/>
      <c r="AA358" s="93"/>
      <c r="AB358" s="93" t="s">
        <v>969</v>
      </c>
      <c r="AC358" s="69"/>
      <c r="AD358" s="69"/>
      <c r="AE358" s="69"/>
      <c r="AF358" s="69"/>
      <c r="AG358" s="69"/>
      <c r="AH358" s="69"/>
      <c r="AI358" s="66"/>
      <c r="AJ358" s="113"/>
    </row>
    <row r="359" spans="1:36" customFormat="1" x14ac:dyDescent="0.3">
      <c r="A359" s="51">
        <v>0</v>
      </c>
      <c r="B359" s="33" t="s">
        <v>738</v>
      </c>
      <c r="C359" s="33"/>
      <c r="D359" s="21" t="s">
        <v>722</v>
      </c>
      <c r="E359" s="49" t="s">
        <v>1493</v>
      </c>
      <c r="F359" s="42" t="s">
        <v>55</v>
      </c>
      <c r="G359" s="21" t="s">
        <v>58</v>
      </c>
      <c r="H359" s="42" t="s">
        <v>518</v>
      </c>
      <c r="I359" s="21" t="s">
        <v>520</v>
      </c>
      <c r="J359" s="93"/>
      <c r="K359" s="2" t="s">
        <v>654</v>
      </c>
      <c r="L359" s="2"/>
      <c r="M359" s="2">
        <v>2016</v>
      </c>
      <c r="N359" s="35">
        <v>42461</v>
      </c>
      <c r="O359" s="2">
        <v>2018</v>
      </c>
      <c r="P359" s="22">
        <v>27</v>
      </c>
      <c r="Q359" s="21">
        <v>4</v>
      </c>
      <c r="R359" s="61">
        <v>52</v>
      </c>
      <c r="S359" s="61">
        <v>17</v>
      </c>
      <c r="T359" s="21"/>
      <c r="U359" s="5">
        <v>100</v>
      </c>
      <c r="V359" s="5">
        <v>0</v>
      </c>
      <c r="W359" s="19"/>
      <c r="X359" s="19"/>
      <c r="Y359" s="19">
        <v>2710</v>
      </c>
      <c r="Z359" s="59"/>
      <c r="AA359" s="97"/>
      <c r="AB359" s="97" t="s">
        <v>1405</v>
      </c>
      <c r="AC359" s="69"/>
      <c r="AD359" s="69"/>
      <c r="AE359" s="69"/>
      <c r="AF359" s="69"/>
      <c r="AG359" s="69"/>
      <c r="AH359" s="69"/>
      <c r="AI359" s="66"/>
      <c r="AJ359" s="113"/>
    </row>
    <row r="360" spans="1:36" customFormat="1" x14ac:dyDescent="0.3">
      <c r="A360" s="51">
        <v>0</v>
      </c>
      <c r="B360" s="33" t="s">
        <v>738</v>
      </c>
      <c r="C360" s="33"/>
      <c r="D360" s="2" t="s">
        <v>818</v>
      </c>
      <c r="E360" s="49" t="s">
        <v>1493</v>
      </c>
      <c r="F360" s="42" t="s">
        <v>383</v>
      </c>
      <c r="G360" s="2" t="s">
        <v>815</v>
      </c>
      <c r="H360" s="2" t="s">
        <v>522</v>
      </c>
      <c r="I360" s="2" t="s">
        <v>520</v>
      </c>
      <c r="J360" s="93"/>
      <c r="K360" s="2" t="s">
        <v>666</v>
      </c>
      <c r="L360" s="2"/>
      <c r="M360" s="2">
        <v>2016</v>
      </c>
      <c r="N360" s="35">
        <v>42461</v>
      </c>
      <c r="O360" s="2"/>
      <c r="P360" s="2"/>
      <c r="Q360" s="2"/>
      <c r="R360" s="2">
        <v>262</v>
      </c>
      <c r="S360" s="2"/>
      <c r="T360" s="2"/>
      <c r="U360" s="5">
        <v>100</v>
      </c>
      <c r="V360" s="5">
        <v>0</v>
      </c>
      <c r="W360" s="5"/>
      <c r="X360" s="5"/>
      <c r="Y360" s="5">
        <v>3320</v>
      </c>
      <c r="Z360" s="59"/>
      <c r="AA360" s="93"/>
      <c r="AB360" s="94" t="s">
        <v>823</v>
      </c>
      <c r="AC360" s="69"/>
      <c r="AD360" s="69"/>
      <c r="AE360" s="69"/>
      <c r="AF360" s="69"/>
      <c r="AG360" s="69"/>
      <c r="AH360" s="69"/>
      <c r="AI360" s="66"/>
      <c r="AJ360" s="113"/>
    </row>
    <row r="361" spans="1:36" customFormat="1" x14ac:dyDescent="0.3">
      <c r="A361" s="51">
        <v>0</v>
      </c>
      <c r="B361" s="33" t="s">
        <v>738</v>
      </c>
      <c r="C361" s="33"/>
      <c r="D361" s="2" t="s">
        <v>851</v>
      </c>
      <c r="E361" s="49" t="s">
        <v>1493</v>
      </c>
      <c r="F361" s="42" t="s">
        <v>127</v>
      </c>
      <c r="G361" s="2" t="s">
        <v>852</v>
      </c>
      <c r="H361" s="2" t="s">
        <v>7</v>
      </c>
      <c r="I361" s="2" t="s">
        <v>520</v>
      </c>
      <c r="J361" s="93"/>
      <c r="K361" s="2" t="s">
        <v>666</v>
      </c>
      <c r="L361" s="2"/>
      <c r="M361" s="2">
        <v>2016</v>
      </c>
      <c r="N361" s="35">
        <v>42461</v>
      </c>
      <c r="O361" s="2">
        <v>2020</v>
      </c>
      <c r="P361" s="2"/>
      <c r="Q361" s="2"/>
      <c r="R361" s="34">
        <v>74.3</v>
      </c>
      <c r="S361" s="2"/>
      <c r="T361" s="2"/>
      <c r="U361" s="5">
        <v>100</v>
      </c>
      <c r="V361" s="5">
        <v>0</v>
      </c>
      <c r="W361" s="5"/>
      <c r="X361" s="5"/>
      <c r="Y361" s="5">
        <v>1680</v>
      </c>
      <c r="Z361" s="59"/>
      <c r="AA361" s="93"/>
      <c r="AB361" s="94" t="s">
        <v>853</v>
      </c>
      <c r="AC361" s="69"/>
      <c r="AD361" s="69"/>
      <c r="AE361" s="69"/>
      <c r="AF361" s="69"/>
      <c r="AG361" s="69"/>
      <c r="AH361" s="69"/>
      <c r="AI361" s="66"/>
      <c r="AJ361" s="112"/>
    </row>
    <row r="362" spans="1:36" customFormat="1" x14ac:dyDescent="0.3">
      <c r="A362" s="51">
        <v>0</v>
      </c>
      <c r="B362" s="33" t="s">
        <v>738</v>
      </c>
      <c r="C362" s="33"/>
      <c r="D362" s="21" t="s">
        <v>863</v>
      </c>
      <c r="E362" s="42" t="s">
        <v>1493</v>
      </c>
      <c r="F362" s="42" t="s">
        <v>389</v>
      </c>
      <c r="G362" s="21" t="s">
        <v>864</v>
      </c>
      <c r="H362" s="21" t="s">
        <v>7</v>
      </c>
      <c r="I362" s="21" t="s">
        <v>520</v>
      </c>
      <c r="J362" s="93"/>
      <c r="K362" s="21" t="s">
        <v>666</v>
      </c>
      <c r="L362" s="21"/>
      <c r="M362" s="2">
        <v>2016</v>
      </c>
      <c r="N362" s="35">
        <v>42461</v>
      </c>
      <c r="O362" s="2">
        <v>2019</v>
      </c>
      <c r="P362" s="21">
        <v>27</v>
      </c>
      <c r="Q362" s="21">
        <v>5</v>
      </c>
      <c r="R362" s="34">
        <v>27.1</v>
      </c>
      <c r="S362" s="34">
        <v>26</v>
      </c>
      <c r="T362" s="21"/>
      <c r="U362" s="5">
        <v>100</v>
      </c>
      <c r="V362" s="5">
        <v>0</v>
      </c>
      <c r="W362" s="19"/>
      <c r="X362" s="19"/>
      <c r="Y362" s="19">
        <v>1400</v>
      </c>
      <c r="Z362" s="59"/>
      <c r="AA362" s="97"/>
      <c r="AB362" s="96" t="s">
        <v>865</v>
      </c>
      <c r="AC362" s="69"/>
      <c r="AD362" s="69"/>
      <c r="AE362" s="69"/>
      <c r="AF362" s="69"/>
      <c r="AG362" s="69"/>
      <c r="AH362" s="69"/>
      <c r="AI362" s="66"/>
      <c r="AJ362" s="113"/>
    </row>
    <row r="363" spans="1:36" customFormat="1" x14ac:dyDescent="0.3">
      <c r="A363" s="51">
        <v>0</v>
      </c>
      <c r="B363" s="33" t="s">
        <v>738</v>
      </c>
      <c r="C363" s="33"/>
      <c r="D363" s="21" t="s">
        <v>901</v>
      </c>
      <c r="E363" s="49" t="s">
        <v>1493</v>
      </c>
      <c r="F363" s="42" t="s">
        <v>900</v>
      </c>
      <c r="G363" s="21" t="s">
        <v>902</v>
      </c>
      <c r="H363" s="21" t="s">
        <v>522</v>
      </c>
      <c r="I363" s="21" t="s">
        <v>520</v>
      </c>
      <c r="J363" s="93"/>
      <c r="K363" s="21" t="s">
        <v>526</v>
      </c>
      <c r="L363" s="21"/>
      <c r="M363" s="2">
        <v>2016</v>
      </c>
      <c r="N363" s="35">
        <v>42461</v>
      </c>
      <c r="O363" s="2">
        <v>2020</v>
      </c>
      <c r="P363" s="21">
        <v>15</v>
      </c>
      <c r="Q363" s="21">
        <v>4</v>
      </c>
      <c r="R363" s="34">
        <v>55</v>
      </c>
      <c r="S363" s="34">
        <v>14</v>
      </c>
      <c r="T363" s="21"/>
      <c r="U363" s="5">
        <v>100</v>
      </c>
      <c r="V363" s="5">
        <v>0</v>
      </c>
      <c r="W363" s="19"/>
      <c r="X363" s="19"/>
      <c r="Y363" s="19">
        <v>1000</v>
      </c>
      <c r="Z363" s="59"/>
      <c r="AA363" s="97"/>
      <c r="AB363" s="97" t="s">
        <v>903</v>
      </c>
      <c r="AC363" s="69"/>
      <c r="AD363" s="69"/>
      <c r="AE363" s="69"/>
      <c r="AF363" s="69"/>
      <c r="AG363" s="69"/>
      <c r="AH363" s="69"/>
      <c r="AI363" s="66"/>
      <c r="AJ363" s="112"/>
    </row>
    <row r="364" spans="1:36" customFormat="1" x14ac:dyDescent="0.3">
      <c r="A364" s="51">
        <v>0</v>
      </c>
      <c r="B364" s="33" t="s">
        <v>738</v>
      </c>
      <c r="C364" s="33"/>
      <c r="D364" s="2" t="s">
        <v>1471</v>
      </c>
      <c r="E364" s="49" t="s">
        <v>1493</v>
      </c>
      <c r="F364" s="42" t="s">
        <v>935</v>
      </c>
      <c r="G364" s="2" t="s">
        <v>939</v>
      </c>
      <c r="H364" s="2" t="s">
        <v>522</v>
      </c>
      <c r="I364" s="2" t="s">
        <v>520</v>
      </c>
      <c r="J364" s="93"/>
      <c r="K364" s="2" t="s">
        <v>937</v>
      </c>
      <c r="L364" s="2"/>
      <c r="M364" s="2">
        <v>2016</v>
      </c>
      <c r="N364" s="35">
        <v>42461</v>
      </c>
      <c r="O364" s="2">
        <v>2019</v>
      </c>
      <c r="P364" s="2"/>
      <c r="Q364" s="2"/>
      <c r="R364" s="36">
        <v>336</v>
      </c>
      <c r="S364" s="36">
        <f>8+6</f>
        <v>14</v>
      </c>
      <c r="T364" s="8"/>
      <c r="U364" s="5">
        <v>100</v>
      </c>
      <c r="V364" s="5">
        <v>0</v>
      </c>
      <c r="W364" s="5"/>
      <c r="X364" s="5"/>
      <c r="Y364" s="5">
        <v>1730</v>
      </c>
      <c r="Z364" s="59"/>
      <c r="AA364" s="93"/>
      <c r="AB364" s="93" t="s">
        <v>938</v>
      </c>
      <c r="AC364" s="69"/>
      <c r="AD364" s="69"/>
      <c r="AE364" s="69"/>
      <c r="AF364" s="69"/>
      <c r="AG364" s="69"/>
      <c r="AH364" s="69"/>
      <c r="AI364" s="66"/>
      <c r="AJ364" s="112"/>
    </row>
    <row r="365" spans="1:36" customFormat="1" x14ac:dyDescent="0.3">
      <c r="A365" s="51">
        <v>0</v>
      </c>
      <c r="B365" s="33" t="s">
        <v>738</v>
      </c>
      <c r="C365" s="33"/>
      <c r="D365" s="2" t="s">
        <v>1470</v>
      </c>
      <c r="E365" s="49" t="s">
        <v>1493</v>
      </c>
      <c r="F365" s="42" t="s">
        <v>935</v>
      </c>
      <c r="G365" s="2" t="s">
        <v>936</v>
      </c>
      <c r="H365" s="2" t="s">
        <v>522</v>
      </c>
      <c r="I365" s="2" t="s">
        <v>520</v>
      </c>
      <c r="J365" s="93"/>
      <c r="K365" s="2" t="s">
        <v>937</v>
      </c>
      <c r="L365" s="2"/>
      <c r="M365" s="2">
        <v>2016</v>
      </c>
      <c r="N365" s="35">
        <v>42461</v>
      </c>
      <c r="O365" s="2">
        <v>2019</v>
      </c>
      <c r="P365" s="2"/>
      <c r="Q365" s="2"/>
      <c r="R365" s="36">
        <v>207</v>
      </c>
      <c r="S365" s="36">
        <f>6+6</f>
        <v>12</v>
      </c>
      <c r="T365" s="8"/>
      <c r="U365" s="5">
        <v>100</v>
      </c>
      <c r="V365" s="5">
        <v>0</v>
      </c>
      <c r="W365" s="5"/>
      <c r="X365" s="5"/>
      <c r="Y365" s="5">
        <v>1710</v>
      </c>
      <c r="Z365" s="59"/>
      <c r="AA365" s="93"/>
      <c r="AB365" s="93" t="s">
        <v>1214</v>
      </c>
      <c r="AC365" s="69"/>
      <c r="AD365" s="69"/>
      <c r="AE365" s="69"/>
      <c r="AF365" s="69"/>
      <c r="AG365" s="69"/>
      <c r="AH365" s="69"/>
      <c r="AI365" s="66"/>
      <c r="AJ365" s="112"/>
    </row>
    <row r="366" spans="1:36" customFormat="1" x14ac:dyDescent="0.3">
      <c r="A366" s="51">
        <v>0</v>
      </c>
      <c r="B366" s="33" t="s">
        <v>738</v>
      </c>
      <c r="C366" s="33"/>
      <c r="D366" s="2" t="s">
        <v>951</v>
      </c>
      <c r="E366" s="49" t="s">
        <v>1493</v>
      </c>
      <c r="F366" s="42" t="s">
        <v>398</v>
      </c>
      <c r="G366" s="2" t="s">
        <v>504</v>
      </c>
      <c r="H366" s="141" t="s">
        <v>4</v>
      </c>
      <c r="I366" s="2" t="s">
        <v>520</v>
      </c>
      <c r="J366" s="93"/>
      <c r="K366" s="2" t="s">
        <v>963</v>
      </c>
      <c r="L366" s="2"/>
      <c r="M366" s="2">
        <v>2016</v>
      </c>
      <c r="N366" s="35">
        <v>42461</v>
      </c>
      <c r="O366" s="2">
        <v>2019</v>
      </c>
      <c r="P366" s="2"/>
      <c r="Q366" s="2"/>
      <c r="R366" s="59">
        <v>10</v>
      </c>
      <c r="S366" s="63">
        <v>16</v>
      </c>
      <c r="T366" s="2"/>
      <c r="U366" s="5">
        <v>100</v>
      </c>
      <c r="V366" s="5">
        <v>0</v>
      </c>
      <c r="W366" s="5"/>
      <c r="X366" s="5"/>
      <c r="Y366" s="5">
        <v>153</v>
      </c>
      <c r="Z366" s="59">
        <v>750</v>
      </c>
      <c r="AA366" s="93"/>
      <c r="AB366" s="93" t="s">
        <v>1527</v>
      </c>
      <c r="AC366" s="69"/>
      <c r="AD366" s="69"/>
      <c r="AE366" s="69"/>
      <c r="AF366" s="69"/>
      <c r="AG366" s="69"/>
      <c r="AH366" s="69"/>
      <c r="AI366" s="66"/>
      <c r="AJ366" s="112"/>
    </row>
    <row r="367" spans="1:36" customFormat="1" x14ac:dyDescent="0.3">
      <c r="A367" s="51">
        <v>0</v>
      </c>
      <c r="B367" s="53" t="s">
        <v>738</v>
      </c>
      <c r="C367" s="53"/>
      <c r="D367" s="2" t="s">
        <v>971</v>
      </c>
      <c r="E367" s="49" t="s">
        <v>1493</v>
      </c>
      <c r="F367" s="42" t="s">
        <v>183</v>
      </c>
      <c r="G367" s="2" t="s">
        <v>185</v>
      </c>
      <c r="H367" s="2" t="s">
        <v>7</v>
      </c>
      <c r="I367" s="2" t="s">
        <v>520</v>
      </c>
      <c r="J367" s="93"/>
      <c r="K367" s="2" t="s">
        <v>975</v>
      </c>
      <c r="L367" s="2"/>
      <c r="M367" s="2">
        <v>2016</v>
      </c>
      <c r="N367" s="35">
        <v>42461</v>
      </c>
      <c r="O367" s="2">
        <v>2020</v>
      </c>
      <c r="P367" s="2"/>
      <c r="Q367" s="2"/>
      <c r="R367" s="2">
        <v>15</v>
      </c>
      <c r="S367" s="2">
        <v>7</v>
      </c>
      <c r="T367" s="2"/>
      <c r="U367" s="5">
        <v>100</v>
      </c>
      <c r="V367" s="5">
        <v>0</v>
      </c>
      <c r="W367" s="5"/>
      <c r="X367" s="5"/>
      <c r="Y367" s="5">
        <v>2610</v>
      </c>
      <c r="Z367" s="59"/>
      <c r="AA367" s="93"/>
      <c r="AB367" s="93" t="s">
        <v>974</v>
      </c>
      <c r="AC367" s="69"/>
      <c r="AD367" s="69"/>
      <c r="AE367" s="69"/>
      <c r="AF367" s="69"/>
      <c r="AG367" s="69"/>
      <c r="AH367" s="69"/>
      <c r="AI367" s="66"/>
      <c r="AJ367" s="112"/>
    </row>
    <row r="368" spans="1:36" customFormat="1" x14ac:dyDescent="0.3">
      <c r="A368" s="51">
        <v>0</v>
      </c>
      <c r="B368" s="33" t="s">
        <v>738</v>
      </c>
      <c r="C368" s="33"/>
      <c r="D368" s="2" t="s">
        <v>788</v>
      </c>
      <c r="E368" s="49" t="s">
        <v>1493</v>
      </c>
      <c r="F368" s="42" t="s">
        <v>214</v>
      </c>
      <c r="G368" s="2" t="s">
        <v>217</v>
      </c>
      <c r="H368" s="2" t="s">
        <v>60</v>
      </c>
      <c r="I368" s="2" t="s">
        <v>520</v>
      </c>
      <c r="J368" s="93"/>
      <c r="K368" s="2" t="s">
        <v>666</v>
      </c>
      <c r="L368" s="2"/>
      <c r="M368" s="2">
        <v>2017</v>
      </c>
      <c r="N368" s="35">
        <v>42826</v>
      </c>
      <c r="O368" s="2">
        <v>2021</v>
      </c>
      <c r="P368" s="2"/>
      <c r="Q368" s="2"/>
      <c r="R368" s="61">
        <v>375</v>
      </c>
      <c r="S368" s="34">
        <v>3</v>
      </c>
      <c r="T368" s="2"/>
      <c r="U368" s="5">
        <v>80</v>
      </c>
      <c r="V368" s="5">
        <v>0</v>
      </c>
      <c r="W368" s="5"/>
      <c r="X368" s="5"/>
      <c r="Y368" s="5">
        <v>2140</v>
      </c>
      <c r="Z368" s="59"/>
      <c r="AA368" s="93"/>
      <c r="AB368" s="93" t="s">
        <v>789</v>
      </c>
      <c r="AC368" s="69"/>
      <c r="AD368" s="69"/>
      <c r="AE368" s="69"/>
      <c r="AF368" s="69"/>
      <c r="AG368" s="69"/>
      <c r="AH368" s="69"/>
      <c r="AI368" s="66"/>
      <c r="AJ368" s="113"/>
    </row>
    <row r="369" spans="1:36" customFormat="1" x14ac:dyDescent="0.3">
      <c r="A369" s="51">
        <v>0</v>
      </c>
      <c r="B369" s="33" t="s">
        <v>636</v>
      </c>
      <c r="C369" s="33"/>
      <c r="D369" s="2" t="s">
        <v>307</v>
      </c>
      <c r="E369" s="33" t="s">
        <v>1492</v>
      </c>
      <c r="F369" s="2" t="s">
        <v>385</v>
      </c>
      <c r="G369" s="2" t="s">
        <v>471</v>
      </c>
      <c r="H369" s="141" t="s">
        <v>4</v>
      </c>
      <c r="I369" s="2" t="s">
        <v>521</v>
      </c>
      <c r="J369" s="93"/>
      <c r="K369" s="2"/>
      <c r="L369" s="2"/>
      <c r="M369" s="2">
        <v>2025</v>
      </c>
      <c r="N369" s="35">
        <v>45748</v>
      </c>
      <c r="O369" s="2"/>
      <c r="P369" s="2">
        <v>22</v>
      </c>
      <c r="Q369" s="2"/>
      <c r="R369" s="2"/>
      <c r="S369" s="2"/>
      <c r="T369" s="2"/>
      <c r="U369" s="5"/>
      <c r="V369" s="5"/>
      <c r="W369" s="5"/>
      <c r="X369" s="5"/>
      <c r="Y369" s="5">
        <v>243</v>
      </c>
      <c r="Z369" s="59"/>
      <c r="AA369" s="93"/>
      <c r="AB369" s="93" t="s">
        <v>563</v>
      </c>
      <c r="AC369" s="69"/>
      <c r="AD369" s="69"/>
      <c r="AE369" s="69"/>
      <c r="AF369" s="69"/>
      <c r="AG369" s="69"/>
      <c r="AH369" s="69"/>
      <c r="AI369" s="66"/>
      <c r="AJ369" s="113"/>
    </row>
    <row r="370" spans="1:36" customFormat="1" x14ac:dyDescent="0.3">
      <c r="A370" s="51">
        <v>0</v>
      </c>
      <c r="B370" s="33" t="s">
        <v>738</v>
      </c>
      <c r="C370" s="33"/>
      <c r="D370" s="2" t="s">
        <v>587</v>
      </c>
      <c r="E370" s="33" t="s">
        <v>10</v>
      </c>
      <c r="F370" s="2" t="s">
        <v>117</v>
      </c>
      <c r="G370" s="2" t="s">
        <v>472</v>
      </c>
      <c r="H370" s="2" t="s">
        <v>522</v>
      </c>
      <c r="I370" s="2" t="s">
        <v>520</v>
      </c>
      <c r="J370" s="93"/>
      <c r="K370" s="2" t="s">
        <v>666</v>
      </c>
      <c r="L370" s="2"/>
      <c r="M370" s="2">
        <v>2016</v>
      </c>
      <c r="N370" s="35">
        <v>42461</v>
      </c>
      <c r="O370" s="2">
        <v>2026</v>
      </c>
      <c r="P370" s="2"/>
      <c r="Q370" s="2">
        <v>6</v>
      </c>
      <c r="R370" s="3">
        <v>640</v>
      </c>
      <c r="S370" s="3">
        <v>20</v>
      </c>
      <c r="T370" s="3">
        <v>1</v>
      </c>
      <c r="U370" s="5">
        <v>100</v>
      </c>
      <c r="V370" s="5">
        <v>0</v>
      </c>
      <c r="W370" s="5"/>
      <c r="X370" s="5"/>
      <c r="Y370" s="5">
        <v>9770</v>
      </c>
      <c r="Z370" s="59"/>
      <c r="AA370" s="105" t="s">
        <v>588</v>
      </c>
      <c r="AB370" s="93" t="s">
        <v>589</v>
      </c>
      <c r="AC370" s="69"/>
      <c r="AD370" s="69">
        <v>1</v>
      </c>
      <c r="AE370" s="69"/>
      <c r="AF370" s="69"/>
      <c r="AG370" s="69"/>
      <c r="AH370" s="69"/>
      <c r="AI370" s="66"/>
      <c r="AJ370" s="113" t="s">
        <v>1282</v>
      </c>
    </row>
    <row r="371" spans="1:36" customFormat="1" x14ac:dyDescent="0.3">
      <c r="A371" s="51">
        <v>0</v>
      </c>
      <c r="B371" s="33" t="s">
        <v>635</v>
      </c>
      <c r="C371" s="33"/>
      <c r="D371" s="49" t="s">
        <v>173</v>
      </c>
      <c r="E371" s="49" t="s">
        <v>10</v>
      </c>
      <c r="F371" s="49" t="s">
        <v>117</v>
      </c>
      <c r="G371" s="49" t="s">
        <v>174</v>
      </c>
      <c r="H371" s="141" t="s">
        <v>4</v>
      </c>
      <c r="I371" s="49" t="s">
        <v>521</v>
      </c>
      <c r="J371" s="93"/>
      <c r="K371" s="49"/>
      <c r="L371" s="49"/>
      <c r="M371" s="2">
        <v>2020</v>
      </c>
      <c r="N371" s="52">
        <v>44075</v>
      </c>
      <c r="O371" s="52"/>
      <c r="P371" s="21">
        <v>60</v>
      </c>
      <c r="Q371" s="21">
        <v>2</v>
      </c>
      <c r="R371" s="50"/>
      <c r="S371" s="50"/>
      <c r="T371" s="50"/>
      <c r="U371" s="19">
        <v>30</v>
      </c>
      <c r="V371" s="19">
        <v>0</v>
      </c>
      <c r="W371" s="19"/>
      <c r="X371" s="19"/>
      <c r="Y371" s="39">
        <v>500</v>
      </c>
      <c r="Z371" s="59"/>
      <c r="AA371" s="97"/>
      <c r="AB371" s="97"/>
      <c r="AC371" s="69"/>
      <c r="AD371" s="69"/>
      <c r="AE371" s="69"/>
      <c r="AF371" s="69">
        <v>1</v>
      </c>
      <c r="AG371" s="69"/>
      <c r="AH371" s="69"/>
      <c r="AI371" s="66"/>
      <c r="AJ371" s="112" t="s">
        <v>1296</v>
      </c>
    </row>
    <row r="372" spans="1:36" customFormat="1" x14ac:dyDescent="0.3">
      <c r="A372" s="51">
        <v>1</v>
      </c>
      <c r="B372" s="33" t="s">
        <v>634</v>
      </c>
      <c r="C372" s="33" t="s">
        <v>1430</v>
      </c>
      <c r="D372" s="33" t="s">
        <v>116</v>
      </c>
      <c r="E372" s="33" t="s">
        <v>10</v>
      </c>
      <c r="F372" s="33" t="s">
        <v>117</v>
      </c>
      <c r="G372" s="33" t="s">
        <v>118</v>
      </c>
      <c r="H372" s="33" t="s">
        <v>60</v>
      </c>
      <c r="I372" s="33" t="s">
        <v>520</v>
      </c>
      <c r="J372" s="93"/>
      <c r="K372" s="33"/>
      <c r="L372" s="33"/>
      <c r="M372" s="2">
        <v>2021</v>
      </c>
      <c r="N372" s="35">
        <v>44105</v>
      </c>
      <c r="O372" s="35">
        <v>46418</v>
      </c>
      <c r="P372" s="2"/>
      <c r="Q372" s="2"/>
      <c r="R372" s="3"/>
      <c r="S372" s="3"/>
      <c r="T372" s="3"/>
      <c r="U372" s="4">
        <v>30</v>
      </c>
      <c r="V372" s="4">
        <v>25</v>
      </c>
      <c r="W372" s="4"/>
      <c r="X372" s="4"/>
      <c r="Y372" s="4">
        <v>1650</v>
      </c>
      <c r="Z372" s="59"/>
      <c r="AA372" s="93"/>
      <c r="AB372" s="94"/>
      <c r="AC372" s="69"/>
      <c r="AD372" s="69"/>
      <c r="AE372" s="69"/>
      <c r="AF372" s="69"/>
      <c r="AG372" s="69"/>
      <c r="AH372" s="69"/>
      <c r="AI372" s="66"/>
      <c r="AJ372" s="113"/>
    </row>
    <row r="373" spans="1:36" customFormat="1" x14ac:dyDescent="0.3">
      <c r="A373" s="51">
        <v>0</v>
      </c>
      <c r="B373" s="33" t="s">
        <v>738</v>
      </c>
      <c r="C373" s="33"/>
      <c r="D373" s="21" t="s">
        <v>825</v>
      </c>
      <c r="E373" s="42" t="s">
        <v>10</v>
      </c>
      <c r="F373" s="42" t="s">
        <v>117</v>
      </c>
      <c r="G373" s="21" t="s">
        <v>118</v>
      </c>
      <c r="H373" s="21" t="s">
        <v>7</v>
      </c>
      <c r="I373" s="21" t="s">
        <v>520</v>
      </c>
      <c r="J373" s="93"/>
      <c r="K373" s="21" t="s">
        <v>666</v>
      </c>
      <c r="L373" s="21"/>
      <c r="M373" s="2">
        <v>2012</v>
      </c>
      <c r="N373" s="35">
        <v>41000</v>
      </c>
      <c r="O373" s="2">
        <v>2016</v>
      </c>
      <c r="P373" s="21">
        <v>20</v>
      </c>
      <c r="Q373" s="21">
        <v>6</v>
      </c>
      <c r="R373" s="36">
        <v>18.600000000000001</v>
      </c>
      <c r="S373" s="36">
        <v>4</v>
      </c>
      <c r="T373" s="21"/>
      <c r="U373" s="5">
        <v>100</v>
      </c>
      <c r="V373" s="5">
        <v>0</v>
      </c>
      <c r="W373" s="19"/>
      <c r="X373" s="19"/>
      <c r="Y373" s="19">
        <v>900</v>
      </c>
      <c r="Z373" s="59"/>
      <c r="AA373" s="97"/>
      <c r="AB373" s="96" t="s">
        <v>826</v>
      </c>
      <c r="AC373" s="69"/>
      <c r="AD373" s="69"/>
      <c r="AE373" s="69"/>
      <c r="AF373" s="69"/>
      <c r="AG373" s="69"/>
      <c r="AH373" s="69"/>
      <c r="AI373" s="66"/>
      <c r="AJ373" s="113" t="s">
        <v>1281</v>
      </c>
    </row>
    <row r="374" spans="1:36" customFormat="1" x14ac:dyDescent="0.3">
      <c r="A374" s="51">
        <v>0</v>
      </c>
      <c r="B374" s="33" t="s">
        <v>635</v>
      </c>
      <c r="C374" s="33"/>
      <c r="D374" s="49" t="s">
        <v>119</v>
      </c>
      <c r="E374" s="33" t="s">
        <v>1490</v>
      </c>
      <c r="F374" s="49" t="s">
        <v>120</v>
      </c>
      <c r="G374" s="49" t="s">
        <v>121</v>
      </c>
      <c r="H374" s="141" t="s">
        <v>4</v>
      </c>
      <c r="I374" s="49" t="s">
        <v>520</v>
      </c>
      <c r="J374" s="93" t="s">
        <v>1593</v>
      </c>
      <c r="K374" s="49"/>
      <c r="L374" s="49"/>
      <c r="M374" s="59">
        <v>2023</v>
      </c>
      <c r="N374" s="52">
        <v>44927</v>
      </c>
      <c r="O374" s="52"/>
      <c r="P374" s="21">
        <v>20</v>
      </c>
      <c r="Q374" s="21">
        <v>3</v>
      </c>
      <c r="R374" s="50"/>
      <c r="S374" s="50"/>
      <c r="T374" s="50"/>
      <c r="U374" s="43">
        <v>50</v>
      </c>
      <c r="V374" s="43">
        <v>20</v>
      </c>
      <c r="W374" s="43"/>
      <c r="X374" s="43"/>
      <c r="Y374" s="43">
        <v>350</v>
      </c>
      <c r="Z374" s="59"/>
      <c r="AA374" s="97"/>
      <c r="AB374" s="97"/>
      <c r="AC374" s="69"/>
      <c r="AD374" s="69"/>
      <c r="AE374" s="69"/>
      <c r="AF374" s="69"/>
      <c r="AG374" s="69"/>
      <c r="AH374" s="69"/>
      <c r="AI374" s="66"/>
      <c r="AJ374" s="113"/>
    </row>
    <row r="375" spans="1:36" customFormat="1" x14ac:dyDescent="0.3">
      <c r="A375" s="51">
        <v>0</v>
      </c>
      <c r="B375" s="33" t="s">
        <v>738</v>
      </c>
      <c r="C375" s="33"/>
      <c r="D375" s="2" t="s">
        <v>817</v>
      </c>
      <c r="E375" s="49" t="s">
        <v>1493</v>
      </c>
      <c r="F375" s="42" t="s">
        <v>383</v>
      </c>
      <c r="G375" s="2" t="s">
        <v>814</v>
      </c>
      <c r="H375" s="2" t="s">
        <v>522</v>
      </c>
      <c r="I375" s="2" t="s">
        <v>520</v>
      </c>
      <c r="J375" s="93"/>
      <c r="K375" s="2" t="s">
        <v>666</v>
      </c>
      <c r="L375" s="2"/>
      <c r="M375" s="2">
        <v>2017</v>
      </c>
      <c r="N375" s="35">
        <v>42826</v>
      </c>
      <c r="O375" s="2">
        <v>2021</v>
      </c>
      <c r="P375" s="2"/>
      <c r="Q375" s="2"/>
      <c r="R375" s="2">
        <v>120</v>
      </c>
      <c r="S375" s="2"/>
      <c r="T375" s="2"/>
      <c r="U375" s="5">
        <v>80</v>
      </c>
      <c r="V375" s="5">
        <v>0</v>
      </c>
      <c r="W375" s="5"/>
      <c r="X375" s="5"/>
      <c r="Y375" s="5">
        <v>1350</v>
      </c>
      <c r="Z375" s="59"/>
      <c r="AA375" s="93"/>
      <c r="AB375" s="94" t="s">
        <v>823</v>
      </c>
      <c r="AC375" s="69"/>
      <c r="AD375" s="69"/>
      <c r="AE375" s="69"/>
      <c r="AF375" s="69"/>
      <c r="AG375" s="69"/>
      <c r="AH375" s="69"/>
      <c r="AI375" s="66"/>
      <c r="AJ375" s="113"/>
    </row>
    <row r="376" spans="1:36" customFormat="1" x14ac:dyDescent="0.3">
      <c r="A376" s="51">
        <v>0</v>
      </c>
      <c r="B376" s="33" t="s">
        <v>738</v>
      </c>
      <c r="C376" s="33"/>
      <c r="D376" s="21" t="s">
        <v>830</v>
      </c>
      <c r="E376" s="49" t="s">
        <v>1489</v>
      </c>
      <c r="F376" s="42" t="s">
        <v>386</v>
      </c>
      <c r="G376" s="21" t="s">
        <v>831</v>
      </c>
      <c r="H376" s="21" t="s">
        <v>7</v>
      </c>
      <c r="I376" s="21" t="s">
        <v>520</v>
      </c>
      <c r="J376" s="21"/>
      <c r="K376" s="21" t="s">
        <v>526</v>
      </c>
      <c r="L376" s="21"/>
      <c r="M376" s="2">
        <v>2014</v>
      </c>
      <c r="N376" s="35">
        <v>41730</v>
      </c>
      <c r="O376" s="2">
        <v>2018</v>
      </c>
      <c r="P376" s="21">
        <v>18</v>
      </c>
      <c r="Q376" s="21">
        <v>3</v>
      </c>
      <c r="R376" s="34">
        <v>21.5</v>
      </c>
      <c r="S376" s="34">
        <v>30</v>
      </c>
      <c r="T376" s="21"/>
      <c r="U376" s="5">
        <v>100</v>
      </c>
      <c r="V376" s="5">
        <v>0</v>
      </c>
      <c r="W376" s="19"/>
      <c r="X376" s="19"/>
      <c r="Y376" s="19">
        <v>380</v>
      </c>
      <c r="Z376" s="59"/>
      <c r="AA376" s="97"/>
      <c r="AB376" s="97" t="s">
        <v>832</v>
      </c>
      <c r="AC376" s="69"/>
      <c r="AD376" s="69"/>
      <c r="AE376" s="69">
        <v>1</v>
      </c>
      <c r="AF376" s="69"/>
      <c r="AG376" s="69"/>
      <c r="AH376" s="69"/>
      <c r="AI376" s="66"/>
      <c r="AJ376" s="113"/>
    </row>
    <row r="377" spans="1:36" customFormat="1" x14ac:dyDescent="0.3">
      <c r="A377" s="51">
        <v>0</v>
      </c>
      <c r="B377" s="33" t="s">
        <v>738</v>
      </c>
      <c r="C377" s="33"/>
      <c r="D377" s="21" t="s">
        <v>834</v>
      </c>
      <c r="E377" s="49" t="s">
        <v>1489</v>
      </c>
      <c r="F377" s="42" t="s">
        <v>386</v>
      </c>
      <c r="G377" s="21" t="s">
        <v>473</v>
      </c>
      <c r="H377" s="21" t="s">
        <v>522</v>
      </c>
      <c r="I377" s="21" t="s">
        <v>520</v>
      </c>
      <c r="J377" s="93"/>
      <c r="K377" s="21" t="s">
        <v>536</v>
      </c>
      <c r="L377" s="21"/>
      <c r="M377" s="2">
        <v>2014</v>
      </c>
      <c r="N377" s="35">
        <v>41730</v>
      </c>
      <c r="O377" s="2">
        <v>2022</v>
      </c>
      <c r="P377" s="21">
        <v>30</v>
      </c>
      <c r="Q377" s="21">
        <v>5</v>
      </c>
      <c r="R377" s="34">
        <v>57.7</v>
      </c>
      <c r="S377" s="34">
        <v>6</v>
      </c>
      <c r="T377" s="21"/>
      <c r="U377" s="5">
        <v>100</v>
      </c>
      <c r="V377" s="5">
        <v>0</v>
      </c>
      <c r="W377" s="19"/>
      <c r="X377" s="19"/>
      <c r="Y377" s="19">
        <v>3370</v>
      </c>
      <c r="Z377" s="59"/>
      <c r="AA377" s="97"/>
      <c r="AB377" s="97" t="s">
        <v>835</v>
      </c>
      <c r="AC377" s="69">
        <v>1</v>
      </c>
      <c r="AD377" s="69"/>
      <c r="AE377" s="69"/>
      <c r="AF377" s="69"/>
      <c r="AG377" s="69"/>
      <c r="AH377" s="69"/>
      <c r="AI377" s="66"/>
      <c r="AJ377" s="113"/>
    </row>
    <row r="378" spans="1:36" customFormat="1" x14ac:dyDescent="0.3">
      <c r="A378" s="51">
        <v>0</v>
      </c>
      <c r="B378" s="33" t="s">
        <v>738</v>
      </c>
      <c r="C378" s="33"/>
      <c r="D378" s="21" t="s">
        <v>833</v>
      </c>
      <c r="E378" s="49" t="s">
        <v>1489</v>
      </c>
      <c r="F378" s="42" t="s">
        <v>386</v>
      </c>
      <c r="G378" s="21" t="s">
        <v>473</v>
      </c>
      <c r="H378" s="21" t="s">
        <v>7</v>
      </c>
      <c r="I378" s="21" t="s">
        <v>520</v>
      </c>
      <c r="J378" s="93"/>
      <c r="K378" s="21" t="s">
        <v>536</v>
      </c>
      <c r="L378" s="21"/>
      <c r="M378" s="2">
        <v>2007</v>
      </c>
      <c r="N378" s="35">
        <v>39173</v>
      </c>
      <c r="O378" s="2">
        <v>2012</v>
      </c>
      <c r="P378" s="21">
        <v>30</v>
      </c>
      <c r="Q378" s="21">
        <v>7</v>
      </c>
      <c r="R378" s="34">
        <v>25.1</v>
      </c>
      <c r="S378" s="34">
        <v>20</v>
      </c>
      <c r="T378" s="21"/>
      <c r="U378" s="5">
        <v>100</v>
      </c>
      <c r="V378" s="5">
        <v>0</v>
      </c>
      <c r="W378" s="19"/>
      <c r="X378" s="19"/>
      <c r="Y378" s="19">
        <v>800</v>
      </c>
      <c r="Z378" s="59"/>
      <c r="AA378" s="97"/>
      <c r="AB378" s="97" t="s">
        <v>836</v>
      </c>
      <c r="AC378" s="69">
        <v>1</v>
      </c>
      <c r="AD378" s="69"/>
      <c r="AE378" s="69"/>
      <c r="AF378" s="69"/>
      <c r="AG378" s="69"/>
      <c r="AH378" s="69"/>
      <c r="AI378" s="66"/>
      <c r="AJ378" s="113"/>
    </row>
    <row r="379" spans="1:36" customFormat="1" x14ac:dyDescent="0.3">
      <c r="A379" s="47">
        <v>0</v>
      </c>
      <c r="B379" s="33" t="s">
        <v>636</v>
      </c>
      <c r="C379" s="33"/>
      <c r="D379" s="2" t="s">
        <v>252</v>
      </c>
      <c r="E379" s="49" t="s">
        <v>1489</v>
      </c>
      <c r="F379" s="2" t="s">
        <v>33</v>
      </c>
      <c r="G379" s="21" t="s">
        <v>427</v>
      </c>
      <c r="H379" s="141" t="s">
        <v>4</v>
      </c>
      <c r="I379" s="2" t="s">
        <v>520</v>
      </c>
      <c r="J379" s="93"/>
      <c r="K379" s="2"/>
      <c r="L379" s="2"/>
      <c r="M379" s="2">
        <v>2024</v>
      </c>
      <c r="N379" s="35">
        <v>45383</v>
      </c>
      <c r="O379" s="2"/>
      <c r="P379" s="2">
        <v>20</v>
      </c>
      <c r="Q379" s="2"/>
      <c r="R379" s="3"/>
      <c r="S379" s="3"/>
      <c r="T379" s="3"/>
      <c r="U379" s="5">
        <v>15</v>
      </c>
      <c r="V379" s="5">
        <v>20</v>
      </c>
      <c r="W379" s="5"/>
      <c r="X379" s="5"/>
      <c r="Y379" s="5">
        <v>500</v>
      </c>
      <c r="Z379" s="59"/>
      <c r="AA379" s="93"/>
      <c r="AB379" s="94" t="s">
        <v>563</v>
      </c>
      <c r="AC379" s="69"/>
      <c r="AD379" s="69"/>
      <c r="AE379" s="69"/>
      <c r="AF379" s="69"/>
      <c r="AG379" s="69"/>
      <c r="AH379" s="69"/>
      <c r="AI379" s="66"/>
      <c r="AJ379" s="112"/>
    </row>
    <row r="380" spans="1:36" customFormat="1" x14ac:dyDescent="0.3">
      <c r="A380" s="48">
        <v>0</v>
      </c>
      <c r="B380" s="33" t="s">
        <v>635</v>
      </c>
      <c r="C380" s="33"/>
      <c r="D380" s="49" t="s">
        <v>35</v>
      </c>
      <c r="E380" s="49" t="s">
        <v>1489</v>
      </c>
      <c r="F380" s="49" t="s">
        <v>33</v>
      </c>
      <c r="G380" s="21" t="s">
        <v>36</v>
      </c>
      <c r="H380" s="141" t="s">
        <v>4</v>
      </c>
      <c r="I380" s="49" t="s">
        <v>520</v>
      </c>
      <c r="J380" s="93"/>
      <c r="K380" s="49"/>
      <c r="L380" s="49"/>
      <c r="M380" s="59">
        <v>2024</v>
      </c>
      <c r="N380" s="52">
        <v>45200</v>
      </c>
      <c r="O380" s="52"/>
      <c r="P380" s="21">
        <v>15</v>
      </c>
      <c r="Q380" s="21">
        <v>4</v>
      </c>
      <c r="R380" s="50"/>
      <c r="S380" s="50"/>
      <c r="T380" s="50"/>
      <c r="U380" s="20">
        <v>5</v>
      </c>
      <c r="V380" s="20">
        <v>10</v>
      </c>
      <c r="W380" s="20"/>
      <c r="X380" s="20"/>
      <c r="Y380" s="20">
        <v>500</v>
      </c>
      <c r="Z380" s="59"/>
      <c r="AA380" s="97"/>
      <c r="AB380" s="96"/>
      <c r="AC380" s="69"/>
      <c r="AD380" s="69"/>
      <c r="AE380" s="69"/>
      <c r="AF380" s="69"/>
      <c r="AG380" s="69"/>
      <c r="AH380" s="69"/>
      <c r="AI380" s="66"/>
      <c r="AJ380" s="112"/>
    </row>
    <row r="381" spans="1:36" customFormat="1" x14ac:dyDescent="0.3">
      <c r="A381" s="48">
        <v>0</v>
      </c>
      <c r="B381" s="33" t="s">
        <v>635</v>
      </c>
      <c r="C381" s="33"/>
      <c r="D381" s="49" t="s">
        <v>37</v>
      </c>
      <c r="E381" s="49" t="s">
        <v>1489</v>
      </c>
      <c r="F381" s="49" t="s">
        <v>33</v>
      </c>
      <c r="G381" s="21" t="s">
        <v>38</v>
      </c>
      <c r="H381" s="141" t="s">
        <v>4</v>
      </c>
      <c r="I381" s="49" t="s">
        <v>520</v>
      </c>
      <c r="J381" s="93"/>
      <c r="K381" s="49"/>
      <c r="L381" s="49"/>
      <c r="M381" s="59">
        <v>2024</v>
      </c>
      <c r="N381" s="52">
        <v>45200</v>
      </c>
      <c r="O381" s="52"/>
      <c r="P381" s="21">
        <v>20</v>
      </c>
      <c r="Q381" s="21">
        <v>3</v>
      </c>
      <c r="R381" s="50"/>
      <c r="S381" s="50"/>
      <c r="T381" s="50"/>
      <c r="U381" s="20">
        <v>5</v>
      </c>
      <c r="V381" s="20">
        <v>5</v>
      </c>
      <c r="W381" s="20"/>
      <c r="X381" s="20"/>
      <c r="Y381" s="20">
        <v>500</v>
      </c>
      <c r="Z381" s="59"/>
      <c r="AA381" s="97"/>
      <c r="AB381" s="97"/>
      <c r="AC381" s="69"/>
      <c r="AD381" s="69"/>
      <c r="AE381" s="69"/>
      <c r="AF381" s="69"/>
      <c r="AG381" s="69"/>
      <c r="AH381" s="69"/>
      <c r="AI381" s="66"/>
      <c r="AJ381" s="112"/>
    </row>
    <row r="382" spans="1:36" customFormat="1" x14ac:dyDescent="0.3">
      <c r="A382" s="51">
        <v>1</v>
      </c>
      <c r="B382" s="33" t="s">
        <v>634</v>
      </c>
      <c r="C382" s="33"/>
      <c r="D382" s="34" t="s">
        <v>1752</v>
      </c>
      <c r="E382" s="49" t="s">
        <v>1489</v>
      </c>
      <c r="F382" s="34" t="s">
        <v>386</v>
      </c>
      <c r="G382" s="40" t="s">
        <v>1512</v>
      </c>
      <c r="H382" s="34" t="s">
        <v>522</v>
      </c>
      <c r="I382" s="34" t="s">
        <v>520</v>
      </c>
      <c r="J382" s="93"/>
      <c r="K382" s="21"/>
      <c r="L382" s="21"/>
      <c r="M382" s="2">
        <v>2024</v>
      </c>
      <c r="N382" s="45">
        <v>45231</v>
      </c>
      <c r="O382" s="45">
        <v>47208</v>
      </c>
      <c r="P382" s="21"/>
      <c r="Q382" s="21"/>
      <c r="R382" s="21"/>
      <c r="S382" s="21"/>
      <c r="T382" s="21"/>
      <c r="U382" s="5">
        <v>40</v>
      </c>
      <c r="V382" s="5">
        <v>20</v>
      </c>
      <c r="W382" s="19">
        <v>49</v>
      </c>
      <c r="X382" s="19">
        <v>91</v>
      </c>
      <c r="Y382" s="44">
        <v>6700</v>
      </c>
      <c r="Z382" s="59"/>
      <c r="AA382" s="97"/>
      <c r="AB382" s="97" t="s">
        <v>1038</v>
      </c>
      <c r="AC382" s="69"/>
      <c r="AD382" s="69"/>
      <c r="AE382" s="69"/>
      <c r="AF382" s="69"/>
      <c r="AG382" s="69"/>
      <c r="AH382" s="69"/>
      <c r="AI382" s="66"/>
      <c r="AJ382" s="113"/>
    </row>
    <row r="383" spans="1:36" customFormat="1" x14ac:dyDescent="0.3">
      <c r="A383" s="51">
        <v>0</v>
      </c>
      <c r="B383" s="33" t="s">
        <v>636</v>
      </c>
      <c r="C383" s="33"/>
      <c r="D383" s="2" t="s">
        <v>308</v>
      </c>
      <c r="E383" s="49" t="s">
        <v>1489</v>
      </c>
      <c r="F383" s="2" t="s">
        <v>386</v>
      </c>
      <c r="G383" s="2" t="s">
        <v>473</v>
      </c>
      <c r="H383" s="2" t="s">
        <v>7</v>
      </c>
      <c r="I383" s="2" t="s">
        <v>520</v>
      </c>
      <c r="J383" s="93"/>
      <c r="K383" s="2"/>
      <c r="L383" s="2"/>
      <c r="M383" s="2">
        <v>2024</v>
      </c>
      <c r="N383" s="35">
        <v>45383</v>
      </c>
      <c r="O383" s="2"/>
      <c r="P383" s="2"/>
      <c r="Q383" s="2"/>
      <c r="R383" s="3"/>
      <c r="S383" s="3"/>
      <c r="T383" s="3"/>
      <c r="U383" s="5">
        <v>15</v>
      </c>
      <c r="V383" s="5">
        <v>20</v>
      </c>
      <c r="W383" s="5"/>
      <c r="X383" s="5"/>
      <c r="Y383" s="5">
        <v>824</v>
      </c>
      <c r="Z383" s="59"/>
      <c r="AA383" s="93"/>
      <c r="AB383" s="94" t="s">
        <v>563</v>
      </c>
      <c r="AC383" s="69"/>
      <c r="AD383" s="69"/>
      <c r="AE383" s="69"/>
      <c r="AF383" s="69"/>
      <c r="AG383" s="69"/>
      <c r="AH383" s="69"/>
      <c r="AI383" s="66"/>
      <c r="AJ383" s="113"/>
    </row>
    <row r="384" spans="1:36" customFormat="1" x14ac:dyDescent="0.3">
      <c r="A384" s="51">
        <v>0</v>
      </c>
      <c r="B384" s="33" t="s">
        <v>636</v>
      </c>
      <c r="C384" s="33"/>
      <c r="D384" s="2" t="s">
        <v>310</v>
      </c>
      <c r="E384" s="49" t="s">
        <v>1489</v>
      </c>
      <c r="F384" s="2" t="s">
        <v>386</v>
      </c>
      <c r="G384" s="2" t="s">
        <v>473</v>
      </c>
      <c r="H384" s="2" t="s">
        <v>7</v>
      </c>
      <c r="I384" s="2" t="s">
        <v>520</v>
      </c>
      <c r="J384" s="93"/>
      <c r="K384" s="2"/>
      <c r="L384" s="2"/>
      <c r="M384" s="2">
        <v>2024</v>
      </c>
      <c r="N384" s="35">
        <v>45383</v>
      </c>
      <c r="O384" s="2"/>
      <c r="P384" s="2"/>
      <c r="Q384" s="2"/>
      <c r="R384" s="3"/>
      <c r="S384" s="3"/>
      <c r="T384" s="3"/>
      <c r="U384" s="5">
        <v>15</v>
      </c>
      <c r="V384" s="5">
        <v>20</v>
      </c>
      <c r="W384" s="5"/>
      <c r="X384" s="5"/>
      <c r="Y384" s="139">
        <v>3000</v>
      </c>
      <c r="Z384" s="59"/>
      <c r="AA384" s="93"/>
      <c r="AB384" s="94" t="s">
        <v>563</v>
      </c>
      <c r="AC384" s="69"/>
      <c r="AD384" s="69"/>
      <c r="AE384" s="69"/>
      <c r="AF384" s="69"/>
      <c r="AG384" s="69"/>
      <c r="AH384" s="69"/>
      <c r="AI384" s="66"/>
      <c r="AJ384" s="113"/>
    </row>
    <row r="385" spans="1:36" customFormat="1" x14ac:dyDescent="0.3">
      <c r="A385" s="51">
        <v>0</v>
      </c>
      <c r="B385" s="33" t="s">
        <v>1067</v>
      </c>
      <c r="C385" s="33"/>
      <c r="D385" s="2" t="s">
        <v>1066</v>
      </c>
      <c r="E385" s="49" t="s">
        <v>1489</v>
      </c>
      <c r="F385" s="2" t="s">
        <v>866</v>
      </c>
      <c r="G385" s="2" t="s">
        <v>866</v>
      </c>
      <c r="H385" s="2" t="s">
        <v>7</v>
      </c>
      <c r="I385" s="2" t="s">
        <v>520</v>
      </c>
      <c r="J385" s="93"/>
      <c r="K385" s="21"/>
      <c r="L385" s="21"/>
      <c r="M385" s="21">
        <v>2024</v>
      </c>
      <c r="N385" s="35">
        <v>45383</v>
      </c>
      <c r="O385" s="21">
        <v>2030</v>
      </c>
      <c r="P385" s="21"/>
      <c r="Q385" s="21"/>
      <c r="R385" s="21"/>
      <c r="S385" s="21"/>
      <c r="T385" s="21"/>
      <c r="U385" s="5">
        <v>15</v>
      </c>
      <c r="V385" s="5">
        <v>20</v>
      </c>
      <c r="W385" s="19"/>
      <c r="X385" s="19"/>
      <c r="Y385" s="19">
        <v>2000</v>
      </c>
      <c r="Z385" s="59"/>
      <c r="AA385" s="97"/>
      <c r="AB385" s="96"/>
      <c r="AC385" s="69"/>
      <c r="AD385" s="69"/>
      <c r="AE385" s="69"/>
      <c r="AF385" s="69"/>
      <c r="AG385" s="69"/>
      <c r="AH385" s="69"/>
      <c r="AI385" s="66"/>
      <c r="AJ385" s="112"/>
    </row>
    <row r="386" spans="1:36" customFormat="1" x14ac:dyDescent="0.3">
      <c r="A386" s="51">
        <v>0</v>
      </c>
      <c r="B386" s="33" t="s">
        <v>738</v>
      </c>
      <c r="C386" s="33"/>
      <c r="D386" s="2" t="s">
        <v>838</v>
      </c>
      <c r="E386" s="33" t="s">
        <v>1490</v>
      </c>
      <c r="F386" s="2" t="s">
        <v>387</v>
      </c>
      <c r="G386" s="2" t="s">
        <v>474</v>
      </c>
      <c r="H386" s="141" t="s">
        <v>4</v>
      </c>
      <c r="I386" s="2" t="s">
        <v>520</v>
      </c>
      <c r="J386" s="93"/>
      <c r="K386" s="2" t="s">
        <v>526</v>
      </c>
      <c r="L386" s="2"/>
      <c r="M386" s="2">
        <v>2016</v>
      </c>
      <c r="N386" s="35">
        <v>42461</v>
      </c>
      <c r="O386" s="2">
        <v>2019</v>
      </c>
      <c r="P386" s="2"/>
      <c r="Q386" s="2"/>
      <c r="R386" s="2">
        <v>19.5</v>
      </c>
      <c r="S386" s="2">
        <v>33</v>
      </c>
      <c r="T386" s="2"/>
      <c r="U386" s="5">
        <v>100</v>
      </c>
      <c r="V386" s="5">
        <v>0</v>
      </c>
      <c r="W386" s="5"/>
      <c r="X386" s="5"/>
      <c r="Y386" s="5">
        <v>350</v>
      </c>
      <c r="Z386" s="59">
        <v>750</v>
      </c>
      <c r="AA386" s="93"/>
      <c r="AB386" s="93" t="s">
        <v>840</v>
      </c>
      <c r="AC386" s="69"/>
      <c r="AD386" s="69"/>
      <c r="AE386" s="69"/>
      <c r="AF386" s="69"/>
      <c r="AG386" s="69"/>
      <c r="AH386" s="69"/>
      <c r="AI386" s="66"/>
      <c r="AJ386" s="113"/>
    </row>
    <row r="387" spans="1:36" customFormat="1" x14ac:dyDescent="0.3">
      <c r="A387" s="51">
        <v>0</v>
      </c>
      <c r="B387" s="33" t="s">
        <v>738</v>
      </c>
      <c r="C387" s="33"/>
      <c r="D387" s="2" t="s">
        <v>837</v>
      </c>
      <c r="E387" s="33" t="s">
        <v>1490</v>
      </c>
      <c r="F387" s="2" t="s">
        <v>387</v>
      </c>
      <c r="G387" s="2" t="s">
        <v>474</v>
      </c>
      <c r="H387" s="141" t="s">
        <v>4</v>
      </c>
      <c r="I387" s="2" t="s">
        <v>520</v>
      </c>
      <c r="J387" s="93"/>
      <c r="K387" s="2" t="s">
        <v>526</v>
      </c>
      <c r="L387" s="2"/>
      <c r="M387" s="2">
        <v>2009</v>
      </c>
      <c r="N387" s="35">
        <v>39904</v>
      </c>
      <c r="O387" s="2">
        <v>2012</v>
      </c>
      <c r="P387" s="2"/>
      <c r="Q387" s="2"/>
      <c r="R387" s="36">
        <v>31</v>
      </c>
      <c r="S387" s="2">
        <v>48</v>
      </c>
      <c r="T387" s="2"/>
      <c r="U387" s="5">
        <v>100</v>
      </c>
      <c r="V387" s="5">
        <v>0</v>
      </c>
      <c r="W387" s="5"/>
      <c r="X387" s="5"/>
      <c r="Y387" s="5">
        <v>677</v>
      </c>
      <c r="Z387" s="59"/>
      <c r="AA387" s="93"/>
      <c r="AB387" s="93" t="s">
        <v>839</v>
      </c>
      <c r="AC387" s="69"/>
      <c r="AD387" s="69"/>
      <c r="AE387" s="69"/>
      <c r="AF387" s="69"/>
      <c r="AG387" s="69"/>
      <c r="AH387" s="69"/>
      <c r="AI387" s="66"/>
      <c r="AJ387" s="113"/>
    </row>
    <row r="388" spans="1:36" customFormat="1" x14ac:dyDescent="0.3">
      <c r="A388" s="51">
        <v>0</v>
      </c>
      <c r="B388" s="33" t="s">
        <v>738</v>
      </c>
      <c r="C388" s="33"/>
      <c r="D388" s="21" t="s">
        <v>841</v>
      </c>
      <c r="E388" s="33" t="s">
        <v>1490</v>
      </c>
      <c r="F388" s="2" t="s">
        <v>387</v>
      </c>
      <c r="G388" s="21" t="s">
        <v>842</v>
      </c>
      <c r="H388" s="141" t="s">
        <v>4</v>
      </c>
      <c r="I388" s="8" t="s">
        <v>520</v>
      </c>
      <c r="J388" s="93"/>
      <c r="K388" s="21" t="s">
        <v>526</v>
      </c>
      <c r="L388" s="21"/>
      <c r="M388" s="2">
        <v>2007</v>
      </c>
      <c r="N388" s="35">
        <v>39173</v>
      </c>
      <c r="O388" s="2">
        <v>2011</v>
      </c>
      <c r="P388" s="21">
        <v>22</v>
      </c>
      <c r="Q388" s="21">
        <v>3</v>
      </c>
      <c r="R388" s="34">
        <v>19.5</v>
      </c>
      <c r="S388" s="34">
        <v>31</v>
      </c>
      <c r="T388" s="21"/>
      <c r="U388" s="5">
        <v>100</v>
      </c>
      <c r="V388" s="5">
        <v>0</v>
      </c>
      <c r="W388" s="19"/>
      <c r="X388" s="19"/>
      <c r="Y388" s="19">
        <v>543</v>
      </c>
      <c r="Z388" s="59"/>
      <c r="AA388" s="97"/>
      <c r="AB388" s="97" t="s">
        <v>843</v>
      </c>
      <c r="AC388" s="69"/>
      <c r="AD388" s="69"/>
      <c r="AE388" s="69"/>
      <c r="AF388" s="69"/>
      <c r="AG388" s="69"/>
      <c r="AH388" s="69"/>
      <c r="AI388" s="66"/>
      <c r="AJ388" s="113"/>
    </row>
    <row r="389" spans="1:36" customFormat="1" x14ac:dyDescent="0.3">
      <c r="A389" s="51">
        <v>0</v>
      </c>
      <c r="B389" s="33" t="s">
        <v>636</v>
      </c>
      <c r="C389" s="33"/>
      <c r="D389" s="2" t="s">
        <v>311</v>
      </c>
      <c r="E389" s="33" t="s">
        <v>1490</v>
      </c>
      <c r="F389" s="2" t="s">
        <v>387</v>
      </c>
      <c r="G389" s="2" t="s">
        <v>474</v>
      </c>
      <c r="H389" s="2" t="s">
        <v>518</v>
      </c>
      <c r="I389" s="2" t="s">
        <v>520</v>
      </c>
      <c r="J389" s="93" t="s">
        <v>1593</v>
      </c>
      <c r="K389" s="2"/>
      <c r="L389" s="2"/>
      <c r="M389" s="2">
        <v>2021</v>
      </c>
      <c r="N389" s="35">
        <v>44287</v>
      </c>
      <c r="O389" s="2"/>
      <c r="P389" s="2"/>
      <c r="Q389" s="2"/>
      <c r="R389" s="3"/>
      <c r="S389" s="3"/>
      <c r="T389" s="3"/>
      <c r="U389" s="5">
        <v>20</v>
      </c>
      <c r="V389" s="5">
        <v>20</v>
      </c>
      <c r="W389" s="5"/>
      <c r="X389" s="5"/>
      <c r="Y389" s="5">
        <v>800</v>
      </c>
      <c r="Z389" s="59"/>
      <c r="AA389" s="105" t="s">
        <v>591</v>
      </c>
      <c r="AB389" s="94" t="s">
        <v>590</v>
      </c>
      <c r="AC389" s="69"/>
      <c r="AD389" s="69"/>
      <c r="AE389" s="69"/>
      <c r="AF389" s="69"/>
      <c r="AG389" s="69"/>
      <c r="AH389" s="69"/>
      <c r="AI389" s="66"/>
      <c r="AJ389" s="113"/>
    </row>
    <row r="390" spans="1:36" customFormat="1" x14ac:dyDescent="0.3">
      <c r="A390" s="51">
        <v>0</v>
      </c>
      <c r="B390" s="33" t="s">
        <v>1022</v>
      </c>
      <c r="C390" s="33"/>
      <c r="D390" s="21" t="s">
        <v>1042</v>
      </c>
      <c r="E390" s="33" t="s">
        <v>1490</v>
      </c>
      <c r="F390" s="34" t="s">
        <v>1044</v>
      </c>
      <c r="G390" s="34" t="s">
        <v>1045</v>
      </c>
      <c r="H390" s="141" t="s">
        <v>4</v>
      </c>
      <c r="I390" s="34" t="s">
        <v>520</v>
      </c>
      <c r="J390" s="93"/>
      <c r="K390" s="21"/>
      <c r="L390" s="21"/>
      <c r="M390" s="21">
        <v>2024</v>
      </c>
      <c r="N390" s="35">
        <v>45383</v>
      </c>
      <c r="O390" s="21"/>
      <c r="P390" s="21"/>
      <c r="Q390" s="21"/>
      <c r="R390" s="21"/>
      <c r="S390" s="21"/>
      <c r="T390" s="21"/>
      <c r="U390" s="19">
        <v>40</v>
      </c>
      <c r="V390" s="19">
        <v>40</v>
      </c>
      <c r="W390" s="19"/>
      <c r="X390" s="19"/>
      <c r="Y390" s="19">
        <v>500</v>
      </c>
      <c r="Z390" s="59"/>
      <c r="AA390" s="97"/>
      <c r="AB390" s="97"/>
      <c r="AC390" s="69"/>
      <c r="AD390" s="69"/>
      <c r="AE390" s="69"/>
      <c r="AF390" s="69"/>
      <c r="AG390" s="69"/>
      <c r="AH390" s="69"/>
      <c r="AI390" s="66"/>
      <c r="AJ390" s="113"/>
    </row>
    <row r="391" spans="1:36" customFormat="1" x14ac:dyDescent="0.3">
      <c r="A391" s="51">
        <v>0</v>
      </c>
      <c r="B391" s="33" t="s">
        <v>1022</v>
      </c>
      <c r="C391" s="33"/>
      <c r="D391" s="21" t="s">
        <v>1043</v>
      </c>
      <c r="E391" s="33" t="s">
        <v>1490</v>
      </c>
      <c r="F391" s="34" t="s">
        <v>1044</v>
      </c>
      <c r="G391" s="40" t="s">
        <v>1734</v>
      </c>
      <c r="H391" s="33" t="s">
        <v>522</v>
      </c>
      <c r="I391" s="2" t="s">
        <v>1558</v>
      </c>
      <c r="J391" s="93"/>
      <c r="K391" s="21"/>
      <c r="L391" s="21"/>
      <c r="M391" s="21">
        <v>2022</v>
      </c>
      <c r="N391" s="35">
        <v>44652</v>
      </c>
      <c r="O391" s="21"/>
      <c r="P391" s="21"/>
      <c r="Q391" s="21"/>
      <c r="R391" s="21"/>
      <c r="S391" s="21"/>
      <c r="T391" s="21"/>
      <c r="U391" s="19">
        <v>40</v>
      </c>
      <c r="V391" s="19">
        <v>40</v>
      </c>
      <c r="W391" s="19"/>
      <c r="X391" s="19"/>
      <c r="Y391" s="19">
        <v>1000</v>
      </c>
      <c r="Z391" s="59"/>
      <c r="AA391" s="97"/>
      <c r="AB391" s="96"/>
      <c r="AC391" s="69"/>
      <c r="AD391" s="69"/>
      <c r="AE391" s="69"/>
      <c r="AF391" s="69"/>
      <c r="AG391" s="69"/>
      <c r="AH391" s="69"/>
      <c r="AI391" s="66"/>
      <c r="AJ391" s="113"/>
    </row>
    <row r="392" spans="1:36" customFormat="1" x14ac:dyDescent="0.3">
      <c r="A392" s="51">
        <v>0</v>
      </c>
      <c r="B392" s="33" t="s">
        <v>738</v>
      </c>
      <c r="C392" s="33"/>
      <c r="D392" s="2" t="s">
        <v>827</v>
      </c>
      <c r="E392" s="49" t="s">
        <v>1493</v>
      </c>
      <c r="F392" s="2" t="s">
        <v>828</v>
      </c>
      <c r="G392" s="2" t="s">
        <v>829</v>
      </c>
      <c r="H392" s="141" t="s">
        <v>4</v>
      </c>
      <c r="I392" s="2" t="s">
        <v>520</v>
      </c>
      <c r="J392" s="93"/>
      <c r="K392" s="2" t="s">
        <v>536</v>
      </c>
      <c r="L392" s="2"/>
      <c r="M392" s="2">
        <v>2017</v>
      </c>
      <c r="N392" s="35">
        <v>42826</v>
      </c>
      <c r="O392" s="2">
        <v>2019</v>
      </c>
      <c r="P392" s="2">
        <v>18</v>
      </c>
      <c r="Q392" s="2">
        <v>7</v>
      </c>
      <c r="R392" s="34">
        <v>13</v>
      </c>
      <c r="S392" s="34">
        <v>19</v>
      </c>
      <c r="T392" s="2"/>
      <c r="U392" s="5">
        <v>100</v>
      </c>
      <c r="V392" s="5">
        <v>0</v>
      </c>
      <c r="W392" s="5"/>
      <c r="X392" s="5"/>
      <c r="Y392" s="5">
        <v>200</v>
      </c>
      <c r="Z392" s="59">
        <v>750</v>
      </c>
      <c r="AA392" s="93"/>
      <c r="AB392" s="93" t="s">
        <v>1524</v>
      </c>
      <c r="AC392" s="69"/>
      <c r="AD392" s="69"/>
      <c r="AE392" s="69"/>
      <c r="AF392" s="69"/>
      <c r="AG392" s="69"/>
      <c r="AH392" s="69"/>
      <c r="AI392" s="147"/>
      <c r="AJ392" s="113"/>
    </row>
    <row r="393" spans="1:36" customFormat="1" x14ac:dyDescent="0.3">
      <c r="A393" s="51">
        <v>0</v>
      </c>
      <c r="B393" s="33" t="s">
        <v>738</v>
      </c>
      <c r="C393" s="33"/>
      <c r="D393" s="21" t="s">
        <v>952</v>
      </c>
      <c r="E393" s="49" t="s">
        <v>1493</v>
      </c>
      <c r="F393" s="42" t="s">
        <v>398</v>
      </c>
      <c r="G393" s="21" t="s">
        <v>504</v>
      </c>
      <c r="H393" s="21" t="s">
        <v>7</v>
      </c>
      <c r="I393" s="21" t="s">
        <v>520</v>
      </c>
      <c r="J393" s="93"/>
      <c r="K393" s="21" t="s">
        <v>911</v>
      </c>
      <c r="L393" s="21"/>
      <c r="M393" s="2">
        <v>2017</v>
      </c>
      <c r="N393" s="35">
        <v>42826</v>
      </c>
      <c r="O393" s="2">
        <v>2019</v>
      </c>
      <c r="P393" s="21">
        <v>10</v>
      </c>
      <c r="Q393" s="21">
        <v>4</v>
      </c>
      <c r="R393" s="64">
        <v>14</v>
      </c>
      <c r="S393" s="63">
        <v>13</v>
      </c>
      <c r="T393" s="21"/>
      <c r="U393" s="5">
        <v>100</v>
      </c>
      <c r="V393" s="5">
        <v>0</v>
      </c>
      <c r="W393" s="19"/>
      <c r="X393" s="19"/>
      <c r="Y393" s="19">
        <v>559</v>
      </c>
      <c r="Z393" s="59"/>
      <c r="AA393" s="97"/>
      <c r="AB393" s="97" t="s">
        <v>965</v>
      </c>
      <c r="AC393" s="69"/>
      <c r="AD393" s="69"/>
      <c r="AE393" s="69"/>
      <c r="AF393" s="69"/>
      <c r="AG393" s="69"/>
      <c r="AH393" s="69"/>
      <c r="AI393" s="147"/>
      <c r="AJ393" s="113"/>
    </row>
    <row r="394" spans="1:36" customFormat="1" x14ac:dyDescent="0.3">
      <c r="A394" s="51">
        <v>0</v>
      </c>
      <c r="B394" s="33" t="s">
        <v>738</v>
      </c>
      <c r="C394" s="33"/>
      <c r="D394" s="21" t="s">
        <v>719</v>
      </c>
      <c r="E394" s="49" t="s">
        <v>1493</v>
      </c>
      <c r="F394" s="42" t="s">
        <v>55</v>
      </c>
      <c r="G394" s="21" t="s">
        <v>58</v>
      </c>
      <c r="H394" s="42" t="s">
        <v>7</v>
      </c>
      <c r="I394" s="21" t="s">
        <v>520</v>
      </c>
      <c r="J394" s="93"/>
      <c r="K394" s="84" t="s">
        <v>681</v>
      </c>
      <c r="L394" s="84"/>
      <c r="M394" s="2">
        <v>2018</v>
      </c>
      <c r="N394" s="35">
        <v>43191</v>
      </c>
      <c r="O394" s="2">
        <v>2020</v>
      </c>
      <c r="P394" s="22">
        <v>8</v>
      </c>
      <c r="Q394" s="21">
        <v>23</v>
      </c>
      <c r="R394" s="61">
        <v>18.8</v>
      </c>
      <c r="S394" s="61">
        <v>17</v>
      </c>
      <c r="T394" s="21"/>
      <c r="U394" s="5">
        <v>80</v>
      </c>
      <c r="V394" s="5">
        <v>0</v>
      </c>
      <c r="W394" s="19"/>
      <c r="X394" s="19"/>
      <c r="Y394" s="19">
        <v>1350</v>
      </c>
      <c r="Z394" s="59"/>
      <c r="AA394" s="97"/>
      <c r="AB394" s="96" t="s">
        <v>720</v>
      </c>
      <c r="AC394" s="69"/>
      <c r="AD394" s="69"/>
      <c r="AE394" s="69"/>
      <c r="AF394" s="69"/>
      <c r="AG394" s="69"/>
      <c r="AH394" s="69"/>
      <c r="AI394" s="167"/>
      <c r="AJ394" s="113"/>
    </row>
    <row r="395" spans="1:36" customFormat="1" x14ac:dyDescent="0.3">
      <c r="A395" s="51">
        <v>0</v>
      </c>
      <c r="B395" s="33" t="s">
        <v>738</v>
      </c>
      <c r="C395" s="33"/>
      <c r="D395" s="2" t="s">
        <v>721</v>
      </c>
      <c r="E395" s="49" t="s">
        <v>1493</v>
      </c>
      <c r="F395" s="42" t="s">
        <v>55</v>
      </c>
      <c r="G395" s="21" t="s">
        <v>58</v>
      </c>
      <c r="H395" s="42" t="s">
        <v>7</v>
      </c>
      <c r="I395" s="2" t="s">
        <v>520</v>
      </c>
      <c r="J395" s="93"/>
      <c r="K395" s="2" t="s">
        <v>654</v>
      </c>
      <c r="L395" s="2"/>
      <c r="M395" s="2">
        <v>2018</v>
      </c>
      <c r="N395" s="35">
        <v>43191</v>
      </c>
      <c r="O395" s="2">
        <v>2022</v>
      </c>
      <c r="P395" s="2"/>
      <c r="Q395" s="2"/>
      <c r="R395" s="61">
        <v>20</v>
      </c>
      <c r="S395" s="61">
        <v>24</v>
      </c>
      <c r="T395" s="2"/>
      <c r="U395" s="5">
        <v>80</v>
      </c>
      <c r="V395" s="5">
        <v>0</v>
      </c>
      <c r="W395" s="5"/>
      <c r="X395" s="5"/>
      <c r="Y395" s="5">
        <v>3510</v>
      </c>
      <c r="Z395" s="59"/>
      <c r="AA395" s="93"/>
      <c r="AB395" s="93" t="s">
        <v>723</v>
      </c>
      <c r="AC395" s="69"/>
      <c r="AD395" s="69"/>
      <c r="AE395" s="69"/>
      <c r="AF395" s="69"/>
      <c r="AG395" s="69"/>
      <c r="AH395" s="69"/>
      <c r="AI395" s="167"/>
      <c r="AJ395" s="113"/>
    </row>
    <row r="396" spans="1:36" customFormat="1" ht="15.75" customHeight="1" x14ac:dyDescent="0.3">
      <c r="A396" s="51">
        <v>0</v>
      </c>
      <c r="B396" s="33" t="s">
        <v>738</v>
      </c>
      <c r="C396" s="33"/>
      <c r="D396" s="2" t="s">
        <v>819</v>
      </c>
      <c r="E396" s="49" t="s">
        <v>1493</v>
      </c>
      <c r="F396" s="42" t="s">
        <v>383</v>
      </c>
      <c r="G396" s="2" t="s">
        <v>816</v>
      </c>
      <c r="H396" s="2" t="s">
        <v>522</v>
      </c>
      <c r="I396" s="2" t="s">
        <v>520</v>
      </c>
      <c r="J396" s="93"/>
      <c r="K396" s="2" t="s">
        <v>666</v>
      </c>
      <c r="L396" s="2"/>
      <c r="M396" s="2">
        <v>2018</v>
      </c>
      <c r="N396" s="35">
        <v>43191</v>
      </c>
      <c r="O396" s="2"/>
      <c r="P396" s="2"/>
      <c r="Q396" s="2"/>
      <c r="R396" s="8">
        <v>107</v>
      </c>
      <c r="S396" s="2"/>
      <c r="T396" s="2"/>
      <c r="U396" s="5">
        <v>80</v>
      </c>
      <c r="V396" s="5">
        <v>0</v>
      </c>
      <c r="W396" s="5"/>
      <c r="X396" s="5"/>
      <c r="Y396" s="5">
        <v>4536</v>
      </c>
      <c r="Z396" s="59"/>
      <c r="AA396" s="93"/>
      <c r="AB396" s="94" t="s">
        <v>824</v>
      </c>
      <c r="AC396" s="69"/>
      <c r="AD396" s="69"/>
      <c r="AE396" s="69"/>
      <c r="AF396" s="69"/>
      <c r="AG396" s="69"/>
      <c r="AH396" s="69"/>
      <c r="AI396" s="167"/>
      <c r="AJ396" s="113"/>
    </row>
    <row r="397" spans="1:36" customFormat="1" x14ac:dyDescent="0.3">
      <c r="A397" s="51">
        <v>0</v>
      </c>
      <c r="B397" s="33" t="s">
        <v>738</v>
      </c>
      <c r="C397" s="33"/>
      <c r="D397" s="21" t="s">
        <v>854</v>
      </c>
      <c r="E397" s="49" t="s">
        <v>1493</v>
      </c>
      <c r="F397" s="42" t="s">
        <v>127</v>
      </c>
      <c r="G397" s="21" t="s">
        <v>128</v>
      </c>
      <c r="H397" s="21" t="s">
        <v>522</v>
      </c>
      <c r="I397" s="21" t="s">
        <v>521</v>
      </c>
      <c r="J397" s="93"/>
      <c r="K397" s="21" t="s">
        <v>856</v>
      </c>
      <c r="L397" s="21"/>
      <c r="M397" s="2">
        <v>2018</v>
      </c>
      <c r="N397" s="35">
        <v>43191</v>
      </c>
      <c r="O397" s="2">
        <v>2027</v>
      </c>
      <c r="P397" s="21">
        <v>100</v>
      </c>
      <c r="Q397" s="21">
        <v>2</v>
      </c>
      <c r="R397" s="21"/>
      <c r="S397" s="21"/>
      <c r="T397" s="21"/>
      <c r="U397" s="19"/>
      <c r="V397" s="19"/>
      <c r="W397" s="19"/>
      <c r="X397" s="19"/>
      <c r="Y397" s="19">
        <v>1800</v>
      </c>
      <c r="Z397" s="59"/>
      <c r="AA397" s="111" t="s">
        <v>1189</v>
      </c>
      <c r="AB397" s="96" t="s">
        <v>855</v>
      </c>
      <c r="AC397" s="69"/>
      <c r="AD397" s="69"/>
      <c r="AE397" s="69"/>
      <c r="AF397" s="69"/>
      <c r="AG397" s="69"/>
      <c r="AH397" s="69"/>
      <c r="AI397" s="167"/>
      <c r="AJ397" s="113"/>
    </row>
    <row r="398" spans="1:36" customFormat="1" x14ac:dyDescent="0.3">
      <c r="A398" s="51">
        <v>0</v>
      </c>
      <c r="B398" s="33" t="s">
        <v>738</v>
      </c>
      <c r="C398" s="33"/>
      <c r="D398" s="2" t="s">
        <v>844</v>
      </c>
      <c r="E398" s="42" t="s">
        <v>1490</v>
      </c>
      <c r="F398" s="42" t="s">
        <v>845</v>
      </c>
      <c r="G398" s="2" t="s">
        <v>846</v>
      </c>
      <c r="H398" s="2" t="s">
        <v>60</v>
      </c>
      <c r="I398" s="2" t="s">
        <v>520</v>
      </c>
      <c r="J398" s="93"/>
      <c r="K398" s="2" t="s">
        <v>750</v>
      </c>
      <c r="L398" s="2"/>
      <c r="M398" s="2">
        <v>2001</v>
      </c>
      <c r="N398" s="35">
        <v>36982</v>
      </c>
      <c r="O398" s="2">
        <v>2009</v>
      </c>
      <c r="P398" s="2"/>
      <c r="Q398" s="2"/>
      <c r="R398" s="34">
        <v>130</v>
      </c>
      <c r="S398" s="2"/>
      <c r="T398" s="2">
        <v>0</v>
      </c>
      <c r="U398" s="5">
        <v>100</v>
      </c>
      <c r="V398" s="4">
        <v>100</v>
      </c>
      <c r="W398" s="5"/>
      <c r="X398" s="5"/>
      <c r="Y398" s="5">
        <v>3630</v>
      </c>
      <c r="Z398" s="59"/>
      <c r="AA398" s="106" t="s">
        <v>1447</v>
      </c>
      <c r="AB398" s="94" t="s">
        <v>848</v>
      </c>
      <c r="AC398" s="69"/>
      <c r="AD398" s="69"/>
      <c r="AE398" s="69"/>
      <c r="AF398" s="69"/>
      <c r="AG398" s="69"/>
      <c r="AH398" s="69"/>
      <c r="AI398" s="155"/>
      <c r="AJ398" s="113"/>
    </row>
    <row r="399" spans="1:36" customFormat="1" x14ac:dyDescent="0.3">
      <c r="A399" s="51">
        <v>0</v>
      </c>
      <c r="B399" s="33" t="s">
        <v>738</v>
      </c>
      <c r="C399" s="33"/>
      <c r="D399" s="2" t="s">
        <v>847</v>
      </c>
      <c r="E399" s="42" t="s">
        <v>1490</v>
      </c>
      <c r="F399" s="42" t="s">
        <v>845</v>
      </c>
      <c r="G399" s="2" t="s">
        <v>849</v>
      </c>
      <c r="H399" s="141" t="s">
        <v>4</v>
      </c>
      <c r="I399" s="2" t="s">
        <v>520</v>
      </c>
      <c r="J399" s="93"/>
      <c r="K399" s="2" t="s">
        <v>536</v>
      </c>
      <c r="L399" s="2"/>
      <c r="M399" s="2">
        <v>2011</v>
      </c>
      <c r="N399" s="35">
        <v>40634</v>
      </c>
      <c r="O399" s="2">
        <v>2018</v>
      </c>
      <c r="P399" s="2">
        <v>27</v>
      </c>
      <c r="Q399" s="2">
        <v>5</v>
      </c>
      <c r="R399" s="34">
        <v>8</v>
      </c>
      <c r="S399" s="34">
        <v>7</v>
      </c>
      <c r="T399" s="2"/>
      <c r="U399" s="5">
        <v>100</v>
      </c>
      <c r="V399" s="5">
        <v>0</v>
      </c>
      <c r="W399" s="5"/>
      <c r="X399" s="5"/>
      <c r="Y399" s="5">
        <v>440</v>
      </c>
      <c r="Z399" s="59"/>
      <c r="AA399" s="93"/>
      <c r="AB399" s="94" t="s">
        <v>850</v>
      </c>
      <c r="AC399" s="69"/>
      <c r="AD399" s="69"/>
      <c r="AE399" s="69"/>
      <c r="AF399" s="69"/>
      <c r="AG399" s="69"/>
      <c r="AH399" s="69"/>
      <c r="AI399" s="155"/>
      <c r="AJ399" s="113"/>
    </row>
    <row r="400" spans="1:36" customFormat="1" x14ac:dyDescent="0.3">
      <c r="A400" s="51">
        <v>1</v>
      </c>
      <c r="B400" s="33" t="s">
        <v>634</v>
      </c>
      <c r="C400" s="33" t="s">
        <v>1429</v>
      </c>
      <c r="D400" s="49" t="s">
        <v>1753</v>
      </c>
      <c r="E400" s="49" t="s">
        <v>10</v>
      </c>
      <c r="F400" s="49" t="s">
        <v>122</v>
      </c>
      <c r="G400" s="49" t="s">
        <v>123</v>
      </c>
      <c r="H400" s="141" t="s">
        <v>4</v>
      </c>
      <c r="I400" s="49" t="s">
        <v>520</v>
      </c>
      <c r="J400" s="93"/>
      <c r="K400" s="49"/>
      <c r="L400" s="49" t="s">
        <v>1788</v>
      </c>
      <c r="M400" s="59">
        <v>2023</v>
      </c>
      <c r="N400" s="35">
        <v>45047</v>
      </c>
      <c r="O400" s="35">
        <v>47057</v>
      </c>
      <c r="P400" s="21">
        <v>20</v>
      </c>
      <c r="Q400" s="21">
        <v>4</v>
      </c>
      <c r="R400" s="50"/>
      <c r="S400" s="50"/>
      <c r="T400" s="50"/>
      <c r="U400" s="20">
        <v>40</v>
      </c>
      <c r="V400" s="20">
        <v>20</v>
      </c>
      <c r="W400" s="20">
        <v>56</v>
      </c>
      <c r="X400" s="20">
        <v>37.69</v>
      </c>
      <c r="Y400" s="20">
        <v>160</v>
      </c>
      <c r="Z400" s="59"/>
      <c r="AA400" s="97"/>
      <c r="AB400" s="96"/>
      <c r="AC400" s="69"/>
      <c r="AD400" s="69"/>
      <c r="AE400" s="69"/>
      <c r="AF400" s="69"/>
      <c r="AG400" s="69"/>
      <c r="AH400" s="69"/>
      <c r="AI400" s="66"/>
      <c r="AJ400" s="113"/>
    </row>
    <row r="401" spans="1:36" customFormat="1" x14ac:dyDescent="0.3">
      <c r="A401" s="51">
        <v>0</v>
      </c>
      <c r="B401" s="33" t="s">
        <v>635</v>
      </c>
      <c r="C401" s="33"/>
      <c r="D401" s="49" t="s">
        <v>124</v>
      </c>
      <c r="E401" s="49" t="s">
        <v>10</v>
      </c>
      <c r="F401" s="49" t="s">
        <v>122</v>
      </c>
      <c r="G401" s="49" t="s">
        <v>125</v>
      </c>
      <c r="H401" s="141" t="s">
        <v>4</v>
      </c>
      <c r="I401" s="49" t="s">
        <v>520</v>
      </c>
      <c r="J401" s="93"/>
      <c r="K401" s="49"/>
      <c r="L401" s="49"/>
      <c r="M401" s="59">
        <v>2023</v>
      </c>
      <c r="N401" s="52">
        <v>45078</v>
      </c>
      <c r="O401" s="52"/>
      <c r="P401" s="21">
        <v>10</v>
      </c>
      <c r="Q401" s="21">
        <v>3</v>
      </c>
      <c r="R401" s="50"/>
      <c r="S401" s="50"/>
      <c r="T401" s="50"/>
      <c r="U401" s="43">
        <v>30</v>
      </c>
      <c r="V401" s="43">
        <v>10</v>
      </c>
      <c r="W401" s="43"/>
      <c r="X401" s="43"/>
      <c r="Y401" s="43">
        <v>300</v>
      </c>
      <c r="Z401" s="59"/>
      <c r="AA401" s="97"/>
      <c r="AB401" s="97"/>
      <c r="AC401" s="69"/>
      <c r="AD401" s="69"/>
      <c r="AE401" s="69"/>
      <c r="AF401" s="69"/>
      <c r="AG401" s="69"/>
      <c r="AH401" s="69"/>
      <c r="AI401" s="66"/>
      <c r="AJ401" s="113"/>
    </row>
    <row r="402" spans="1:36" customFormat="1" x14ac:dyDescent="0.3">
      <c r="A402" s="51">
        <v>0</v>
      </c>
      <c r="B402" s="33" t="s">
        <v>636</v>
      </c>
      <c r="C402" s="33"/>
      <c r="D402" s="2" t="s">
        <v>313</v>
      </c>
      <c r="E402" s="33" t="s">
        <v>10</v>
      </c>
      <c r="F402" s="2" t="s">
        <v>122</v>
      </c>
      <c r="G402" s="2" t="s">
        <v>125</v>
      </c>
      <c r="H402" s="2"/>
      <c r="I402" s="2" t="s">
        <v>521</v>
      </c>
      <c r="J402" s="93"/>
      <c r="K402" s="2"/>
      <c r="L402" s="2"/>
      <c r="M402" s="2">
        <v>2019</v>
      </c>
      <c r="N402" s="35">
        <v>43556</v>
      </c>
      <c r="O402" s="2"/>
      <c r="P402" s="2"/>
      <c r="Q402" s="2"/>
      <c r="R402" s="2"/>
      <c r="S402" s="2"/>
      <c r="T402" s="2"/>
      <c r="U402" s="5"/>
      <c r="V402" s="5"/>
      <c r="W402" s="5"/>
      <c r="X402" s="5"/>
      <c r="Y402" s="5"/>
      <c r="Z402" s="59"/>
      <c r="AA402" s="93"/>
      <c r="AB402" s="94"/>
      <c r="AC402" s="69">
        <v>1</v>
      </c>
      <c r="AD402" s="69"/>
      <c r="AE402" s="69"/>
      <c r="AF402" s="69">
        <v>1</v>
      </c>
      <c r="AG402" s="69"/>
      <c r="AH402" s="69"/>
      <c r="AI402" s="66"/>
      <c r="AJ402" s="113"/>
    </row>
    <row r="403" spans="1:36" x14ac:dyDescent="0.3">
      <c r="A403" s="51">
        <v>0</v>
      </c>
      <c r="B403" s="33" t="s">
        <v>636</v>
      </c>
      <c r="C403" s="33"/>
      <c r="D403" s="2" t="s">
        <v>312</v>
      </c>
      <c r="E403" s="33" t="s">
        <v>10</v>
      </c>
      <c r="F403" s="2" t="s">
        <v>122</v>
      </c>
      <c r="G403" s="2" t="s">
        <v>475</v>
      </c>
      <c r="H403" s="141" t="s">
        <v>4</v>
      </c>
      <c r="I403" s="2" t="s">
        <v>520</v>
      </c>
      <c r="J403" s="93"/>
      <c r="K403" s="2"/>
      <c r="L403" s="2"/>
      <c r="M403" s="2">
        <v>2025</v>
      </c>
      <c r="N403" s="35">
        <v>45748</v>
      </c>
      <c r="O403" s="2"/>
      <c r="P403" s="2"/>
      <c r="Q403" s="2"/>
      <c r="R403" s="3"/>
      <c r="S403" s="3"/>
      <c r="T403" s="3"/>
      <c r="U403" s="5">
        <v>15</v>
      </c>
      <c r="V403" s="5">
        <v>20</v>
      </c>
      <c r="W403" s="8"/>
      <c r="X403" s="8"/>
      <c r="Y403" s="138">
        <v>500</v>
      </c>
      <c r="Z403" s="59"/>
      <c r="AA403" s="93"/>
      <c r="AB403" s="94" t="s">
        <v>563</v>
      </c>
      <c r="AC403" s="69"/>
      <c r="AD403" s="69"/>
      <c r="AE403" s="69"/>
      <c r="AF403" s="69"/>
      <c r="AG403" s="69"/>
      <c r="AH403" s="69"/>
      <c r="AI403" s="66"/>
      <c r="AJ403" s="113"/>
    </row>
    <row r="404" spans="1:36" customFormat="1" x14ac:dyDescent="0.3">
      <c r="A404" s="51">
        <v>0</v>
      </c>
      <c r="B404" s="33" t="s">
        <v>738</v>
      </c>
      <c r="C404" s="33"/>
      <c r="D404" s="2" t="s">
        <v>1472</v>
      </c>
      <c r="E404" s="49" t="s">
        <v>1493</v>
      </c>
      <c r="F404" s="42" t="s">
        <v>935</v>
      </c>
      <c r="G404" s="2" t="s">
        <v>940</v>
      </c>
      <c r="H404" s="2" t="s">
        <v>522</v>
      </c>
      <c r="I404" s="2" t="s">
        <v>520</v>
      </c>
      <c r="J404" s="93"/>
      <c r="K404" s="2" t="s">
        <v>937</v>
      </c>
      <c r="L404" s="2"/>
      <c r="M404" s="2">
        <v>2018</v>
      </c>
      <c r="N404" s="35">
        <v>43191</v>
      </c>
      <c r="O404" s="2">
        <v>2022</v>
      </c>
      <c r="P404" s="2"/>
      <c r="Q404" s="2"/>
      <c r="R404" s="36">
        <v>521</v>
      </c>
      <c r="S404" s="36">
        <v>2</v>
      </c>
      <c r="T404" s="8"/>
      <c r="U404" s="5">
        <v>80</v>
      </c>
      <c r="V404" s="5">
        <v>0</v>
      </c>
      <c r="W404" s="8"/>
      <c r="X404" s="8"/>
      <c r="Y404" s="138">
        <v>2250</v>
      </c>
      <c r="Z404" s="59"/>
      <c r="AA404" s="93"/>
      <c r="AB404" s="104" t="s">
        <v>941</v>
      </c>
      <c r="AC404" s="69"/>
      <c r="AD404" s="69"/>
      <c r="AE404" s="69"/>
      <c r="AF404" s="69"/>
      <c r="AG404" s="69"/>
      <c r="AH404" s="69"/>
      <c r="AI404" s="66"/>
      <c r="AJ404" s="113"/>
    </row>
    <row r="405" spans="1:36" customFormat="1" x14ac:dyDescent="0.3">
      <c r="A405" s="51">
        <v>0</v>
      </c>
      <c r="B405" s="33" t="s">
        <v>636</v>
      </c>
      <c r="C405" s="33"/>
      <c r="D405" s="2" t="s">
        <v>356</v>
      </c>
      <c r="E405" s="49" t="s">
        <v>1493</v>
      </c>
      <c r="F405" s="33" t="s">
        <v>183</v>
      </c>
      <c r="G405" s="2" t="s">
        <v>184</v>
      </c>
      <c r="H405" s="33" t="s">
        <v>522</v>
      </c>
      <c r="I405" s="2" t="s">
        <v>1558</v>
      </c>
      <c r="J405" s="93"/>
      <c r="K405" s="21" t="s">
        <v>702</v>
      </c>
      <c r="L405" s="21"/>
      <c r="M405" s="2">
        <v>2019</v>
      </c>
      <c r="N405" s="35">
        <v>43556</v>
      </c>
      <c r="O405" s="2"/>
      <c r="P405" s="2"/>
      <c r="Q405" s="2"/>
      <c r="R405" s="2"/>
      <c r="S405" s="2"/>
      <c r="T405" s="2"/>
      <c r="U405" s="5">
        <v>80</v>
      </c>
      <c r="V405" s="5"/>
      <c r="W405" s="8"/>
      <c r="X405" s="8"/>
      <c r="Y405" s="8">
        <v>150</v>
      </c>
      <c r="Z405" s="59"/>
      <c r="AA405" s="93"/>
      <c r="AB405" s="104" t="s">
        <v>563</v>
      </c>
      <c r="AC405" s="69"/>
      <c r="AD405" s="69"/>
      <c r="AE405" s="69"/>
      <c r="AF405" s="69"/>
      <c r="AG405" s="69"/>
      <c r="AH405" s="69"/>
      <c r="AI405" s="66"/>
      <c r="AJ405" s="113"/>
    </row>
    <row r="406" spans="1:36" customFormat="1" x14ac:dyDescent="0.3">
      <c r="A406" s="46">
        <v>1</v>
      </c>
      <c r="B406" s="33" t="s">
        <v>634</v>
      </c>
      <c r="C406" s="33" t="s">
        <v>1430</v>
      </c>
      <c r="D406" s="33" t="s">
        <v>59</v>
      </c>
      <c r="E406" s="49" t="s">
        <v>1493</v>
      </c>
      <c r="F406" s="33" t="s">
        <v>55</v>
      </c>
      <c r="G406" s="21"/>
      <c r="H406" s="33" t="s">
        <v>60</v>
      </c>
      <c r="I406" s="33" t="s">
        <v>520</v>
      </c>
      <c r="J406" s="93"/>
      <c r="K406" s="33"/>
      <c r="L406" s="33"/>
      <c r="M406" s="2">
        <v>2020</v>
      </c>
      <c r="N406" s="35">
        <v>43891</v>
      </c>
      <c r="O406" s="2">
        <v>2025</v>
      </c>
      <c r="P406" s="32"/>
      <c r="Q406" s="3"/>
      <c r="R406" s="3">
        <v>500</v>
      </c>
      <c r="S406" s="3">
        <v>5</v>
      </c>
      <c r="T406" s="3"/>
      <c r="U406" s="4">
        <v>80</v>
      </c>
      <c r="V406" s="4">
        <v>30</v>
      </c>
      <c r="W406" s="26"/>
      <c r="X406" s="26"/>
      <c r="Y406" s="26">
        <v>10000</v>
      </c>
      <c r="Z406" s="59"/>
      <c r="AA406" s="93"/>
      <c r="AB406" s="104"/>
      <c r="AC406" s="69"/>
      <c r="AD406" s="69"/>
      <c r="AE406" s="69"/>
      <c r="AF406" s="69"/>
      <c r="AG406" s="69"/>
      <c r="AH406" s="69"/>
      <c r="AI406" s="66"/>
      <c r="AJ406" s="113"/>
    </row>
    <row r="407" spans="1:36" customFormat="1" x14ac:dyDescent="0.3">
      <c r="A407" s="51">
        <v>0</v>
      </c>
      <c r="B407" s="33" t="s">
        <v>1453</v>
      </c>
      <c r="C407" s="33"/>
      <c r="D407" s="21" t="s">
        <v>1462</v>
      </c>
      <c r="E407" s="49" t="s">
        <v>1493</v>
      </c>
      <c r="F407" s="36" t="s">
        <v>1463</v>
      </c>
      <c r="G407" s="36" t="s">
        <v>1464</v>
      </c>
      <c r="H407" s="36" t="s">
        <v>518</v>
      </c>
      <c r="I407" s="36" t="s">
        <v>520</v>
      </c>
      <c r="J407" s="93"/>
      <c r="K407" s="21"/>
      <c r="L407" s="21"/>
      <c r="M407" s="8">
        <v>2020</v>
      </c>
      <c r="N407" s="161">
        <v>43922</v>
      </c>
      <c r="O407" s="2"/>
      <c r="P407" s="21"/>
      <c r="Q407" s="21"/>
      <c r="R407" s="36">
        <v>194</v>
      </c>
      <c r="S407" s="34"/>
      <c r="T407" s="21"/>
      <c r="U407" s="5">
        <v>20</v>
      </c>
      <c r="V407" s="5">
        <v>20</v>
      </c>
      <c r="W407" s="22"/>
      <c r="X407" s="22"/>
      <c r="Y407" s="22">
        <v>2360</v>
      </c>
      <c r="Z407" s="59"/>
      <c r="AA407" s="97"/>
      <c r="AB407" s="103"/>
      <c r="AC407" s="69"/>
      <c r="AD407" s="69"/>
      <c r="AE407" s="69"/>
      <c r="AF407" s="69"/>
      <c r="AG407" s="69"/>
      <c r="AH407" s="69"/>
      <c r="AI407" s="66"/>
      <c r="AJ407" s="112"/>
    </row>
    <row r="408" spans="1:36" customFormat="1" x14ac:dyDescent="0.3">
      <c r="A408" s="46">
        <v>1</v>
      </c>
      <c r="B408" s="33" t="s">
        <v>634</v>
      </c>
      <c r="C408" s="33"/>
      <c r="D408" s="33" t="s">
        <v>218</v>
      </c>
      <c r="E408" s="49" t="s">
        <v>1493</v>
      </c>
      <c r="F408" s="33" t="s">
        <v>214</v>
      </c>
      <c r="G408" s="33" t="s">
        <v>219</v>
      </c>
      <c r="H408" s="33" t="s">
        <v>7</v>
      </c>
      <c r="I408" s="33" t="s">
        <v>520</v>
      </c>
      <c r="J408" s="93"/>
      <c r="K408" s="33"/>
      <c r="L408" s="33"/>
      <c r="M408" s="2">
        <v>2020</v>
      </c>
      <c r="N408" s="35">
        <v>44075</v>
      </c>
      <c r="O408" s="35">
        <v>45897</v>
      </c>
      <c r="P408" s="2"/>
      <c r="Q408" s="2"/>
      <c r="R408" s="3"/>
      <c r="S408" s="3"/>
      <c r="T408" s="3"/>
      <c r="U408" s="4">
        <v>0</v>
      </c>
      <c r="V408" s="4">
        <v>20</v>
      </c>
      <c r="W408" s="26"/>
      <c r="X408" s="26"/>
      <c r="Y408" s="26">
        <v>553</v>
      </c>
      <c r="Z408" s="59"/>
      <c r="AA408" s="93"/>
      <c r="AB408" s="104"/>
      <c r="AC408" s="69"/>
      <c r="AD408" s="69"/>
      <c r="AE408" s="69"/>
      <c r="AF408" s="69"/>
      <c r="AG408" s="69"/>
      <c r="AH408" s="69"/>
      <c r="AI408" s="66"/>
      <c r="AJ408" s="113"/>
    </row>
    <row r="409" spans="1:36" customFormat="1" x14ac:dyDescent="0.3">
      <c r="A409" s="51">
        <v>0</v>
      </c>
      <c r="B409" s="33" t="s">
        <v>738</v>
      </c>
      <c r="C409" s="33"/>
      <c r="D409" s="2" t="s">
        <v>860</v>
      </c>
      <c r="E409" s="42" t="s">
        <v>1492</v>
      </c>
      <c r="F409" s="42" t="s">
        <v>861</v>
      </c>
      <c r="G409" s="2" t="s">
        <v>862</v>
      </c>
      <c r="H409" s="2" t="s">
        <v>60</v>
      </c>
      <c r="I409" s="2" t="s">
        <v>520</v>
      </c>
      <c r="J409" s="93"/>
      <c r="K409" s="2" t="s">
        <v>1191</v>
      </c>
      <c r="L409" s="2"/>
      <c r="M409" s="2">
        <v>2017</v>
      </c>
      <c r="N409" s="35">
        <v>42826</v>
      </c>
      <c r="O409" s="2">
        <v>2021</v>
      </c>
      <c r="P409" s="2"/>
      <c r="Q409" s="2"/>
      <c r="R409" s="34">
        <v>22.5</v>
      </c>
      <c r="S409" s="2">
        <v>2</v>
      </c>
      <c r="T409" s="2"/>
      <c r="U409" s="5">
        <v>80</v>
      </c>
      <c r="V409" s="5">
        <v>0</v>
      </c>
      <c r="W409" s="8"/>
      <c r="X409" s="8"/>
      <c r="Y409" s="8">
        <v>1730</v>
      </c>
      <c r="Z409" s="59"/>
      <c r="AA409" s="93"/>
      <c r="AB409" s="94" t="s">
        <v>1190</v>
      </c>
      <c r="AC409" s="69"/>
      <c r="AD409" s="69"/>
      <c r="AE409" s="69"/>
      <c r="AF409" s="69"/>
      <c r="AG409" s="69"/>
      <c r="AH409" s="69"/>
      <c r="AI409" s="66"/>
      <c r="AJ409" s="113"/>
    </row>
    <row r="410" spans="1:36" customFormat="1" x14ac:dyDescent="0.3">
      <c r="A410" s="51">
        <v>0</v>
      </c>
      <c r="B410" s="33" t="s">
        <v>636</v>
      </c>
      <c r="C410" s="33"/>
      <c r="D410" s="2" t="s">
        <v>303</v>
      </c>
      <c r="E410" s="49" t="s">
        <v>1493</v>
      </c>
      <c r="F410" s="2" t="s">
        <v>383</v>
      </c>
      <c r="G410" s="2" t="s">
        <v>468</v>
      </c>
      <c r="H410" s="33" t="s">
        <v>522</v>
      </c>
      <c r="I410" s="2" t="s">
        <v>520</v>
      </c>
      <c r="J410" s="93"/>
      <c r="K410" s="2"/>
      <c r="L410" s="2"/>
      <c r="M410" s="2">
        <v>2020</v>
      </c>
      <c r="N410" s="54">
        <v>43922</v>
      </c>
      <c r="O410" s="2"/>
      <c r="P410" s="2"/>
      <c r="Q410" s="2"/>
      <c r="R410" s="3"/>
      <c r="S410" s="3"/>
      <c r="T410" s="3"/>
      <c r="U410" s="5">
        <v>20</v>
      </c>
      <c r="V410" s="5">
        <v>20</v>
      </c>
      <c r="W410" s="8"/>
      <c r="X410" s="8"/>
      <c r="Y410" s="8">
        <v>1000</v>
      </c>
      <c r="Z410" s="59"/>
      <c r="AA410" s="105" t="s">
        <v>586</v>
      </c>
      <c r="AB410" s="93" t="s">
        <v>585</v>
      </c>
      <c r="AC410" s="69"/>
      <c r="AD410" s="69"/>
      <c r="AE410" s="69"/>
      <c r="AF410" s="69"/>
      <c r="AG410" s="69"/>
      <c r="AH410" s="69"/>
      <c r="AI410" s="66"/>
      <c r="AJ410" s="113"/>
    </row>
    <row r="411" spans="1:36" customFormat="1" x14ac:dyDescent="0.3">
      <c r="A411" s="51">
        <v>0</v>
      </c>
      <c r="B411" s="33" t="s">
        <v>738</v>
      </c>
      <c r="C411" s="33"/>
      <c r="D411" s="2" t="s">
        <v>820</v>
      </c>
      <c r="E411" s="49" t="s">
        <v>1493</v>
      </c>
      <c r="F411" s="42" t="s">
        <v>383</v>
      </c>
      <c r="G411" s="2" t="s">
        <v>821</v>
      </c>
      <c r="H411" s="2" t="s">
        <v>522</v>
      </c>
      <c r="I411" s="2" t="s">
        <v>520</v>
      </c>
      <c r="J411" s="93"/>
      <c r="K411" s="2" t="s">
        <v>666</v>
      </c>
      <c r="L411" s="2"/>
      <c r="M411" s="2">
        <v>2020</v>
      </c>
      <c r="N411" s="54">
        <v>43922</v>
      </c>
      <c r="O411" s="2"/>
      <c r="P411" s="2"/>
      <c r="Q411" s="2"/>
      <c r="R411" s="8">
        <v>215</v>
      </c>
      <c r="S411" s="2"/>
      <c r="T411" s="2"/>
      <c r="U411" s="19">
        <v>20</v>
      </c>
      <c r="V411" s="19">
        <v>20</v>
      </c>
      <c r="W411" s="8"/>
      <c r="X411" s="8"/>
      <c r="Y411" s="8">
        <v>2060</v>
      </c>
      <c r="Z411" s="59"/>
      <c r="AA411" s="110" t="s">
        <v>1047</v>
      </c>
      <c r="AB411" s="94" t="s">
        <v>822</v>
      </c>
      <c r="AC411" s="69"/>
      <c r="AD411" s="69"/>
      <c r="AE411" s="69"/>
      <c r="AF411" s="69"/>
      <c r="AG411" s="69"/>
      <c r="AH411" s="69"/>
      <c r="AI411" s="66"/>
      <c r="AJ411" s="113"/>
    </row>
    <row r="412" spans="1:36" x14ac:dyDescent="0.3">
      <c r="A412" s="51">
        <v>0</v>
      </c>
      <c r="B412" s="33" t="s">
        <v>635</v>
      </c>
      <c r="C412" s="33"/>
      <c r="D412" s="49" t="s">
        <v>154</v>
      </c>
      <c r="E412" s="49" t="s">
        <v>1493</v>
      </c>
      <c r="F412" s="49" t="s">
        <v>155</v>
      </c>
      <c r="G412" s="49" t="s">
        <v>156</v>
      </c>
      <c r="H412" s="141" t="s">
        <v>4</v>
      </c>
      <c r="I412" s="49" t="s">
        <v>520</v>
      </c>
      <c r="J412" s="93"/>
      <c r="K412" s="49"/>
      <c r="L412" s="49"/>
      <c r="M412" s="2">
        <v>2020</v>
      </c>
      <c r="N412" s="52">
        <v>44075</v>
      </c>
      <c r="O412" s="52"/>
      <c r="P412" s="21">
        <v>15</v>
      </c>
      <c r="Q412" s="21">
        <v>5</v>
      </c>
      <c r="R412" s="50"/>
      <c r="S412" s="50"/>
      <c r="T412" s="50"/>
      <c r="U412" s="43">
        <v>50</v>
      </c>
      <c r="V412" s="43">
        <v>5</v>
      </c>
      <c r="W412" s="28"/>
      <c r="X412" s="28"/>
      <c r="Y412" s="28">
        <v>300</v>
      </c>
      <c r="Z412" s="59"/>
      <c r="AA412" s="97"/>
      <c r="AB412" s="97"/>
      <c r="AC412" s="69"/>
      <c r="AD412" s="69"/>
      <c r="AE412" s="69"/>
      <c r="AF412" s="69"/>
      <c r="AG412" s="69"/>
      <c r="AH412" s="69"/>
      <c r="AI412" s="66"/>
      <c r="AJ412" s="113"/>
    </row>
    <row r="413" spans="1:36" customFormat="1" x14ac:dyDescent="0.3">
      <c r="A413" s="51">
        <v>0</v>
      </c>
      <c r="B413" s="33" t="s">
        <v>738</v>
      </c>
      <c r="C413" s="33"/>
      <c r="D413" s="2" t="s">
        <v>868</v>
      </c>
      <c r="E413" s="49" t="s">
        <v>1489</v>
      </c>
      <c r="F413" s="42" t="s">
        <v>866</v>
      </c>
      <c r="G413" s="2" t="s">
        <v>867</v>
      </c>
      <c r="H413" s="2" t="s">
        <v>7</v>
      </c>
      <c r="I413" s="2" t="s">
        <v>520</v>
      </c>
      <c r="J413" s="93"/>
      <c r="K413" s="21" t="s">
        <v>1008</v>
      </c>
      <c r="L413" s="21"/>
      <c r="M413" s="2">
        <v>2015</v>
      </c>
      <c r="N413" s="35">
        <v>42095</v>
      </c>
      <c r="O413" s="2">
        <v>2019</v>
      </c>
      <c r="P413" s="2">
        <v>21</v>
      </c>
      <c r="Q413" s="34">
        <v>5</v>
      </c>
      <c r="R413" s="34">
        <v>21</v>
      </c>
      <c r="S413" s="34">
        <v>16</v>
      </c>
      <c r="T413" s="2"/>
      <c r="U413" s="5">
        <v>100</v>
      </c>
      <c r="V413" s="5">
        <v>0</v>
      </c>
      <c r="W413" s="8"/>
      <c r="X413" s="8"/>
      <c r="Y413" s="8">
        <v>1930</v>
      </c>
      <c r="Z413" s="59"/>
      <c r="AA413" s="93"/>
      <c r="AB413" s="94" t="s">
        <v>871</v>
      </c>
      <c r="AC413" s="69"/>
      <c r="AD413" s="69">
        <v>1</v>
      </c>
      <c r="AE413" s="69"/>
      <c r="AF413" s="69"/>
      <c r="AG413" s="69"/>
      <c r="AH413" s="69"/>
      <c r="AI413" s="66"/>
      <c r="AJ413" s="113"/>
    </row>
    <row r="414" spans="1:36" x14ac:dyDescent="0.3">
      <c r="A414" s="51">
        <v>0</v>
      </c>
      <c r="B414" s="33" t="s">
        <v>738</v>
      </c>
      <c r="C414" s="33"/>
      <c r="D414" s="21" t="s">
        <v>869</v>
      </c>
      <c r="E414" s="49" t="s">
        <v>1489</v>
      </c>
      <c r="F414" s="42" t="s">
        <v>866</v>
      </c>
      <c r="G414" s="21" t="s">
        <v>867</v>
      </c>
      <c r="H414" s="21" t="s">
        <v>7</v>
      </c>
      <c r="I414" s="21" t="s">
        <v>520</v>
      </c>
      <c r="J414" s="93"/>
      <c r="K414" s="21" t="s">
        <v>526</v>
      </c>
      <c r="L414" s="21"/>
      <c r="M414" s="2">
        <v>2010</v>
      </c>
      <c r="N414" s="35">
        <v>40269</v>
      </c>
      <c r="O414" s="2">
        <v>2014</v>
      </c>
      <c r="P414" s="21">
        <v>19</v>
      </c>
      <c r="Q414" s="21">
        <v>3</v>
      </c>
      <c r="R414" s="50">
        <v>15.8</v>
      </c>
      <c r="S414" s="50">
        <v>14</v>
      </c>
      <c r="T414" s="50"/>
      <c r="U414" s="5">
        <v>100</v>
      </c>
      <c r="V414" s="5">
        <v>0</v>
      </c>
      <c r="W414" s="22"/>
      <c r="X414" s="22"/>
      <c r="Y414" s="22">
        <v>1700</v>
      </c>
      <c r="Z414" s="59"/>
      <c r="AA414" s="106" t="s">
        <v>1408</v>
      </c>
      <c r="AB414" s="97" t="s">
        <v>1409</v>
      </c>
      <c r="AC414" s="69"/>
      <c r="AD414" s="69">
        <v>1</v>
      </c>
      <c r="AE414" s="69"/>
      <c r="AF414" s="69"/>
      <c r="AG414" s="69"/>
      <c r="AH414" s="69"/>
      <c r="AI414" s="66"/>
      <c r="AJ414" s="112"/>
    </row>
    <row r="415" spans="1:36" x14ac:dyDescent="0.3">
      <c r="A415" s="51">
        <v>1</v>
      </c>
      <c r="B415" s="33" t="s">
        <v>634</v>
      </c>
      <c r="C415" s="33" t="s">
        <v>1430</v>
      </c>
      <c r="D415" s="49" t="s">
        <v>1755</v>
      </c>
      <c r="E415" s="49" t="s">
        <v>1489</v>
      </c>
      <c r="F415" s="49" t="s">
        <v>129</v>
      </c>
      <c r="G415" s="49" t="s">
        <v>130</v>
      </c>
      <c r="H415" s="49" t="s">
        <v>7</v>
      </c>
      <c r="I415" s="49" t="s">
        <v>520</v>
      </c>
      <c r="J415" s="93"/>
      <c r="K415" s="49"/>
      <c r="L415" s="49" t="s">
        <v>1788</v>
      </c>
      <c r="M415" s="59">
        <v>2024</v>
      </c>
      <c r="N415" s="35">
        <v>45200</v>
      </c>
      <c r="O415" s="35">
        <v>46326</v>
      </c>
      <c r="P415" s="21">
        <v>14</v>
      </c>
      <c r="Q415" s="21">
        <v>7</v>
      </c>
      <c r="R415" s="50"/>
      <c r="S415" s="50"/>
      <c r="T415" s="50"/>
      <c r="U415" s="27">
        <v>30</v>
      </c>
      <c r="V415" s="27">
        <v>20</v>
      </c>
      <c r="W415" s="27">
        <v>45.19</v>
      </c>
      <c r="X415" s="27">
        <v>81.95</v>
      </c>
      <c r="Y415" s="27">
        <v>2500</v>
      </c>
      <c r="Z415" s="59"/>
      <c r="AA415" s="97"/>
      <c r="AB415" s="96"/>
      <c r="AC415" s="69"/>
      <c r="AD415" s="69"/>
      <c r="AE415" s="69"/>
      <c r="AF415" s="69"/>
      <c r="AG415" s="69"/>
      <c r="AH415" s="69"/>
      <c r="AI415" s="66"/>
      <c r="AJ415" s="112"/>
    </row>
    <row r="416" spans="1:36" customFormat="1" x14ac:dyDescent="0.3">
      <c r="A416" s="51">
        <v>0</v>
      </c>
      <c r="B416" s="49" t="s">
        <v>637</v>
      </c>
      <c r="C416" s="49"/>
      <c r="D416" s="49" t="s">
        <v>1555</v>
      </c>
      <c r="E416" s="49" t="s">
        <v>1489</v>
      </c>
      <c r="F416" s="49" t="s">
        <v>5</v>
      </c>
      <c r="G416" s="21" t="s">
        <v>6</v>
      </c>
      <c r="H416" s="49" t="s">
        <v>7</v>
      </c>
      <c r="I416" s="49" t="s">
        <v>520</v>
      </c>
      <c r="J416" s="49"/>
      <c r="K416" s="49"/>
      <c r="L416" s="49"/>
      <c r="M416" s="2">
        <v>2025</v>
      </c>
      <c r="N416" s="52">
        <v>45658</v>
      </c>
      <c r="O416" s="52"/>
      <c r="P416" s="21">
        <v>14</v>
      </c>
      <c r="Q416" s="21">
        <v>5</v>
      </c>
      <c r="R416" s="50">
        <v>12.6</v>
      </c>
      <c r="S416" s="50">
        <v>18</v>
      </c>
      <c r="T416" s="50"/>
      <c r="U416" s="19">
        <v>4</v>
      </c>
      <c r="V416" s="19">
        <v>20</v>
      </c>
      <c r="W416" s="22"/>
      <c r="X416" s="174"/>
      <c r="Y416" s="168">
        <v>600</v>
      </c>
      <c r="Z416" s="7"/>
      <c r="AA416" s="97"/>
      <c r="AB416" s="97"/>
      <c r="AC416" s="69"/>
      <c r="AD416" s="69"/>
      <c r="AE416" s="69"/>
      <c r="AF416" s="69"/>
      <c r="AG416" s="69"/>
      <c r="AH416" s="69"/>
      <c r="AI416" s="66"/>
      <c r="AJ416" s="113"/>
    </row>
    <row r="417" spans="1:36" customFormat="1" x14ac:dyDescent="0.3">
      <c r="A417" s="51">
        <v>0</v>
      </c>
      <c r="B417" s="33" t="s">
        <v>738</v>
      </c>
      <c r="C417" s="33"/>
      <c r="D417" s="21" t="s">
        <v>870</v>
      </c>
      <c r="E417" s="49" t="s">
        <v>1489</v>
      </c>
      <c r="F417" s="42" t="s">
        <v>866</v>
      </c>
      <c r="G417" s="21" t="s">
        <v>867</v>
      </c>
      <c r="H417" s="21" t="s">
        <v>518</v>
      </c>
      <c r="I417" s="21" t="s">
        <v>520</v>
      </c>
      <c r="J417" s="93"/>
      <c r="K417" s="21" t="s">
        <v>702</v>
      </c>
      <c r="L417" s="21"/>
      <c r="M417" s="2">
        <v>2018</v>
      </c>
      <c r="N417" s="35">
        <v>43191</v>
      </c>
      <c r="O417" s="2">
        <v>2022</v>
      </c>
      <c r="P417" s="21">
        <v>28</v>
      </c>
      <c r="Q417" s="21">
        <v>6</v>
      </c>
      <c r="R417" s="50">
        <v>26.7</v>
      </c>
      <c r="S417" s="50">
        <v>14</v>
      </c>
      <c r="T417" s="50"/>
      <c r="U417" s="5">
        <v>80</v>
      </c>
      <c r="V417" s="5">
        <v>0</v>
      </c>
      <c r="W417" s="22"/>
      <c r="X417" s="22"/>
      <c r="Y417" s="22">
        <v>2350</v>
      </c>
      <c r="Z417" s="59"/>
      <c r="AA417" s="97"/>
      <c r="AB417" s="96" t="s">
        <v>872</v>
      </c>
      <c r="AC417" s="69">
        <v>1</v>
      </c>
      <c r="AD417" s="69"/>
      <c r="AE417" s="69"/>
      <c r="AF417" s="69"/>
      <c r="AG417" s="69"/>
      <c r="AH417" s="69"/>
      <c r="AI417" s="66"/>
      <c r="AJ417" s="112"/>
    </row>
    <row r="418" spans="1:36" x14ac:dyDescent="0.3">
      <c r="A418" s="51">
        <v>0</v>
      </c>
      <c r="B418" s="33" t="s">
        <v>636</v>
      </c>
      <c r="C418" s="33"/>
      <c r="D418" s="2" t="s">
        <v>1389</v>
      </c>
      <c r="E418" s="49" t="s">
        <v>1489</v>
      </c>
      <c r="F418" s="2" t="s">
        <v>376</v>
      </c>
      <c r="G418" s="21" t="s">
        <v>416</v>
      </c>
      <c r="H418" s="2" t="s">
        <v>60</v>
      </c>
      <c r="I418" s="2" t="s">
        <v>520</v>
      </c>
      <c r="J418" s="93"/>
      <c r="K418" s="2"/>
      <c r="L418" s="2"/>
      <c r="M418" s="2">
        <v>2025</v>
      </c>
      <c r="N418" s="35">
        <v>45748</v>
      </c>
      <c r="O418" s="2"/>
      <c r="P418" s="2"/>
      <c r="Q418" s="2"/>
      <c r="R418" s="3">
        <v>511</v>
      </c>
      <c r="S418" s="3"/>
      <c r="T418" s="3"/>
      <c r="U418" s="5">
        <v>15</v>
      </c>
      <c r="V418" s="5">
        <v>20</v>
      </c>
      <c r="W418" s="8"/>
      <c r="X418" s="8"/>
      <c r="Y418" s="8">
        <v>14700</v>
      </c>
      <c r="Z418" s="59"/>
      <c r="AA418" s="105" t="s">
        <v>543</v>
      </c>
      <c r="AB418" s="93" t="s">
        <v>542</v>
      </c>
      <c r="AC418" s="69"/>
      <c r="AD418" s="69"/>
      <c r="AE418" s="69"/>
      <c r="AF418" s="69"/>
      <c r="AG418" s="69"/>
      <c r="AH418" s="69"/>
      <c r="AI418" s="66"/>
      <c r="AJ418" s="112"/>
    </row>
    <row r="419" spans="1:36" x14ac:dyDescent="0.3">
      <c r="A419" s="51">
        <v>0</v>
      </c>
      <c r="B419" s="33" t="s">
        <v>636</v>
      </c>
      <c r="C419" s="33"/>
      <c r="D419" s="2" t="s">
        <v>309</v>
      </c>
      <c r="E419" s="49" t="s">
        <v>1489</v>
      </c>
      <c r="F419" s="2" t="s">
        <v>386</v>
      </c>
      <c r="G419" s="2" t="s">
        <v>473</v>
      </c>
      <c r="H419" s="2" t="s">
        <v>518</v>
      </c>
      <c r="I419" s="2" t="s">
        <v>520</v>
      </c>
      <c r="J419" s="93"/>
      <c r="K419" s="2"/>
      <c r="L419" s="2"/>
      <c r="M419" s="2">
        <v>2025</v>
      </c>
      <c r="N419" s="35">
        <v>45748</v>
      </c>
      <c r="O419" s="2"/>
      <c r="P419" s="2"/>
      <c r="Q419" s="2"/>
      <c r="R419" s="3"/>
      <c r="S419" s="3"/>
      <c r="T419" s="3"/>
      <c r="U419" s="8">
        <v>15</v>
      </c>
      <c r="V419" s="8">
        <v>20</v>
      </c>
      <c r="W419" s="8"/>
      <c r="X419" s="8"/>
      <c r="Y419" s="8">
        <v>90</v>
      </c>
      <c r="Z419" s="59"/>
      <c r="AA419" s="93"/>
      <c r="AB419" s="94" t="s">
        <v>563</v>
      </c>
      <c r="AC419" s="69"/>
      <c r="AD419" s="69"/>
      <c r="AE419" s="69"/>
      <c r="AF419" s="69"/>
      <c r="AG419" s="69"/>
      <c r="AH419" s="69"/>
      <c r="AI419" s="66"/>
      <c r="AJ419" s="113"/>
    </row>
    <row r="420" spans="1:36" customFormat="1" x14ac:dyDescent="0.3">
      <c r="A420" s="51">
        <v>0</v>
      </c>
      <c r="B420" s="33" t="s">
        <v>637</v>
      </c>
      <c r="C420" s="33"/>
      <c r="D420" s="49" t="s">
        <v>1646</v>
      </c>
      <c r="E420" s="49" t="s">
        <v>1489</v>
      </c>
      <c r="F420" s="49" t="s">
        <v>129</v>
      </c>
      <c r="G420" s="49" t="s">
        <v>130</v>
      </c>
      <c r="H420" s="49" t="s">
        <v>7</v>
      </c>
      <c r="I420" s="49"/>
      <c r="J420" s="93"/>
      <c r="K420" s="49"/>
      <c r="L420" s="49"/>
      <c r="M420" s="2">
        <v>2025</v>
      </c>
      <c r="N420" s="52">
        <v>45839</v>
      </c>
      <c r="O420" s="52"/>
      <c r="P420" s="21">
        <v>35</v>
      </c>
      <c r="Q420" s="21">
        <v>6</v>
      </c>
      <c r="R420" s="50"/>
      <c r="S420" s="50"/>
      <c r="T420" s="50"/>
      <c r="U420" s="19">
        <v>40</v>
      </c>
      <c r="V420" s="19">
        <v>20</v>
      </c>
      <c r="W420" s="22"/>
      <c r="X420" s="22"/>
      <c r="Y420" s="22">
        <v>230</v>
      </c>
      <c r="Z420" s="59"/>
      <c r="AA420" s="97"/>
      <c r="AB420" s="96"/>
      <c r="AC420" s="69"/>
      <c r="AD420" s="69"/>
      <c r="AE420" s="69"/>
      <c r="AF420" s="69"/>
      <c r="AG420" s="69"/>
      <c r="AH420" s="69"/>
      <c r="AI420" s="66"/>
      <c r="AJ420" s="113"/>
    </row>
    <row r="421" spans="1:36" customFormat="1" ht="12.75" customHeight="1" x14ac:dyDescent="0.3">
      <c r="A421" s="51">
        <v>0</v>
      </c>
      <c r="B421" s="33" t="s">
        <v>738</v>
      </c>
      <c r="C421" s="33"/>
      <c r="D421" s="2" t="s">
        <v>1551</v>
      </c>
      <c r="E421" s="49" t="s">
        <v>1489</v>
      </c>
      <c r="F421" s="42" t="s">
        <v>129</v>
      </c>
      <c r="G421" s="2" t="s">
        <v>130</v>
      </c>
      <c r="H421" s="2" t="s">
        <v>7</v>
      </c>
      <c r="I421" s="2" t="s">
        <v>520</v>
      </c>
      <c r="J421" s="93"/>
      <c r="K421" s="21" t="s">
        <v>702</v>
      </c>
      <c r="L421" s="21"/>
      <c r="M421" s="2">
        <v>2014</v>
      </c>
      <c r="N421" s="35">
        <v>41730</v>
      </c>
      <c r="O421" s="2">
        <v>2024</v>
      </c>
      <c r="P421" s="34">
        <v>7</v>
      </c>
      <c r="Q421" s="34">
        <v>6</v>
      </c>
      <c r="R421" s="34">
        <v>27</v>
      </c>
      <c r="S421" s="34">
        <v>27</v>
      </c>
      <c r="T421" s="2"/>
      <c r="U421" s="5">
        <v>100</v>
      </c>
      <c r="V421" s="5">
        <v>0</v>
      </c>
      <c r="W421" s="8"/>
      <c r="X421" s="8"/>
      <c r="Y421" s="8">
        <v>5110</v>
      </c>
      <c r="Z421" s="59"/>
      <c r="AA421" s="93"/>
      <c r="AB421" s="94" t="s">
        <v>1410</v>
      </c>
      <c r="AC421" s="69">
        <v>1</v>
      </c>
      <c r="AD421" s="69"/>
      <c r="AE421" s="69"/>
      <c r="AF421" s="69"/>
      <c r="AG421" s="69"/>
      <c r="AH421" s="69"/>
      <c r="AI421" s="66"/>
      <c r="AJ421" s="113"/>
    </row>
    <row r="422" spans="1:36" customFormat="1" x14ac:dyDescent="0.3">
      <c r="A422" s="51">
        <v>0</v>
      </c>
      <c r="B422" s="33" t="s">
        <v>636</v>
      </c>
      <c r="C422" s="33"/>
      <c r="D422" s="2" t="s">
        <v>316</v>
      </c>
      <c r="E422" s="49" t="s">
        <v>1489</v>
      </c>
      <c r="F422" s="2" t="s">
        <v>129</v>
      </c>
      <c r="G422" s="2" t="s">
        <v>130</v>
      </c>
      <c r="H422" s="141" t="s">
        <v>4</v>
      </c>
      <c r="I422" s="2" t="s">
        <v>520</v>
      </c>
      <c r="J422" s="93"/>
      <c r="K422" s="2"/>
      <c r="L422" s="2"/>
      <c r="M422" s="2">
        <v>2025</v>
      </c>
      <c r="N422" s="35">
        <v>45748</v>
      </c>
      <c r="O422" s="2"/>
      <c r="P422" s="2">
        <v>20</v>
      </c>
      <c r="Q422" s="2"/>
      <c r="R422" s="3"/>
      <c r="S422" s="3"/>
      <c r="T422" s="3"/>
      <c r="U422" s="8">
        <v>15</v>
      </c>
      <c r="V422" s="8">
        <v>20</v>
      </c>
      <c r="W422" s="8"/>
      <c r="X422" s="8"/>
      <c r="Y422" s="8">
        <v>500</v>
      </c>
      <c r="Z422" s="59"/>
      <c r="AA422" s="93"/>
      <c r="AB422" s="94" t="s">
        <v>563</v>
      </c>
      <c r="AC422" s="69"/>
      <c r="AD422" s="69"/>
      <c r="AE422" s="69"/>
      <c r="AF422" s="69"/>
      <c r="AG422" s="69"/>
      <c r="AH422" s="69"/>
      <c r="AI422" s="66"/>
      <c r="AJ422" s="113"/>
    </row>
    <row r="423" spans="1:36" ht="18" customHeight="1" x14ac:dyDescent="0.3">
      <c r="A423" s="51">
        <v>0</v>
      </c>
      <c r="B423" s="33" t="s">
        <v>637</v>
      </c>
      <c r="C423" s="33"/>
      <c r="D423" s="49" t="s">
        <v>192</v>
      </c>
      <c r="E423" s="49" t="s">
        <v>1489</v>
      </c>
      <c r="F423" s="49" t="s">
        <v>193</v>
      </c>
      <c r="G423" s="49" t="s">
        <v>194</v>
      </c>
      <c r="H423" s="49" t="s">
        <v>7</v>
      </c>
      <c r="I423" s="49"/>
      <c r="J423" s="93"/>
      <c r="K423" s="49"/>
      <c r="L423" s="49"/>
      <c r="M423" s="2">
        <v>2025</v>
      </c>
      <c r="N423" s="52">
        <v>45566</v>
      </c>
      <c r="O423" s="52"/>
      <c r="P423" s="21">
        <v>10</v>
      </c>
      <c r="Q423" s="21">
        <v>3</v>
      </c>
      <c r="R423" s="50"/>
      <c r="S423" s="50"/>
      <c r="T423" s="50"/>
      <c r="U423" s="19">
        <v>5</v>
      </c>
      <c r="V423" s="19">
        <v>30</v>
      </c>
      <c r="W423" s="22"/>
      <c r="X423" s="22"/>
      <c r="Y423" s="22">
        <v>400</v>
      </c>
      <c r="Z423" s="7"/>
      <c r="AA423" s="97"/>
      <c r="AB423" s="97"/>
      <c r="AC423" s="69"/>
      <c r="AD423" s="69"/>
      <c r="AE423" s="69"/>
      <c r="AF423" s="69"/>
      <c r="AG423" s="69"/>
      <c r="AH423" s="69"/>
      <c r="AI423" s="66"/>
      <c r="AJ423" s="112"/>
    </row>
    <row r="424" spans="1:36" customFormat="1" x14ac:dyDescent="0.3">
      <c r="A424" s="51">
        <v>0</v>
      </c>
      <c r="B424" s="33" t="s">
        <v>1453</v>
      </c>
      <c r="C424" s="33"/>
      <c r="D424" s="2" t="s">
        <v>1508</v>
      </c>
      <c r="E424" s="49" t="s">
        <v>1489</v>
      </c>
      <c r="F424" s="33" t="s">
        <v>376</v>
      </c>
      <c r="G424" s="40" t="s">
        <v>419</v>
      </c>
      <c r="H424" s="33" t="s">
        <v>522</v>
      </c>
      <c r="I424" s="2" t="s">
        <v>520</v>
      </c>
      <c r="J424" s="93"/>
      <c r="K424" s="2"/>
      <c r="L424" s="2"/>
      <c r="M424" s="2">
        <v>2026</v>
      </c>
      <c r="N424" s="35">
        <v>46113</v>
      </c>
      <c r="O424" s="2">
        <v>2031</v>
      </c>
      <c r="P424" s="2">
        <v>8</v>
      </c>
      <c r="Q424" s="2"/>
      <c r="R424" s="2"/>
      <c r="S424" s="2"/>
      <c r="T424" s="2"/>
      <c r="U424" s="8">
        <v>15</v>
      </c>
      <c r="V424" s="8">
        <v>20</v>
      </c>
      <c r="W424" s="8"/>
      <c r="X424" s="8"/>
      <c r="Y424" s="146">
        <v>1180</v>
      </c>
      <c r="Z424" s="59"/>
      <c r="AA424" s="93"/>
      <c r="AB424" s="93"/>
      <c r="AC424" s="69"/>
      <c r="AD424" s="69"/>
      <c r="AE424" s="69"/>
      <c r="AF424" s="69"/>
      <c r="AG424" s="69"/>
      <c r="AH424" s="69"/>
      <c r="AI424" s="66"/>
      <c r="AJ424" s="113"/>
    </row>
    <row r="425" spans="1:36" customFormat="1" x14ac:dyDescent="0.3">
      <c r="A425" s="51">
        <v>0</v>
      </c>
      <c r="B425" s="33" t="s">
        <v>636</v>
      </c>
      <c r="C425" s="33"/>
      <c r="D425" s="21" t="s">
        <v>1193</v>
      </c>
      <c r="E425" s="42" t="s">
        <v>10</v>
      </c>
      <c r="F425" s="42" t="s">
        <v>390</v>
      </c>
      <c r="G425" s="21" t="s">
        <v>873</v>
      </c>
      <c r="H425" s="21" t="s">
        <v>522</v>
      </c>
      <c r="I425" s="21" t="s">
        <v>520</v>
      </c>
      <c r="J425" s="93" t="s">
        <v>1601</v>
      </c>
      <c r="K425" s="34"/>
      <c r="L425" s="34"/>
      <c r="M425" s="2">
        <v>2020</v>
      </c>
      <c r="N425" s="54">
        <v>43922</v>
      </c>
      <c r="O425" s="2"/>
      <c r="P425" s="21">
        <v>6</v>
      </c>
      <c r="Q425" s="21">
        <v>5</v>
      </c>
      <c r="R425" s="34">
        <v>105</v>
      </c>
      <c r="S425" s="34">
        <v>8</v>
      </c>
      <c r="T425" s="21"/>
      <c r="U425" s="8">
        <v>20</v>
      </c>
      <c r="V425" s="8">
        <v>20</v>
      </c>
      <c r="W425" s="22"/>
      <c r="X425" s="22"/>
      <c r="Y425" s="22">
        <v>1500</v>
      </c>
      <c r="Z425" s="59"/>
      <c r="AA425" s="97"/>
      <c r="AB425" s="96" t="s">
        <v>874</v>
      </c>
      <c r="AC425" s="69"/>
      <c r="AD425" s="69">
        <v>1</v>
      </c>
      <c r="AE425" s="69"/>
      <c r="AF425" s="69"/>
      <c r="AG425" s="69"/>
      <c r="AH425" s="69"/>
      <c r="AI425" s="66"/>
      <c r="AJ425" s="113" t="s">
        <v>1285</v>
      </c>
    </row>
    <row r="426" spans="1:36" x14ac:dyDescent="0.3">
      <c r="A426" s="51">
        <v>0</v>
      </c>
      <c r="B426" s="33" t="s">
        <v>636</v>
      </c>
      <c r="C426" s="33"/>
      <c r="D426" s="2" t="s">
        <v>317</v>
      </c>
      <c r="E426" s="33" t="s">
        <v>10</v>
      </c>
      <c r="F426" s="2" t="s">
        <v>390</v>
      </c>
      <c r="G426" s="2" t="s">
        <v>478</v>
      </c>
      <c r="H426" s="141" t="s">
        <v>4</v>
      </c>
      <c r="I426" s="2" t="s">
        <v>521</v>
      </c>
      <c r="J426" s="93"/>
      <c r="K426" s="2" t="s">
        <v>1060</v>
      </c>
      <c r="L426" s="2"/>
      <c r="M426" s="2">
        <v>2020</v>
      </c>
      <c r="N426" s="54">
        <v>43922</v>
      </c>
      <c r="O426" s="2"/>
      <c r="P426" s="34">
        <v>30</v>
      </c>
      <c r="Q426" s="2"/>
      <c r="R426" s="2"/>
      <c r="S426" s="2"/>
      <c r="T426" s="2"/>
      <c r="U426" s="8"/>
      <c r="V426" s="8"/>
      <c r="W426" s="8"/>
      <c r="X426" s="8"/>
      <c r="Y426" s="8">
        <v>140</v>
      </c>
      <c r="Z426" s="59"/>
      <c r="AA426" s="93"/>
      <c r="AB426" s="104" t="s">
        <v>563</v>
      </c>
      <c r="AC426" s="69">
        <v>1</v>
      </c>
      <c r="AD426" s="69"/>
      <c r="AE426" s="69"/>
      <c r="AF426" s="69"/>
      <c r="AG426" s="69"/>
      <c r="AH426" s="69"/>
      <c r="AI426" s="66"/>
      <c r="AJ426" s="112" t="s">
        <v>1287</v>
      </c>
    </row>
    <row r="427" spans="1:36" customFormat="1" x14ac:dyDescent="0.3">
      <c r="A427" s="51">
        <v>0</v>
      </c>
      <c r="B427" s="33" t="s">
        <v>636</v>
      </c>
      <c r="C427" s="33"/>
      <c r="D427" s="21" t="s">
        <v>1058</v>
      </c>
      <c r="E427" s="21" t="s">
        <v>10</v>
      </c>
      <c r="F427" s="21" t="s">
        <v>390</v>
      </c>
      <c r="G427" s="21" t="s">
        <v>1059</v>
      </c>
      <c r="H427" s="21" t="s">
        <v>522</v>
      </c>
      <c r="I427" s="21" t="s">
        <v>520</v>
      </c>
      <c r="J427" s="93" t="s">
        <v>1601</v>
      </c>
      <c r="K427" s="21" t="s">
        <v>1412</v>
      </c>
      <c r="L427" s="21"/>
      <c r="M427" s="2">
        <v>2020</v>
      </c>
      <c r="N427" s="54">
        <v>43922</v>
      </c>
      <c r="O427" s="2">
        <v>2021</v>
      </c>
      <c r="P427" s="2">
        <v>13</v>
      </c>
      <c r="Q427" s="2">
        <v>8</v>
      </c>
      <c r="R427" s="3">
        <v>106</v>
      </c>
      <c r="S427" s="3">
        <v>17</v>
      </c>
      <c r="T427" s="3"/>
      <c r="U427" s="8">
        <v>20</v>
      </c>
      <c r="V427" s="8">
        <v>20</v>
      </c>
      <c r="W427" s="8"/>
      <c r="X427" s="8"/>
      <c r="Y427" s="8">
        <v>4960</v>
      </c>
      <c r="Z427" s="59"/>
      <c r="AA427" s="93"/>
      <c r="AB427" s="104" t="s">
        <v>1413</v>
      </c>
      <c r="AC427" s="69"/>
      <c r="AD427" s="69">
        <v>1</v>
      </c>
      <c r="AE427" s="69"/>
      <c r="AF427" s="69"/>
      <c r="AG427" s="69"/>
      <c r="AH427" s="69"/>
      <c r="AI427" s="66"/>
      <c r="AJ427" s="113" t="s">
        <v>1286</v>
      </c>
    </row>
    <row r="428" spans="1:36" customFormat="1" x14ac:dyDescent="0.3">
      <c r="A428" s="51">
        <v>0</v>
      </c>
      <c r="B428" s="33" t="s">
        <v>738</v>
      </c>
      <c r="C428" s="33"/>
      <c r="D428" s="21" t="s">
        <v>1192</v>
      </c>
      <c r="E428" s="42" t="s">
        <v>10</v>
      </c>
      <c r="F428" s="42" t="s">
        <v>390</v>
      </c>
      <c r="G428" s="21" t="s">
        <v>478</v>
      </c>
      <c r="H428" s="21" t="s">
        <v>7</v>
      </c>
      <c r="I428" s="21" t="s">
        <v>520</v>
      </c>
      <c r="J428" s="93"/>
      <c r="K428" s="2" t="s">
        <v>911</v>
      </c>
      <c r="L428" s="2"/>
      <c r="M428" s="2">
        <v>2016</v>
      </c>
      <c r="N428" s="35">
        <v>42461</v>
      </c>
      <c r="O428" s="2">
        <v>2019</v>
      </c>
      <c r="P428" s="21">
        <v>36</v>
      </c>
      <c r="Q428" s="21">
        <v>3</v>
      </c>
      <c r="R428" s="34">
        <v>22.8</v>
      </c>
      <c r="S428" s="34">
        <v>14</v>
      </c>
      <c r="T428" s="21"/>
      <c r="U428" s="5">
        <v>100</v>
      </c>
      <c r="V428" s="5">
        <v>0</v>
      </c>
      <c r="W428" s="22"/>
      <c r="X428" s="22"/>
      <c r="Y428" s="22">
        <v>1330</v>
      </c>
      <c r="Z428" s="59"/>
      <c r="AA428" s="97"/>
      <c r="AB428" s="103" t="s">
        <v>1411</v>
      </c>
      <c r="AC428" s="69">
        <v>1</v>
      </c>
      <c r="AD428" s="69"/>
      <c r="AE428" s="69"/>
      <c r="AF428" s="69"/>
      <c r="AG428" s="69"/>
      <c r="AH428" s="69"/>
      <c r="AI428" s="66"/>
      <c r="AJ428" s="112" t="s">
        <v>1284</v>
      </c>
    </row>
    <row r="429" spans="1:36" x14ac:dyDescent="0.3">
      <c r="A429" s="51">
        <v>0</v>
      </c>
      <c r="B429" s="33" t="s">
        <v>738</v>
      </c>
      <c r="C429" s="33"/>
      <c r="D429" s="21" t="s">
        <v>1264</v>
      </c>
      <c r="E429" s="42" t="s">
        <v>10</v>
      </c>
      <c r="F429" s="42" t="s">
        <v>390</v>
      </c>
      <c r="G429" s="21" t="s">
        <v>478</v>
      </c>
      <c r="H429" s="141" t="s">
        <v>4</v>
      </c>
      <c r="I429" s="21" t="s">
        <v>520</v>
      </c>
      <c r="J429" s="93"/>
      <c r="K429" s="21" t="s">
        <v>911</v>
      </c>
      <c r="L429" s="21"/>
      <c r="M429" s="2">
        <v>2016</v>
      </c>
      <c r="N429" s="35">
        <v>42461</v>
      </c>
      <c r="O429" s="2">
        <v>2020</v>
      </c>
      <c r="P429" s="21">
        <v>30</v>
      </c>
      <c r="Q429" s="21">
        <v>4</v>
      </c>
      <c r="R429" s="34">
        <v>11.7</v>
      </c>
      <c r="S429" s="34">
        <v>8</v>
      </c>
      <c r="T429" s="21"/>
      <c r="U429" s="5">
        <v>100</v>
      </c>
      <c r="V429" s="5">
        <v>0</v>
      </c>
      <c r="W429" s="22"/>
      <c r="X429" s="22"/>
      <c r="Y429" s="22">
        <v>1230</v>
      </c>
      <c r="Z429" s="59">
        <v>750</v>
      </c>
      <c r="AA429" s="97"/>
      <c r="AB429" s="103" t="s">
        <v>1525</v>
      </c>
      <c r="AC429" s="69">
        <v>1</v>
      </c>
      <c r="AD429" s="69">
        <v>1</v>
      </c>
      <c r="AE429" s="69"/>
      <c r="AF429" s="69"/>
      <c r="AG429" s="69"/>
      <c r="AH429" s="69"/>
      <c r="AI429" s="66"/>
      <c r="AJ429" s="113" t="s">
        <v>1283</v>
      </c>
    </row>
    <row r="430" spans="1:36" customFormat="1" x14ac:dyDescent="0.3">
      <c r="A430" s="51">
        <v>0</v>
      </c>
      <c r="B430" s="33" t="s">
        <v>636</v>
      </c>
      <c r="C430" s="33"/>
      <c r="D430" s="2" t="s">
        <v>318</v>
      </c>
      <c r="E430" s="33" t="s">
        <v>10</v>
      </c>
      <c r="F430" s="2" t="s">
        <v>390</v>
      </c>
      <c r="G430" s="2" t="s">
        <v>873</v>
      </c>
      <c r="H430" s="33" t="s">
        <v>522</v>
      </c>
      <c r="I430" s="2" t="s">
        <v>520</v>
      </c>
      <c r="J430" s="93" t="s">
        <v>1601</v>
      </c>
      <c r="K430" s="2"/>
      <c r="L430" s="2"/>
      <c r="M430" s="2">
        <v>2021</v>
      </c>
      <c r="N430" s="35">
        <v>44287</v>
      </c>
      <c r="O430" s="2"/>
      <c r="P430" s="2"/>
      <c r="Q430" s="2"/>
      <c r="R430" s="3"/>
      <c r="S430" s="3"/>
      <c r="T430" s="3"/>
      <c r="U430" s="5">
        <v>20</v>
      </c>
      <c r="V430" s="5">
        <v>20</v>
      </c>
      <c r="W430" s="8"/>
      <c r="X430" s="8"/>
      <c r="Y430" s="8">
        <v>500</v>
      </c>
      <c r="Z430" s="59"/>
      <c r="AA430" s="93"/>
      <c r="AB430" s="94" t="s">
        <v>563</v>
      </c>
      <c r="AC430" s="69"/>
      <c r="AD430" s="69"/>
      <c r="AE430" s="69"/>
      <c r="AF430" s="69"/>
      <c r="AG430" s="69"/>
      <c r="AH430" s="69"/>
      <c r="AI430" s="66"/>
      <c r="AJ430" s="112"/>
    </row>
    <row r="431" spans="1:36" x14ac:dyDescent="0.3">
      <c r="A431" s="51">
        <v>0</v>
      </c>
      <c r="B431" s="33" t="s">
        <v>1022</v>
      </c>
      <c r="C431" s="33"/>
      <c r="D431" s="34" t="s">
        <v>1040</v>
      </c>
      <c r="E431" s="40" t="s">
        <v>10</v>
      </c>
      <c r="F431" s="34" t="s">
        <v>390</v>
      </c>
      <c r="G431" s="34" t="s">
        <v>1041</v>
      </c>
      <c r="H431" s="34" t="s">
        <v>7</v>
      </c>
      <c r="I431" s="34" t="s">
        <v>520</v>
      </c>
      <c r="J431" s="93" t="s">
        <v>1601</v>
      </c>
      <c r="K431" s="21"/>
      <c r="L431" s="21"/>
      <c r="M431" s="21">
        <v>2024</v>
      </c>
      <c r="N431" s="35">
        <v>45383</v>
      </c>
      <c r="O431" s="21"/>
      <c r="P431" s="21"/>
      <c r="Q431" s="21"/>
      <c r="R431" s="21"/>
      <c r="S431" s="21"/>
      <c r="T431" s="21"/>
      <c r="U431" s="8">
        <v>15</v>
      </c>
      <c r="V431" s="8">
        <v>20</v>
      </c>
      <c r="W431" s="22"/>
      <c r="X431" s="22"/>
      <c r="Y431" s="22">
        <v>2000</v>
      </c>
      <c r="Z431" s="59"/>
      <c r="AA431" s="97"/>
      <c r="AB431" s="96"/>
      <c r="AC431" s="69"/>
      <c r="AD431" s="69"/>
      <c r="AE431" s="69"/>
      <c r="AF431" s="69"/>
      <c r="AG431" s="69"/>
      <c r="AH431" s="69"/>
      <c r="AI431" s="66"/>
      <c r="AJ431" s="113"/>
    </row>
    <row r="432" spans="1:36" customFormat="1" x14ac:dyDescent="0.3">
      <c r="A432" s="51">
        <v>0</v>
      </c>
      <c r="B432" s="33" t="s">
        <v>738</v>
      </c>
      <c r="C432" s="33"/>
      <c r="D432" s="2" t="s">
        <v>319</v>
      </c>
      <c r="E432" s="42" t="s">
        <v>1492</v>
      </c>
      <c r="F432" s="2" t="s">
        <v>391</v>
      </c>
      <c r="G432" s="2" t="s">
        <v>479</v>
      </c>
      <c r="H432" s="2" t="s">
        <v>518</v>
      </c>
      <c r="I432" s="2" t="s">
        <v>520</v>
      </c>
      <c r="J432" s="93"/>
      <c r="K432" s="2" t="s">
        <v>654</v>
      </c>
      <c r="L432" s="2"/>
      <c r="M432" s="2">
        <v>2014</v>
      </c>
      <c r="N432" s="35">
        <v>41730</v>
      </c>
      <c r="O432" s="2">
        <v>2019</v>
      </c>
      <c r="P432" s="2"/>
      <c r="Q432" s="2"/>
      <c r="R432" s="62">
        <v>7</v>
      </c>
      <c r="S432" s="3">
        <v>7</v>
      </c>
      <c r="T432" s="3"/>
      <c r="U432" s="5">
        <v>100</v>
      </c>
      <c r="V432" s="5">
        <v>0</v>
      </c>
      <c r="W432" s="8"/>
      <c r="X432" s="8"/>
      <c r="Y432" s="8">
        <v>49</v>
      </c>
      <c r="Z432" s="59"/>
      <c r="AA432" s="105" t="s">
        <v>603</v>
      </c>
      <c r="AB432" s="94" t="s">
        <v>602</v>
      </c>
      <c r="AC432" s="69"/>
      <c r="AD432" s="69"/>
      <c r="AE432" s="69"/>
      <c r="AF432" s="69"/>
      <c r="AG432" s="69"/>
      <c r="AH432" s="69"/>
      <c r="AI432" s="66"/>
      <c r="AJ432" s="113"/>
    </row>
    <row r="433" spans="1:36" customFormat="1" x14ac:dyDescent="0.3">
      <c r="A433" s="51"/>
      <c r="B433" s="33" t="s">
        <v>1453</v>
      </c>
      <c r="C433" s="33"/>
      <c r="D433" s="2" t="s">
        <v>1737</v>
      </c>
      <c r="E433" s="42" t="s">
        <v>1490</v>
      </c>
      <c r="F433" s="2" t="s">
        <v>392</v>
      </c>
      <c r="G433" s="2" t="s">
        <v>1738</v>
      </c>
      <c r="H433" s="2" t="s">
        <v>518</v>
      </c>
      <c r="I433" s="2" t="s">
        <v>520</v>
      </c>
      <c r="J433" s="93"/>
      <c r="K433" s="2"/>
      <c r="L433" s="2"/>
      <c r="M433" s="2">
        <v>2021</v>
      </c>
      <c r="N433" s="35">
        <v>44287</v>
      </c>
      <c r="O433" s="2"/>
      <c r="P433" s="2"/>
      <c r="Q433" s="2"/>
      <c r="R433" s="62"/>
      <c r="S433" s="3"/>
      <c r="T433" s="3"/>
      <c r="U433" s="22">
        <v>40</v>
      </c>
      <c r="V433" s="22">
        <v>50</v>
      </c>
      <c r="W433" s="8"/>
      <c r="X433" s="8"/>
      <c r="Y433" s="8">
        <v>170</v>
      </c>
      <c r="Z433" s="59"/>
      <c r="AA433" s="105"/>
      <c r="AB433" s="94"/>
      <c r="AC433" s="69"/>
      <c r="AD433" s="69"/>
      <c r="AE433" s="69"/>
      <c r="AF433" s="69"/>
      <c r="AG433" s="69"/>
      <c r="AH433" s="69"/>
      <c r="AI433" s="158"/>
      <c r="AJ433" s="113"/>
    </row>
    <row r="434" spans="1:36" customFormat="1" x14ac:dyDescent="0.3">
      <c r="A434" s="51">
        <v>0</v>
      </c>
      <c r="B434" s="33" t="s">
        <v>1022</v>
      </c>
      <c r="C434" s="33"/>
      <c r="D434" s="21" t="s">
        <v>1025</v>
      </c>
      <c r="E434" s="33" t="s">
        <v>1490</v>
      </c>
      <c r="F434" s="34" t="s">
        <v>392</v>
      </c>
      <c r="G434" s="34" t="s">
        <v>1735</v>
      </c>
      <c r="H434" s="34" t="s">
        <v>522</v>
      </c>
      <c r="I434" s="34" t="s">
        <v>520</v>
      </c>
      <c r="J434" s="93" t="s">
        <v>1596</v>
      </c>
      <c r="K434" s="21"/>
      <c r="L434" s="21"/>
      <c r="M434" s="21">
        <v>2022</v>
      </c>
      <c r="N434" s="35">
        <v>44652</v>
      </c>
      <c r="O434" s="22">
        <v>2030</v>
      </c>
      <c r="P434" s="22"/>
      <c r="Q434" s="21"/>
      <c r="R434" s="21"/>
      <c r="S434" s="21"/>
      <c r="T434" s="21"/>
      <c r="U434" s="5">
        <v>40</v>
      </c>
      <c r="V434" s="5">
        <v>40</v>
      </c>
      <c r="W434" s="22"/>
      <c r="X434" s="22"/>
      <c r="Y434" s="22">
        <v>750</v>
      </c>
      <c r="Z434" s="59"/>
      <c r="AA434" s="97"/>
      <c r="AB434" s="96" t="s">
        <v>1026</v>
      </c>
      <c r="AC434" s="69"/>
      <c r="AD434" s="69"/>
      <c r="AE434" s="69"/>
      <c r="AF434" s="69"/>
      <c r="AG434" s="69"/>
      <c r="AH434" s="69"/>
      <c r="AI434" s="66"/>
      <c r="AJ434" s="113"/>
    </row>
    <row r="435" spans="1:36" customFormat="1" x14ac:dyDescent="0.3">
      <c r="A435" s="51">
        <v>0</v>
      </c>
      <c r="B435" s="33" t="s">
        <v>636</v>
      </c>
      <c r="C435" s="33"/>
      <c r="D435" s="2" t="s">
        <v>1736</v>
      </c>
      <c r="E435" s="33" t="s">
        <v>1490</v>
      </c>
      <c r="F435" s="2" t="s">
        <v>392</v>
      </c>
      <c r="G435" s="2" t="s">
        <v>1735</v>
      </c>
      <c r="H435" s="141" t="s">
        <v>4</v>
      </c>
      <c r="I435" s="2" t="s">
        <v>520</v>
      </c>
      <c r="J435" s="93" t="s">
        <v>1596</v>
      </c>
      <c r="K435" s="2"/>
      <c r="L435" s="2"/>
      <c r="M435" s="2">
        <v>2025</v>
      </c>
      <c r="N435" s="35">
        <v>45748</v>
      </c>
      <c r="O435" s="2"/>
      <c r="P435" s="2"/>
      <c r="Q435" s="2"/>
      <c r="R435" s="3"/>
      <c r="S435" s="3"/>
      <c r="T435" s="3"/>
      <c r="U435" s="5">
        <v>20</v>
      </c>
      <c r="V435" s="5">
        <v>80</v>
      </c>
      <c r="W435" s="8"/>
      <c r="X435" s="8"/>
      <c r="Y435" s="8">
        <v>250</v>
      </c>
      <c r="Z435" s="59"/>
      <c r="AA435" s="93"/>
      <c r="AB435" s="93" t="s">
        <v>563</v>
      </c>
      <c r="AC435" s="69"/>
      <c r="AD435" s="69"/>
      <c r="AE435" s="69"/>
      <c r="AF435" s="69"/>
      <c r="AG435" s="69"/>
      <c r="AH435" s="69"/>
      <c r="AI435" s="66"/>
      <c r="AJ435" s="112"/>
    </row>
    <row r="436" spans="1:36" customFormat="1" x14ac:dyDescent="0.3">
      <c r="A436" s="51">
        <v>0</v>
      </c>
      <c r="B436" s="33" t="s">
        <v>738</v>
      </c>
      <c r="C436" s="33"/>
      <c r="D436" s="21" t="s">
        <v>879</v>
      </c>
      <c r="E436" s="2" t="s">
        <v>1492</v>
      </c>
      <c r="F436" s="42" t="s">
        <v>393</v>
      </c>
      <c r="G436" s="21" t="s">
        <v>483</v>
      </c>
      <c r="H436" s="141" t="s">
        <v>4</v>
      </c>
      <c r="I436" s="21" t="s">
        <v>520</v>
      </c>
      <c r="J436" s="21"/>
      <c r="K436" s="21" t="s">
        <v>526</v>
      </c>
      <c r="L436" s="21"/>
      <c r="M436" s="2">
        <v>2014</v>
      </c>
      <c r="N436" s="35">
        <v>41730</v>
      </c>
      <c r="O436" s="2">
        <v>2018</v>
      </c>
      <c r="P436" s="21">
        <v>35</v>
      </c>
      <c r="Q436" s="21">
        <v>3</v>
      </c>
      <c r="R436" s="61">
        <v>33.1</v>
      </c>
      <c r="S436" s="61">
        <v>37</v>
      </c>
      <c r="T436" s="21"/>
      <c r="U436" s="5">
        <v>100</v>
      </c>
      <c r="V436" s="5">
        <v>0</v>
      </c>
      <c r="W436" s="22"/>
      <c r="X436" s="22"/>
      <c r="Y436" s="22">
        <v>750</v>
      </c>
      <c r="Z436" s="59">
        <v>750</v>
      </c>
      <c r="AA436" s="106" t="s">
        <v>1195</v>
      </c>
      <c r="AB436" s="96" t="s">
        <v>880</v>
      </c>
      <c r="AC436" s="69">
        <v>1</v>
      </c>
      <c r="AD436" s="69"/>
      <c r="AE436" s="69"/>
      <c r="AF436" s="69"/>
      <c r="AG436" s="69"/>
      <c r="AH436" s="69"/>
      <c r="AI436" s="66"/>
      <c r="AJ436" s="113"/>
    </row>
    <row r="437" spans="1:36" x14ac:dyDescent="0.3">
      <c r="A437" s="51">
        <v>0</v>
      </c>
      <c r="B437" s="33" t="s">
        <v>636</v>
      </c>
      <c r="C437" s="33"/>
      <c r="D437" s="2" t="s">
        <v>322</v>
      </c>
      <c r="E437" s="2" t="s">
        <v>1492</v>
      </c>
      <c r="F437" s="2" t="s">
        <v>393</v>
      </c>
      <c r="G437" s="2" t="s">
        <v>483</v>
      </c>
      <c r="H437" s="2" t="s">
        <v>7</v>
      </c>
      <c r="I437" s="2" t="s">
        <v>521</v>
      </c>
      <c r="J437" s="93"/>
      <c r="K437" s="2"/>
      <c r="L437" s="2"/>
      <c r="M437" s="2">
        <v>2020</v>
      </c>
      <c r="N437" s="54">
        <v>43922</v>
      </c>
      <c r="O437" s="2"/>
      <c r="P437" s="2"/>
      <c r="Q437" s="2"/>
      <c r="R437" s="2"/>
      <c r="S437" s="2"/>
      <c r="T437" s="2"/>
      <c r="U437" s="5"/>
      <c r="V437" s="5"/>
      <c r="W437" s="8"/>
      <c r="X437" s="8"/>
      <c r="Y437" s="8"/>
      <c r="Z437" s="59"/>
      <c r="AA437" s="93"/>
      <c r="AB437" s="94" t="s">
        <v>563</v>
      </c>
      <c r="AC437" s="69"/>
      <c r="AD437" s="69"/>
      <c r="AE437" s="69"/>
      <c r="AF437" s="69"/>
      <c r="AG437" s="69"/>
      <c r="AH437" s="69"/>
      <c r="AI437" s="66"/>
      <c r="AJ437" s="112"/>
    </row>
    <row r="438" spans="1:36" x14ac:dyDescent="0.3">
      <c r="A438" s="51">
        <v>0</v>
      </c>
      <c r="B438" s="33" t="s">
        <v>738</v>
      </c>
      <c r="C438" s="33"/>
      <c r="D438" s="21" t="s">
        <v>875</v>
      </c>
      <c r="E438" s="2" t="s">
        <v>1492</v>
      </c>
      <c r="F438" s="42" t="s">
        <v>393</v>
      </c>
      <c r="G438" s="21" t="s">
        <v>483</v>
      </c>
      <c r="H438" s="21" t="s">
        <v>7</v>
      </c>
      <c r="I438" s="21" t="s">
        <v>520</v>
      </c>
      <c r="J438" s="93"/>
      <c r="K438" s="21" t="s">
        <v>1368</v>
      </c>
      <c r="L438" s="21"/>
      <c r="M438" s="2">
        <v>2013</v>
      </c>
      <c r="N438" s="35">
        <v>41365</v>
      </c>
      <c r="O438" s="2">
        <v>2020</v>
      </c>
      <c r="P438" s="21">
        <v>75</v>
      </c>
      <c r="Q438" s="21">
        <v>3</v>
      </c>
      <c r="R438" s="61">
        <v>76</v>
      </c>
      <c r="S438" s="61">
        <v>40</v>
      </c>
      <c r="T438" s="21"/>
      <c r="U438" s="5">
        <v>100</v>
      </c>
      <c r="V438" s="5">
        <v>0</v>
      </c>
      <c r="W438" s="22"/>
      <c r="X438" s="22"/>
      <c r="Y438" s="22">
        <v>20000</v>
      </c>
      <c r="Z438" s="59"/>
      <c r="AA438" s="106" t="s">
        <v>1194</v>
      </c>
      <c r="AB438" s="96" t="s">
        <v>876</v>
      </c>
      <c r="AC438" s="69"/>
      <c r="AD438" s="69"/>
      <c r="AE438" s="69"/>
      <c r="AF438" s="69"/>
      <c r="AG438" s="69"/>
      <c r="AH438" s="69"/>
      <c r="AI438" s="66">
        <v>1</v>
      </c>
      <c r="AJ438" s="113" t="s">
        <v>1257</v>
      </c>
    </row>
    <row r="439" spans="1:36" customFormat="1" x14ac:dyDescent="0.3">
      <c r="A439" s="51">
        <v>0</v>
      </c>
      <c r="B439" s="33" t="s">
        <v>738</v>
      </c>
      <c r="C439" s="33"/>
      <c r="D439" s="21" t="s">
        <v>877</v>
      </c>
      <c r="E439" s="2" t="s">
        <v>1492</v>
      </c>
      <c r="F439" s="42" t="s">
        <v>393</v>
      </c>
      <c r="G439" s="21" t="s">
        <v>483</v>
      </c>
      <c r="H439" s="141" t="s">
        <v>4</v>
      </c>
      <c r="I439" s="21" t="s">
        <v>520</v>
      </c>
      <c r="J439" s="93"/>
      <c r="K439" s="21" t="s">
        <v>750</v>
      </c>
      <c r="L439" s="21"/>
      <c r="M439" s="2">
        <v>2012</v>
      </c>
      <c r="N439" s="35">
        <v>41000</v>
      </c>
      <c r="O439" s="2">
        <v>2015</v>
      </c>
      <c r="P439" s="21">
        <v>19</v>
      </c>
      <c r="Q439" s="21">
        <v>3</v>
      </c>
      <c r="R439" s="61">
        <v>11.5</v>
      </c>
      <c r="S439" s="61">
        <v>25</v>
      </c>
      <c r="T439" s="34">
        <v>1</v>
      </c>
      <c r="U439" s="5">
        <v>100</v>
      </c>
      <c r="V439" s="4">
        <v>100</v>
      </c>
      <c r="W439" s="22"/>
      <c r="X439" s="22"/>
      <c r="Y439" s="22">
        <v>372</v>
      </c>
      <c r="Z439" s="59"/>
      <c r="AA439" s="106" t="s">
        <v>1441</v>
      </c>
      <c r="AB439" s="96" t="s">
        <v>878</v>
      </c>
      <c r="AC439" s="69"/>
      <c r="AD439" s="69"/>
      <c r="AE439" s="69"/>
      <c r="AF439" s="69"/>
      <c r="AG439" s="69"/>
      <c r="AH439" s="69"/>
      <c r="AI439" s="66"/>
      <c r="AJ439" s="113"/>
    </row>
    <row r="440" spans="1:36" customFormat="1" x14ac:dyDescent="0.3">
      <c r="A440" s="51">
        <v>0</v>
      </c>
      <c r="B440" s="33" t="s">
        <v>636</v>
      </c>
      <c r="C440" s="33"/>
      <c r="D440" s="2" t="s">
        <v>320</v>
      </c>
      <c r="E440" s="2" t="s">
        <v>1492</v>
      </c>
      <c r="F440" s="2" t="s">
        <v>393</v>
      </c>
      <c r="G440" s="2" t="s">
        <v>481</v>
      </c>
      <c r="H440" s="33" t="s">
        <v>522</v>
      </c>
      <c r="I440" s="2" t="s">
        <v>1558</v>
      </c>
      <c r="J440" s="93" t="s">
        <v>1591</v>
      </c>
      <c r="K440" s="2"/>
      <c r="L440" s="2"/>
      <c r="M440" s="2">
        <v>2025</v>
      </c>
      <c r="N440" s="35">
        <v>45748</v>
      </c>
      <c r="O440" s="2"/>
      <c r="P440" s="2"/>
      <c r="Q440" s="2"/>
      <c r="R440" s="2"/>
      <c r="S440" s="2"/>
      <c r="T440" s="2"/>
      <c r="U440" s="5">
        <v>15</v>
      </c>
      <c r="V440" s="5">
        <v>20</v>
      </c>
      <c r="W440" s="8"/>
      <c r="X440" s="8"/>
      <c r="Y440" s="8">
        <v>180</v>
      </c>
      <c r="Z440" s="59"/>
      <c r="AA440" s="93"/>
      <c r="AB440" s="93" t="s">
        <v>563</v>
      </c>
      <c r="AC440" s="69"/>
      <c r="AD440" s="69"/>
      <c r="AE440" s="69"/>
      <c r="AF440" s="69"/>
      <c r="AG440" s="69"/>
      <c r="AH440" s="69"/>
      <c r="AI440" s="66"/>
      <c r="AJ440" s="113"/>
    </row>
    <row r="441" spans="1:36" customFormat="1" x14ac:dyDescent="0.3">
      <c r="A441" s="51">
        <v>0</v>
      </c>
      <c r="B441" s="33" t="s">
        <v>636</v>
      </c>
      <c r="C441" s="33"/>
      <c r="D441" s="2" t="s">
        <v>321</v>
      </c>
      <c r="E441" s="2" t="s">
        <v>1492</v>
      </c>
      <c r="F441" s="2" t="s">
        <v>393</v>
      </c>
      <c r="G441" s="2" t="s">
        <v>482</v>
      </c>
      <c r="H441" s="33" t="s">
        <v>522</v>
      </c>
      <c r="I441" s="2" t="s">
        <v>1558</v>
      </c>
      <c r="J441" s="93"/>
      <c r="K441" s="2"/>
      <c r="L441" s="2"/>
      <c r="M441" s="2">
        <v>2025</v>
      </c>
      <c r="N441" s="35">
        <v>45748</v>
      </c>
      <c r="O441" s="2"/>
      <c r="P441" s="2"/>
      <c r="Q441" s="2"/>
      <c r="R441" s="2"/>
      <c r="S441" s="2"/>
      <c r="T441" s="2"/>
      <c r="U441" s="5">
        <v>15</v>
      </c>
      <c r="V441" s="5">
        <v>20</v>
      </c>
      <c r="W441" s="8"/>
      <c r="X441" s="8"/>
      <c r="Y441" s="8">
        <v>180</v>
      </c>
      <c r="Z441" s="59"/>
      <c r="AA441" s="93" t="s">
        <v>1252</v>
      </c>
      <c r="AB441" s="93" t="s">
        <v>563</v>
      </c>
      <c r="AC441" s="69"/>
      <c r="AD441" s="69"/>
      <c r="AE441" s="69"/>
      <c r="AF441" s="69"/>
      <c r="AG441" s="69"/>
      <c r="AH441" s="69"/>
      <c r="AI441" s="66"/>
      <c r="AJ441" s="113"/>
    </row>
    <row r="442" spans="1:36" x14ac:dyDescent="0.3">
      <c r="A442" s="51">
        <v>0</v>
      </c>
      <c r="B442" s="33" t="s">
        <v>636</v>
      </c>
      <c r="C442" s="33"/>
      <c r="D442" s="2" t="s">
        <v>323</v>
      </c>
      <c r="E442" s="2" t="s">
        <v>1492</v>
      </c>
      <c r="F442" s="2" t="s">
        <v>393</v>
      </c>
      <c r="G442" s="2" t="s">
        <v>462</v>
      </c>
      <c r="H442" s="33" t="s">
        <v>522</v>
      </c>
      <c r="I442" s="2" t="s">
        <v>1558</v>
      </c>
      <c r="J442" s="93"/>
      <c r="K442" s="2"/>
      <c r="L442" s="2"/>
      <c r="M442" s="2">
        <v>2025</v>
      </c>
      <c r="N442" s="35">
        <v>45748</v>
      </c>
      <c r="O442" s="2"/>
      <c r="P442" s="2"/>
      <c r="Q442" s="2"/>
      <c r="R442" s="2"/>
      <c r="S442" s="2"/>
      <c r="T442" s="2"/>
      <c r="U442" s="5">
        <v>15</v>
      </c>
      <c r="V442" s="5">
        <v>20</v>
      </c>
      <c r="W442" s="8"/>
      <c r="X442" s="8"/>
      <c r="Y442" s="8"/>
      <c r="Z442" s="59"/>
      <c r="AA442" s="93" t="s">
        <v>1252</v>
      </c>
      <c r="AB442" s="93"/>
      <c r="AC442" s="69"/>
      <c r="AD442" s="69"/>
      <c r="AE442" s="69"/>
      <c r="AF442" s="69"/>
      <c r="AG442" s="69"/>
      <c r="AH442" s="69"/>
      <c r="AI442" s="66"/>
      <c r="AJ442" s="113"/>
    </row>
    <row r="443" spans="1:36" customFormat="1" x14ac:dyDescent="0.3">
      <c r="A443" s="51">
        <v>0</v>
      </c>
      <c r="B443" s="33" t="s">
        <v>738</v>
      </c>
      <c r="C443" s="33"/>
      <c r="D443" s="2" t="s">
        <v>1196</v>
      </c>
      <c r="E443" s="2" t="s">
        <v>1492</v>
      </c>
      <c r="F443" s="42" t="s">
        <v>393</v>
      </c>
      <c r="G443" s="21" t="s">
        <v>1197</v>
      </c>
      <c r="H443" s="2" t="s">
        <v>522</v>
      </c>
      <c r="I443" s="2" t="s">
        <v>521</v>
      </c>
      <c r="J443" s="93"/>
      <c r="K443" s="34"/>
      <c r="L443" s="34"/>
      <c r="M443" s="2">
        <v>2030</v>
      </c>
      <c r="N443" s="35">
        <v>47574</v>
      </c>
      <c r="O443" s="2"/>
      <c r="P443" s="2"/>
      <c r="Q443" s="2"/>
      <c r="R443" s="61">
        <v>2117</v>
      </c>
      <c r="S443" s="2"/>
      <c r="T443" s="2"/>
      <c r="U443" s="5"/>
      <c r="V443" s="5"/>
      <c r="W443" s="8"/>
      <c r="X443" s="8"/>
      <c r="Y443" s="8">
        <v>13880</v>
      </c>
      <c r="Z443" s="59"/>
      <c r="AA443" s="93" t="s">
        <v>1252</v>
      </c>
      <c r="AB443" s="94" t="s">
        <v>1199</v>
      </c>
      <c r="AC443" s="69"/>
      <c r="AD443" s="69"/>
      <c r="AE443" s="69"/>
      <c r="AF443" s="69"/>
      <c r="AG443" s="69"/>
      <c r="AH443" s="69"/>
      <c r="AI443" s="66"/>
      <c r="AJ443" s="113"/>
    </row>
    <row r="444" spans="1:36" customFormat="1" x14ac:dyDescent="0.3">
      <c r="A444" s="51">
        <v>0</v>
      </c>
      <c r="B444" s="33" t="s">
        <v>738</v>
      </c>
      <c r="C444" s="33"/>
      <c r="D444" s="2" t="s">
        <v>1012</v>
      </c>
      <c r="E444" s="2" t="s">
        <v>1492</v>
      </c>
      <c r="F444" s="2" t="s">
        <v>393</v>
      </c>
      <c r="G444" s="2" t="s">
        <v>480</v>
      </c>
      <c r="H444" s="2" t="s">
        <v>522</v>
      </c>
      <c r="I444" s="2" t="s">
        <v>1558</v>
      </c>
      <c r="J444" s="93"/>
      <c r="K444" s="2"/>
      <c r="L444" s="2"/>
      <c r="M444" s="2">
        <v>2030</v>
      </c>
      <c r="N444" s="35">
        <v>47574</v>
      </c>
      <c r="O444" s="2"/>
      <c r="P444" s="2"/>
      <c r="Q444" s="2"/>
      <c r="R444" s="3">
        <v>40</v>
      </c>
      <c r="S444" s="3"/>
      <c r="T444" s="3"/>
      <c r="U444" s="5">
        <v>15</v>
      </c>
      <c r="V444" s="5">
        <v>20</v>
      </c>
      <c r="W444" s="8"/>
      <c r="X444" s="8"/>
      <c r="Y444" s="8">
        <v>4080</v>
      </c>
      <c r="Z444" s="59"/>
      <c r="AA444" s="105" t="s">
        <v>1252</v>
      </c>
      <c r="AB444" s="94" t="s">
        <v>1013</v>
      </c>
      <c r="AC444" s="69"/>
      <c r="AD444" s="69"/>
      <c r="AE444" s="69"/>
      <c r="AF444" s="69"/>
      <c r="AG444" s="69"/>
      <c r="AH444" s="69"/>
      <c r="AI444" s="66"/>
      <c r="AJ444" s="112"/>
    </row>
    <row r="445" spans="1:36" customFormat="1" x14ac:dyDescent="0.3">
      <c r="A445" s="51">
        <v>0</v>
      </c>
      <c r="B445" s="33" t="s">
        <v>1453</v>
      </c>
      <c r="C445" s="33"/>
      <c r="D445" s="2" t="s">
        <v>1482</v>
      </c>
      <c r="E445" s="2" t="s">
        <v>1492</v>
      </c>
      <c r="F445" s="42" t="s">
        <v>881</v>
      </c>
      <c r="G445" s="8" t="s">
        <v>1478</v>
      </c>
      <c r="H445" s="8" t="s">
        <v>7</v>
      </c>
      <c r="I445" s="8" t="s">
        <v>1558</v>
      </c>
      <c r="J445" s="93" t="s">
        <v>1583</v>
      </c>
      <c r="K445" s="2"/>
      <c r="L445" s="2"/>
      <c r="M445" s="8">
        <v>2020</v>
      </c>
      <c r="N445" s="54">
        <v>43922</v>
      </c>
      <c r="O445" s="2">
        <v>2027</v>
      </c>
      <c r="P445" s="2"/>
      <c r="Q445" s="2"/>
      <c r="R445" s="36">
        <v>10.6</v>
      </c>
      <c r="S445" s="2">
        <v>14</v>
      </c>
      <c r="T445" s="2">
        <v>1</v>
      </c>
      <c r="U445" s="19">
        <v>20</v>
      </c>
      <c r="V445" s="19">
        <v>20</v>
      </c>
      <c r="W445" s="8"/>
      <c r="X445" s="8"/>
      <c r="Y445" s="8">
        <v>950</v>
      </c>
      <c r="Z445" s="59"/>
      <c r="AA445" s="93"/>
      <c r="AB445" s="93"/>
      <c r="AC445" s="69"/>
      <c r="AD445" s="69"/>
      <c r="AE445" s="69"/>
      <c r="AF445" s="69"/>
      <c r="AG445" s="69"/>
      <c r="AH445" s="69"/>
      <c r="AI445" s="66"/>
      <c r="AJ445" s="113"/>
    </row>
    <row r="446" spans="1:36" customFormat="1" x14ac:dyDescent="0.3">
      <c r="A446" s="51">
        <v>0</v>
      </c>
      <c r="B446" s="33" t="s">
        <v>1453</v>
      </c>
      <c r="C446" s="33"/>
      <c r="D446" s="2" t="s">
        <v>1479</v>
      </c>
      <c r="E446" s="2" t="s">
        <v>1492</v>
      </c>
      <c r="F446" s="42" t="s">
        <v>881</v>
      </c>
      <c r="G446" s="8" t="s">
        <v>1478</v>
      </c>
      <c r="H446" s="8" t="s">
        <v>7</v>
      </c>
      <c r="I446" s="8" t="s">
        <v>520</v>
      </c>
      <c r="J446" s="93" t="s">
        <v>1583</v>
      </c>
      <c r="K446" s="2"/>
      <c r="L446" s="2"/>
      <c r="M446" s="8">
        <v>2020</v>
      </c>
      <c r="N446" s="35">
        <v>43556</v>
      </c>
      <c r="O446" s="2">
        <v>2023</v>
      </c>
      <c r="P446" s="2"/>
      <c r="Q446" s="2"/>
      <c r="R446" s="36">
        <v>14</v>
      </c>
      <c r="S446" s="2">
        <v>12</v>
      </c>
      <c r="T446" s="2"/>
      <c r="U446" s="19">
        <v>20</v>
      </c>
      <c r="V446" s="19">
        <v>20</v>
      </c>
      <c r="W446" s="8"/>
      <c r="X446" s="8"/>
      <c r="Y446" s="8">
        <v>1052</v>
      </c>
      <c r="Z446" s="59"/>
      <c r="AA446" s="93"/>
      <c r="AB446" s="93"/>
      <c r="AC446" s="69"/>
      <c r="AD446" s="69"/>
      <c r="AE446" s="69"/>
      <c r="AF446" s="69"/>
      <c r="AG446" s="69"/>
      <c r="AH446" s="69"/>
      <c r="AI446" s="66"/>
      <c r="AJ446" s="113"/>
    </row>
    <row r="447" spans="1:36" customFormat="1" x14ac:dyDescent="0.3">
      <c r="A447" s="51">
        <v>0</v>
      </c>
      <c r="B447" s="33" t="s">
        <v>1453</v>
      </c>
      <c r="C447" s="33"/>
      <c r="D447" s="2" t="s">
        <v>1485</v>
      </c>
      <c r="E447" s="2" t="s">
        <v>1492</v>
      </c>
      <c r="F447" s="42" t="s">
        <v>881</v>
      </c>
      <c r="G447" s="8" t="s">
        <v>1478</v>
      </c>
      <c r="H447" s="8" t="s">
        <v>7</v>
      </c>
      <c r="I447" s="8" t="s">
        <v>1558</v>
      </c>
      <c r="J447" s="93" t="s">
        <v>1583</v>
      </c>
      <c r="K447" s="2"/>
      <c r="L447" s="2"/>
      <c r="M447" s="8">
        <v>2021</v>
      </c>
      <c r="N447" s="35">
        <v>44287</v>
      </c>
      <c r="O447" s="2">
        <v>2037</v>
      </c>
      <c r="P447" s="2"/>
      <c r="Q447" s="2"/>
      <c r="R447" s="36">
        <v>3.7</v>
      </c>
      <c r="S447" s="2">
        <v>2</v>
      </c>
      <c r="T447" s="2"/>
      <c r="U447" s="19">
        <v>20</v>
      </c>
      <c r="V447" s="19">
        <v>20</v>
      </c>
      <c r="W447" s="8"/>
      <c r="X447" s="8"/>
      <c r="Y447" s="8">
        <v>278</v>
      </c>
      <c r="Z447" s="59"/>
      <c r="AA447" s="93"/>
      <c r="AB447" s="93"/>
      <c r="AC447" s="69"/>
      <c r="AD447" s="69"/>
      <c r="AE447" s="69"/>
      <c r="AF447" s="69"/>
      <c r="AG447" s="69"/>
      <c r="AH447" s="69"/>
      <c r="AI447" s="66"/>
      <c r="AJ447" s="113"/>
    </row>
    <row r="448" spans="1:36" customFormat="1" x14ac:dyDescent="0.3">
      <c r="A448" s="51">
        <v>0</v>
      </c>
      <c r="B448" s="33" t="s">
        <v>1453</v>
      </c>
      <c r="C448" s="33"/>
      <c r="D448" s="2" t="s">
        <v>1484</v>
      </c>
      <c r="E448" s="2" t="s">
        <v>1492</v>
      </c>
      <c r="F448" s="42" t="s">
        <v>881</v>
      </c>
      <c r="G448" s="8" t="s">
        <v>1478</v>
      </c>
      <c r="H448" s="8" t="s">
        <v>7</v>
      </c>
      <c r="I448" s="8" t="s">
        <v>1558</v>
      </c>
      <c r="J448" s="93" t="s">
        <v>1583</v>
      </c>
      <c r="K448" s="2"/>
      <c r="L448" s="2"/>
      <c r="M448" s="8">
        <v>2021</v>
      </c>
      <c r="N448" s="35">
        <v>44287</v>
      </c>
      <c r="O448" s="2">
        <v>2037</v>
      </c>
      <c r="P448" s="2"/>
      <c r="Q448" s="2"/>
      <c r="R448" s="36">
        <v>2.4</v>
      </c>
      <c r="S448" s="2">
        <v>2</v>
      </c>
      <c r="T448" s="2"/>
      <c r="U448" s="19">
        <v>20</v>
      </c>
      <c r="V448" s="19">
        <v>20</v>
      </c>
      <c r="W448" s="8"/>
      <c r="X448" s="8"/>
      <c r="Y448" s="8">
        <f>75*R448</f>
        <v>180</v>
      </c>
      <c r="Z448" s="59"/>
      <c r="AA448" s="93"/>
      <c r="AB448" s="93"/>
      <c r="AC448" s="69"/>
      <c r="AD448" s="69"/>
      <c r="AE448" s="69"/>
      <c r="AF448" s="69"/>
      <c r="AG448" s="69"/>
      <c r="AH448" s="69"/>
      <c r="AI448" s="66"/>
      <c r="AJ448" s="113"/>
    </row>
    <row r="449" spans="1:36" x14ac:dyDescent="0.3">
      <c r="A449" s="51">
        <v>0</v>
      </c>
      <c r="B449" s="33" t="s">
        <v>1453</v>
      </c>
      <c r="C449" s="33"/>
      <c r="D449" s="2" t="s">
        <v>1483</v>
      </c>
      <c r="E449" s="2" t="s">
        <v>1492</v>
      </c>
      <c r="F449" s="42" t="s">
        <v>881</v>
      </c>
      <c r="G449" s="8" t="s">
        <v>1478</v>
      </c>
      <c r="H449" s="8" t="s">
        <v>7</v>
      </c>
      <c r="I449" s="8" t="s">
        <v>1558</v>
      </c>
      <c r="J449" s="93" t="s">
        <v>1583</v>
      </c>
      <c r="K449" s="2"/>
      <c r="L449" s="2"/>
      <c r="M449" s="8">
        <v>2021</v>
      </c>
      <c r="N449" s="35">
        <v>44287</v>
      </c>
      <c r="O449" s="2">
        <v>2037</v>
      </c>
      <c r="P449" s="2"/>
      <c r="Q449" s="2"/>
      <c r="R449" s="36">
        <v>1.6</v>
      </c>
      <c r="S449" s="2">
        <v>2</v>
      </c>
      <c r="T449" s="2"/>
      <c r="U449" s="19">
        <v>20</v>
      </c>
      <c r="V449" s="19">
        <v>20</v>
      </c>
      <c r="W449" s="8"/>
      <c r="X449" s="8"/>
      <c r="Y449" s="8">
        <f>75*R449</f>
        <v>120</v>
      </c>
      <c r="Z449" s="59"/>
      <c r="AA449" s="93"/>
      <c r="AB449" s="93"/>
      <c r="AC449" s="69"/>
      <c r="AD449" s="69"/>
      <c r="AE449" s="69"/>
      <c r="AF449" s="69"/>
      <c r="AG449" s="69"/>
      <c r="AH449" s="69"/>
      <c r="AI449" s="66"/>
      <c r="AJ449" s="113"/>
    </row>
    <row r="450" spans="1:36" x14ac:dyDescent="0.3">
      <c r="A450" s="51">
        <v>0</v>
      </c>
      <c r="B450" s="33" t="s">
        <v>1453</v>
      </c>
      <c r="C450" s="33"/>
      <c r="D450" s="2" t="s">
        <v>1486</v>
      </c>
      <c r="E450" s="2" t="s">
        <v>1492</v>
      </c>
      <c r="F450" s="42" t="s">
        <v>881</v>
      </c>
      <c r="G450" s="8" t="s">
        <v>1478</v>
      </c>
      <c r="H450" s="8" t="s">
        <v>7</v>
      </c>
      <c r="I450" s="8" t="s">
        <v>1558</v>
      </c>
      <c r="J450" s="93" t="s">
        <v>1583</v>
      </c>
      <c r="K450" s="2"/>
      <c r="L450" s="2"/>
      <c r="M450" s="8">
        <v>2021</v>
      </c>
      <c r="N450" s="35">
        <v>44287</v>
      </c>
      <c r="O450" s="2">
        <v>2037</v>
      </c>
      <c r="P450" s="2"/>
      <c r="Q450" s="2"/>
      <c r="R450" s="36">
        <v>2</v>
      </c>
      <c r="S450" s="2">
        <v>2</v>
      </c>
      <c r="T450" s="2"/>
      <c r="U450" s="19">
        <v>20</v>
      </c>
      <c r="V450" s="19">
        <v>20</v>
      </c>
      <c r="W450" s="8"/>
      <c r="X450" s="8"/>
      <c r="Y450" s="8">
        <f>75*R450</f>
        <v>150</v>
      </c>
      <c r="Z450" s="59"/>
      <c r="AA450" s="93"/>
      <c r="AB450" s="93"/>
      <c r="AC450" s="69"/>
      <c r="AD450" s="69"/>
      <c r="AE450" s="69"/>
      <c r="AF450" s="69"/>
      <c r="AG450" s="69"/>
      <c r="AH450" s="69"/>
      <c r="AI450" s="66"/>
      <c r="AJ450" s="113"/>
    </row>
    <row r="451" spans="1:36" x14ac:dyDescent="0.3">
      <c r="A451" s="51">
        <v>0</v>
      </c>
      <c r="B451" s="33" t="s">
        <v>1453</v>
      </c>
      <c r="C451" s="33"/>
      <c r="D451" s="2" t="s">
        <v>1476</v>
      </c>
      <c r="E451" s="2" t="s">
        <v>1492</v>
      </c>
      <c r="F451" s="42" t="s">
        <v>881</v>
      </c>
      <c r="G451" s="8" t="s">
        <v>1477</v>
      </c>
      <c r="H451" s="8" t="s">
        <v>7</v>
      </c>
      <c r="I451" s="8" t="s">
        <v>520</v>
      </c>
      <c r="J451" s="93" t="s">
        <v>1583</v>
      </c>
      <c r="K451" s="2"/>
      <c r="L451" s="2"/>
      <c r="M451" s="8">
        <v>2023</v>
      </c>
      <c r="N451" s="35">
        <v>45017</v>
      </c>
      <c r="O451" s="2"/>
      <c r="P451" s="2"/>
      <c r="Q451" s="2"/>
      <c r="R451" s="36"/>
      <c r="S451" s="2"/>
      <c r="T451" s="2"/>
      <c r="U451" s="8">
        <v>15</v>
      </c>
      <c r="V451" s="8">
        <v>20</v>
      </c>
      <c r="W451" s="8"/>
      <c r="X451" s="8"/>
      <c r="Y451" s="8">
        <v>700</v>
      </c>
      <c r="Z451" s="59"/>
      <c r="AA451" s="93"/>
      <c r="AB451" s="93"/>
      <c r="AC451" s="69"/>
      <c r="AD451" s="69"/>
      <c r="AE451" s="69"/>
      <c r="AF451" s="69"/>
      <c r="AG451" s="69"/>
      <c r="AH451" s="69"/>
      <c r="AI451" s="66"/>
      <c r="AJ451" s="113"/>
    </row>
    <row r="452" spans="1:36" x14ac:dyDescent="0.3">
      <c r="A452" s="51">
        <v>0</v>
      </c>
      <c r="B452" s="33" t="s">
        <v>738</v>
      </c>
      <c r="C452" s="33"/>
      <c r="D452" s="2" t="s">
        <v>1200</v>
      </c>
      <c r="E452" s="2" t="s">
        <v>1492</v>
      </c>
      <c r="F452" s="42" t="s">
        <v>881</v>
      </c>
      <c r="G452" s="2" t="s">
        <v>882</v>
      </c>
      <c r="H452" s="2" t="s">
        <v>522</v>
      </c>
      <c r="I452" s="2" t="s">
        <v>520</v>
      </c>
      <c r="J452" s="93"/>
      <c r="K452" s="2" t="s">
        <v>883</v>
      </c>
      <c r="L452" s="2"/>
      <c r="M452" s="2">
        <v>2017</v>
      </c>
      <c r="N452" s="35">
        <v>42826</v>
      </c>
      <c r="O452" s="2">
        <v>2020</v>
      </c>
      <c r="P452" s="2"/>
      <c r="Q452" s="2"/>
      <c r="R452" s="61">
        <v>40</v>
      </c>
      <c r="S452" s="61">
        <v>8</v>
      </c>
      <c r="T452" s="2"/>
      <c r="U452" s="5">
        <v>100</v>
      </c>
      <c r="V452" s="5">
        <v>0</v>
      </c>
      <c r="W452" s="8"/>
      <c r="X452" s="8"/>
      <c r="Y452" s="8">
        <v>600</v>
      </c>
      <c r="Z452" s="59"/>
      <c r="AA452" s="93"/>
      <c r="AB452" s="94" t="s">
        <v>1198</v>
      </c>
      <c r="AC452" s="69"/>
      <c r="AD452" s="69"/>
      <c r="AE452" s="69"/>
      <c r="AF452" s="69"/>
      <c r="AG452" s="69"/>
      <c r="AH452" s="69"/>
      <c r="AI452" s="66"/>
      <c r="AJ452" s="112"/>
    </row>
    <row r="453" spans="1:36" customFormat="1" x14ac:dyDescent="0.3">
      <c r="A453" s="51">
        <v>0</v>
      </c>
      <c r="B453" s="33" t="s">
        <v>1453</v>
      </c>
      <c r="C453" s="33"/>
      <c r="D453" s="2" t="s">
        <v>1480</v>
      </c>
      <c r="E453" s="2" t="s">
        <v>1492</v>
      </c>
      <c r="F453" s="42" t="s">
        <v>881</v>
      </c>
      <c r="G453" s="8" t="s">
        <v>1478</v>
      </c>
      <c r="H453" s="8" t="s">
        <v>7</v>
      </c>
      <c r="I453" s="8" t="s">
        <v>520</v>
      </c>
      <c r="J453" s="93" t="s">
        <v>1583</v>
      </c>
      <c r="K453" s="2"/>
      <c r="L453" s="2"/>
      <c r="M453" s="8">
        <v>2027</v>
      </c>
      <c r="N453" s="161">
        <v>46478</v>
      </c>
      <c r="O453" s="2">
        <v>2037</v>
      </c>
      <c r="P453" s="2"/>
      <c r="Q453" s="2"/>
      <c r="R453" s="36">
        <v>26</v>
      </c>
      <c r="S453" s="2">
        <v>27</v>
      </c>
      <c r="T453" s="2">
        <v>2</v>
      </c>
      <c r="U453" s="8">
        <v>15</v>
      </c>
      <c r="V453" s="8">
        <v>20</v>
      </c>
      <c r="W453" s="8"/>
      <c r="X453" s="8"/>
      <c r="Y453" s="8">
        <v>2470</v>
      </c>
      <c r="Z453" s="59"/>
      <c r="AA453" s="93"/>
      <c r="AB453" s="93"/>
      <c r="AC453" s="69"/>
      <c r="AD453" s="69"/>
      <c r="AE453" s="69"/>
      <c r="AF453" s="69"/>
      <c r="AG453" s="69"/>
      <c r="AH453" s="69"/>
      <c r="AI453" s="66"/>
      <c r="AJ453" s="113"/>
    </row>
    <row r="454" spans="1:36" x14ac:dyDescent="0.3">
      <c r="A454" s="51">
        <v>0</v>
      </c>
      <c r="B454" s="33" t="s">
        <v>1453</v>
      </c>
      <c r="C454" s="33"/>
      <c r="D454" s="2" t="s">
        <v>1481</v>
      </c>
      <c r="E454" s="2" t="s">
        <v>1492</v>
      </c>
      <c r="F454" s="42" t="s">
        <v>881</v>
      </c>
      <c r="G454" s="8" t="s">
        <v>1478</v>
      </c>
      <c r="H454" s="8" t="s">
        <v>7</v>
      </c>
      <c r="I454" s="8" t="s">
        <v>520</v>
      </c>
      <c r="J454" s="93"/>
      <c r="K454" s="2"/>
      <c r="L454" s="2"/>
      <c r="M454" s="8">
        <v>2027</v>
      </c>
      <c r="N454" s="161">
        <v>46478</v>
      </c>
      <c r="O454" s="2">
        <v>2037</v>
      </c>
      <c r="P454" s="2"/>
      <c r="Q454" s="2"/>
      <c r="R454" s="36">
        <v>19</v>
      </c>
      <c r="S454" s="2">
        <v>18</v>
      </c>
      <c r="T454" s="2"/>
      <c r="U454" s="8">
        <v>15</v>
      </c>
      <c r="V454" s="8">
        <v>20</v>
      </c>
      <c r="W454" s="8"/>
      <c r="X454" s="8"/>
      <c r="Y454" s="8">
        <v>1805</v>
      </c>
      <c r="Z454" s="59"/>
      <c r="AA454" s="93"/>
      <c r="AB454" s="93"/>
      <c r="AC454" s="69"/>
      <c r="AD454" s="69"/>
      <c r="AE454" s="69"/>
      <c r="AF454" s="69"/>
      <c r="AG454" s="69"/>
      <c r="AH454" s="69"/>
      <c r="AI454" s="66"/>
      <c r="AJ454" s="113"/>
    </row>
    <row r="455" spans="1:36" customFormat="1" x14ac:dyDescent="0.3">
      <c r="A455" s="51">
        <v>0</v>
      </c>
      <c r="B455" s="33" t="s">
        <v>636</v>
      </c>
      <c r="C455" s="33"/>
      <c r="D455" s="2" t="s">
        <v>326</v>
      </c>
      <c r="E455" s="2" t="s">
        <v>1492</v>
      </c>
      <c r="F455" s="2" t="s">
        <v>394</v>
      </c>
      <c r="G455" s="2" t="s">
        <v>486</v>
      </c>
      <c r="H455" s="141" t="s">
        <v>4</v>
      </c>
      <c r="I455" s="2" t="s">
        <v>521</v>
      </c>
      <c r="J455" s="93"/>
      <c r="K455" s="2"/>
      <c r="L455" s="2"/>
      <c r="M455" s="2">
        <v>2020</v>
      </c>
      <c r="N455" s="54">
        <v>43922</v>
      </c>
      <c r="O455" s="2"/>
      <c r="P455" s="2"/>
      <c r="Q455" s="2"/>
      <c r="R455" s="2"/>
      <c r="S455" s="2"/>
      <c r="T455" s="2"/>
      <c r="U455" s="8"/>
      <c r="V455" s="8"/>
      <c r="W455" s="8"/>
      <c r="X455" s="8"/>
      <c r="Y455" s="8">
        <v>135</v>
      </c>
      <c r="Z455" s="59"/>
      <c r="AA455" s="93"/>
      <c r="AB455" s="94" t="s">
        <v>563</v>
      </c>
      <c r="AC455" s="69"/>
      <c r="AD455" s="69"/>
      <c r="AE455" s="69"/>
      <c r="AF455" s="69"/>
      <c r="AG455" s="69"/>
      <c r="AH455" s="69"/>
      <c r="AI455" s="66"/>
      <c r="AJ455" s="113"/>
    </row>
    <row r="456" spans="1:36" x14ac:dyDescent="0.3">
      <c r="A456" s="51">
        <v>1</v>
      </c>
      <c r="B456" s="33" t="s">
        <v>634</v>
      </c>
      <c r="C456" s="33" t="s">
        <v>1429</v>
      </c>
      <c r="D456" s="33" t="s">
        <v>132</v>
      </c>
      <c r="E456" s="2" t="s">
        <v>1492</v>
      </c>
      <c r="F456" s="33" t="s">
        <v>394</v>
      </c>
      <c r="G456" s="33" t="s">
        <v>133</v>
      </c>
      <c r="H456" s="33" t="s">
        <v>60</v>
      </c>
      <c r="I456" s="33" t="s">
        <v>520</v>
      </c>
      <c r="J456" s="93"/>
      <c r="K456" s="33"/>
      <c r="L456" s="33"/>
      <c r="M456" s="59">
        <v>2022</v>
      </c>
      <c r="N456" s="35">
        <v>44743</v>
      </c>
      <c r="O456" s="35">
        <v>46112</v>
      </c>
      <c r="P456" s="2"/>
      <c r="Q456" s="2"/>
      <c r="R456" s="3"/>
      <c r="S456" s="3"/>
      <c r="T456" s="3"/>
      <c r="U456" s="26">
        <v>25</v>
      </c>
      <c r="V456" s="26">
        <v>40</v>
      </c>
      <c r="W456" s="26">
        <v>67.760000000000005</v>
      </c>
      <c r="X456" s="26">
        <v>70.040000000000006</v>
      </c>
      <c r="Y456" s="26">
        <v>474</v>
      </c>
      <c r="Z456" s="59"/>
      <c r="AA456" s="93"/>
      <c r="AB456" s="93"/>
      <c r="AC456" s="69"/>
      <c r="AD456" s="69"/>
      <c r="AE456" s="69"/>
      <c r="AF456" s="69"/>
      <c r="AG456" s="69"/>
      <c r="AH456" s="69"/>
      <c r="AI456" s="66"/>
      <c r="AJ456" s="113"/>
    </row>
    <row r="457" spans="1:36" customFormat="1" x14ac:dyDescent="0.3">
      <c r="A457" s="51">
        <v>0</v>
      </c>
      <c r="B457" s="33" t="s">
        <v>636</v>
      </c>
      <c r="C457" s="33"/>
      <c r="D457" s="2" t="s">
        <v>325</v>
      </c>
      <c r="E457" s="2" t="s">
        <v>1492</v>
      </c>
      <c r="F457" s="2" t="s">
        <v>394</v>
      </c>
      <c r="G457" s="2" t="s">
        <v>485</v>
      </c>
      <c r="H457" s="2" t="s">
        <v>60</v>
      </c>
      <c r="I457" s="2" t="s">
        <v>520</v>
      </c>
      <c r="J457" s="93"/>
      <c r="K457" s="2"/>
      <c r="L457" s="2"/>
      <c r="M457" s="2">
        <v>2026</v>
      </c>
      <c r="N457" s="35">
        <v>44652</v>
      </c>
      <c r="O457" s="2"/>
      <c r="P457" s="2"/>
      <c r="Q457" s="2"/>
      <c r="R457" s="3"/>
      <c r="S457" s="3"/>
      <c r="T457" s="3"/>
      <c r="U457" s="8">
        <v>20</v>
      </c>
      <c r="V457" s="8">
        <v>20</v>
      </c>
      <c r="W457" s="8"/>
      <c r="X457" s="8"/>
      <c r="Y457" s="8">
        <v>518</v>
      </c>
      <c r="Z457" s="59"/>
      <c r="AA457" s="93"/>
      <c r="AB457" s="93" t="s">
        <v>563</v>
      </c>
      <c r="AC457" s="69"/>
      <c r="AD457" s="69"/>
      <c r="AE457" s="69"/>
      <c r="AF457" s="69"/>
      <c r="AG457" s="69"/>
      <c r="AH457" s="69"/>
      <c r="AI457" s="66"/>
      <c r="AJ457" s="112"/>
    </row>
    <row r="458" spans="1:36" customFormat="1" x14ac:dyDescent="0.3">
      <c r="A458" s="51">
        <v>0</v>
      </c>
      <c r="B458" s="33" t="s">
        <v>636</v>
      </c>
      <c r="C458" s="33"/>
      <c r="D458" s="2" t="s">
        <v>327</v>
      </c>
      <c r="E458" s="2" t="s">
        <v>1492</v>
      </c>
      <c r="F458" s="2" t="s">
        <v>394</v>
      </c>
      <c r="G458" s="2" t="s">
        <v>484</v>
      </c>
      <c r="H458" s="141" t="s">
        <v>4</v>
      </c>
      <c r="I458" s="2" t="s">
        <v>521</v>
      </c>
      <c r="J458" s="93"/>
      <c r="K458" s="2"/>
      <c r="L458" s="2"/>
      <c r="M458" s="2">
        <v>2019</v>
      </c>
      <c r="N458" s="35">
        <v>43556</v>
      </c>
      <c r="O458" s="2"/>
      <c r="P458" s="2"/>
      <c r="Q458" s="2"/>
      <c r="R458" s="2"/>
      <c r="S458" s="2"/>
      <c r="T458" s="2"/>
      <c r="U458" s="5"/>
      <c r="V458" s="5"/>
      <c r="W458" s="8"/>
      <c r="X458" s="8"/>
      <c r="Y458" s="8">
        <v>15</v>
      </c>
      <c r="Z458" s="59"/>
      <c r="AA458" s="93"/>
      <c r="AB458" s="94" t="s">
        <v>563</v>
      </c>
      <c r="AC458" s="69"/>
      <c r="AD458" s="69"/>
      <c r="AE458" s="69"/>
      <c r="AF458" s="69"/>
      <c r="AG458" s="69"/>
      <c r="AH458" s="69"/>
      <c r="AI458" s="66"/>
      <c r="AJ458" s="113"/>
    </row>
    <row r="459" spans="1:36" customFormat="1" x14ac:dyDescent="0.3">
      <c r="A459" s="51">
        <v>0</v>
      </c>
      <c r="B459" s="33" t="s">
        <v>636</v>
      </c>
      <c r="C459" s="33"/>
      <c r="D459" s="2" t="s">
        <v>324</v>
      </c>
      <c r="E459" s="2" t="s">
        <v>1492</v>
      </c>
      <c r="F459" s="2" t="s">
        <v>394</v>
      </c>
      <c r="G459" s="2" t="s">
        <v>484</v>
      </c>
      <c r="H459" s="2" t="s">
        <v>518</v>
      </c>
      <c r="I459" s="2" t="s">
        <v>520</v>
      </c>
      <c r="J459" s="93"/>
      <c r="K459" s="2"/>
      <c r="L459" s="2"/>
      <c r="M459" s="2">
        <v>2019</v>
      </c>
      <c r="N459" s="35">
        <v>43556</v>
      </c>
      <c r="O459" s="2"/>
      <c r="P459" s="2"/>
      <c r="Q459" s="2"/>
      <c r="R459" s="3"/>
      <c r="S459" s="3"/>
      <c r="T459" s="3"/>
      <c r="U459" s="19">
        <v>20</v>
      </c>
      <c r="V459" s="19">
        <v>20</v>
      </c>
      <c r="W459" s="8"/>
      <c r="X459" s="8"/>
      <c r="Y459" s="8">
        <v>65</v>
      </c>
      <c r="Z459" s="59"/>
      <c r="AA459" s="93"/>
      <c r="AB459" s="94" t="s">
        <v>563</v>
      </c>
      <c r="AC459" s="69"/>
      <c r="AD459" s="69"/>
      <c r="AE459" s="69"/>
      <c r="AF459" s="69"/>
      <c r="AG459" s="69"/>
      <c r="AH459" s="69"/>
      <c r="AI459" s="66"/>
      <c r="AJ459" s="113"/>
    </row>
    <row r="460" spans="1:36" customFormat="1" x14ac:dyDescent="0.3">
      <c r="A460" s="51">
        <v>1</v>
      </c>
      <c r="B460" s="33" t="s">
        <v>634</v>
      </c>
      <c r="C460" s="33" t="s">
        <v>1429</v>
      </c>
      <c r="D460" s="2" t="s">
        <v>1775</v>
      </c>
      <c r="E460" s="2" t="s">
        <v>1492</v>
      </c>
      <c r="F460" s="33" t="s">
        <v>394</v>
      </c>
      <c r="G460" s="33" t="s">
        <v>1383</v>
      </c>
      <c r="H460" s="33" t="s">
        <v>1384</v>
      </c>
      <c r="I460" s="33" t="s">
        <v>520</v>
      </c>
      <c r="J460" s="93"/>
      <c r="K460" s="2"/>
      <c r="L460" s="2"/>
      <c r="M460" s="2">
        <v>2026</v>
      </c>
      <c r="N460" s="35">
        <v>46204</v>
      </c>
      <c r="O460" s="35">
        <v>47664</v>
      </c>
      <c r="P460" s="2"/>
      <c r="Q460" s="2"/>
      <c r="R460" s="2"/>
      <c r="S460" s="2"/>
      <c r="T460" s="2"/>
      <c r="U460" s="8">
        <v>20</v>
      </c>
      <c r="V460" s="8">
        <v>30</v>
      </c>
      <c r="W460" s="8">
        <v>46</v>
      </c>
      <c r="X460" s="8">
        <v>70</v>
      </c>
      <c r="Y460" s="8">
        <v>474</v>
      </c>
      <c r="Z460" s="59"/>
      <c r="AA460" s="93"/>
      <c r="AB460" s="94"/>
      <c r="AC460" s="69"/>
      <c r="AD460" s="69"/>
      <c r="AE460" s="69"/>
      <c r="AF460" s="69"/>
      <c r="AG460" s="69"/>
      <c r="AH460" s="69"/>
      <c r="AI460" s="66"/>
      <c r="AJ460" s="113"/>
    </row>
    <row r="461" spans="1:36" customFormat="1" x14ac:dyDescent="0.3">
      <c r="A461" s="46">
        <v>0</v>
      </c>
      <c r="B461" s="33" t="s">
        <v>1067</v>
      </c>
      <c r="C461" s="33"/>
      <c r="D461" s="33" t="s">
        <v>1344</v>
      </c>
      <c r="E461" s="2" t="s">
        <v>1492</v>
      </c>
      <c r="F461" s="33" t="s">
        <v>394</v>
      </c>
      <c r="G461" s="40" t="s">
        <v>1345</v>
      </c>
      <c r="H461" s="141" t="s">
        <v>4</v>
      </c>
      <c r="I461" s="33" t="s">
        <v>520</v>
      </c>
      <c r="J461" s="93"/>
      <c r="K461" s="33"/>
      <c r="L461" s="33"/>
      <c r="M461" s="59">
        <v>2019</v>
      </c>
      <c r="N461" s="35">
        <v>43556</v>
      </c>
      <c r="O461" s="2">
        <v>2023</v>
      </c>
      <c r="P461" s="32">
        <v>21</v>
      </c>
      <c r="Q461" s="3">
        <v>3</v>
      </c>
      <c r="R461" s="3">
        <v>21</v>
      </c>
      <c r="S461" s="3">
        <v>15</v>
      </c>
      <c r="T461" s="3"/>
      <c r="U461" s="22">
        <v>20</v>
      </c>
      <c r="V461" s="22">
        <v>20</v>
      </c>
      <c r="W461" s="26"/>
      <c r="X461" s="26"/>
      <c r="Y461" s="26">
        <v>340</v>
      </c>
      <c r="Z461" s="59"/>
      <c r="AA461" s="105" t="s">
        <v>1347</v>
      </c>
      <c r="AB461" s="104" t="s">
        <v>1346</v>
      </c>
      <c r="AC461" s="69"/>
      <c r="AD461" s="69"/>
      <c r="AE461" s="69"/>
      <c r="AF461" s="69"/>
      <c r="AG461" s="69"/>
      <c r="AH461" s="69"/>
      <c r="AI461" s="66"/>
      <c r="AJ461" s="113"/>
    </row>
    <row r="462" spans="1:36" customFormat="1" x14ac:dyDescent="0.3">
      <c r="A462" s="51">
        <v>1</v>
      </c>
      <c r="B462" s="33" t="s">
        <v>634</v>
      </c>
      <c r="C462" s="33" t="s">
        <v>1432</v>
      </c>
      <c r="D462" s="33" t="s">
        <v>187</v>
      </c>
      <c r="E462" s="49" t="s">
        <v>1493</v>
      </c>
      <c r="F462" s="33" t="s">
        <v>183</v>
      </c>
      <c r="G462" s="33"/>
      <c r="H462" s="33" t="s">
        <v>220</v>
      </c>
      <c r="I462" s="33" t="s">
        <v>520</v>
      </c>
      <c r="J462" s="93"/>
      <c r="K462" s="33"/>
      <c r="L462" s="33"/>
      <c r="M462" s="2">
        <v>2020</v>
      </c>
      <c r="N462" s="35">
        <v>43890</v>
      </c>
      <c r="O462" s="35">
        <v>44957</v>
      </c>
      <c r="P462" s="2"/>
      <c r="Q462" s="2"/>
      <c r="R462" s="3"/>
      <c r="S462" s="3"/>
      <c r="T462" s="3"/>
      <c r="U462" s="4">
        <v>90</v>
      </c>
      <c r="V462" s="4">
        <v>30</v>
      </c>
      <c r="W462" s="26">
        <v>63</v>
      </c>
      <c r="X462" s="26">
        <v>52.63</v>
      </c>
      <c r="Y462" s="26">
        <v>40</v>
      </c>
      <c r="Z462" s="59"/>
      <c r="AA462" s="93" t="s">
        <v>1253</v>
      </c>
      <c r="AB462" s="93"/>
      <c r="AC462" s="69"/>
      <c r="AD462" s="69"/>
      <c r="AE462" s="69"/>
      <c r="AF462" s="69"/>
      <c r="AG462" s="69"/>
      <c r="AH462" s="69"/>
      <c r="AI462" s="66"/>
      <c r="AJ462" s="113"/>
    </row>
    <row r="463" spans="1:36" customFormat="1" x14ac:dyDescent="0.3">
      <c r="A463" s="46">
        <v>1</v>
      </c>
      <c r="B463" s="33" t="s">
        <v>634</v>
      </c>
      <c r="C463" s="33"/>
      <c r="D463" s="33" t="s">
        <v>1744</v>
      </c>
      <c r="E463" s="49" t="s">
        <v>1493</v>
      </c>
      <c r="F463" s="33" t="s">
        <v>55</v>
      </c>
      <c r="G463" s="40" t="s">
        <v>56</v>
      </c>
      <c r="H463" s="33" t="s">
        <v>7</v>
      </c>
      <c r="I463" s="33" t="s">
        <v>520</v>
      </c>
      <c r="J463" s="93"/>
      <c r="K463" s="33"/>
      <c r="L463" s="33" t="s">
        <v>1788</v>
      </c>
      <c r="M463" s="2">
        <v>2021</v>
      </c>
      <c r="N463" s="35">
        <v>44378</v>
      </c>
      <c r="O463" s="2">
        <v>2025</v>
      </c>
      <c r="P463" s="32"/>
      <c r="Q463" s="3"/>
      <c r="R463" s="3">
        <v>22</v>
      </c>
      <c r="S463" s="3">
        <v>18</v>
      </c>
      <c r="T463" s="3">
        <v>1</v>
      </c>
      <c r="U463" s="4">
        <v>60</v>
      </c>
      <c r="V463" s="4">
        <v>20</v>
      </c>
      <c r="W463" s="26">
        <v>63</v>
      </c>
      <c r="X463" s="26">
        <v>70</v>
      </c>
      <c r="Y463" s="26">
        <v>1360</v>
      </c>
      <c r="Z463" s="26">
        <v>1500</v>
      </c>
      <c r="AA463" s="93"/>
      <c r="AB463" s="93"/>
      <c r="AC463" s="69"/>
      <c r="AD463" s="69"/>
      <c r="AE463" s="69"/>
      <c r="AF463" s="69"/>
      <c r="AG463" s="69"/>
      <c r="AH463" s="69"/>
      <c r="AI463" s="66"/>
      <c r="AJ463" s="113"/>
    </row>
    <row r="464" spans="1:36" customFormat="1" x14ac:dyDescent="0.3">
      <c r="A464" s="51">
        <v>0</v>
      </c>
      <c r="B464" s="33" t="s">
        <v>637</v>
      </c>
      <c r="C464" s="33"/>
      <c r="D464" s="169" t="s">
        <v>141</v>
      </c>
      <c r="E464" s="49" t="s">
        <v>1493</v>
      </c>
      <c r="F464" s="49" t="s">
        <v>134</v>
      </c>
      <c r="G464" s="49" t="s">
        <v>142</v>
      </c>
      <c r="H464" s="49" t="s">
        <v>7</v>
      </c>
      <c r="I464" s="49"/>
      <c r="J464" s="93"/>
      <c r="K464" s="49"/>
      <c r="L464" s="49"/>
      <c r="M464" s="2">
        <v>2021</v>
      </c>
      <c r="N464" s="52">
        <v>44348</v>
      </c>
      <c r="O464" s="52">
        <v>46782</v>
      </c>
      <c r="P464" s="21">
        <v>62</v>
      </c>
      <c r="Q464" s="21">
        <v>4</v>
      </c>
      <c r="R464" s="50"/>
      <c r="S464" s="50"/>
      <c r="T464" s="50"/>
      <c r="U464" s="19">
        <v>40</v>
      </c>
      <c r="V464" s="19">
        <v>40</v>
      </c>
      <c r="W464" s="22"/>
      <c r="X464" s="22"/>
      <c r="Y464" s="22">
        <v>460</v>
      </c>
      <c r="Z464" s="59"/>
      <c r="AA464" s="97"/>
      <c r="AB464" s="97"/>
      <c r="AC464" s="69"/>
      <c r="AD464" s="69"/>
      <c r="AE464" s="69"/>
      <c r="AF464" s="69"/>
      <c r="AG464" s="69"/>
      <c r="AH464" s="69"/>
      <c r="AI464" s="66"/>
      <c r="AJ464" s="112"/>
    </row>
    <row r="465" spans="1:36" customFormat="1" x14ac:dyDescent="0.3">
      <c r="A465" s="51">
        <v>0</v>
      </c>
      <c r="B465" s="33" t="s">
        <v>637</v>
      </c>
      <c r="C465" s="33"/>
      <c r="D465" s="169" t="s">
        <v>143</v>
      </c>
      <c r="E465" s="49" t="s">
        <v>1493</v>
      </c>
      <c r="F465" s="49" t="s">
        <v>134</v>
      </c>
      <c r="G465" s="49" t="s">
        <v>142</v>
      </c>
      <c r="H465" s="49" t="s">
        <v>7</v>
      </c>
      <c r="I465" s="49"/>
      <c r="J465" s="93"/>
      <c r="K465" s="49"/>
      <c r="L465" s="49"/>
      <c r="M465" s="2">
        <v>2021</v>
      </c>
      <c r="N465" s="52">
        <v>44348</v>
      </c>
      <c r="O465" s="52">
        <v>46782</v>
      </c>
      <c r="P465" s="21">
        <v>50</v>
      </c>
      <c r="Q465" s="21">
        <v>4</v>
      </c>
      <c r="R465" s="50"/>
      <c r="S465" s="50"/>
      <c r="T465" s="50"/>
      <c r="U465" s="19">
        <v>40</v>
      </c>
      <c r="V465" s="19">
        <v>40</v>
      </c>
      <c r="W465" s="22"/>
      <c r="X465" s="22"/>
      <c r="Y465" s="22">
        <v>370</v>
      </c>
      <c r="Z465" s="59"/>
      <c r="AA465" s="97"/>
      <c r="AB465" s="96"/>
      <c r="AC465" s="69"/>
      <c r="AD465" s="69"/>
      <c r="AE465" s="69"/>
      <c r="AF465" s="69"/>
      <c r="AG465" s="69"/>
      <c r="AH465" s="69"/>
      <c r="AI465" s="66"/>
      <c r="AJ465" s="112"/>
    </row>
    <row r="466" spans="1:36" x14ac:dyDescent="0.3">
      <c r="A466" s="51">
        <v>1</v>
      </c>
      <c r="B466" s="33" t="s">
        <v>634</v>
      </c>
      <c r="C466" s="33" t="s">
        <v>1430</v>
      </c>
      <c r="D466" s="173" t="s">
        <v>1756</v>
      </c>
      <c r="E466" s="49" t="s">
        <v>1493</v>
      </c>
      <c r="F466" s="33" t="s">
        <v>134</v>
      </c>
      <c r="G466" s="33" t="s">
        <v>142</v>
      </c>
      <c r="H466" s="33" t="s">
        <v>7</v>
      </c>
      <c r="I466" s="33" t="s">
        <v>520</v>
      </c>
      <c r="J466" s="93"/>
      <c r="K466" s="33"/>
      <c r="L466" s="33" t="s">
        <v>1787</v>
      </c>
      <c r="M466" s="59">
        <v>2021</v>
      </c>
      <c r="N466" s="35">
        <v>44348</v>
      </c>
      <c r="O466" s="35">
        <v>47148</v>
      </c>
      <c r="P466" s="2"/>
      <c r="Q466" s="2"/>
      <c r="R466" s="3"/>
      <c r="S466" s="3"/>
      <c r="T466" s="3"/>
      <c r="U466" s="4">
        <v>60</v>
      </c>
      <c r="V466" s="4">
        <v>40</v>
      </c>
      <c r="W466" s="26">
        <v>67.760000000000005</v>
      </c>
      <c r="X466" s="26">
        <v>70.040000000000006</v>
      </c>
      <c r="Y466" s="26">
        <v>5050</v>
      </c>
      <c r="Z466" s="7"/>
      <c r="AA466" s="93"/>
      <c r="AB466" s="93"/>
      <c r="AC466" s="69"/>
      <c r="AD466" s="69"/>
      <c r="AE466" s="69"/>
      <c r="AF466" s="69"/>
      <c r="AG466" s="69"/>
      <c r="AH466" s="69"/>
      <c r="AI466" s="66"/>
      <c r="AJ466" s="112"/>
    </row>
    <row r="467" spans="1:36" customFormat="1" x14ac:dyDescent="0.3">
      <c r="A467" s="51">
        <v>0</v>
      </c>
      <c r="B467" s="33" t="s">
        <v>636</v>
      </c>
      <c r="C467" s="33"/>
      <c r="D467" s="2" t="s">
        <v>1777</v>
      </c>
      <c r="E467" s="49" t="s">
        <v>1493</v>
      </c>
      <c r="F467" s="2" t="s">
        <v>398</v>
      </c>
      <c r="G467" s="2" t="s">
        <v>504</v>
      </c>
      <c r="H467" s="2" t="s">
        <v>7</v>
      </c>
      <c r="I467" s="2" t="s">
        <v>1558</v>
      </c>
      <c r="J467" s="93"/>
      <c r="K467" s="2"/>
      <c r="L467" s="2"/>
      <c r="M467" s="2">
        <v>2021</v>
      </c>
      <c r="N467" s="35">
        <v>44287</v>
      </c>
      <c r="O467" s="2"/>
      <c r="P467" s="2"/>
      <c r="Q467" s="2"/>
      <c r="R467" s="2">
        <v>13.95</v>
      </c>
      <c r="S467" s="2">
        <v>10</v>
      </c>
      <c r="T467" s="2"/>
      <c r="U467" s="5">
        <v>20</v>
      </c>
      <c r="V467" s="5">
        <v>20</v>
      </c>
      <c r="W467" s="8"/>
      <c r="X467" s="8"/>
      <c r="Y467" s="8"/>
      <c r="Z467" s="59"/>
      <c r="AA467" s="93"/>
      <c r="AB467" s="94" t="s">
        <v>1776</v>
      </c>
      <c r="AC467" s="69"/>
      <c r="AD467" s="69"/>
      <c r="AE467" s="69"/>
      <c r="AF467" s="69"/>
      <c r="AG467" s="69"/>
      <c r="AH467" s="69"/>
      <c r="AI467" s="66"/>
      <c r="AJ467" s="113"/>
    </row>
    <row r="468" spans="1:36" customFormat="1" x14ac:dyDescent="0.3">
      <c r="A468" s="46">
        <v>1</v>
      </c>
      <c r="B468" s="33" t="s">
        <v>634</v>
      </c>
      <c r="C468" s="33" t="s">
        <v>1430</v>
      </c>
      <c r="D468" s="33" t="s">
        <v>1741</v>
      </c>
      <c r="E468" s="49" t="s">
        <v>1493</v>
      </c>
      <c r="F468" s="33" t="s">
        <v>24</v>
      </c>
      <c r="G468" s="21" t="s">
        <v>24</v>
      </c>
      <c r="H468" s="33" t="s">
        <v>7</v>
      </c>
      <c r="I468" s="33" t="s">
        <v>520</v>
      </c>
      <c r="J468" s="93"/>
      <c r="K468" s="33"/>
      <c r="L468" s="33" t="s">
        <v>1786</v>
      </c>
      <c r="M468" s="59">
        <v>2022</v>
      </c>
      <c r="N468" s="35">
        <v>44651</v>
      </c>
      <c r="O468" s="35">
        <v>46022</v>
      </c>
      <c r="P468" s="32"/>
      <c r="Q468" s="3"/>
      <c r="R468" s="3">
        <v>30</v>
      </c>
      <c r="S468" s="3">
        <v>20</v>
      </c>
      <c r="T468" s="3"/>
      <c r="U468" s="26">
        <v>40</v>
      </c>
      <c r="V468" s="26">
        <v>20</v>
      </c>
      <c r="W468" s="26">
        <v>63</v>
      </c>
      <c r="X468" s="26">
        <v>70</v>
      </c>
      <c r="Y468" s="26">
        <v>900</v>
      </c>
      <c r="Z468" s="59"/>
      <c r="AA468" s="93"/>
      <c r="AB468" s="93"/>
      <c r="AC468" s="69"/>
      <c r="AD468" s="69"/>
      <c r="AE468" s="69"/>
      <c r="AF468" s="69"/>
      <c r="AG468" s="69"/>
      <c r="AH468" s="69"/>
      <c r="AI468" s="66"/>
      <c r="AJ468" s="113"/>
    </row>
    <row r="469" spans="1:36" customFormat="1" x14ac:dyDescent="0.3">
      <c r="A469" s="46">
        <v>1</v>
      </c>
      <c r="B469" s="33" t="s">
        <v>634</v>
      </c>
      <c r="C469" s="33" t="s">
        <v>1430</v>
      </c>
      <c r="D469" s="33" t="s">
        <v>61</v>
      </c>
      <c r="E469" s="49" t="s">
        <v>1493</v>
      </c>
      <c r="F469" s="33" t="s">
        <v>55</v>
      </c>
      <c r="G469" s="21"/>
      <c r="H469" s="33" t="s">
        <v>60</v>
      </c>
      <c r="I469" s="33" t="s">
        <v>520</v>
      </c>
      <c r="J469" s="93"/>
      <c r="K469" s="33"/>
      <c r="L469" s="33"/>
      <c r="M469" s="59">
        <v>2022</v>
      </c>
      <c r="N469" s="35">
        <v>44713</v>
      </c>
      <c r="O469" s="2">
        <v>2025</v>
      </c>
      <c r="P469" s="32"/>
      <c r="Q469" s="3"/>
      <c r="R469" s="3">
        <v>300</v>
      </c>
      <c r="S469" s="3">
        <v>3</v>
      </c>
      <c r="T469" s="3"/>
      <c r="U469" s="26">
        <v>40</v>
      </c>
      <c r="V469" s="26">
        <v>80</v>
      </c>
      <c r="W469" s="26">
        <v>72.52</v>
      </c>
      <c r="X469" s="26">
        <v>53.85</v>
      </c>
      <c r="Y469" s="26">
        <v>5000</v>
      </c>
      <c r="Z469" s="71"/>
      <c r="AA469" s="93"/>
      <c r="AB469" s="93"/>
      <c r="AC469" s="69"/>
      <c r="AD469" s="69"/>
      <c r="AE469" s="69"/>
      <c r="AF469" s="69"/>
      <c r="AG469" s="69"/>
      <c r="AH469" s="69"/>
      <c r="AI469" s="66"/>
      <c r="AJ469" s="113"/>
    </row>
    <row r="470" spans="1:36" customFormat="1" x14ac:dyDescent="0.3">
      <c r="A470" s="51">
        <v>1</v>
      </c>
      <c r="B470" s="33" t="s">
        <v>634</v>
      </c>
      <c r="C470" s="33" t="s">
        <v>1430</v>
      </c>
      <c r="D470" s="33" t="s">
        <v>110</v>
      </c>
      <c r="E470" s="49" t="s">
        <v>1493</v>
      </c>
      <c r="F470" s="33" t="s">
        <v>111</v>
      </c>
      <c r="G470" s="33" t="s">
        <v>112</v>
      </c>
      <c r="H470" s="33" t="s">
        <v>522</v>
      </c>
      <c r="I470" s="33" t="s">
        <v>520</v>
      </c>
      <c r="J470" s="93"/>
      <c r="K470" s="33"/>
      <c r="L470" s="33"/>
      <c r="M470" s="59">
        <v>2022</v>
      </c>
      <c r="N470" s="35">
        <v>44743</v>
      </c>
      <c r="O470" s="35">
        <v>46022</v>
      </c>
      <c r="P470" s="2"/>
      <c r="Q470" s="2"/>
      <c r="R470" s="3">
        <v>25</v>
      </c>
      <c r="S470" s="3">
        <v>5</v>
      </c>
      <c r="T470" s="3"/>
      <c r="U470" s="26">
        <v>20</v>
      </c>
      <c r="V470" s="26">
        <v>25</v>
      </c>
      <c r="W470" s="26">
        <v>82.05</v>
      </c>
      <c r="X470" s="26">
        <v>53.85</v>
      </c>
      <c r="Y470" s="26">
        <v>800</v>
      </c>
      <c r="Z470" s="59"/>
      <c r="AA470" s="93"/>
      <c r="AB470" s="93"/>
      <c r="AC470" s="69"/>
      <c r="AD470" s="69"/>
      <c r="AE470" s="69"/>
      <c r="AF470" s="69"/>
      <c r="AG470" s="69"/>
      <c r="AH470" s="69"/>
      <c r="AI470" s="66"/>
      <c r="AJ470" s="113"/>
    </row>
    <row r="471" spans="1:36" customFormat="1" x14ac:dyDescent="0.3">
      <c r="A471" s="51">
        <v>0</v>
      </c>
      <c r="B471" s="33" t="s">
        <v>636</v>
      </c>
      <c r="C471" s="33"/>
      <c r="D471" s="2" t="s">
        <v>304</v>
      </c>
      <c r="E471" s="49" t="s">
        <v>1493</v>
      </c>
      <c r="F471" s="2" t="s">
        <v>383</v>
      </c>
      <c r="G471" s="2" t="s">
        <v>468</v>
      </c>
      <c r="H471" s="141" t="s">
        <v>4</v>
      </c>
      <c r="I471" s="2" t="s">
        <v>520</v>
      </c>
      <c r="J471" s="93"/>
      <c r="K471" s="2"/>
      <c r="L471" s="2"/>
      <c r="M471" s="2">
        <v>2022</v>
      </c>
      <c r="N471" s="35">
        <v>44652</v>
      </c>
      <c r="O471" s="2"/>
      <c r="P471" s="2"/>
      <c r="Q471" s="2"/>
      <c r="R471" s="3"/>
      <c r="S471" s="3"/>
      <c r="T471" s="3"/>
      <c r="U471" s="8">
        <v>20</v>
      </c>
      <c r="V471" s="8">
        <v>20</v>
      </c>
      <c r="W471" s="8"/>
      <c r="X471" s="8"/>
      <c r="Y471" s="8">
        <v>150</v>
      </c>
      <c r="Z471" s="59"/>
      <c r="AA471" s="93"/>
      <c r="AB471" s="93" t="s">
        <v>563</v>
      </c>
      <c r="AC471" s="69"/>
      <c r="AD471" s="69"/>
      <c r="AE471" s="69"/>
      <c r="AF471" s="69"/>
      <c r="AG471" s="69"/>
      <c r="AH471" s="69"/>
      <c r="AI471" s="66"/>
      <c r="AJ471" s="113"/>
    </row>
    <row r="472" spans="1:36" customFormat="1" x14ac:dyDescent="0.3">
      <c r="A472" s="51">
        <v>0</v>
      </c>
      <c r="B472" s="33" t="s">
        <v>1774</v>
      </c>
      <c r="C472" s="33"/>
      <c r="D472" s="21" t="s">
        <v>1563</v>
      </c>
      <c r="E472" s="49" t="s">
        <v>1493</v>
      </c>
      <c r="F472" s="36" t="s">
        <v>1465</v>
      </c>
      <c r="G472" s="40" t="s">
        <v>1568</v>
      </c>
      <c r="H472" s="2" t="s">
        <v>522</v>
      </c>
      <c r="I472" s="40" t="s">
        <v>1558</v>
      </c>
      <c r="J472" s="93"/>
      <c r="K472" s="21"/>
      <c r="L472" s="21"/>
      <c r="M472" s="21">
        <v>2022</v>
      </c>
      <c r="N472" s="35">
        <v>44652</v>
      </c>
      <c r="O472" s="21"/>
      <c r="P472" s="21"/>
      <c r="Q472" s="21"/>
      <c r="R472" s="21">
        <v>767</v>
      </c>
      <c r="S472" s="21"/>
      <c r="T472" s="21"/>
      <c r="U472" s="8">
        <v>20</v>
      </c>
      <c r="V472" s="8">
        <v>20</v>
      </c>
      <c r="W472" s="22"/>
      <c r="X472" s="22"/>
      <c r="Y472" s="22"/>
      <c r="Z472" s="59"/>
      <c r="AA472" s="97"/>
      <c r="AB472" s="96" t="s">
        <v>1569</v>
      </c>
      <c r="AC472" s="69"/>
      <c r="AD472" s="69"/>
      <c r="AE472" s="69"/>
      <c r="AF472" s="69"/>
      <c r="AG472" s="69"/>
      <c r="AH472" s="69"/>
      <c r="AI472" s="66"/>
      <c r="AJ472" s="113"/>
    </row>
    <row r="473" spans="1:36" customFormat="1" x14ac:dyDescent="0.3">
      <c r="A473" s="51">
        <v>1</v>
      </c>
      <c r="B473" s="33" t="s">
        <v>634</v>
      </c>
      <c r="C473" s="33" t="s">
        <v>1430</v>
      </c>
      <c r="D473" s="33" t="s">
        <v>126</v>
      </c>
      <c r="E473" s="49" t="s">
        <v>1493</v>
      </c>
      <c r="F473" s="33" t="s">
        <v>127</v>
      </c>
      <c r="G473" s="33" t="s">
        <v>128</v>
      </c>
      <c r="H473" s="33" t="s">
        <v>7</v>
      </c>
      <c r="I473" s="33" t="s">
        <v>520</v>
      </c>
      <c r="J473" s="93"/>
      <c r="K473" s="33"/>
      <c r="L473" s="33" t="s">
        <v>1788</v>
      </c>
      <c r="M473" s="59">
        <v>2022</v>
      </c>
      <c r="N473" s="35">
        <v>44743</v>
      </c>
      <c r="O473" s="35">
        <v>46419</v>
      </c>
      <c r="P473" s="2"/>
      <c r="Q473" s="2"/>
      <c r="R473" s="3"/>
      <c r="S473" s="3"/>
      <c r="T473" s="3"/>
      <c r="U473" s="26">
        <v>20</v>
      </c>
      <c r="V473" s="26">
        <v>20</v>
      </c>
      <c r="W473" s="26">
        <v>68.95</v>
      </c>
      <c r="X473" s="26">
        <v>70.040000000000006</v>
      </c>
      <c r="Y473" s="26">
        <v>1600</v>
      </c>
      <c r="Z473" s="59"/>
      <c r="AA473" s="93"/>
      <c r="AB473" s="94"/>
      <c r="AC473" s="69"/>
      <c r="AD473" s="69"/>
      <c r="AE473" s="69"/>
      <c r="AF473" s="69"/>
      <c r="AG473" s="69"/>
      <c r="AH473" s="69"/>
      <c r="AI473" s="66"/>
      <c r="AJ473" s="113"/>
    </row>
    <row r="474" spans="1:36" customFormat="1" x14ac:dyDescent="0.3">
      <c r="A474" s="51">
        <v>1</v>
      </c>
      <c r="B474" s="33" t="s">
        <v>634</v>
      </c>
      <c r="C474" s="33"/>
      <c r="D474" s="49" t="s">
        <v>1761</v>
      </c>
      <c r="E474" s="40" t="s">
        <v>10</v>
      </c>
      <c r="F474" s="49" t="s">
        <v>1762</v>
      </c>
      <c r="G474" s="49" t="s">
        <v>1778</v>
      </c>
      <c r="H474" s="49" t="s">
        <v>4</v>
      </c>
      <c r="I474" s="49" t="s">
        <v>520</v>
      </c>
      <c r="J474" s="93"/>
      <c r="K474" s="49"/>
      <c r="L474" s="49" t="s">
        <v>1789</v>
      </c>
      <c r="M474" s="59">
        <v>2021</v>
      </c>
      <c r="N474" s="52">
        <v>44166</v>
      </c>
      <c r="O474" s="52"/>
      <c r="P474" s="21"/>
      <c r="Q474" s="21"/>
      <c r="R474" s="50"/>
      <c r="S474" s="50"/>
      <c r="T474" s="50"/>
      <c r="U474" s="140">
        <v>40</v>
      </c>
      <c r="V474" s="140">
        <v>20</v>
      </c>
      <c r="W474" s="140">
        <v>63</v>
      </c>
      <c r="X474" s="140">
        <v>40</v>
      </c>
      <c r="Y474" s="30">
        <v>100</v>
      </c>
      <c r="Z474" s="59"/>
      <c r="AA474" s="97"/>
      <c r="AB474" s="97"/>
      <c r="AC474" s="69"/>
      <c r="AD474" s="69"/>
      <c r="AE474" s="69"/>
      <c r="AF474" s="69"/>
      <c r="AG474" s="69"/>
      <c r="AH474" s="69"/>
      <c r="AI474" s="159"/>
      <c r="AJ474" s="113"/>
    </row>
    <row r="475" spans="1:36" customFormat="1" x14ac:dyDescent="0.3">
      <c r="A475" s="51">
        <v>0</v>
      </c>
      <c r="B475" s="33" t="s">
        <v>636</v>
      </c>
      <c r="C475" s="33"/>
      <c r="D475" s="2" t="s">
        <v>315</v>
      </c>
      <c r="E475" s="42" t="s">
        <v>1493</v>
      </c>
      <c r="F475" s="2" t="s">
        <v>389</v>
      </c>
      <c r="G475" s="2" t="s">
        <v>477</v>
      </c>
      <c r="H475" s="141" t="s">
        <v>4</v>
      </c>
      <c r="I475" s="2" t="s">
        <v>520</v>
      </c>
      <c r="J475" s="93"/>
      <c r="K475" s="2"/>
      <c r="L475" s="2"/>
      <c r="M475" s="2">
        <v>2022</v>
      </c>
      <c r="N475" s="35">
        <v>44652</v>
      </c>
      <c r="O475" s="2"/>
      <c r="P475" s="2"/>
      <c r="Q475" s="2"/>
      <c r="R475" s="3"/>
      <c r="S475" s="3"/>
      <c r="T475" s="3"/>
      <c r="U475" s="8">
        <v>20</v>
      </c>
      <c r="V475" s="8">
        <v>20</v>
      </c>
      <c r="W475" s="8"/>
      <c r="X475" s="8"/>
      <c r="Y475" s="8">
        <v>350</v>
      </c>
      <c r="Z475" s="59"/>
      <c r="AA475" s="93"/>
      <c r="AB475" s="94" t="s">
        <v>563</v>
      </c>
      <c r="AC475" s="69"/>
      <c r="AD475" s="69"/>
      <c r="AE475" s="69"/>
      <c r="AF475" s="69"/>
      <c r="AG475" s="69"/>
      <c r="AH475" s="69"/>
      <c r="AI475" s="66"/>
      <c r="AJ475" s="113"/>
    </row>
    <row r="476" spans="1:36" customFormat="1" x14ac:dyDescent="0.3">
      <c r="A476" s="51">
        <v>0</v>
      </c>
      <c r="B476" s="33" t="s">
        <v>636</v>
      </c>
      <c r="C476" s="33"/>
      <c r="D476" s="2" t="s">
        <v>355</v>
      </c>
      <c r="E476" s="49" t="s">
        <v>1493</v>
      </c>
      <c r="F476" s="2" t="s">
        <v>398</v>
      </c>
      <c r="G476" s="2" t="s">
        <v>504</v>
      </c>
      <c r="H476" s="2" t="s">
        <v>7</v>
      </c>
      <c r="I476" s="2" t="s">
        <v>1558</v>
      </c>
      <c r="J476" s="93"/>
      <c r="K476" s="2"/>
      <c r="L476" s="2"/>
      <c r="M476" s="2">
        <v>2022</v>
      </c>
      <c r="N476" s="35">
        <v>44652</v>
      </c>
      <c r="O476" s="2"/>
      <c r="P476" s="2"/>
      <c r="Q476" s="2"/>
      <c r="R476" s="2"/>
      <c r="S476" s="2"/>
      <c r="T476" s="2"/>
      <c r="U476" s="22">
        <v>20</v>
      </c>
      <c r="V476" s="22">
        <v>20</v>
      </c>
      <c r="W476" s="8"/>
      <c r="X476" s="8"/>
      <c r="Y476" s="8">
        <v>136</v>
      </c>
      <c r="Z476" s="59"/>
      <c r="AA476" s="93"/>
      <c r="AB476" s="93" t="s">
        <v>563</v>
      </c>
      <c r="AC476" s="69"/>
      <c r="AD476" s="69"/>
      <c r="AE476" s="69"/>
      <c r="AF476" s="69"/>
      <c r="AG476" s="69"/>
      <c r="AH476" s="69"/>
      <c r="AI476" s="66"/>
      <c r="AJ476" s="113"/>
    </row>
    <row r="477" spans="1:36" customFormat="1" x14ac:dyDescent="0.3">
      <c r="A477" s="51">
        <v>0</v>
      </c>
      <c r="B477" s="33" t="s">
        <v>636</v>
      </c>
      <c r="C477" s="33"/>
      <c r="D477" s="2" t="s">
        <v>354</v>
      </c>
      <c r="E477" s="49" t="s">
        <v>1493</v>
      </c>
      <c r="F477" s="2" t="s">
        <v>398</v>
      </c>
      <c r="G477" s="2" t="s">
        <v>503</v>
      </c>
      <c r="H477" s="141" t="s">
        <v>4</v>
      </c>
      <c r="I477" s="2" t="s">
        <v>520</v>
      </c>
      <c r="J477" s="93"/>
      <c r="K477" s="2"/>
      <c r="L477" s="2"/>
      <c r="M477" s="2">
        <v>2022</v>
      </c>
      <c r="N477" s="35">
        <v>44652</v>
      </c>
      <c r="O477" s="2"/>
      <c r="P477" s="2">
        <v>33</v>
      </c>
      <c r="Q477" s="2"/>
      <c r="R477" s="3"/>
      <c r="S477" s="3"/>
      <c r="T477" s="3"/>
      <c r="U477" s="8">
        <v>20</v>
      </c>
      <c r="V477" s="8">
        <v>20</v>
      </c>
      <c r="W477" s="8"/>
      <c r="X477" s="8"/>
      <c r="Y477" s="8">
        <v>350</v>
      </c>
      <c r="Z477" s="59"/>
      <c r="AA477" s="93"/>
      <c r="AB477" s="93" t="s">
        <v>563</v>
      </c>
      <c r="AC477" s="69"/>
      <c r="AD477" s="69"/>
      <c r="AE477" s="69"/>
      <c r="AF477" s="69"/>
      <c r="AG477" s="69"/>
      <c r="AH477" s="69"/>
      <c r="AI477" s="66"/>
      <c r="AJ477" s="113"/>
    </row>
    <row r="478" spans="1:36" x14ac:dyDescent="0.3">
      <c r="A478" s="51">
        <v>1</v>
      </c>
      <c r="B478" s="33" t="s">
        <v>634</v>
      </c>
      <c r="C478" s="33" t="s">
        <v>1430</v>
      </c>
      <c r="D478" s="33" t="s">
        <v>1766</v>
      </c>
      <c r="E478" s="49" t="s">
        <v>1493</v>
      </c>
      <c r="F478" s="33" t="s">
        <v>183</v>
      </c>
      <c r="G478" s="33" t="s">
        <v>185</v>
      </c>
      <c r="H478" s="33" t="s">
        <v>7</v>
      </c>
      <c r="I478" s="33" t="s">
        <v>520</v>
      </c>
      <c r="J478" s="93"/>
      <c r="K478" s="33"/>
      <c r="L478" s="33" t="s">
        <v>1786</v>
      </c>
      <c r="M478" s="2">
        <v>2022</v>
      </c>
      <c r="N478" s="35">
        <v>44531</v>
      </c>
      <c r="O478" s="35">
        <v>45688</v>
      </c>
      <c r="P478" s="2"/>
      <c r="Q478" s="2"/>
      <c r="R478" s="3">
        <v>28</v>
      </c>
      <c r="S478" s="3">
        <v>11</v>
      </c>
      <c r="T478" s="3"/>
      <c r="U478" s="4">
        <v>60</v>
      </c>
      <c r="V478" s="4">
        <v>30</v>
      </c>
      <c r="W478" s="26">
        <v>55.86</v>
      </c>
      <c r="X478" s="26">
        <v>53.85</v>
      </c>
      <c r="Y478" s="26">
        <v>1000</v>
      </c>
      <c r="Z478" s="59"/>
      <c r="AA478" s="93"/>
      <c r="AB478" s="93"/>
      <c r="AC478" s="69"/>
      <c r="AD478" s="69"/>
      <c r="AE478" s="69"/>
      <c r="AF478" s="69"/>
      <c r="AG478" s="69"/>
      <c r="AH478" s="69"/>
      <c r="AI478" s="66"/>
      <c r="AJ478" s="113"/>
    </row>
    <row r="479" spans="1:36" x14ac:dyDescent="0.3">
      <c r="A479" s="46">
        <v>1</v>
      </c>
      <c r="B479" s="33" t="s">
        <v>634</v>
      </c>
      <c r="C479" s="33" t="s">
        <v>1430</v>
      </c>
      <c r="D479" s="33" t="s">
        <v>57</v>
      </c>
      <c r="E479" s="49" t="s">
        <v>1493</v>
      </c>
      <c r="F479" s="33" t="s">
        <v>55</v>
      </c>
      <c r="G479" s="21" t="s">
        <v>58</v>
      </c>
      <c r="H479" s="33" t="s">
        <v>7</v>
      </c>
      <c r="I479" s="33" t="s">
        <v>520</v>
      </c>
      <c r="J479" s="93"/>
      <c r="K479" s="33"/>
      <c r="L479" s="33" t="s">
        <v>1788</v>
      </c>
      <c r="M479" s="59">
        <v>2023</v>
      </c>
      <c r="N479" s="35">
        <v>44835</v>
      </c>
      <c r="O479" s="2">
        <v>2027</v>
      </c>
      <c r="P479" s="32"/>
      <c r="Q479" s="3"/>
      <c r="R479" s="3">
        <v>24</v>
      </c>
      <c r="S479" s="3">
        <v>17</v>
      </c>
      <c r="T479" s="3"/>
      <c r="U479" s="4">
        <v>40</v>
      </c>
      <c r="V479" s="4">
        <v>20</v>
      </c>
      <c r="W479" s="26">
        <v>72.52</v>
      </c>
      <c r="X479" s="26">
        <v>53.85</v>
      </c>
      <c r="Y479" s="26">
        <v>3000</v>
      </c>
      <c r="Z479" s="59"/>
      <c r="AA479" s="93"/>
      <c r="AB479" s="93"/>
      <c r="AC479" s="69"/>
      <c r="AD479" s="69"/>
      <c r="AE479" s="69"/>
      <c r="AF479" s="69"/>
      <c r="AG479" s="69"/>
      <c r="AH479" s="69"/>
      <c r="AI479" s="66"/>
      <c r="AJ479" s="113"/>
    </row>
    <row r="480" spans="1:36" customFormat="1" x14ac:dyDescent="0.3">
      <c r="A480" s="46">
        <v>1</v>
      </c>
      <c r="B480" s="33" t="s">
        <v>634</v>
      </c>
      <c r="C480" s="33"/>
      <c r="D480" s="33" t="s">
        <v>213</v>
      </c>
      <c r="E480" s="49" t="s">
        <v>1493</v>
      </c>
      <c r="F480" s="33" t="s">
        <v>214</v>
      </c>
      <c r="G480" s="33" t="s">
        <v>215</v>
      </c>
      <c r="H480" s="141" t="s">
        <v>4</v>
      </c>
      <c r="I480" s="33" t="s">
        <v>520</v>
      </c>
      <c r="J480" s="93"/>
      <c r="K480" s="33"/>
      <c r="L480" s="33"/>
      <c r="M480" s="59">
        <v>2023</v>
      </c>
      <c r="N480" s="35">
        <v>45048</v>
      </c>
      <c r="O480" s="35">
        <v>46328</v>
      </c>
      <c r="P480" s="2"/>
      <c r="Q480" s="2"/>
      <c r="R480" s="3"/>
      <c r="S480" s="3"/>
      <c r="T480" s="3"/>
      <c r="U480" s="26">
        <v>0</v>
      </c>
      <c r="V480" s="26">
        <v>20</v>
      </c>
      <c r="W480" s="26"/>
      <c r="X480" s="26"/>
      <c r="Y480" s="26">
        <v>150</v>
      </c>
      <c r="Z480" s="59"/>
      <c r="AA480" s="93"/>
      <c r="AB480" s="93"/>
      <c r="AC480" s="69"/>
      <c r="AD480" s="69"/>
      <c r="AE480" s="69"/>
      <c r="AF480" s="69"/>
      <c r="AG480" s="69"/>
      <c r="AH480" s="69"/>
      <c r="AI480" s="66"/>
      <c r="AJ480" s="113"/>
    </row>
    <row r="481" spans="1:36" customFormat="1" x14ac:dyDescent="0.3">
      <c r="A481" s="51">
        <v>1</v>
      </c>
      <c r="B481" s="33" t="s">
        <v>634</v>
      </c>
      <c r="C481" s="33" t="s">
        <v>1430</v>
      </c>
      <c r="D481" s="33" t="s">
        <v>114</v>
      </c>
      <c r="E481" s="49" t="s">
        <v>1493</v>
      </c>
      <c r="F481" s="33" t="s">
        <v>113</v>
      </c>
      <c r="G481" s="33" t="s">
        <v>113</v>
      </c>
      <c r="H481" s="33" t="s">
        <v>522</v>
      </c>
      <c r="I481" s="33" t="s">
        <v>520</v>
      </c>
      <c r="J481" s="93"/>
      <c r="K481" s="33"/>
      <c r="L481" s="33"/>
      <c r="M481" s="59">
        <v>2023</v>
      </c>
      <c r="N481" s="35">
        <v>45016</v>
      </c>
      <c r="O481" s="35">
        <v>46476</v>
      </c>
      <c r="P481" s="2"/>
      <c r="Q481" s="2"/>
      <c r="R481" s="3">
        <v>400</v>
      </c>
      <c r="S481" s="3"/>
      <c r="T481" s="3"/>
      <c r="U481" s="4">
        <v>40</v>
      </c>
      <c r="V481" s="4">
        <v>20</v>
      </c>
      <c r="W481" s="26">
        <v>45.14</v>
      </c>
      <c r="X481" s="26">
        <v>70.040000000000006</v>
      </c>
      <c r="Y481" s="26">
        <v>1000</v>
      </c>
      <c r="Z481" s="59"/>
      <c r="AA481" s="93"/>
      <c r="AB481" s="93"/>
      <c r="AC481" s="69"/>
      <c r="AD481" s="69"/>
      <c r="AE481" s="69"/>
      <c r="AF481" s="69"/>
      <c r="AG481" s="69"/>
      <c r="AH481" s="69"/>
      <c r="AI481" s="66"/>
      <c r="AJ481" s="113"/>
    </row>
    <row r="482" spans="1:36" x14ac:dyDescent="0.3">
      <c r="A482" s="51">
        <v>0</v>
      </c>
      <c r="B482" s="33" t="s">
        <v>636</v>
      </c>
      <c r="C482" s="33"/>
      <c r="D482" s="170" t="s">
        <v>330</v>
      </c>
      <c r="E482" s="49" t="s">
        <v>1493</v>
      </c>
      <c r="F482" s="33" t="s">
        <v>134</v>
      </c>
      <c r="G482" s="2" t="s">
        <v>488</v>
      </c>
      <c r="H482" s="2" t="s">
        <v>7</v>
      </c>
      <c r="I482" s="2" t="s">
        <v>520</v>
      </c>
      <c r="J482" s="93"/>
      <c r="K482" s="2"/>
      <c r="L482" s="2"/>
      <c r="M482" s="2">
        <v>2023</v>
      </c>
      <c r="N482" s="35">
        <v>45017</v>
      </c>
      <c r="O482" s="2"/>
      <c r="P482" s="2"/>
      <c r="Q482" s="2"/>
      <c r="R482" s="3"/>
      <c r="S482" s="3"/>
      <c r="T482" s="3"/>
      <c r="U482" s="5">
        <v>20</v>
      </c>
      <c r="V482" s="5">
        <v>20</v>
      </c>
      <c r="W482" s="8"/>
      <c r="X482" s="8"/>
      <c r="Y482" s="8">
        <v>450</v>
      </c>
      <c r="Z482" s="59"/>
      <c r="AA482" s="93"/>
      <c r="AB482" s="94" t="s">
        <v>563</v>
      </c>
      <c r="AC482" s="69"/>
      <c r="AD482" s="69"/>
      <c r="AE482" s="69"/>
      <c r="AF482" s="69"/>
      <c r="AG482" s="69"/>
      <c r="AH482" s="69"/>
      <c r="AI482" s="66"/>
      <c r="AJ482" s="113"/>
    </row>
    <row r="483" spans="1:36" customFormat="1" x14ac:dyDescent="0.3">
      <c r="A483" s="51">
        <v>0</v>
      </c>
      <c r="B483" s="33" t="s">
        <v>635</v>
      </c>
      <c r="C483" s="33"/>
      <c r="D483" s="49" t="s">
        <v>137</v>
      </c>
      <c r="E483" s="49" t="s">
        <v>1493</v>
      </c>
      <c r="F483" s="49" t="s">
        <v>134</v>
      </c>
      <c r="G483" s="49" t="s">
        <v>138</v>
      </c>
      <c r="H483" s="141" t="s">
        <v>4</v>
      </c>
      <c r="I483" s="49" t="s">
        <v>520</v>
      </c>
      <c r="J483" s="93"/>
      <c r="K483" s="49"/>
      <c r="L483" s="49"/>
      <c r="M483" s="59">
        <v>2023</v>
      </c>
      <c r="N483" s="52">
        <v>44986</v>
      </c>
      <c r="O483" s="52"/>
      <c r="P483" s="21">
        <v>23</v>
      </c>
      <c r="Q483" s="21">
        <v>4</v>
      </c>
      <c r="R483" s="50"/>
      <c r="S483" s="50"/>
      <c r="T483" s="50"/>
      <c r="U483" s="28">
        <v>20</v>
      </c>
      <c r="V483" s="28">
        <v>20</v>
      </c>
      <c r="W483" s="28"/>
      <c r="X483" s="28"/>
      <c r="Y483" s="28">
        <v>700</v>
      </c>
      <c r="Z483" s="59"/>
      <c r="AA483" s="97"/>
      <c r="AB483" s="97"/>
      <c r="AC483" s="69"/>
      <c r="AD483" s="69"/>
      <c r="AE483" s="69"/>
      <c r="AF483" s="69"/>
      <c r="AG483" s="69"/>
      <c r="AH483" s="69"/>
      <c r="AI483" s="66"/>
      <c r="AJ483" s="113"/>
    </row>
    <row r="484" spans="1:36" x14ac:dyDescent="0.3">
      <c r="A484" s="51">
        <v>1</v>
      </c>
      <c r="B484" s="33" t="s">
        <v>634</v>
      </c>
      <c r="C484" s="33" t="s">
        <v>1429</v>
      </c>
      <c r="D484" s="33" t="s">
        <v>157</v>
      </c>
      <c r="E484" s="49" t="s">
        <v>1493</v>
      </c>
      <c r="F484" s="33" t="s">
        <v>155</v>
      </c>
      <c r="G484" s="33"/>
      <c r="H484" s="33" t="s">
        <v>522</v>
      </c>
      <c r="I484" s="33" t="s">
        <v>520</v>
      </c>
      <c r="J484" s="93"/>
      <c r="K484" s="33"/>
      <c r="L484" s="33"/>
      <c r="M484" s="59">
        <v>2023</v>
      </c>
      <c r="N484" s="35">
        <v>44835</v>
      </c>
      <c r="O484" s="35">
        <v>47026</v>
      </c>
      <c r="P484" s="2"/>
      <c r="Q484" s="2"/>
      <c r="R484" s="3"/>
      <c r="S484" s="3"/>
      <c r="T484" s="3"/>
      <c r="U484" s="26">
        <v>20</v>
      </c>
      <c r="V484" s="26">
        <v>20</v>
      </c>
      <c r="W484" s="26">
        <v>57.05</v>
      </c>
      <c r="X484" s="26">
        <v>70.040000000000006</v>
      </c>
      <c r="Y484" s="26">
        <v>1190</v>
      </c>
      <c r="Z484" s="59"/>
      <c r="AA484" s="93"/>
      <c r="AB484" s="93"/>
      <c r="AC484" s="69"/>
      <c r="AD484" s="69"/>
      <c r="AE484" s="69"/>
      <c r="AF484" s="69"/>
      <c r="AG484" s="69"/>
      <c r="AH484" s="69"/>
      <c r="AI484" s="66"/>
      <c r="AJ484" s="112"/>
    </row>
    <row r="485" spans="1:36" customFormat="1" x14ac:dyDescent="0.3">
      <c r="A485" s="51">
        <v>0</v>
      </c>
      <c r="B485" s="33" t="s">
        <v>1022</v>
      </c>
      <c r="C485" s="33"/>
      <c r="D485" s="34" t="s">
        <v>1035</v>
      </c>
      <c r="E485" s="49" t="s">
        <v>1493</v>
      </c>
      <c r="F485" s="34" t="s">
        <v>398</v>
      </c>
      <c r="G485" s="21"/>
      <c r="H485" s="34" t="s">
        <v>60</v>
      </c>
      <c r="I485" s="34" t="s">
        <v>520</v>
      </c>
      <c r="J485" s="93"/>
      <c r="K485" s="21"/>
      <c r="L485" s="21"/>
      <c r="M485" s="21">
        <v>2023</v>
      </c>
      <c r="N485" s="35">
        <v>45017</v>
      </c>
      <c r="O485" s="21"/>
      <c r="P485" s="21"/>
      <c r="Q485" s="21"/>
      <c r="R485" s="21"/>
      <c r="S485" s="21"/>
      <c r="T485" s="21"/>
      <c r="U485" s="19">
        <v>10</v>
      </c>
      <c r="V485" s="19">
        <v>80</v>
      </c>
      <c r="W485" s="22"/>
      <c r="X485" s="22"/>
      <c r="Y485" s="36">
        <v>1500</v>
      </c>
      <c r="Z485" s="59"/>
      <c r="AA485" s="97"/>
      <c r="AB485" s="97"/>
      <c r="AC485" s="69"/>
      <c r="AD485" s="69"/>
      <c r="AE485" s="69"/>
      <c r="AF485" s="69"/>
      <c r="AG485" s="69"/>
      <c r="AH485" s="69"/>
      <c r="AI485" s="66"/>
      <c r="AJ485" s="113"/>
    </row>
    <row r="486" spans="1:36" customFormat="1" x14ac:dyDescent="0.3">
      <c r="A486" s="51">
        <v>1</v>
      </c>
      <c r="B486" s="33" t="s">
        <v>634</v>
      </c>
      <c r="C486" s="33" t="s">
        <v>1429</v>
      </c>
      <c r="D486" s="49" t="s">
        <v>1768</v>
      </c>
      <c r="E486" s="49" t="s">
        <v>1493</v>
      </c>
      <c r="F486" s="49" t="s">
        <v>183</v>
      </c>
      <c r="G486" s="49" t="s">
        <v>184</v>
      </c>
      <c r="H486" s="141" t="s">
        <v>4</v>
      </c>
      <c r="I486" s="49" t="s">
        <v>520</v>
      </c>
      <c r="J486" s="93"/>
      <c r="K486" s="49"/>
      <c r="L486" s="49" t="s">
        <v>1787</v>
      </c>
      <c r="M486" s="2">
        <v>2023</v>
      </c>
      <c r="N486" s="35">
        <v>44835</v>
      </c>
      <c r="O486" s="35">
        <v>46234</v>
      </c>
      <c r="P486" s="21"/>
      <c r="Q486" s="21"/>
      <c r="R486" s="50">
        <v>28</v>
      </c>
      <c r="S486" s="50">
        <v>45</v>
      </c>
      <c r="T486" s="50"/>
      <c r="U486" s="20">
        <v>60</v>
      </c>
      <c r="V486" s="20">
        <v>20</v>
      </c>
      <c r="W486" s="27">
        <v>63</v>
      </c>
      <c r="X486" s="27">
        <v>70</v>
      </c>
      <c r="Y486" s="27">
        <v>430</v>
      </c>
      <c r="Z486" s="59"/>
      <c r="AA486" s="97"/>
      <c r="AB486" s="97"/>
      <c r="AC486" s="69"/>
      <c r="AD486" s="69"/>
      <c r="AE486" s="69"/>
      <c r="AF486" s="69"/>
      <c r="AG486" s="69"/>
      <c r="AH486" s="69"/>
      <c r="AI486" s="66"/>
      <c r="AJ486" s="113"/>
    </row>
    <row r="487" spans="1:36" customFormat="1" x14ac:dyDescent="0.3">
      <c r="A487" s="51">
        <v>1</v>
      </c>
      <c r="B487" s="33" t="s">
        <v>634</v>
      </c>
      <c r="C487" s="33" t="s">
        <v>1430</v>
      </c>
      <c r="D487" s="33" t="s">
        <v>1767</v>
      </c>
      <c r="E487" s="49" t="s">
        <v>1493</v>
      </c>
      <c r="F487" s="33" t="s">
        <v>183</v>
      </c>
      <c r="G487" s="33" t="s">
        <v>184</v>
      </c>
      <c r="H487" s="33" t="s">
        <v>7</v>
      </c>
      <c r="I487" s="33" t="s">
        <v>520</v>
      </c>
      <c r="J487" s="93"/>
      <c r="K487" s="33"/>
      <c r="L487" s="33" t="s">
        <v>1788</v>
      </c>
      <c r="M487" s="2">
        <v>2023</v>
      </c>
      <c r="N487" s="35">
        <v>44835</v>
      </c>
      <c r="O487" s="35">
        <v>46295</v>
      </c>
      <c r="P487" s="2"/>
      <c r="Q487" s="2"/>
      <c r="R487" s="3">
        <v>20</v>
      </c>
      <c r="S487" s="3">
        <v>9</v>
      </c>
      <c r="T487" s="3"/>
      <c r="U487" s="4">
        <v>60</v>
      </c>
      <c r="V487" s="4">
        <v>20</v>
      </c>
      <c r="W487" s="26">
        <v>70.14</v>
      </c>
      <c r="X487" s="26">
        <v>70</v>
      </c>
      <c r="Y487" s="26">
        <v>1300</v>
      </c>
      <c r="Z487" s="59"/>
      <c r="AA487" s="93"/>
      <c r="AB487" s="93"/>
      <c r="AC487" s="69"/>
      <c r="AD487" s="69"/>
      <c r="AE487" s="69"/>
      <c r="AF487" s="69"/>
      <c r="AG487" s="69"/>
      <c r="AH487" s="69"/>
      <c r="AI487" s="66"/>
      <c r="AJ487" s="112"/>
    </row>
    <row r="488" spans="1:36" customFormat="1" x14ac:dyDescent="0.3">
      <c r="A488" s="51">
        <v>1</v>
      </c>
      <c r="B488" s="33" t="s">
        <v>634</v>
      </c>
      <c r="C488" s="33" t="s">
        <v>1430</v>
      </c>
      <c r="D488" s="49" t="s">
        <v>1769</v>
      </c>
      <c r="E488" s="49" t="s">
        <v>1493</v>
      </c>
      <c r="F488" s="49" t="s">
        <v>183</v>
      </c>
      <c r="G488" s="49" t="s">
        <v>185</v>
      </c>
      <c r="H488" s="49" t="s">
        <v>7</v>
      </c>
      <c r="I488" s="49" t="s">
        <v>520</v>
      </c>
      <c r="J488" s="93"/>
      <c r="K488" s="49"/>
      <c r="L488" s="49" t="s">
        <v>1788</v>
      </c>
      <c r="M488" s="59">
        <v>2023</v>
      </c>
      <c r="N488" s="35">
        <v>45108</v>
      </c>
      <c r="O488" s="35">
        <v>47361</v>
      </c>
      <c r="P488" s="21">
        <v>45</v>
      </c>
      <c r="Q488" s="21">
        <v>5</v>
      </c>
      <c r="R488" s="50">
        <v>60</v>
      </c>
      <c r="S488" s="50">
        <v>4</v>
      </c>
      <c r="T488" s="50"/>
      <c r="U488" s="20">
        <v>40</v>
      </c>
      <c r="V488" s="20">
        <v>20</v>
      </c>
      <c r="W488" s="27">
        <v>55.86</v>
      </c>
      <c r="X488" s="27">
        <v>53.85</v>
      </c>
      <c r="Y488" s="27">
        <v>850</v>
      </c>
      <c r="Z488" s="59"/>
      <c r="AA488" s="97"/>
      <c r="AB488" s="97"/>
      <c r="AC488" s="69"/>
      <c r="AD488" s="69"/>
      <c r="AE488" s="69"/>
      <c r="AF488" s="69"/>
      <c r="AG488" s="69"/>
      <c r="AH488" s="69"/>
      <c r="AI488" s="66"/>
      <c r="AJ488" s="113"/>
    </row>
    <row r="489" spans="1:36" customFormat="1" x14ac:dyDescent="0.3">
      <c r="A489" s="51">
        <v>0</v>
      </c>
      <c r="B489" s="33" t="s">
        <v>637</v>
      </c>
      <c r="C489" s="33"/>
      <c r="D489" s="49" t="s">
        <v>54</v>
      </c>
      <c r="E489" s="49" t="s">
        <v>1493</v>
      </c>
      <c r="F489" s="49" t="s">
        <v>55</v>
      </c>
      <c r="G489" s="21" t="s">
        <v>56</v>
      </c>
      <c r="H489" s="49" t="s">
        <v>7</v>
      </c>
      <c r="I489" s="49" t="s">
        <v>520</v>
      </c>
      <c r="J489" s="93"/>
      <c r="K489" s="49"/>
      <c r="L489" s="49"/>
      <c r="M489" s="59">
        <v>2024</v>
      </c>
      <c r="N489" s="52">
        <v>45536</v>
      </c>
      <c r="O489" s="59"/>
      <c r="P489" s="22">
        <v>38</v>
      </c>
      <c r="Q489" s="21">
        <v>6</v>
      </c>
      <c r="R489" s="50"/>
      <c r="S489" s="50"/>
      <c r="T489" s="50"/>
      <c r="U489" s="20">
        <v>40</v>
      </c>
      <c r="V489" s="20">
        <v>25</v>
      </c>
      <c r="W489" s="27"/>
      <c r="X489" s="27"/>
      <c r="Y489" s="27">
        <v>3000</v>
      </c>
      <c r="Z489" s="59"/>
      <c r="AA489" s="97"/>
      <c r="AB489" s="97"/>
      <c r="AC489" s="69"/>
      <c r="AD489" s="69"/>
      <c r="AE489" s="69"/>
      <c r="AF489" s="69"/>
      <c r="AG489" s="69"/>
      <c r="AH489" s="69"/>
      <c r="AI489" s="66"/>
      <c r="AJ489" s="113"/>
    </row>
    <row r="490" spans="1:36" customFormat="1" x14ac:dyDescent="0.3">
      <c r="A490" s="46">
        <v>1</v>
      </c>
      <c r="B490" s="33" t="s">
        <v>634</v>
      </c>
      <c r="C490" s="33"/>
      <c r="D490" s="33" t="s">
        <v>216</v>
      </c>
      <c r="E490" s="49" t="s">
        <v>1493</v>
      </c>
      <c r="F490" s="33" t="s">
        <v>214</v>
      </c>
      <c r="G490" s="33" t="s">
        <v>217</v>
      </c>
      <c r="H490" s="33" t="s">
        <v>7</v>
      </c>
      <c r="I490" s="33" t="s">
        <v>520</v>
      </c>
      <c r="J490" s="93"/>
      <c r="K490" s="33"/>
      <c r="L490" s="33"/>
      <c r="M490" s="59">
        <v>2024</v>
      </c>
      <c r="N490" s="35">
        <v>45324</v>
      </c>
      <c r="O490" s="35">
        <v>46782</v>
      </c>
      <c r="P490" s="2"/>
      <c r="Q490" s="2"/>
      <c r="R490" s="3"/>
      <c r="S490" s="3"/>
      <c r="T490" s="3"/>
      <c r="U490" s="4">
        <v>0</v>
      </c>
      <c r="V490" s="4">
        <v>20</v>
      </c>
      <c r="W490" s="26"/>
      <c r="X490" s="26"/>
      <c r="Y490" s="26">
        <v>300</v>
      </c>
      <c r="Z490" s="59"/>
      <c r="AA490" s="93"/>
      <c r="AB490" s="93"/>
      <c r="AC490" s="69"/>
      <c r="AD490" s="69"/>
      <c r="AE490" s="69"/>
      <c r="AF490" s="69"/>
      <c r="AG490" s="69"/>
      <c r="AH490" s="69"/>
      <c r="AI490" s="66"/>
      <c r="AJ490" s="113"/>
    </row>
    <row r="491" spans="1:36" customFormat="1" x14ac:dyDescent="0.3">
      <c r="A491" s="51">
        <v>0</v>
      </c>
      <c r="B491" s="33" t="s">
        <v>636</v>
      </c>
      <c r="C491" s="33"/>
      <c r="D491" s="2" t="s">
        <v>604</v>
      </c>
      <c r="E491" s="2" t="s">
        <v>1492</v>
      </c>
      <c r="F491" s="2" t="s">
        <v>395</v>
      </c>
      <c r="G491" s="2" t="s">
        <v>490</v>
      </c>
      <c r="H491" s="2" t="s">
        <v>7</v>
      </c>
      <c r="I491" s="2" t="s">
        <v>520</v>
      </c>
      <c r="J491" s="93" t="s">
        <v>1605</v>
      </c>
      <c r="K491" s="2"/>
      <c r="L491" s="2"/>
      <c r="M491" s="2">
        <v>2023</v>
      </c>
      <c r="N491" s="35">
        <v>45017</v>
      </c>
      <c r="O491" s="2"/>
      <c r="P491" s="2"/>
      <c r="Q491" s="2"/>
      <c r="R491" s="3"/>
      <c r="S491" s="3"/>
      <c r="T491" s="3"/>
      <c r="U491" s="5">
        <v>20</v>
      </c>
      <c r="V491" s="5">
        <v>20</v>
      </c>
      <c r="W491" s="8"/>
      <c r="X491" s="8"/>
      <c r="Y491" s="8">
        <v>4400</v>
      </c>
      <c r="Z491" s="59"/>
      <c r="AA491" s="105" t="s">
        <v>605</v>
      </c>
      <c r="AB491" s="93" t="s">
        <v>606</v>
      </c>
      <c r="AC491" s="69"/>
      <c r="AD491" s="69"/>
      <c r="AE491" s="69"/>
      <c r="AF491" s="69"/>
      <c r="AG491" s="69"/>
      <c r="AH491" s="69"/>
      <c r="AI491" s="66"/>
      <c r="AJ491" s="112"/>
    </row>
    <row r="492" spans="1:36" customFormat="1" x14ac:dyDescent="0.3">
      <c r="A492" s="51">
        <v>0</v>
      </c>
      <c r="B492" s="33" t="s">
        <v>738</v>
      </c>
      <c r="C492" s="33"/>
      <c r="D492" s="2" t="s">
        <v>904</v>
      </c>
      <c r="E492" s="42" t="s">
        <v>10</v>
      </c>
      <c r="F492" s="42" t="s">
        <v>153</v>
      </c>
      <c r="G492" s="2" t="s">
        <v>153</v>
      </c>
      <c r="H492" s="2" t="s">
        <v>518</v>
      </c>
      <c r="I492" s="2" t="s">
        <v>520</v>
      </c>
      <c r="J492" s="2"/>
      <c r="K492" s="2" t="s">
        <v>654</v>
      </c>
      <c r="L492" s="2"/>
      <c r="M492" s="2">
        <v>2018</v>
      </c>
      <c r="N492" s="35">
        <v>43191</v>
      </c>
      <c r="O492" s="2">
        <v>2022</v>
      </c>
      <c r="P492" s="2">
        <v>19</v>
      </c>
      <c r="Q492" s="2"/>
      <c r="R492" s="34">
        <v>7.8</v>
      </c>
      <c r="S492" s="34">
        <v>14</v>
      </c>
      <c r="T492" s="2"/>
      <c r="U492" s="5">
        <v>80</v>
      </c>
      <c r="V492" s="5">
        <v>0</v>
      </c>
      <c r="W492" s="8"/>
      <c r="X492" s="8"/>
      <c r="Y492" s="8">
        <v>236</v>
      </c>
      <c r="Z492" s="59"/>
      <c r="AA492" s="105" t="s">
        <v>1203</v>
      </c>
      <c r="AB492" s="93" t="s">
        <v>905</v>
      </c>
      <c r="AC492" s="69">
        <v>1</v>
      </c>
      <c r="AD492" s="69"/>
      <c r="AE492" s="69"/>
      <c r="AF492" s="69">
        <v>1</v>
      </c>
      <c r="AG492" s="69"/>
      <c r="AH492" s="69"/>
      <c r="AI492" s="66"/>
      <c r="AJ492" s="113" t="s">
        <v>1288</v>
      </c>
    </row>
    <row r="493" spans="1:36" customFormat="1" x14ac:dyDescent="0.3">
      <c r="A493" s="51">
        <v>1</v>
      </c>
      <c r="B493" s="33" t="s">
        <v>634</v>
      </c>
      <c r="C493" s="33" t="s">
        <v>1431</v>
      </c>
      <c r="D493" s="33" t="s">
        <v>152</v>
      </c>
      <c r="E493" s="33" t="s">
        <v>10</v>
      </c>
      <c r="F493" s="33" t="s">
        <v>153</v>
      </c>
      <c r="G493" s="33" t="s">
        <v>153</v>
      </c>
      <c r="H493" s="33" t="s">
        <v>221</v>
      </c>
      <c r="I493" s="33" t="s">
        <v>520</v>
      </c>
      <c r="J493" s="93"/>
      <c r="K493" s="33"/>
      <c r="L493" s="33"/>
      <c r="M493" s="2">
        <v>2021</v>
      </c>
      <c r="N493" s="35">
        <v>44119</v>
      </c>
      <c r="O493" s="35">
        <v>45580</v>
      </c>
      <c r="P493" s="2"/>
      <c r="Q493" s="2"/>
      <c r="R493" s="2"/>
      <c r="S493" s="2"/>
      <c r="T493" s="2"/>
      <c r="U493" s="26">
        <v>50</v>
      </c>
      <c r="V493" s="26">
        <v>20</v>
      </c>
      <c r="W493" s="26"/>
      <c r="X493" s="26"/>
      <c r="Y493" s="26">
        <v>25</v>
      </c>
      <c r="Z493" s="59"/>
      <c r="AA493" s="93"/>
      <c r="AB493" s="93"/>
      <c r="AC493" s="69"/>
      <c r="AD493" s="69"/>
      <c r="AE493" s="69"/>
      <c r="AF493" s="69"/>
      <c r="AG493" s="69"/>
      <c r="AH493" s="69"/>
      <c r="AI493" s="66"/>
      <c r="AJ493" s="113"/>
    </row>
    <row r="494" spans="1:36" customFormat="1" x14ac:dyDescent="0.3">
      <c r="A494" s="51">
        <v>0</v>
      </c>
      <c r="B494" s="33" t="s">
        <v>738</v>
      </c>
      <c r="C494" s="33"/>
      <c r="D494" s="21" t="s">
        <v>906</v>
      </c>
      <c r="E494" s="42" t="s">
        <v>10</v>
      </c>
      <c r="F494" s="42" t="s">
        <v>153</v>
      </c>
      <c r="G494" s="21" t="s">
        <v>153</v>
      </c>
      <c r="H494" s="21" t="s">
        <v>518</v>
      </c>
      <c r="I494" s="21" t="s">
        <v>520</v>
      </c>
      <c r="J494" s="93"/>
      <c r="K494" s="21" t="s">
        <v>681</v>
      </c>
      <c r="L494" s="21"/>
      <c r="M494" s="2">
        <v>2013</v>
      </c>
      <c r="N494" s="35">
        <v>41365</v>
      </c>
      <c r="O494" s="2">
        <v>2016</v>
      </c>
      <c r="P494" s="21">
        <v>16</v>
      </c>
      <c r="Q494" s="21">
        <v>2</v>
      </c>
      <c r="R494" s="34">
        <v>10.7</v>
      </c>
      <c r="S494" s="34">
        <v>14</v>
      </c>
      <c r="T494" s="21"/>
      <c r="U494" s="5">
        <v>100</v>
      </c>
      <c r="V494" s="5">
        <v>0</v>
      </c>
      <c r="W494" s="22"/>
      <c r="X494" s="22"/>
      <c r="Y494" s="22">
        <v>100</v>
      </c>
      <c r="Z494" s="59"/>
      <c r="AA494" s="97"/>
      <c r="AB494" s="96" t="s">
        <v>907</v>
      </c>
      <c r="AC494" s="69">
        <v>1</v>
      </c>
      <c r="AD494" s="69"/>
      <c r="AE494" s="69"/>
      <c r="AF494" s="69">
        <v>1</v>
      </c>
      <c r="AG494" s="69"/>
      <c r="AH494" s="69"/>
      <c r="AI494" s="66"/>
      <c r="AJ494" s="112" t="s">
        <v>1289</v>
      </c>
    </row>
    <row r="495" spans="1:36" customFormat="1" x14ac:dyDescent="0.3">
      <c r="A495" s="51">
        <v>1</v>
      </c>
      <c r="B495" s="33" t="s">
        <v>634</v>
      </c>
      <c r="C495" s="33" t="s">
        <v>1430</v>
      </c>
      <c r="D495" s="33" t="s">
        <v>1751</v>
      </c>
      <c r="E495" s="49" t="s">
        <v>1493</v>
      </c>
      <c r="F495" s="33" t="s">
        <v>113</v>
      </c>
      <c r="G495" s="33" t="s">
        <v>115</v>
      </c>
      <c r="H495" s="33" t="s">
        <v>7</v>
      </c>
      <c r="I495" s="33" t="s">
        <v>520</v>
      </c>
      <c r="J495" s="93"/>
      <c r="K495" s="33"/>
      <c r="L495" s="33" t="s">
        <v>1788</v>
      </c>
      <c r="M495" s="59">
        <v>2024</v>
      </c>
      <c r="N495" s="35">
        <v>45231</v>
      </c>
      <c r="O495" s="35">
        <v>47056</v>
      </c>
      <c r="P495" s="2"/>
      <c r="Q495" s="2"/>
      <c r="R495" s="3">
        <v>24</v>
      </c>
      <c r="S495" s="3">
        <v>19</v>
      </c>
      <c r="T495" s="3"/>
      <c r="U495" s="4">
        <v>40</v>
      </c>
      <c r="V495" s="4">
        <v>20</v>
      </c>
      <c r="W495" s="26">
        <v>48.71</v>
      </c>
      <c r="X495" s="26">
        <v>91.05</v>
      </c>
      <c r="Y495" s="26">
        <v>1000</v>
      </c>
      <c r="Z495" s="59"/>
      <c r="AA495" s="93"/>
      <c r="AB495" s="94"/>
      <c r="AC495" s="69"/>
      <c r="AD495" s="69"/>
      <c r="AE495" s="69"/>
      <c r="AF495" s="69"/>
      <c r="AG495" s="69"/>
      <c r="AH495" s="69"/>
      <c r="AI495" s="66"/>
      <c r="AJ495" s="113"/>
    </row>
    <row r="496" spans="1:36" customFormat="1" x14ac:dyDescent="0.3">
      <c r="A496" s="51">
        <v>0</v>
      </c>
      <c r="B496" s="33" t="s">
        <v>636</v>
      </c>
      <c r="C496" s="33"/>
      <c r="D496" s="2" t="s">
        <v>314</v>
      </c>
      <c r="E496" s="49" t="s">
        <v>1493</v>
      </c>
      <c r="F496" s="2" t="s">
        <v>388</v>
      </c>
      <c r="G496" s="2" t="s">
        <v>476</v>
      </c>
      <c r="H496" s="33" t="s">
        <v>522</v>
      </c>
      <c r="I496" s="2" t="s">
        <v>520</v>
      </c>
      <c r="J496" s="93"/>
      <c r="K496" s="2"/>
      <c r="L496" s="2"/>
      <c r="M496" s="2">
        <v>2024</v>
      </c>
      <c r="N496" s="35">
        <v>45383</v>
      </c>
      <c r="O496" s="2"/>
      <c r="P496" s="2"/>
      <c r="Q496" s="2"/>
      <c r="R496" s="3"/>
      <c r="S496" s="3"/>
      <c r="T496" s="3"/>
      <c r="U496" s="5">
        <v>20</v>
      </c>
      <c r="V496" s="5">
        <v>20</v>
      </c>
      <c r="W496" s="8"/>
      <c r="X496" s="8"/>
      <c r="Y496" s="8">
        <v>2100</v>
      </c>
      <c r="Z496" s="59"/>
      <c r="AA496" s="105" t="s">
        <v>600</v>
      </c>
      <c r="AB496" s="94" t="s">
        <v>601</v>
      </c>
      <c r="AC496" s="69"/>
      <c r="AD496" s="69"/>
      <c r="AE496" s="69"/>
      <c r="AF496" s="69"/>
      <c r="AG496" s="69"/>
      <c r="AH496" s="69"/>
      <c r="AI496" s="66"/>
      <c r="AJ496" s="113"/>
    </row>
    <row r="497" spans="1:36" customFormat="1" x14ac:dyDescent="0.3">
      <c r="A497" s="51">
        <v>0</v>
      </c>
      <c r="B497" s="33" t="s">
        <v>637</v>
      </c>
      <c r="C497" s="33"/>
      <c r="D497" s="49" t="s">
        <v>149</v>
      </c>
      <c r="E497" s="49" t="s">
        <v>1493</v>
      </c>
      <c r="F497" s="49" t="s">
        <v>134</v>
      </c>
      <c r="G497" s="49" t="s">
        <v>136</v>
      </c>
      <c r="H497" s="49" t="s">
        <v>7</v>
      </c>
      <c r="I497" s="49"/>
      <c r="J497" s="93"/>
      <c r="K497" s="49"/>
      <c r="L497" s="49"/>
      <c r="M497" s="59">
        <v>2024</v>
      </c>
      <c r="N497" s="52">
        <v>45291</v>
      </c>
      <c r="O497" s="52"/>
      <c r="P497" s="21">
        <v>25</v>
      </c>
      <c r="Q497" s="21">
        <v>4</v>
      </c>
      <c r="R497" s="50"/>
      <c r="S497" s="50"/>
      <c r="T497" s="50"/>
      <c r="U497" s="19">
        <v>40</v>
      </c>
      <c r="V497" s="19">
        <v>20</v>
      </c>
      <c r="W497" s="22"/>
      <c r="X497" s="22"/>
      <c r="Y497" s="22">
        <v>160</v>
      </c>
      <c r="Z497" s="59"/>
      <c r="AA497" s="97"/>
      <c r="AB497" s="96"/>
      <c r="AC497" s="69"/>
      <c r="AD497" s="69"/>
      <c r="AE497" s="69"/>
      <c r="AF497" s="69"/>
      <c r="AG497" s="69"/>
      <c r="AH497" s="69"/>
      <c r="AI497" s="66"/>
      <c r="AJ497" s="112"/>
    </row>
    <row r="498" spans="1:36" x14ac:dyDescent="0.3">
      <c r="A498" s="51">
        <v>0</v>
      </c>
      <c r="B498" s="33" t="s">
        <v>738</v>
      </c>
      <c r="C498" s="33"/>
      <c r="D498" s="21" t="s">
        <v>910</v>
      </c>
      <c r="E498" s="42" t="s">
        <v>10</v>
      </c>
      <c r="F498" s="42" t="s">
        <v>908</v>
      </c>
      <c r="G498" s="21" t="s">
        <v>909</v>
      </c>
      <c r="H498" s="21" t="s">
        <v>518</v>
      </c>
      <c r="I498" s="21" t="s">
        <v>520</v>
      </c>
      <c r="J498" s="93"/>
      <c r="K498" s="21" t="s">
        <v>911</v>
      </c>
      <c r="L498" s="21"/>
      <c r="M498" s="2">
        <v>2012</v>
      </c>
      <c r="N498" s="35">
        <v>41000</v>
      </c>
      <c r="O498" s="2">
        <v>2017</v>
      </c>
      <c r="P498" s="21">
        <v>18</v>
      </c>
      <c r="Q498" s="21">
        <v>2</v>
      </c>
      <c r="R498" s="34">
        <v>11.4</v>
      </c>
      <c r="S498" s="34">
        <v>13</v>
      </c>
      <c r="T498" s="21"/>
      <c r="U498" s="5">
        <v>100</v>
      </c>
      <c r="V498" s="5">
        <v>0</v>
      </c>
      <c r="W498" s="22"/>
      <c r="X498" s="22"/>
      <c r="Y498" s="36">
        <v>300</v>
      </c>
      <c r="Z498" s="59"/>
      <c r="AA498" s="97"/>
      <c r="AB498" s="97" t="s">
        <v>1205</v>
      </c>
      <c r="AC498" s="69"/>
      <c r="AD498" s="69">
        <v>1</v>
      </c>
      <c r="AE498" s="69"/>
      <c r="AF498" s="69">
        <v>1</v>
      </c>
      <c r="AG498" s="69"/>
      <c r="AH498" s="69"/>
      <c r="AI498" s="66"/>
      <c r="AJ498" s="113"/>
    </row>
    <row r="499" spans="1:36" customFormat="1" x14ac:dyDescent="0.3">
      <c r="A499" s="51">
        <v>0</v>
      </c>
      <c r="B499" s="33" t="s">
        <v>738</v>
      </c>
      <c r="C499" s="33"/>
      <c r="D499" s="21" t="s">
        <v>1204</v>
      </c>
      <c r="E499" s="42" t="s">
        <v>10</v>
      </c>
      <c r="F499" s="42" t="s">
        <v>908</v>
      </c>
      <c r="G499" s="21" t="s">
        <v>909</v>
      </c>
      <c r="H499" s="21" t="s">
        <v>7</v>
      </c>
      <c r="I499" s="21" t="s">
        <v>520</v>
      </c>
      <c r="J499" s="93"/>
      <c r="K499" s="21" t="s">
        <v>911</v>
      </c>
      <c r="L499" s="21"/>
      <c r="M499" s="2">
        <v>2017</v>
      </c>
      <c r="N499" s="35">
        <v>42826</v>
      </c>
      <c r="O499" s="2">
        <v>2025</v>
      </c>
      <c r="P499" s="21">
        <v>50</v>
      </c>
      <c r="Q499" s="21">
        <v>2</v>
      </c>
      <c r="R499" s="34">
        <f>83+80+48</f>
        <v>211</v>
      </c>
      <c r="S499" s="34">
        <v>30</v>
      </c>
      <c r="T499" s="21"/>
      <c r="U499" s="5">
        <v>80</v>
      </c>
      <c r="V499" s="5">
        <v>0</v>
      </c>
      <c r="W499" s="22"/>
      <c r="X499" s="22"/>
      <c r="Y499" s="22">
        <v>10662</v>
      </c>
      <c r="Z499" s="59"/>
      <c r="AA499" s="97"/>
      <c r="AB499" s="96" t="s">
        <v>1416</v>
      </c>
      <c r="AC499" s="69"/>
      <c r="AD499" s="69">
        <v>1</v>
      </c>
      <c r="AE499" s="69"/>
      <c r="AF499" s="69"/>
      <c r="AG499" s="69"/>
      <c r="AH499" s="69"/>
      <c r="AI499" s="66"/>
      <c r="AJ499" s="113"/>
    </row>
    <row r="500" spans="1:36" x14ac:dyDescent="0.3">
      <c r="A500" s="51">
        <v>0</v>
      </c>
      <c r="B500" s="33" t="s">
        <v>636</v>
      </c>
      <c r="C500" s="33"/>
      <c r="D500" s="2" t="s">
        <v>912</v>
      </c>
      <c r="E500" s="42" t="s">
        <v>10</v>
      </c>
      <c r="F500" s="42" t="s">
        <v>908</v>
      </c>
      <c r="G500" s="2" t="s">
        <v>913</v>
      </c>
      <c r="H500" s="141" t="s">
        <v>4</v>
      </c>
      <c r="I500" s="2" t="s">
        <v>520</v>
      </c>
      <c r="J500" s="93"/>
      <c r="K500" s="2" t="s">
        <v>911</v>
      </c>
      <c r="L500" s="2"/>
      <c r="M500" s="2">
        <v>2019</v>
      </c>
      <c r="N500" s="35">
        <v>43556</v>
      </c>
      <c r="O500" s="2">
        <v>2027</v>
      </c>
      <c r="P500" s="2"/>
      <c r="Q500" s="2"/>
      <c r="R500" s="2"/>
      <c r="S500" s="2"/>
      <c r="T500" s="2"/>
      <c r="U500" s="5">
        <v>80</v>
      </c>
      <c r="V500" s="19">
        <v>20</v>
      </c>
      <c r="W500" s="8"/>
      <c r="X500" s="8"/>
      <c r="Y500" s="8">
        <v>963</v>
      </c>
      <c r="Z500" s="59"/>
      <c r="AA500" s="93"/>
      <c r="AB500" s="93" t="s">
        <v>914</v>
      </c>
      <c r="AC500" s="69"/>
      <c r="AD500" s="69">
        <v>1</v>
      </c>
      <c r="AE500" s="69"/>
      <c r="AF500" s="69"/>
      <c r="AG500" s="69"/>
      <c r="AH500" s="69"/>
      <c r="AI500" s="66"/>
      <c r="AJ500" s="113"/>
    </row>
    <row r="501" spans="1:36" x14ac:dyDescent="0.3">
      <c r="A501" s="51">
        <v>0</v>
      </c>
      <c r="B501" s="33" t="s">
        <v>636</v>
      </c>
      <c r="C501" s="33"/>
      <c r="D501" s="2" t="s">
        <v>333</v>
      </c>
      <c r="E501" s="33" t="s">
        <v>1490</v>
      </c>
      <c r="F501" s="2" t="s">
        <v>396</v>
      </c>
      <c r="G501" s="2" t="s">
        <v>492</v>
      </c>
      <c r="H501" s="141" t="s">
        <v>4</v>
      </c>
      <c r="I501" s="2" t="s">
        <v>521</v>
      </c>
      <c r="J501" s="93"/>
      <c r="K501" s="2"/>
      <c r="L501" s="2"/>
      <c r="M501" s="2">
        <v>2020</v>
      </c>
      <c r="N501" s="54">
        <v>43922</v>
      </c>
      <c r="O501" s="2"/>
      <c r="P501" s="2"/>
      <c r="Q501" s="2"/>
      <c r="R501" s="2"/>
      <c r="S501" s="2"/>
      <c r="T501" s="2"/>
      <c r="U501" s="8"/>
      <c r="V501" s="8"/>
      <c r="W501" s="8"/>
      <c r="X501" s="8"/>
      <c r="Y501" s="8">
        <v>200</v>
      </c>
      <c r="Z501" s="59"/>
      <c r="AA501" s="93"/>
      <c r="AB501" s="94" t="s">
        <v>563</v>
      </c>
      <c r="AC501" s="69"/>
      <c r="AD501" s="69"/>
      <c r="AE501" s="69"/>
      <c r="AF501" s="69"/>
      <c r="AG501" s="69"/>
      <c r="AH501" s="69"/>
      <c r="AI501" s="66"/>
      <c r="AJ501" s="113"/>
    </row>
    <row r="502" spans="1:36" x14ac:dyDescent="0.3">
      <c r="A502" s="51">
        <v>0</v>
      </c>
      <c r="B502" s="33" t="s">
        <v>738</v>
      </c>
      <c r="C502" s="33"/>
      <c r="D502" s="21" t="s">
        <v>915</v>
      </c>
      <c r="E502" s="33" t="s">
        <v>1490</v>
      </c>
      <c r="F502" s="42" t="s">
        <v>396</v>
      </c>
      <c r="G502" s="21" t="s">
        <v>916</v>
      </c>
      <c r="H502" s="141" t="s">
        <v>4</v>
      </c>
      <c r="I502" s="21" t="s">
        <v>520</v>
      </c>
      <c r="J502" s="93"/>
      <c r="K502" s="21" t="s">
        <v>526</v>
      </c>
      <c r="L502" s="21"/>
      <c r="M502" s="2">
        <v>2009</v>
      </c>
      <c r="N502" s="35">
        <v>39904</v>
      </c>
      <c r="O502" s="2">
        <v>2011</v>
      </c>
      <c r="P502" s="21">
        <v>11</v>
      </c>
      <c r="Q502" s="21">
        <v>3</v>
      </c>
      <c r="R502" s="34">
        <v>17.5</v>
      </c>
      <c r="S502" s="34">
        <v>24</v>
      </c>
      <c r="T502" s="21"/>
      <c r="U502" s="5">
        <v>100</v>
      </c>
      <c r="V502" s="5">
        <v>0</v>
      </c>
      <c r="W502" s="22"/>
      <c r="X502" s="22"/>
      <c r="Y502" s="22">
        <v>264</v>
      </c>
      <c r="Z502" s="59"/>
      <c r="AA502" s="97"/>
      <c r="AB502" s="97" t="s">
        <v>1417</v>
      </c>
      <c r="AC502" s="69"/>
      <c r="AD502" s="69"/>
      <c r="AE502" s="69"/>
      <c r="AF502" s="69"/>
      <c r="AG502" s="69"/>
      <c r="AH502" s="69"/>
      <c r="AI502" s="66"/>
      <c r="AJ502" s="113"/>
    </row>
    <row r="503" spans="1:36" customFormat="1" x14ac:dyDescent="0.3">
      <c r="A503" s="51">
        <v>0</v>
      </c>
      <c r="B503" s="33" t="s">
        <v>636</v>
      </c>
      <c r="C503" s="33"/>
      <c r="D503" s="2" t="s">
        <v>334</v>
      </c>
      <c r="E503" s="33" t="s">
        <v>1490</v>
      </c>
      <c r="F503" s="2" t="s">
        <v>396</v>
      </c>
      <c r="G503" s="2" t="s">
        <v>493</v>
      </c>
      <c r="H503" s="2" t="s">
        <v>518</v>
      </c>
      <c r="I503" s="2" t="s">
        <v>520</v>
      </c>
      <c r="J503" s="93" t="s">
        <v>1595</v>
      </c>
      <c r="K503" s="2"/>
      <c r="L503" s="2"/>
      <c r="M503" s="2">
        <v>2025</v>
      </c>
      <c r="N503" s="35">
        <v>45748</v>
      </c>
      <c r="O503" s="2"/>
      <c r="P503" s="2"/>
      <c r="Q503" s="2"/>
      <c r="R503" s="3"/>
      <c r="S503" s="3"/>
      <c r="T503" s="3"/>
      <c r="U503" s="8">
        <v>15</v>
      </c>
      <c r="V503" s="8">
        <v>20</v>
      </c>
      <c r="W503" s="8"/>
      <c r="X503" s="8"/>
      <c r="Y503" s="8">
        <v>400</v>
      </c>
      <c r="Z503" s="59"/>
      <c r="AA503" s="105" t="s">
        <v>607</v>
      </c>
      <c r="AB503" s="93" t="s">
        <v>608</v>
      </c>
      <c r="AC503" s="69"/>
      <c r="AD503" s="69"/>
      <c r="AE503" s="69"/>
      <c r="AF503" s="69"/>
      <c r="AG503" s="69"/>
      <c r="AH503" s="69"/>
      <c r="AI503" s="66"/>
      <c r="AJ503" s="113"/>
    </row>
    <row r="504" spans="1:36" customFormat="1" x14ac:dyDescent="0.3">
      <c r="A504" s="51">
        <v>0</v>
      </c>
      <c r="B504" s="33" t="s">
        <v>636</v>
      </c>
      <c r="C504" s="33"/>
      <c r="D504" s="2" t="s">
        <v>335</v>
      </c>
      <c r="E504" s="2" t="s">
        <v>1492</v>
      </c>
      <c r="F504" s="2" t="s">
        <v>397</v>
      </c>
      <c r="G504" s="2" t="s">
        <v>494</v>
      </c>
      <c r="H504" s="141" t="s">
        <v>4</v>
      </c>
      <c r="I504" s="2" t="s">
        <v>521</v>
      </c>
      <c r="J504" s="93"/>
      <c r="K504" s="2"/>
      <c r="L504" s="2"/>
      <c r="M504" s="2">
        <v>2022</v>
      </c>
      <c r="N504" s="35">
        <v>44652</v>
      </c>
      <c r="O504" s="2"/>
      <c r="P504" s="2"/>
      <c r="Q504" s="2"/>
      <c r="R504" s="2"/>
      <c r="S504" s="2"/>
      <c r="T504" s="2"/>
      <c r="U504" s="8"/>
      <c r="V504" s="8"/>
      <c r="W504" s="8"/>
      <c r="X504" s="8"/>
      <c r="Y504" s="8">
        <v>43</v>
      </c>
      <c r="Z504" s="59"/>
      <c r="AA504" s="93"/>
      <c r="AB504" s="93" t="s">
        <v>563</v>
      </c>
      <c r="AC504" s="69"/>
      <c r="AD504" s="69"/>
      <c r="AE504" s="69"/>
      <c r="AF504" s="69"/>
      <c r="AG504" s="69"/>
      <c r="AH504" s="69"/>
      <c r="AI504" s="66"/>
      <c r="AJ504" s="113"/>
    </row>
    <row r="505" spans="1:36" x14ac:dyDescent="0.3">
      <c r="A505" s="51">
        <v>0</v>
      </c>
      <c r="B505" s="33" t="s">
        <v>636</v>
      </c>
      <c r="C505" s="33"/>
      <c r="D505" s="2" t="s">
        <v>336</v>
      </c>
      <c r="E505" s="2" t="s">
        <v>1492</v>
      </c>
      <c r="F505" s="2" t="s">
        <v>397</v>
      </c>
      <c r="G505" s="2" t="s">
        <v>495</v>
      </c>
      <c r="H505" s="141" t="s">
        <v>4</v>
      </c>
      <c r="I505" s="2" t="s">
        <v>521</v>
      </c>
      <c r="J505" s="93"/>
      <c r="K505" s="2"/>
      <c r="L505" s="2"/>
      <c r="M505" s="2">
        <v>2022</v>
      </c>
      <c r="N505" s="35">
        <v>44652</v>
      </c>
      <c r="O505" s="2"/>
      <c r="P505" s="2"/>
      <c r="Q505" s="2"/>
      <c r="R505" s="2"/>
      <c r="S505" s="2"/>
      <c r="T505" s="2"/>
      <c r="U505" s="8"/>
      <c r="V505" s="8"/>
      <c r="W505" s="8"/>
      <c r="X505" s="8"/>
      <c r="Y505" s="8"/>
      <c r="Z505" s="59"/>
      <c r="AA505" s="93"/>
      <c r="AB505" s="93" t="s">
        <v>563</v>
      </c>
      <c r="AC505" s="69"/>
      <c r="AD505" s="69"/>
      <c r="AE505" s="69"/>
      <c r="AF505" s="69"/>
      <c r="AG505" s="69"/>
      <c r="AH505" s="69"/>
      <c r="AI505" s="66"/>
      <c r="AJ505" s="113"/>
    </row>
    <row r="506" spans="1:36" customFormat="1" x14ac:dyDescent="0.3">
      <c r="A506" s="51">
        <v>1</v>
      </c>
      <c r="B506" s="33" t="s">
        <v>634</v>
      </c>
      <c r="C506" s="33" t="s">
        <v>1429</v>
      </c>
      <c r="D506" s="49" t="s">
        <v>1763</v>
      </c>
      <c r="E506" s="2" t="s">
        <v>1492</v>
      </c>
      <c r="F506" s="49" t="s">
        <v>397</v>
      </c>
      <c r="G506" s="49" t="s">
        <v>523</v>
      </c>
      <c r="H506" s="141" t="s">
        <v>4</v>
      </c>
      <c r="I506" s="49" t="s">
        <v>520</v>
      </c>
      <c r="J506" s="93" t="s">
        <v>1589</v>
      </c>
      <c r="K506" s="49"/>
      <c r="L506" s="49" t="s">
        <v>1788</v>
      </c>
      <c r="M506" s="59">
        <v>2022</v>
      </c>
      <c r="N506" s="35">
        <v>44804</v>
      </c>
      <c r="O506" s="35">
        <v>46630</v>
      </c>
      <c r="P506" s="21">
        <v>20</v>
      </c>
      <c r="Q506" s="21">
        <v>3</v>
      </c>
      <c r="R506" s="50"/>
      <c r="S506" s="50"/>
      <c r="T506" s="50"/>
      <c r="U506" s="27">
        <v>60</v>
      </c>
      <c r="V506" s="27">
        <v>20</v>
      </c>
      <c r="W506" s="27">
        <v>56</v>
      </c>
      <c r="X506" s="27">
        <v>62</v>
      </c>
      <c r="Y506" s="27">
        <v>550</v>
      </c>
      <c r="Z506" s="59"/>
      <c r="AA506" s="97"/>
      <c r="AB506" s="97"/>
      <c r="AC506" s="69"/>
      <c r="AD506" s="69"/>
      <c r="AE506" s="69"/>
      <c r="AF506" s="69"/>
      <c r="AG506" s="69"/>
      <c r="AH506" s="69"/>
      <c r="AI506" s="66"/>
      <c r="AJ506" s="113"/>
    </row>
    <row r="507" spans="1:36" customFormat="1" x14ac:dyDescent="0.3">
      <c r="A507" s="51">
        <v>0</v>
      </c>
      <c r="B507" s="33" t="s">
        <v>738</v>
      </c>
      <c r="C507" s="33"/>
      <c r="D507" s="2" t="s">
        <v>1207</v>
      </c>
      <c r="E507" s="2" t="s">
        <v>1492</v>
      </c>
      <c r="F507" s="42" t="s">
        <v>397</v>
      </c>
      <c r="G507" s="2" t="s">
        <v>917</v>
      </c>
      <c r="H507" s="141" t="s">
        <v>4</v>
      </c>
      <c r="I507" s="2" t="s">
        <v>521</v>
      </c>
      <c r="J507" s="93"/>
      <c r="K507" s="2" t="s">
        <v>536</v>
      </c>
      <c r="L507" s="2"/>
      <c r="M507" s="2">
        <v>2017</v>
      </c>
      <c r="N507" s="35">
        <v>42826</v>
      </c>
      <c r="O507" s="2">
        <v>2019</v>
      </c>
      <c r="P507" s="2">
        <v>7</v>
      </c>
      <c r="Q507" s="34">
        <v>5</v>
      </c>
      <c r="R507" s="34">
        <v>5.5</v>
      </c>
      <c r="S507" s="34">
        <v>9</v>
      </c>
      <c r="T507" s="2"/>
      <c r="U507" s="5"/>
      <c r="V507" s="5"/>
      <c r="W507" s="8"/>
      <c r="X507" s="8"/>
      <c r="Y507" s="8">
        <v>105</v>
      </c>
      <c r="Z507" s="59"/>
      <c r="AA507" s="105" t="s">
        <v>1206</v>
      </c>
      <c r="AB507" s="93" t="s">
        <v>1208</v>
      </c>
      <c r="AC507" s="69">
        <v>1</v>
      </c>
      <c r="AD507" s="69"/>
      <c r="AE507" s="69"/>
      <c r="AF507" s="69"/>
      <c r="AG507" s="69"/>
      <c r="AH507" s="69"/>
      <c r="AI507" s="66"/>
      <c r="AJ507" s="113"/>
    </row>
    <row r="508" spans="1:36" customFormat="1" x14ac:dyDescent="0.3">
      <c r="A508" s="51">
        <v>0</v>
      </c>
      <c r="B508" s="33" t="s">
        <v>738</v>
      </c>
      <c r="C508" s="33"/>
      <c r="D508" s="2" t="s">
        <v>918</v>
      </c>
      <c r="E508" s="2" t="s">
        <v>1492</v>
      </c>
      <c r="F508" s="42" t="s">
        <v>397</v>
      </c>
      <c r="G508" s="2" t="s">
        <v>921</v>
      </c>
      <c r="H508" s="2" t="s">
        <v>60</v>
      </c>
      <c r="I508" s="2" t="s">
        <v>520</v>
      </c>
      <c r="J508" s="93"/>
      <c r="K508" s="2" t="s">
        <v>919</v>
      </c>
      <c r="L508" s="2"/>
      <c r="M508" s="2">
        <v>2017</v>
      </c>
      <c r="N508" s="35">
        <v>42826</v>
      </c>
      <c r="O508" s="2">
        <v>2035</v>
      </c>
      <c r="P508" s="2"/>
      <c r="Q508" s="2"/>
      <c r="R508" s="34">
        <v>160</v>
      </c>
      <c r="S508" s="34">
        <v>6</v>
      </c>
      <c r="T508" s="2"/>
      <c r="U508" s="5">
        <v>60</v>
      </c>
      <c r="V508" s="5">
        <v>0</v>
      </c>
      <c r="W508" s="8"/>
      <c r="X508" s="8"/>
      <c r="Y508" s="8">
        <v>2800</v>
      </c>
      <c r="Z508" s="59"/>
      <c r="AA508" s="93"/>
      <c r="AB508" s="93" t="s">
        <v>920</v>
      </c>
      <c r="AC508" s="69"/>
      <c r="AD508" s="69"/>
      <c r="AE508" s="69"/>
      <c r="AF508" s="69"/>
      <c r="AG508" s="69"/>
      <c r="AH508" s="69"/>
      <c r="AI508" s="66"/>
      <c r="AJ508" s="113"/>
    </row>
    <row r="509" spans="1:36" x14ac:dyDescent="0.3">
      <c r="A509" s="51"/>
      <c r="B509" s="33" t="s">
        <v>738</v>
      </c>
      <c r="C509" s="33"/>
      <c r="D509" s="21" t="s">
        <v>1209</v>
      </c>
      <c r="E509" s="33" t="s">
        <v>378</v>
      </c>
      <c r="F509" s="42" t="s">
        <v>159</v>
      </c>
      <c r="G509" s="21" t="s">
        <v>162</v>
      </c>
      <c r="H509" s="141" t="s">
        <v>4</v>
      </c>
      <c r="I509" s="21" t="s">
        <v>520</v>
      </c>
      <c r="J509" s="21"/>
      <c r="K509" s="21" t="s">
        <v>526</v>
      </c>
      <c r="L509" s="21"/>
      <c r="M509" s="2">
        <v>2013</v>
      </c>
      <c r="N509" s="35">
        <v>41365</v>
      </c>
      <c r="O509" s="2">
        <v>2019</v>
      </c>
      <c r="P509" s="34">
        <v>15</v>
      </c>
      <c r="Q509" s="34">
        <v>5</v>
      </c>
      <c r="R509" s="34">
        <v>13.4</v>
      </c>
      <c r="S509" s="34">
        <v>22</v>
      </c>
      <c r="T509" s="21"/>
      <c r="U509" s="5">
        <v>100</v>
      </c>
      <c r="V509" s="5">
        <v>0</v>
      </c>
      <c r="W509" s="22"/>
      <c r="X509" s="22"/>
      <c r="Y509" s="36">
        <v>490</v>
      </c>
      <c r="Z509" s="59"/>
      <c r="AA509" s="97"/>
      <c r="AB509" s="96" t="s">
        <v>1210</v>
      </c>
      <c r="AC509" s="69"/>
      <c r="AD509" s="69"/>
      <c r="AE509" s="69"/>
      <c r="AF509" s="69"/>
      <c r="AG509" s="69"/>
      <c r="AH509" s="69"/>
      <c r="AI509" s="66"/>
      <c r="AJ509" s="113"/>
    </row>
    <row r="510" spans="1:36" x14ac:dyDescent="0.3">
      <c r="A510" s="51">
        <v>0</v>
      </c>
      <c r="B510" s="33" t="s">
        <v>738</v>
      </c>
      <c r="C510" s="33"/>
      <c r="D510" s="2" t="s">
        <v>1212</v>
      </c>
      <c r="E510" s="33" t="s">
        <v>378</v>
      </c>
      <c r="F510" s="42" t="s">
        <v>159</v>
      </c>
      <c r="G510" s="2" t="s">
        <v>160</v>
      </c>
      <c r="H510" s="2" t="s">
        <v>7</v>
      </c>
      <c r="I510" s="2" t="s">
        <v>520</v>
      </c>
      <c r="J510" s="2"/>
      <c r="K510" s="2" t="s">
        <v>929</v>
      </c>
      <c r="L510" s="2"/>
      <c r="M510" s="2">
        <v>2018</v>
      </c>
      <c r="N510" s="35">
        <v>43191</v>
      </c>
      <c r="O510" s="2">
        <v>2020</v>
      </c>
      <c r="P510" s="34">
        <v>19</v>
      </c>
      <c r="Q510" s="34">
        <v>4</v>
      </c>
      <c r="R510" s="34">
        <v>9.5</v>
      </c>
      <c r="S510" s="34">
        <v>9</v>
      </c>
      <c r="T510" s="2"/>
      <c r="U510" s="5">
        <v>80</v>
      </c>
      <c r="V510" s="5">
        <v>0</v>
      </c>
      <c r="W510" s="8"/>
      <c r="X510" s="8"/>
      <c r="Y510" s="8">
        <v>1000</v>
      </c>
      <c r="Z510" s="59"/>
      <c r="AA510" s="93"/>
      <c r="AB510" s="94" t="s">
        <v>1213</v>
      </c>
      <c r="AC510" s="69"/>
      <c r="AD510" s="69"/>
      <c r="AE510" s="69"/>
      <c r="AF510" s="69">
        <v>1</v>
      </c>
      <c r="AG510" s="69"/>
      <c r="AH510" s="69"/>
      <c r="AI510" s="66"/>
      <c r="AJ510" s="112" t="s">
        <v>1293</v>
      </c>
    </row>
    <row r="511" spans="1:36" customFormat="1" x14ac:dyDescent="0.3">
      <c r="A511" s="51">
        <v>0</v>
      </c>
      <c r="B511" s="33" t="s">
        <v>738</v>
      </c>
      <c r="C511" s="33"/>
      <c r="D511" s="21" t="s">
        <v>923</v>
      </c>
      <c r="E511" s="33" t="s">
        <v>378</v>
      </c>
      <c r="F511" s="42" t="s">
        <v>159</v>
      </c>
      <c r="G511" s="21" t="s">
        <v>162</v>
      </c>
      <c r="H511" s="141" t="s">
        <v>4</v>
      </c>
      <c r="I511" s="21" t="s">
        <v>520</v>
      </c>
      <c r="J511" s="93"/>
      <c r="K511" s="21" t="s">
        <v>536</v>
      </c>
      <c r="L511" s="21"/>
      <c r="M511" s="2">
        <v>2013</v>
      </c>
      <c r="N511" s="35">
        <v>41365</v>
      </c>
      <c r="O511" s="2">
        <v>2017</v>
      </c>
      <c r="P511" s="21">
        <v>9</v>
      </c>
      <c r="Q511" s="21">
        <v>5</v>
      </c>
      <c r="R511" s="34">
        <v>8.6999999999999993</v>
      </c>
      <c r="S511" s="34">
        <v>14</v>
      </c>
      <c r="T511" s="34">
        <v>1</v>
      </c>
      <c r="U511" s="5">
        <v>100</v>
      </c>
      <c r="V511" s="5">
        <v>0</v>
      </c>
      <c r="W511" s="22"/>
      <c r="X511" s="22"/>
      <c r="Y511" s="22">
        <v>171</v>
      </c>
      <c r="Z511" s="59"/>
      <c r="AA511" s="97"/>
      <c r="AB511" s="96" t="s">
        <v>931</v>
      </c>
      <c r="AC511" s="69"/>
      <c r="AD511" s="69"/>
      <c r="AE511" s="69">
        <v>1</v>
      </c>
      <c r="AF511" s="69"/>
      <c r="AG511" s="69">
        <v>1</v>
      </c>
      <c r="AH511" s="69">
        <v>1</v>
      </c>
      <c r="AI511" s="66"/>
      <c r="AJ511" s="113" t="s">
        <v>1291</v>
      </c>
    </row>
    <row r="512" spans="1:36" x14ac:dyDescent="0.3">
      <c r="A512" s="51">
        <v>0</v>
      </c>
      <c r="B512" s="33" t="s">
        <v>637</v>
      </c>
      <c r="C512" s="33"/>
      <c r="D512" s="49" t="s">
        <v>158</v>
      </c>
      <c r="E512" s="33" t="s">
        <v>378</v>
      </c>
      <c r="F512" s="49" t="s">
        <v>159</v>
      </c>
      <c r="G512" s="49" t="s">
        <v>160</v>
      </c>
      <c r="H512" s="49" t="s">
        <v>7</v>
      </c>
      <c r="I512" s="49" t="s">
        <v>520</v>
      </c>
      <c r="J512" s="93" t="s">
        <v>1597</v>
      </c>
      <c r="K512" s="49"/>
      <c r="L512" s="49"/>
      <c r="M512" s="59">
        <v>2022</v>
      </c>
      <c r="N512" s="52">
        <v>44713</v>
      </c>
      <c r="O512" s="52"/>
      <c r="P512" s="21">
        <v>17</v>
      </c>
      <c r="Q512" s="21">
        <v>4</v>
      </c>
      <c r="R512" s="50"/>
      <c r="S512" s="50"/>
      <c r="T512" s="50"/>
      <c r="U512" s="22">
        <v>75</v>
      </c>
      <c r="V512" s="22">
        <v>0</v>
      </c>
      <c r="W512" s="22"/>
      <c r="X512" s="22"/>
      <c r="Y512" s="30">
        <v>81.599999999999994</v>
      </c>
      <c r="Z512" s="59"/>
      <c r="AA512" s="97"/>
      <c r="AB512" s="97"/>
      <c r="AC512" s="69"/>
      <c r="AD512" s="69"/>
      <c r="AE512" s="69"/>
      <c r="AF512" s="69"/>
      <c r="AG512" s="69"/>
      <c r="AH512" s="69"/>
      <c r="AI512" s="66"/>
      <c r="AJ512" s="112"/>
    </row>
    <row r="513" spans="1:36" x14ac:dyDescent="0.3">
      <c r="A513" s="51">
        <v>0</v>
      </c>
      <c r="B513" s="33" t="s">
        <v>636</v>
      </c>
      <c r="C513" s="33"/>
      <c r="D513" s="2" t="s">
        <v>337</v>
      </c>
      <c r="E513" s="33" t="s">
        <v>378</v>
      </c>
      <c r="F513" s="2" t="s">
        <v>159</v>
      </c>
      <c r="G513" s="2" t="s">
        <v>496</v>
      </c>
      <c r="H513" s="141" t="s">
        <v>4</v>
      </c>
      <c r="I513" s="2" t="s">
        <v>521</v>
      </c>
      <c r="J513" s="93"/>
      <c r="K513" s="2"/>
      <c r="L513" s="2"/>
      <c r="M513" s="2">
        <v>2019</v>
      </c>
      <c r="N513" s="35">
        <v>43556</v>
      </c>
      <c r="O513" s="2"/>
      <c r="P513" s="2"/>
      <c r="Q513" s="2"/>
      <c r="R513" s="2"/>
      <c r="S513" s="2"/>
      <c r="T513" s="2"/>
      <c r="U513" s="5"/>
      <c r="V513" s="5"/>
      <c r="W513" s="8"/>
      <c r="X513" s="8"/>
      <c r="Y513" s="8"/>
      <c r="Z513" s="59"/>
      <c r="AA513" s="93"/>
      <c r="AB513" s="93"/>
      <c r="AC513" s="69"/>
      <c r="AD513" s="69"/>
      <c r="AE513" s="69"/>
      <c r="AF513" s="69"/>
      <c r="AG513" s="69"/>
      <c r="AH513" s="69"/>
      <c r="AI513" s="66"/>
      <c r="AJ513" s="112"/>
    </row>
    <row r="514" spans="1:36" x14ac:dyDescent="0.3">
      <c r="A514" s="51">
        <v>0</v>
      </c>
      <c r="B514" s="33" t="s">
        <v>738</v>
      </c>
      <c r="C514" s="33"/>
      <c r="D514" s="21" t="s">
        <v>922</v>
      </c>
      <c r="E514" s="33" t="s">
        <v>378</v>
      </c>
      <c r="F514" s="42" t="s">
        <v>159</v>
      </c>
      <c r="G514" s="21" t="s">
        <v>162</v>
      </c>
      <c r="H514" s="21" t="s">
        <v>7</v>
      </c>
      <c r="I514" s="21" t="s">
        <v>520</v>
      </c>
      <c r="J514" s="93"/>
      <c r="K514" s="21" t="s">
        <v>750</v>
      </c>
      <c r="L514" s="21"/>
      <c r="M514" s="2">
        <v>2001</v>
      </c>
      <c r="N514" s="35">
        <v>36982</v>
      </c>
      <c r="O514" s="2">
        <v>2007</v>
      </c>
      <c r="P514" s="21">
        <v>42</v>
      </c>
      <c r="Q514" s="21">
        <v>3</v>
      </c>
      <c r="R514" s="21">
        <f>28.3+14.4</f>
        <v>42.7</v>
      </c>
      <c r="S514" s="21">
        <f>24+14</f>
        <v>38</v>
      </c>
      <c r="T514" s="21">
        <v>0</v>
      </c>
      <c r="U514" s="5">
        <v>100</v>
      </c>
      <c r="V514" s="4">
        <v>100</v>
      </c>
      <c r="W514" s="22"/>
      <c r="X514" s="22"/>
      <c r="Y514" s="22">
        <v>4901</v>
      </c>
      <c r="Z514" s="59"/>
      <c r="AA514" s="106" t="s">
        <v>1436</v>
      </c>
      <c r="AB514" s="97" t="s">
        <v>1418</v>
      </c>
      <c r="AC514" s="69"/>
      <c r="AD514" s="69"/>
      <c r="AE514" s="69"/>
      <c r="AF514" s="69"/>
      <c r="AG514" s="69"/>
      <c r="AH514" s="69"/>
      <c r="AI514" s="66"/>
      <c r="AJ514" s="113"/>
    </row>
    <row r="515" spans="1:36" customFormat="1" x14ac:dyDescent="0.3">
      <c r="A515" s="51">
        <v>0</v>
      </c>
      <c r="B515" s="33" t="s">
        <v>636</v>
      </c>
      <c r="C515" s="33"/>
      <c r="D515" s="2" t="s">
        <v>339</v>
      </c>
      <c r="E515" s="33" t="s">
        <v>378</v>
      </c>
      <c r="F515" s="2" t="s">
        <v>159</v>
      </c>
      <c r="G515" s="2" t="s">
        <v>162</v>
      </c>
      <c r="H515" s="2" t="s">
        <v>7</v>
      </c>
      <c r="I515" s="2" t="s">
        <v>521</v>
      </c>
      <c r="J515" s="93"/>
      <c r="K515" s="2"/>
      <c r="L515" s="2"/>
      <c r="M515" s="2">
        <v>2020</v>
      </c>
      <c r="N515" s="54">
        <v>43922</v>
      </c>
      <c r="O515" s="2"/>
      <c r="P515" s="2"/>
      <c r="Q515" s="2"/>
      <c r="R515" s="3"/>
      <c r="S515" s="3"/>
      <c r="T515" s="3"/>
      <c r="U515" s="8"/>
      <c r="V515" s="8"/>
      <c r="W515" s="8"/>
      <c r="X515" s="8"/>
      <c r="Y515" s="8">
        <v>800</v>
      </c>
      <c r="Z515" s="59"/>
      <c r="AA515" s="93"/>
      <c r="AB515" s="93" t="s">
        <v>563</v>
      </c>
      <c r="AC515" s="69"/>
      <c r="AD515" s="69"/>
      <c r="AE515" s="69"/>
      <c r="AF515" s="69">
        <v>1</v>
      </c>
      <c r="AG515" s="69"/>
      <c r="AH515" s="69"/>
      <c r="AI515" s="66"/>
      <c r="AJ515" s="112"/>
    </row>
    <row r="516" spans="1:36" customFormat="1" x14ac:dyDescent="0.3">
      <c r="A516" s="51">
        <v>0</v>
      </c>
      <c r="B516" s="33" t="s">
        <v>636</v>
      </c>
      <c r="C516" s="33"/>
      <c r="D516" s="2" t="s">
        <v>340</v>
      </c>
      <c r="E516" s="33" t="s">
        <v>378</v>
      </c>
      <c r="F516" s="2" t="s">
        <v>159</v>
      </c>
      <c r="G516" s="2" t="s">
        <v>162</v>
      </c>
      <c r="H516" s="2" t="s">
        <v>7</v>
      </c>
      <c r="I516" s="2" t="s">
        <v>521</v>
      </c>
      <c r="J516" s="93"/>
      <c r="K516" s="2"/>
      <c r="L516" s="2"/>
      <c r="M516" s="2">
        <v>2020</v>
      </c>
      <c r="N516" s="54">
        <v>43922</v>
      </c>
      <c r="O516" s="2"/>
      <c r="P516" s="2"/>
      <c r="Q516" s="2"/>
      <c r="R516" s="3"/>
      <c r="S516" s="3"/>
      <c r="T516" s="3"/>
      <c r="U516" s="8"/>
      <c r="V516" s="8"/>
      <c r="W516" s="8"/>
      <c r="X516" s="8"/>
      <c r="Y516" s="8">
        <v>900</v>
      </c>
      <c r="Z516" s="59"/>
      <c r="AA516" s="93"/>
      <c r="AB516" s="94" t="s">
        <v>563</v>
      </c>
      <c r="AC516" s="69"/>
      <c r="AD516" s="69"/>
      <c r="AE516" s="69"/>
      <c r="AF516" s="69">
        <v>1</v>
      </c>
      <c r="AG516" s="69"/>
      <c r="AH516" s="69"/>
      <c r="AI516" s="66"/>
      <c r="AJ516" s="113"/>
    </row>
    <row r="517" spans="1:36" x14ac:dyDescent="0.3">
      <c r="A517" s="51">
        <v>0</v>
      </c>
      <c r="B517" s="33" t="s">
        <v>738</v>
      </c>
      <c r="C517" s="33"/>
      <c r="D517" s="21" t="s">
        <v>925</v>
      </c>
      <c r="E517" s="33" t="s">
        <v>378</v>
      </c>
      <c r="F517" s="42" t="s">
        <v>159</v>
      </c>
      <c r="G517" s="21" t="s">
        <v>160</v>
      </c>
      <c r="H517" s="21" t="s">
        <v>7</v>
      </c>
      <c r="I517" s="21" t="s">
        <v>520</v>
      </c>
      <c r="J517" s="93"/>
      <c r="K517" s="21" t="s">
        <v>702</v>
      </c>
      <c r="L517" s="21"/>
      <c r="M517" s="2">
        <v>2009</v>
      </c>
      <c r="N517" s="35">
        <v>39904</v>
      </c>
      <c r="O517" s="2">
        <v>2019</v>
      </c>
      <c r="P517" s="21">
        <v>17</v>
      </c>
      <c r="Q517" s="21">
        <v>4</v>
      </c>
      <c r="R517" s="34">
        <v>15.4</v>
      </c>
      <c r="S517" s="34">
        <v>14</v>
      </c>
      <c r="T517" s="21"/>
      <c r="U517" s="5">
        <v>100</v>
      </c>
      <c r="V517" s="5">
        <v>0</v>
      </c>
      <c r="W517" s="22"/>
      <c r="X517" s="22"/>
      <c r="Y517" s="22">
        <v>1620</v>
      </c>
      <c r="Z517" s="59"/>
      <c r="AA517" s="106" t="s">
        <v>1419</v>
      </c>
      <c r="AB517" s="96" t="s">
        <v>1420</v>
      </c>
      <c r="AC517" s="69"/>
      <c r="AD517" s="69"/>
      <c r="AE517" s="69"/>
      <c r="AF517" s="69">
        <v>1</v>
      </c>
      <c r="AG517" s="69"/>
      <c r="AH517" s="69"/>
      <c r="AI517" s="66"/>
      <c r="AJ517" s="112"/>
    </row>
    <row r="518" spans="1:36" customFormat="1" x14ac:dyDescent="0.3">
      <c r="A518" s="51">
        <v>0</v>
      </c>
      <c r="B518" s="33" t="s">
        <v>738</v>
      </c>
      <c r="C518" s="33"/>
      <c r="D518" s="21" t="s">
        <v>1211</v>
      </c>
      <c r="E518" s="33" t="s">
        <v>378</v>
      </c>
      <c r="F518" s="42" t="s">
        <v>159</v>
      </c>
      <c r="G518" s="21" t="s">
        <v>496</v>
      </c>
      <c r="H518" s="21" t="s">
        <v>7</v>
      </c>
      <c r="I518" s="21" t="s">
        <v>520</v>
      </c>
      <c r="J518" s="93"/>
      <c r="K518" s="21" t="s">
        <v>702</v>
      </c>
      <c r="L518" s="21"/>
      <c r="M518" s="2">
        <v>2016</v>
      </c>
      <c r="N518" s="35">
        <v>42461</v>
      </c>
      <c r="O518" s="2">
        <v>2023</v>
      </c>
      <c r="P518" s="21">
        <v>29</v>
      </c>
      <c r="Q518" s="21">
        <v>2</v>
      </c>
      <c r="R518" s="34">
        <v>14.3</v>
      </c>
      <c r="S518" s="34">
        <v>12</v>
      </c>
      <c r="T518" s="21"/>
      <c r="U518" s="5">
        <v>100</v>
      </c>
      <c r="V518" s="5">
        <v>0</v>
      </c>
      <c r="W518" s="22"/>
      <c r="X518" s="22"/>
      <c r="Y518" s="22">
        <v>220</v>
      </c>
      <c r="Z518" s="59"/>
      <c r="AA518" s="97"/>
      <c r="AB518" s="96" t="s">
        <v>932</v>
      </c>
      <c r="AC518" s="69"/>
      <c r="AD518" s="69"/>
      <c r="AE518" s="69"/>
      <c r="AF518" s="69"/>
      <c r="AG518" s="69"/>
      <c r="AH518" s="69"/>
      <c r="AI518" s="66"/>
      <c r="AJ518" s="112"/>
    </row>
    <row r="519" spans="1:36" x14ac:dyDescent="0.3">
      <c r="A519" s="51">
        <v>0</v>
      </c>
      <c r="B519" s="33" t="s">
        <v>738</v>
      </c>
      <c r="C519" s="33"/>
      <c r="D519" s="21" t="s">
        <v>926</v>
      </c>
      <c r="E519" s="33" t="s">
        <v>378</v>
      </c>
      <c r="F519" s="42" t="s">
        <v>159</v>
      </c>
      <c r="G519" s="21" t="s">
        <v>501</v>
      </c>
      <c r="H519" s="21" t="s">
        <v>7</v>
      </c>
      <c r="I519" s="21" t="s">
        <v>520</v>
      </c>
      <c r="J519" s="93"/>
      <c r="K519" s="21" t="s">
        <v>911</v>
      </c>
      <c r="L519" s="21"/>
      <c r="M519" s="2">
        <v>2006</v>
      </c>
      <c r="N519" s="35">
        <v>38808</v>
      </c>
      <c r="O519" s="2">
        <v>2017</v>
      </c>
      <c r="P519" s="21">
        <v>80</v>
      </c>
      <c r="Q519" s="21">
        <v>2</v>
      </c>
      <c r="R519" s="34">
        <v>51</v>
      </c>
      <c r="S519" s="34">
        <v>23</v>
      </c>
      <c r="T519" s="21"/>
      <c r="U519" s="5">
        <v>100</v>
      </c>
      <c r="V519" s="5">
        <v>0</v>
      </c>
      <c r="W519" s="22"/>
      <c r="X519" s="22"/>
      <c r="Y519" s="22">
        <v>2680</v>
      </c>
      <c r="Z519" s="59"/>
      <c r="AA519" s="97"/>
      <c r="AB519" s="96" t="s">
        <v>1422</v>
      </c>
      <c r="AC519" s="69"/>
      <c r="AD519" s="69"/>
      <c r="AE519" s="69"/>
      <c r="AF519" s="69"/>
      <c r="AG519" s="69"/>
      <c r="AH519" s="69"/>
      <c r="AI519" s="66"/>
      <c r="AJ519" s="112"/>
    </row>
    <row r="520" spans="1:36" x14ac:dyDescent="0.3">
      <c r="A520" s="51">
        <v>0</v>
      </c>
      <c r="B520" s="33" t="s">
        <v>738</v>
      </c>
      <c r="C520" s="33"/>
      <c r="D520" s="21" t="s">
        <v>924</v>
      </c>
      <c r="E520" s="33" t="s">
        <v>378</v>
      </c>
      <c r="F520" s="42" t="s">
        <v>159</v>
      </c>
      <c r="G520" s="21" t="s">
        <v>928</v>
      </c>
      <c r="H520" s="21" t="s">
        <v>7</v>
      </c>
      <c r="I520" s="21" t="s">
        <v>520</v>
      </c>
      <c r="J520" s="93"/>
      <c r="K520" s="21" t="s">
        <v>1421</v>
      </c>
      <c r="L520" s="21"/>
      <c r="M520" s="2">
        <v>2011</v>
      </c>
      <c r="N520" s="35">
        <v>40634</v>
      </c>
      <c r="O520" s="2">
        <v>2020</v>
      </c>
      <c r="P520" s="21">
        <v>18</v>
      </c>
      <c r="Q520" s="21">
        <v>2</v>
      </c>
      <c r="R520" s="34">
        <v>16.71</v>
      </c>
      <c r="S520" s="34">
        <v>18</v>
      </c>
      <c r="T520" s="21"/>
      <c r="U520" s="5">
        <v>100</v>
      </c>
      <c r="V520" s="5">
        <v>0</v>
      </c>
      <c r="W520" s="22"/>
      <c r="X520" s="22"/>
      <c r="Y520" s="22">
        <v>1440</v>
      </c>
      <c r="Z520" s="59"/>
      <c r="AA520" s="97"/>
      <c r="AB520" s="97" t="s">
        <v>933</v>
      </c>
      <c r="AC520" s="69"/>
      <c r="AD520" s="69"/>
      <c r="AE520" s="69"/>
      <c r="AF520" s="69"/>
      <c r="AG520" s="69"/>
      <c r="AH520" s="69"/>
      <c r="AI520" s="66"/>
      <c r="AJ520" s="113" t="s">
        <v>1292</v>
      </c>
    </row>
    <row r="521" spans="1:36" x14ac:dyDescent="0.3">
      <c r="A521" s="51">
        <v>0</v>
      </c>
      <c r="B521" s="33" t="s">
        <v>636</v>
      </c>
      <c r="C521" s="33"/>
      <c r="D521" s="2" t="s">
        <v>344</v>
      </c>
      <c r="E521" s="33" t="s">
        <v>378</v>
      </c>
      <c r="F521" s="2" t="s">
        <v>159</v>
      </c>
      <c r="G521" s="2" t="s">
        <v>500</v>
      </c>
      <c r="H521" s="2" t="s">
        <v>7</v>
      </c>
      <c r="I521" s="2" t="s">
        <v>520</v>
      </c>
      <c r="J521" s="93" t="s">
        <v>1597</v>
      </c>
      <c r="K521" s="2"/>
      <c r="L521" s="2"/>
      <c r="M521" s="2">
        <v>2020</v>
      </c>
      <c r="N521" s="54">
        <v>43922</v>
      </c>
      <c r="O521" s="2"/>
      <c r="P521" s="2"/>
      <c r="Q521" s="2"/>
      <c r="R521" s="3"/>
      <c r="S521" s="3"/>
      <c r="T521" s="3"/>
      <c r="U521" s="8">
        <v>20</v>
      </c>
      <c r="V521" s="8">
        <v>20</v>
      </c>
      <c r="W521" s="8"/>
      <c r="X521" s="8"/>
      <c r="Y521" s="8">
        <v>1600</v>
      </c>
      <c r="Z521" s="59"/>
      <c r="AA521" s="93"/>
      <c r="AB521" s="93" t="s">
        <v>563</v>
      </c>
      <c r="AC521" s="69"/>
      <c r="AD521" s="69"/>
      <c r="AE521" s="69"/>
      <c r="AF521" s="69"/>
      <c r="AG521" s="69"/>
      <c r="AH521" s="69"/>
      <c r="AI521" s="66"/>
      <c r="AJ521" s="112"/>
    </row>
    <row r="522" spans="1:36" x14ac:dyDescent="0.3">
      <c r="A522" s="51">
        <v>0</v>
      </c>
      <c r="B522" s="33" t="s">
        <v>636</v>
      </c>
      <c r="C522" s="33"/>
      <c r="D522" s="2" t="s">
        <v>345</v>
      </c>
      <c r="E522" s="33" t="s">
        <v>378</v>
      </c>
      <c r="F522" s="2" t="s">
        <v>159</v>
      </c>
      <c r="G522" s="2" t="s">
        <v>160</v>
      </c>
      <c r="H522" s="141" t="s">
        <v>4</v>
      </c>
      <c r="I522" s="2" t="s">
        <v>520</v>
      </c>
      <c r="J522" s="93" t="s">
        <v>1597</v>
      </c>
      <c r="K522" s="2"/>
      <c r="L522" s="2"/>
      <c r="M522" s="2">
        <v>2020</v>
      </c>
      <c r="N522" s="54">
        <v>43922</v>
      </c>
      <c r="O522" s="2"/>
      <c r="P522" s="2"/>
      <c r="Q522" s="2"/>
      <c r="R522" s="3"/>
      <c r="S522" s="3"/>
      <c r="T522" s="3"/>
      <c r="U522" s="5">
        <v>20</v>
      </c>
      <c r="V522" s="5">
        <v>20</v>
      </c>
      <c r="W522" s="8"/>
      <c r="X522" s="8"/>
      <c r="Y522" s="8">
        <v>300</v>
      </c>
      <c r="Z522" s="59"/>
      <c r="AA522" s="93"/>
      <c r="AB522" s="93" t="s">
        <v>563</v>
      </c>
      <c r="AC522" s="69"/>
      <c r="AD522" s="69"/>
      <c r="AE522" s="69"/>
      <c r="AF522" s="69"/>
      <c r="AG522" s="69"/>
      <c r="AH522" s="69"/>
      <c r="AI522" s="66"/>
      <c r="AJ522" s="113"/>
    </row>
    <row r="523" spans="1:36" x14ac:dyDescent="0.3">
      <c r="A523" s="51">
        <v>0</v>
      </c>
      <c r="B523" s="33" t="s">
        <v>636</v>
      </c>
      <c r="C523" s="33"/>
      <c r="D523" s="2" t="s">
        <v>347</v>
      </c>
      <c r="E523" s="33" t="s">
        <v>378</v>
      </c>
      <c r="F523" s="2" t="s">
        <v>159</v>
      </c>
      <c r="G523" s="2" t="s">
        <v>160</v>
      </c>
      <c r="H523" s="141" t="s">
        <v>4</v>
      </c>
      <c r="I523" s="2" t="s">
        <v>520</v>
      </c>
      <c r="J523" s="93" t="s">
        <v>1597</v>
      </c>
      <c r="K523" s="2"/>
      <c r="L523" s="2"/>
      <c r="M523" s="2">
        <v>2020</v>
      </c>
      <c r="N523" s="54">
        <v>43922</v>
      </c>
      <c r="O523" s="2"/>
      <c r="P523" s="2"/>
      <c r="Q523" s="2"/>
      <c r="R523" s="3"/>
      <c r="S523" s="3"/>
      <c r="T523" s="3"/>
      <c r="U523" s="5">
        <v>20</v>
      </c>
      <c r="V523" s="5">
        <v>20</v>
      </c>
      <c r="W523" s="8"/>
      <c r="X523" s="8"/>
      <c r="Y523" s="8">
        <v>300</v>
      </c>
      <c r="Z523" s="59"/>
      <c r="AA523" s="93"/>
      <c r="AB523" s="93" t="s">
        <v>563</v>
      </c>
      <c r="AC523" s="69"/>
      <c r="AD523" s="69"/>
      <c r="AE523" s="69"/>
      <c r="AF523" s="69"/>
      <c r="AG523" s="69"/>
      <c r="AH523" s="69"/>
      <c r="AI523" s="66"/>
      <c r="AJ523" s="113"/>
    </row>
    <row r="524" spans="1:36" x14ac:dyDescent="0.3">
      <c r="A524" s="51">
        <v>1</v>
      </c>
      <c r="B524" s="33" t="s">
        <v>634</v>
      </c>
      <c r="C524" s="33"/>
      <c r="D524" s="2" t="s">
        <v>1764</v>
      </c>
      <c r="E524" s="33" t="s">
        <v>378</v>
      </c>
      <c r="F524" s="2" t="s">
        <v>159</v>
      </c>
      <c r="G524" s="2" t="s">
        <v>160</v>
      </c>
      <c r="H524" s="2" t="s">
        <v>7</v>
      </c>
      <c r="I524" s="2" t="s">
        <v>520</v>
      </c>
      <c r="J524" s="93"/>
      <c r="K524" s="2"/>
      <c r="L524" s="2" t="s">
        <v>1786</v>
      </c>
      <c r="M524" s="2">
        <v>2021</v>
      </c>
      <c r="N524" s="35">
        <v>44378</v>
      </c>
      <c r="O524" s="35">
        <v>47422</v>
      </c>
      <c r="P524" s="2"/>
      <c r="Q524" s="2"/>
      <c r="R524" s="3"/>
      <c r="S524" s="3"/>
      <c r="T524" s="3"/>
      <c r="U524" s="5">
        <v>70</v>
      </c>
      <c r="V524" s="5">
        <v>20</v>
      </c>
      <c r="W524" s="8">
        <v>53</v>
      </c>
      <c r="X524" s="8">
        <v>40</v>
      </c>
      <c r="Y524" s="8">
        <v>450</v>
      </c>
      <c r="Z524" s="59"/>
      <c r="AA524" s="105" t="s">
        <v>609</v>
      </c>
      <c r="AB524" s="93" t="s">
        <v>610</v>
      </c>
      <c r="AC524" s="69"/>
      <c r="AD524" s="69"/>
      <c r="AE524" s="69"/>
      <c r="AF524" s="69">
        <v>1</v>
      </c>
      <c r="AG524" s="69"/>
      <c r="AH524" s="69"/>
      <c r="AI524" s="66"/>
      <c r="AJ524" s="113" t="s">
        <v>1290</v>
      </c>
    </row>
    <row r="525" spans="1:36" customFormat="1" x14ac:dyDescent="0.3">
      <c r="A525" s="51">
        <v>0</v>
      </c>
      <c r="B525" s="33" t="s">
        <v>636</v>
      </c>
      <c r="C525" s="33"/>
      <c r="D525" s="2" t="s">
        <v>343</v>
      </c>
      <c r="E525" s="33" t="s">
        <v>378</v>
      </c>
      <c r="F525" s="2" t="s">
        <v>159</v>
      </c>
      <c r="G525" s="2" t="s">
        <v>499</v>
      </c>
      <c r="H525" s="2" t="s">
        <v>7</v>
      </c>
      <c r="I525" s="2" t="s">
        <v>520</v>
      </c>
      <c r="J525" s="93" t="s">
        <v>1597</v>
      </c>
      <c r="K525" s="2"/>
      <c r="L525" s="2"/>
      <c r="M525" s="2">
        <v>2021</v>
      </c>
      <c r="N525" s="35">
        <v>44287</v>
      </c>
      <c r="O525" s="2"/>
      <c r="P525" s="2"/>
      <c r="Q525" s="2"/>
      <c r="R525" s="3"/>
      <c r="S525" s="3"/>
      <c r="T525" s="3"/>
      <c r="U525" s="8">
        <v>20</v>
      </c>
      <c r="V525" s="8">
        <v>20</v>
      </c>
      <c r="W525" s="8"/>
      <c r="X525" s="8"/>
      <c r="Y525" s="8">
        <v>1000</v>
      </c>
      <c r="Z525" s="59"/>
      <c r="AA525" s="93"/>
      <c r="AB525" s="94" t="s">
        <v>563</v>
      </c>
      <c r="AC525" s="69"/>
      <c r="AD525" s="69"/>
      <c r="AE525" s="69"/>
      <c r="AF525" s="69"/>
      <c r="AG525" s="69"/>
      <c r="AH525" s="69"/>
      <c r="AI525" s="66"/>
      <c r="AJ525" s="113"/>
    </row>
    <row r="526" spans="1:36" customFormat="1" x14ac:dyDescent="0.3">
      <c r="A526" s="51">
        <v>0</v>
      </c>
      <c r="B526" s="33" t="s">
        <v>636</v>
      </c>
      <c r="C526" s="33"/>
      <c r="D526" s="2" t="s">
        <v>341</v>
      </c>
      <c r="E526" s="33" t="s">
        <v>378</v>
      </c>
      <c r="F526" s="2" t="s">
        <v>159</v>
      </c>
      <c r="G526" s="2" t="s">
        <v>498</v>
      </c>
      <c r="H526" s="141" t="s">
        <v>4</v>
      </c>
      <c r="I526" s="2" t="s">
        <v>520</v>
      </c>
      <c r="J526" s="93" t="s">
        <v>1597</v>
      </c>
      <c r="K526" s="2"/>
      <c r="L526" s="2"/>
      <c r="M526" s="2">
        <v>2022</v>
      </c>
      <c r="N526" s="35">
        <v>44652</v>
      </c>
      <c r="O526" s="2"/>
      <c r="P526" s="2"/>
      <c r="Q526" s="2"/>
      <c r="R526" s="3"/>
      <c r="S526" s="3"/>
      <c r="T526" s="3"/>
      <c r="U526" s="8">
        <v>20</v>
      </c>
      <c r="V526" s="8">
        <v>20</v>
      </c>
      <c r="W526" s="8"/>
      <c r="X526" s="8"/>
      <c r="Y526" s="8">
        <v>300</v>
      </c>
      <c r="Z526" s="59"/>
      <c r="AA526" s="93"/>
      <c r="AB526" s="93" t="s">
        <v>563</v>
      </c>
      <c r="AC526" s="69"/>
      <c r="AD526" s="69"/>
      <c r="AE526" s="69"/>
      <c r="AF526" s="69"/>
      <c r="AG526" s="69"/>
      <c r="AH526" s="69"/>
      <c r="AI526" s="66"/>
      <c r="AJ526" s="112"/>
    </row>
    <row r="527" spans="1:36" x14ac:dyDescent="0.3">
      <c r="A527" s="51">
        <v>0</v>
      </c>
      <c r="B527" s="33" t="s">
        <v>636</v>
      </c>
      <c r="C527" s="33"/>
      <c r="D527" s="2" t="s">
        <v>348</v>
      </c>
      <c r="E527" s="33" t="s">
        <v>378</v>
      </c>
      <c r="F527" s="2" t="s">
        <v>159</v>
      </c>
      <c r="G527" s="2" t="s">
        <v>501</v>
      </c>
      <c r="H527" s="2" t="s">
        <v>7</v>
      </c>
      <c r="I527" s="2" t="s">
        <v>520</v>
      </c>
      <c r="J527" s="93" t="s">
        <v>1597</v>
      </c>
      <c r="K527" s="2"/>
      <c r="L527" s="2"/>
      <c r="M527" s="2">
        <v>2022</v>
      </c>
      <c r="N527" s="35">
        <v>44652</v>
      </c>
      <c r="O527" s="2"/>
      <c r="P527" s="2"/>
      <c r="Q527" s="2"/>
      <c r="R527" s="3"/>
      <c r="S527" s="3"/>
      <c r="T527" s="3"/>
      <c r="U527" s="5">
        <v>20</v>
      </c>
      <c r="V527" s="5">
        <v>20</v>
      </c>
      <c r="W527" s="8"/>
      <c r="X527" s="8"/>
      <c r="Y527" s="8">
        <v>600</v>
      </c>
      <c r="Z527" s="59"/>
      <c r="AA527" s="93"/>
      <c r="AB527" s="93" t="s">
        <v>563</v>
      </c>
      <c r="AC527" s="69"/>
      <c r="AD527" s="69"/>
      <c r="AE527" s="69"/>
      <c r="AF527" s="69"/>
      <c r="AG527" s="69"/>
      <c r="AH527" s="69"/>
      <c r="AI527" s="66"/>
      <c r="AJ527" s="112"/>
    </row>
    <row r="528" spans="1:36" x14ac:dyDescent="0.3">
      <c r="A528" s="51">
        <v>0</v>
      </c>
      <c r="B528" s="33" t="s">
        <v>636</v>
      </c>
      <c r="C528" s="33"/>
      <c r="D528" s="2" t="s">
        <v>349</v>
      </c>
      <c r="E528" s="33" t="s">
        <v>378</v>
      </c>
      <c r="F528" s="2" t="s">
        <v>159</v>
      </c>
      <c r="G528" s="2" t="s">
        <v>501</v>
      </c>
      <c r="H528" s="2" t="s">
        <v>7</v>
      </c>
      <c r="I528" s="2" t="s">
        <v>520</v>
      </c>
      <c r="J528" s="93" t="s">
        <v>1597</v>
      </c>
      <c r="K528" s="2"/>
      <c r="L528" s="2"/>
      <c r="M528" s="2">
        <v>2022</v>
      </c>
      <c r="N528" s="35">
        <v>44652</v>
      </c>
      <c r="O528" s="2"/>
      <c r="P528" s="2"/>
      <c r="Q528" s="2"/>
      <c r="R528" s="3"/>
      <c r="S528" s="3"/>
      <c r="T528" s="3"/>
      <c r="U528" s="8">
        <v>20</v>
      </c>
      <c r="V528" s="8">
        <v>20</v>
      </c>
      <c r="W528" s="8"/>
      <c r="X528" s="8"/>
      <c r="Y528" s="8">
        <v>550</v>
      </c>
      <c r="Z528" s="59"/>
      <c r="AA528" s="93"/>
      <c r="AB528" s="93" t="s">
        <v>563</v>
      </c>
      <c r="AC528" s="69"/>
      <c r="AD528" s="69"/>
      <c r="AE528" s="69"/>
      <c r="AF528" s="69"/>
      <c r="AG528" s="69"/>
      <c r="AH528" s="69"/>
      <c r="AI528" s="66"/>
      <c r="AJ528" s="112"/>
    </row>
    <row r="529" spans="1:36" x14ac:dyDescent="0.3">
      <c r="A529" s="51">
        <v>0</v>
      </c>
      <c r="B529" s="33" t="s">
        <v>738</v>
      </c>
      <c r="C529" s="33"/>
      <c r="D529" s="21" t="s">
        <v>927</v>
      </c>
      <c r="E529" s="33" t="s">
        <v>378</v>
      </c>
      <c r="F529" s="42" t="s">
        <v>159</v>
      </c>
      <c r="G529" s="21" t="s">
        <v>501</v>
      </c>
      <c r="H529" s="21" t="s">
        <v>7</v>
      </c>
      <c r="I529" s="21" t="s">
        <v>521</v>
      </c>
      <c r="J529" s="93"/>
      <c r="K529" s="21" t="s">
        <v>930</v>
      </c>
      <c r="L529" s="21"/>
      <c r="M529" s="2">
        <v>2018</v>
      </c>
      <c r="N529" s="35">
        <v>43191</v>
      </c>
      <c r="O529" s="2"/>
      <c r="P529" s="21">
        <v>40</v>
      </c>
      <c r="Q529" s="21">
        <v>2</v>
      </c>
      <c r="R529" s="36">
        <v>27.8</v>
      </c>
      <c r="S529" s="36">
        <v>21</v>
      </c>
      <c r="T529" s="22"/>
      <c r="U529" s="22"/>
      <c r="V529" s="22"/>
      <c r="W529" s="22"/>
      <c r="X529" s="22"/>
      <c r="Y529" s="22">
        <v>2880</v>
      </c>
      <c r="Z529" s="59"/>
      <c r="AA529" s="97"/>
      <c r="AB529" s="96" t="s">
        <v>934</v>
      </c>
      <c r="AC529" s="69"/>
      <c r="AD529" s="69"/>
      <c r="AE529" s="69"/>
      <c r="AF529" s="69">
        <v>1</v>
      </c>
      <c r="AG529" s="69"/>
      <c r="AH529" s="69"/>
      <c r="AI529" s="66"/>
      <c r="AJ529" s="112" t="s">
        <v>1294</v>
      </c>
    </row>
    <row r="530" spans="1:36" x14ac:dyDescent="0.3">
      <c r="A530" s="51">
        <v>0</v>
      </c>
      <c r="B530" s="33" t="s">
        <v>636</v>
      </c>
      <c r="C530" s="33"/>
      <c r="D530" s="2" t="s">
        <v>342</v>
      </c>
      <c r="E530" s="33" t="s">
        <v>378</v>
      </c>
      <c r="F530" s="2" t="s">
        <v>159</v>
      </c>
      <c r="G530" s="2" t="s">
        <v>496</v>
      </c>
      <c r="H530" s="2" t="s">
        <v>7</v>
      </c>
      <c r="I530" s="2" t="s">
        <v>520</v>
      </c>
      <c r="J530" s="93" t="s">
        <v>1597</v>
      </c>
      <c r="K530" s="2"/>
      <c r="L530" s="2"/>
      <c r="M530" s="2">
        <v>2022</v>
      </c>
      <c r="N530" s="35">
        <v>44652</v>
      </c>
      <c r="O530" s="2"/>
      <c r="P530" s="2"/>
      <c r="Q530" s="2"/>
      <c r="R530" s="3"/>
      <c r="S530" s="3"/>
      <c r="T530" s="3"/>
      <c r="U530" s="8">
        <v>20</v>
      </c>
      <c r="V530" s="8">
        <v>20</v>
      </c>
      <c r="W530" s="8"/>
      <c r="X530" s="8"/>
      <c r="Y530" s="8">
        <v>500</v>
      </c>
      <c r="Z530" s="59"/>
      <c r="AA530" s="93"/>
      <c r="AB530" s="93" t="s">
        <v>563</v>
      </c>
      <c r="AC530" s="69"/>
      <c r="AD530" s="69"/>
      <c r="AE530" s="69"/>
      <c r="AF530" s="69"/>
      <c r="AG530" s="69"/>
      <c r="AH530" s="69"/>
      <c r="AI530" s="66"/>
      <c r="AJ530" s="113"/>
    </row>
    <row r="531" spans="1:36" x14ac:dyDescent="0.3">
      <c r="A531" s="51">
        <v>0</v>
      </c>
      <c r="B531" s="33" t="s">
        <v>636</v>
      </c>
      <c r="C531" s="33"/>
      <c r="D531" s="2" t="s">
        <v>346</v>
      </c>
      <c r="E531" s="33" t="s">
        <v>378</v>
      </c>
      <c r="F531" s="2" t="s">
        <v>159</v>
      </c>
      <c r="G531" s="2" t="s">
        <v>160</v>
      </c>
      <c r="H531" s="2" t="s">
        <v>7</v>
      </c>
      <c r="I531" s="2" t="s">
        <v>520</v>
      </c>
      <c r="J531" s="93" t="s">
        <v>1597</v>
      </c>
      <c r="K531" s="2"/>
      <c r="L531" s="2"/>
      <c r="M531" s="2">
        <v>2023</v>
      </c>
      <c r="N531" s="35">
        <v>45017</v>
      </c>
      <c r="O531" s="2"/>
      <c r="P531" s="2"/>
      <c r="Q531" s="2"/>
      <c r="R531" s="3"/>
      <c r="S531" s="3"/>
      <c r="T531" s="3"/>
      <c r="U531" s="8">
        <v>20</v>
      </c>
      <c r="V531" s="8">
        <v>20</v>
      </c>
      <c r="W531" s="8"/>
      <c r="X531" s="8"/>
      <c r="Y531" s="8">
        <v>500</v>
      </c>
      <c r="Z531" s="59"/>
      <c r="AA531" s="93"/>
      <c r="AB531" s="93" t="s">
        <v>563</v>
      </c>
      <c r="AC531" s="69"/>
      <c r="AD531" s="69"/>
      <c r="AE531" s="69"/>
      <c r="AF531" s="69"/>
      <c r="AG531" s="69"/>
      <c r="AH531" s="69"/>
      <c r="AI531" s="66"/>
      <c r="AJ531" s="112"/>
    </row>
    <row r="532" spans="1:36" customFormat="1" x14ac:dyDescent="0.3">
      <c r="A532" s="51">
        <v>1</v>
      </c>
      <c r="B532" s="33" t="s">
        <v>634</v>
      </c>
      <c r="C532" s="33" t="s">
        <v>1430</v>
      </c>
      <c r="D532" s="33" t="s">
        <v>161</v>
      </c>
      <c r="E532" s="33" t="s">
        <v>378</v>
      </c>
      <c r="F532" s="33" t="s">
        <v>159</v>
      </c>
      <c r="G532" s="33" t="s">
        <v>162</v>
      </c>
      <c r="H532" s="33" t="s">
        <v>7</v>
      </c>
      <c r="I532" s="33" t="s">
        <v>520</v>
      </c>
      <c r="J532" s="93"/>
      <c r="K532" s="33"/>
      <c r="L532" s="33" t="s">
        <v>1786</v>
      </c>
      <c r="M532" s="59">
        <v>2023</v>
      </c>
      <c r="N532" s="35">
        <v>44896</v>
      </c>
      <c r="O532" s="35">
        <v>46356</v>
      </c>
      <c r="P532" s="2"/>
      <c r="Q532" s="2"/>
      <c r="R532" s="3">
        <v>21</v>
      </c>
      <c r="S532" s="3">
        <v>21</v>
      </c>
      <c r="T532" s="3"/>
      <c r="U532" s="26">
        <v>50</v>
      </c>
      <c r="V532" s="26">
        <v>20</v>
      </c>
      <c r="W532" s="26">
        <v>59.43</v>
      </c>
      <c r="X532" s="26">
        <v>28.34</v>
      </c>
      <c r="Y532" s="26">
        <v>550</v>
      </c>
      <c r="Z532" s="59"/>
      <c r="AA532" s="93"/>
      <c r="AB532" s="93"/>
      <c r="AC532" s="69"/>
      <c r="AD532" s="69"/>
      <c r="AE532" s="69"/>
      <c r="AF532" s="69"/>
      <c r="AG532" s="69"/>
      <c r="AH532" s="69"/>
      <c r="AI532" s="66"/>
      <c r="AJ532" s="113"/>
    </row>
    <row r="533" spans="1:36" customFormat="1" x14ac:dyDescent="0.3">
      <c r="A533" s="51">
        <v>0</v>
      </c>
      <c r="B533" s="33" t="s">
        <v>636</v>
      </c>
      <c r="C533" s="33"/>
      <c r="D533" s="2" t="s">
        <v>338</v>
      </c>
      <c r="E533" s="33" t="s">
        <v>378</v>
      </c>
      <c r="F533" s="2" t="s">
        <v>159</v>
      </c>
      <c r="G533" s="2" t="s">
        <v>497</v>
      </c>
      <c r="H533" s="141" t="s">
        <v>4</v>
      </c>
      <c r="I533" s="2" t="s">
        <v>520</v>
      </c>
      <c r="J533" s="93" t="s">
        <v>1597</v>
      </c>
      <c r="K533" s="2"/>
      <c r="L533" s="2"/>
      <c r="M533" s="2">
        <v>2025</v>
      </c>
      <c r="N533" s="35">
        <v>45748</v>
      </c>
      <c r="O533" s="2"/>
      <c r="P533" s="2"/>
      <c r="Q533" s="2"/>
      <c r="R533" s="3"/>
      <c r="S533" s="3"/>
      <c r="T533" s="3"/>
      <c r="U533" s="8">
        <v>15</v>
      </c>
      <c r="V533" s="8">
        <v>20</v>
      </c>
      <c r="W533" s="8"/>
      <c r="X533" s="8"/>
      <c r="Y533" s="8">
        <v>188</v>
      </c>
      <c r="Z533" s="59"/>
      <c r="AA533" s="93"/>
      <c r="AB533" s="94" t="s">
        <v>563</v>
      </c>
      <c r="AC533" s="69"/>
      <c r="AD533" s="69"/>
      <c r="AE533" s="69"/>
      <c r="AF533" s="69"/>
      <c r="AG533" s="69"/>
      <c r="AH533" s="69"/>
      <c r="AI533" s="66"/>
      <c r="AJ533" s="112"/>
    </row>
    <row r="534" spans="1:36" x14ac:dyDescent="0.3">
      <c r="A534" s="51">
        <v>0</v>
      </c>
      <c r="B534" s="33" t="s">
        <v>636</v>
      </c>
      <c r="C534" s="33"/>
      <c r="D534" s="2" t="s">
        <v>350</v>
      </c>
      <c r="E534" s="33" t="s">
        <v>378</v>
      </c>
      <c r="F534" s="2" t="s">
        <v>159</v>
      </c>
      <c r="G534" s="2" t="s">
        <v>501</v>
      </c>
      <c r="H534" s="2" t="s">
        <v>518</v>
      </c>
      <c r="I534" s="2" t="s">
        <v>520</v>
      </c>
      <c r="J534" s="93" t="s">
        <v>1597</v>
      </c>
      <c r="K534" s="2"/>
      <c r="L534" s="2"/>
      <c r="M534" s="2">
        <v>2020</v>
      </c>
      <c r="N534" s="54">
        <v>43922</v>
      </c>
      <c r="O534" s="2"/>
      <c r="P534" s="2"/>
      <c r="Q534" s="2"/>
      <c r="R534" s="3"/>
      <c r="S534" s="3"/>
      <c r="T534" s="3"/>
      <c r="U534" s="5">
        <v>20</v>
      </c>
      <c r="V534" s="5">
        <v>20</v>
      </c>
      <c r="W534" s="8"/>
      <c r="X534" s="8"/>
      <c r="Y534" s="8">
        <v>400</v>
      </c>
      <c r="Z534" s="59"/>
      <c r="AA534" s="93"/>
      <c r="AB534" s="93" t="s">
        <v>563</v>
      </c>
      <c r="AC534" s="69"/>
      <c r="AD534" s="69"/>
      <c r="AE534" s="69"/>
      <c r="AF534" s="69"/>
      <c r="AG534" s="69"/>
      <c r="AH534" s="69"/>
      <c r="AI534" s="66"/>
      <c r="AJ534" s="112"/>
    </row>
    <row r="535" spans="1:36" x14ac:dyDescent="0.3">
      <c r="A535" s="51">
        <v>1</v>
      </c>
      <c r="B535" s="33" t="s">
        <v>634</v>
      </c>
      <c r="C535" s="33" t="s">
        <v>1429</v>
      </c>
      <c r="D535" s="49" t="s">
        <v>1757</v>
      </c>
      <c r="E535" s="49" t="s">
        <v>1493</v>
      </c>
      <c r="F535" s="49" t="s">
        <v>134</v>
      </c>
      <c r="G535" s="49" t="s">
        <v>135</v>
      </c>
      <c r="H535" s="141" t="s">
        <v>4</v>
      </c>
      <c r="I535" s="49" t="s">
        <v>520</v>
      </c>
      <c r="J535" s="93"/>
      <c r="K535" s="49"/>
      <c r="L535" s="49" t="s">
        <v>1787</v>
      </c>
      <c r="M535" s="59">
        <v>2024</v>
      </c>
      <c r="N535" s="35">
        <v>45231</v>
      </c>
      <c r="O535" s="35">
        <v>46692</v>
      </c>
      <c r="P535" s="21">
        <v>11</v>
      </c>
      <c r="Q535" s="21">
        <v>5</v>
      </c>
      <c r="R535" s="50"/>
      <c r="S535" s="50"/>
      <c r="T535" s="50"/>
      <c r="U535" s="20">
        <v>40</v>
      </c>
      <c r="V535" s="20">
        <v>40</v>
      </c>
      <c r="W535" s="27">
        <v>76.19</v>
      </c>
      <c r="X535" s="27">
        <v>70.040000000000006</v>
      </c>
      <c r="Y535" s="27">
        <v>600</v>
      </c>
      <c r="Z535" s="59"/>
      <c r="AA535" s="97"/>
      <c r="AB535" s="97"/>
      <c r="AC535" s="69"/>
      <c r="AD535" s="69"/>
      <c r="AE535" s="69"/>
      <c r="AF535" s="69"/>
      <c r="AG535" s="69"/>
      <c r="AH535" s="69"/>
      <c r="AI535" s="66"/>
      <c r="AJ535" s="113"/>
    </row>
    <row r="536" spans="1:36" x14ac:dyDescent="0.3">
      <c r="A536" s="51">
        <v>1</v>
      </c>
      <c r="B536" s="33" t="s">
        <v>634</v>
      </c>
      <c r="C536" s="33" t="s">
        <v>1430</v>
      </c>
      <c r="D536" s="33" t="s">
        <v>139</v>
      </c>
      <c r="E536" s="49" t="s">
        <v>1493</v>
      </c>
      <c r="F536" s="33" t="s">
        <v>134</v>
      </c>
      <c r="G536" s="33" t="s">
        <v>140</v>
      </c>
      <c r="H536" s="141" t="s">
        <v>4</v>
      </c>
      <c r="I536" s="33" t="s">
        <v>520</v>
      </c>
      <c r="J536" s="93"/>
      <c r="K536" s="33"/>
      <c r="L536" s="33"/>
      <c r="M536" s="59">
        <v>2024</v>
      </c>
      <c r="N536" s="35">
        <v>45444</v>
      </c>
      <c r="O536" s="35">
        <v>47998</v>
      </c>
      <c r="P536" s="2"/>
      <c r="Q536" s="2"/>
      <c r="R536" s="3"/>
      <c r="S536" s="3"/>
      <c r="T536" s="3"/>
      <c r="U536" s="4">
        <v>20</v>
      </c>
      <c r="V536" s="4">
        <v>20</v>
      </c>
      <c r="W536" s="26">
        <v>44</v>
      </c>
      <c r="X536" s="26">
        <v>70</v>
      </c>
      <c r="Y536" s="26">
        <v>700</v>
      </c>
      <c r="Z536" s="59"/>
      <c r="AA536" s="93"/>
      <c r="AB536" s="93"/>
      <c r="AC536" s="69"/>
      <c r="AD536" s="69"/>
      <c r="AE536" s="69"/>
      <c r="AF536" s="69"/>
      <c r="AG536" s="69"/>
      <c r="AH536" s="69"/>
      <c r="AI536" s="66"/>
      <c r="AJ536" s="113"/>
    </row>
    <row r="537" spans="1:36" customFormat="1" x14ac:dyDescent="0.3">
      <c r="A537" s="51">
        <v>1</v>
      </c>
      <c r="B537" s="33" t="s">
        <v>634</v>
      </c>
      <c r="C537" s="33" t="s">
        <v>1430</v>
      </c>
      <c r="D537" s="49" t="s">
        <v>1758</v>
      </c>
      <c r="E537" s="49" t="s">
        <v>1493</v>
      </c>
      <c r="F537" s="49" t="s">
        <v>134</v>
      </c>
      <c r="G537" s="49" t="s">
        <v>135</v>
      </c>
      <c r="H537" s="141" t="s">
        <v>4</v>
      </c>
      <c r="I537" s="49" t="s">
        <v>520</v>
      </c>
      <c r="J537" s="93"/>
      <c r="K537" s="49"/>
      <c r="L537" s="49" t="s">
        <v>1787</v>
      </c>
      <c r="M537" s="59">
        <v>2024</v>
      </c>
      <c r="N537" s="35">
        <v>45505</v>
      </c>
      <c r="O537" s="35">
        <v>46965</v>
      </c>
      <c r="P537" s="21">
        <v>65</v>
      </c>
      <c r="Q537" s="21">
        <v>5</v>
      </c>
      <c r="R537" s="50"/>
      <c r="S537" s="50"/>
      <c r="T537" s="50"/>
      <c r="U537" s="20">
        <v>20</v>
      </c>
      <c r="V537" s="20">
        <v>20</v>
      </c>
      <c r="W537" s="27">
        <v>78.48</v>
      </c>
      <c r="X537" s="27">
        <v>70.040000000000006</v>
      </c>
      <c r="Y537" s="27">
        <v>1680</v>
      </c>
      <c r="Z537" s="59"/>
      <c r="AA537" s="97"/>
      <c r="AB537" s="97"/>
      <c r="AC537" s="69"/>
      <c r="AD537" s="69"/>
      <c r="AE537" s="69"/>
      <c r="AF537" s="69"/>
      <c r="AG537" s="69"/>
      <c r="AH537" s="69"/>
      <c r="AI537" s="66"/>
      <c r="AJ537" s="113"/>
    </row>
    <row r="538" spans="1:36" x14ac:dyDescent="0.3">
      <c r="A538" s="51">
        <v>0</v>
      </c>
      <c r="B538" s="33" t="s">
        <v>738</v>
      </c>
      <c r="C538" s="33"/>
      <c r="D538" s="2" t="s">
        <v>1215</v>
      </c>
      <c r="E538" s="42" t="s">
        <v>10</v>
      </c>
      <c r="F538" s="42" t="s">
        <v>163</v>
      </c>
      <c r="G538" s="2" t="s">
        <v>164</v>
      </c>
      <c r="H538" s="2" t="s">
        <v>7</v>
      </c>
      <c r="I538" s="2" t="s">
        <v>1558</v>
      </c>
      <c r="J538" s="93"/>
      <c r="K538" s="2" t="s">
        <v>750</v>
      </c>
      <c r="L538" s="2"/>
      <c r="M538" s="2">
        <v>2015</v>
      </c>
      <c r="N538" s="35">
        <v>42095</v>
      </c>
      <c r="O538" s="2">
        <v>2017</v>
      </c>
      <c r="P538" s="2"/>
      <c r="Q538" s="2"/>
      <c r="R538" s="36">
        <v>1.2</v>
      </c>
      <c r="S538" s="36">
        <v>1</v>
      </c>
      <c r="T538" s="2"/>
      <c r="U538" s="5">
        <v>100</v>
      </c>
      <c r="V538" s="4">
        <v>100</v>
      </c>
      <c r="W538" s="8"/>
      <c r="X538" s="8"/>
      <c r="Y538" s="153">
        <v>25</v>
      </c>
      <c r="Z538" s="59"/>
      <c r="AA538" s="93"/>
      <c r="AB538" s="93" t="s">
        <v>949</v>
      </c>
      <c r="AC538" s="69"/>
      <c r="AD538" s="69"/>
      <c r="AE538" s="69"/>
      <c r="AF538" s="69"/>
      <c r="AG538" s="69"/>
      <c r="AH538" s="69"/>
      <c r="AI538" s="66"/>
      <c r="AJ538" s="113"/>
    </row>
    <row r="539" spans="1:36" customFormat="1" x14ac:dyDescent="0.3">
      <c r="A539" s="51">
        <v>0</v>
      </c>
      <c r="B539" s="33" t="s">
        <v>738</v>
      </c>
      <c r="C539" s="33"/>
      <c r="D539" s="21" t="s">
        <v>945</v>
      </c>
      <c r="E539" s="42" t="s">
        <v>10</v>
      </c>
      <c r="F539" s="42" t="s">
        <v>163</v>
      </c>
      <c r="G539" s="21" t="s">
        <v>164</v>
      </c>
      <c r="H539" s="21" t="s">
        <v>7</v>
      </c>
      <c r="I539" s="21" t="s">
        <v>520</v>
      </c>
      <c r="J539" s="93"/>
      <c r="K539" s="21" t="s">
        <v>1377</v>
      </c>
      <c r="L539" s="21"/>
      <c r="M539" s="2">
        <v>2013</v>
      </c>
      <c r="N539" s="35">
        <v>41365</v>
      </c>
      <c r="O539" s="21"/>
      <c r="P539" s="21">
        <v>21</v>
      </c>
      <c r="Q539" s="21">
        <v>3</v>
      </c>
      <c r="R539" s="36">
        <v>23</v>
      </c>
      <c r="S539" s="36">
        <v>16</v>
      </c>
      <c r="T539" s="22"/>
      <c r="U539" s="5">
        <v>100</v>
      </c>
      <c r="V539" s="5">
        <v>0</v>
      </c>
      <c r="W539" s="22"/>
      <c r="X539" s="22"/>
      <c r="Y539" s="22">
        <v>1470</v>
      </c>
      <c r="Z539" s="59"/>
      <c r="AA539" s="97"/>
      <c r="AB539" s="96" t="s">
        <v>948</v>
      </c>
      <c r="AC539" s="69"/>
      <c r="AD539" s="69"/>
      <c r="AE539" s="69"/>
      <c r="AF539" s="69"/>
      <c r="AG539" s="69"/>
      <c r="AH539" s="69"/>
      <c r="AI539" s="66"/>
      <c r="AJ539" s="112" t="s">
        <v>1304</v>
      </c>
    </row>
    <row r="540" spans="1:36" customFormat="1" x14ac:dyDescent="0.3">
      <c r="A540" s="51">
        <v>0</v>
      </c>
      <c r="B540" s="33" t="s">
        <v>635</v>
      </c>
      <c r="C540" s="33"/>
      <c r="D540" s="49" t="s">
        <v>168</v>
      </c>
      <c r="E540" s="49" t="s">
        <v>10</v>
      </c>
      <c r="F540" s="49" t="s">
        <v>163</v>
      </c>
      <c r="G540" s="49" t="s">
        <v>169</v>
      </c>
      <c r="H540" s="141" t="s">
        <v>4</v>
      </c>
      <c r="I540" s="49" t="s">
        <v>521</v>
      </c>
      <c r="J540" s="93"/>
      <c r="K540" s="49"/>
      <c r="L540" s="49"/>
      <c r="M540" s="2">
        <v>2020</v>
      </c>
      <c r="N540" s="52">
        <v>43739</v>
      </c>
      <c r="O540" s="52"/>
      <c r="P540" s="21"/>
      <c r="Q540" s="21"/>
      <c r="R540" s="50">
        <v>18</v>
      </c>
      <c r="S540" s="50">
        <v>18</v>
      </c>
      <c r="T540" s="50"/>
      <c r="U540" s="19">
        <v>30</v>
      </c>
      <c r="V540" s="19">
        <v>10</v>
      </c>
      <c r="W540" s="22"/>
      <c r="X540" s="22"/>
      <c r="Y540" s="22">
        <v>500</v>
      </c>
      <c r="Z540" s="59"/>
      <c r="AA540" s="97"/>
      <c r="AB540" s="97"/>
      <c r="AC540" s="69"/>
      <c r="AD540" s="69"/>
      <c r="AE540" s="69"/>
      <c r="AF540" s="69">
        <v>1</v>
      </c>
      <c r="AG540" s="69">
        <v>1</v>
      </c>
      <c r="AH540" s="69"/>
      <c r="AI540" s="66"/>
      <c r="AJ540" s="113"/>
    </row>
    <row r="541" spans="1:36" x14ac:dyDescent="0.3">
      <c r="A541" s="51">
        <v>0</v>
      </c>
      <c r="B541" s="41" t="s">
        <v>738</v>
      </c>
      <c r="C541" s="41"/>
      <c r="D541" s="21" t="s">
        <v>942</v>
      </c>
      <c r="E541" s="42" t="s">
        <v>10</v>
      </c>
      <c r="F541" s="42" t="s">
        <v>163</v>
      </c>
      <c r="G541" s="21" t="s">
        <v>164</v>
      </c>
      <c r="H541" s="21" t="s">
        <v>518</v>
      </c>
      <c r="I541" s="21" t="s">
        <v>520</v>
      </c>
      <c r="J541" s="93"/>
      <c r="K541" s="21" t="s">
        <v>1372</v>
      </c>
      <c r="L541" s="21"/>
      <c r="M541" s="2">
        <v>2017</v>
      </c>
      <c r="N541" s="35">
        <v>42826</v>
      </c>
      <c r="O541" s="2">
        <v>2022</v>
      </c>
      <c r="P541" s="21">
        <v>42</v>
      </c>
      <c r="Q541" s="21">
        <v>4</v>
      </c>
      <c r="R541" s="36">
        <v>34.5</v>
      </c>
      <c r="S541" s="36">
        <v>30</v>
      </c>
      <c r="T541" s="22"/>
      <c r="U541" s="5">
        <v>80</v>
      </c>
      <c r="V541" s="5">
        <v>0</v>
      </c>
      <c r="W541" s="22"/>
      <c r="X541" s="22"/>
      <c r="Y541" s="22">
        <v>1600</v>
      </c>
      <c r="Z541" s="59"/>
      <c r="AA541" s="106" t="s">
        <v>1423</v>
      </c>
      <c r="AB541" s="96" t="s">
        <v>1218</v>
      </c>
      <c r="AC541" s="69">
        <v>1</v>
      </c>
      <c r="AD541" s="69"/>
      <c r="AE541" s="69"/>
      <c r="AF541" s="69">
        <v>1</v>
      </c>
      <c r="AG541" s="69"/>
      <c r="AH541" s="69"/>
      <c r="AI541" s="66"/>
      <c r="AJ541" s="113" t="s">
        <v>1307</v>
      </c>
    </row>
    <row r="542" spans="1:36" x14ac:dyDescent="0.3">
      <c r="A542" s="51">
        <v>0</v>
      </c>
      <c r="B542" s="41" t="s">
        <v>738</v>
      </c>
      <c r="C542" s="41"/>
      <c r="D542" s="21" t="s">
        <v>943</v>
      </c>
      <c r="E542" s="42" t="s">
        <v>10</v>
      </c>
      <c r="F542" s="42" t="s">
        <v>163</v>
      </c>
      <c r="G542" s="21" t="s">
        <v>164</v>
      </c>
      <c r="H542" s="21" t="s">
        <v>518</v>
      </c>
      <c r="I542" s="21" t="s">
        <v>520</v>
      </c>
      <c r="J542" s="93"/>
      <c r="K542" s="21" t="s">
        <v>1372</v>
      </c>
      <c r="L542" s="21"/>
      <c r="M542" s="2">
        <v>2017</v>
      </c>
      <c r="N542" s="35">
        <v>42826</v>
      </c>
      <c r="O542" s="2">
        <v>2022</v>
      </c>
      <c r="P542" s="21">
        <v>30</v>
      </c>
      <c r="Q542" s="21">
        <v>4</v>
      </c>
      <c r="R542" s="36">
        <v>30.4</v>
      </c>
      <c r="S542" s="36">
        <v>23</v>
      </c>
      <c r="T542" s="22"/>
      <c r="U542" s="5">
        <v>80</v>
      </c>
      <c r="V542" s="5">
        <v>0</v>
      </c>
      <c r="W542" s="22"/>
      <c r="X542" s="22"/>
      <c r="Y542" s="22">
        <v>1620</v>
      </c>
      <c r="Z542" s="59"/>
      <c r="AA542" s="106" t="s">
        <v>1423</v>
      </c>
      <c r="AB542" s="97" t="s">
        <v>947</v>
      </c>
      <c r="AC542" s="69">
        <v>1</v>
      </c>
      <c r="AD542" s="69"/>
      <c r="AE542" s="69"/>
      <c r="AF542" s="69">
        <v>1</v>
      </c>
      <c r="AG542" s="69"/>
      <c r="AH542" s="69"/>
      <c r="AI542" s="66"/>
      <c r="AJ542" s="113" t="s">
        <v>1307</v>
      </c>
    </row>
    <row r="543" spans="1:36" x14ac:dyDescent="0.3">
      <c r="A543" s="51">
        <v>0</v>
      </c>
      <c r="B543" s="33" t="s">
        <v>738</v>
      </c>
      <c r="C543" s="33"/>
      <c r="D543" s="2" t="s">
        <v>1267</v>
      </c>
      <c r="E543" s="42" t="s">
        <v>10</v>
      </c>
      <c r="F543" s="42" t="s">
        <v>163</v>
      </c>
      <c r="G543" s="2" t="s">
        <v>164</v>
      </c>
      <c r="H543" s="2" t="s">
        <v>522</v>
      </c>
      <c r="I543" s="2" t="s">
        <v>520</v>
      </c>
      <c r="J543" s="93"/>
      <c r="K543" s="2" t="s">
        <v>1385</v>
      </c>
      <c r="L543" s="2"/>
      <c r="M543" s="2">
        <v>2016</v>
      </c>
      <c r="N543" s="35">
        <v>42461</v>
      </c>
      <c r="O543" s="2">
        <v>2020</v>
      </c>
      <c r="P543" s="2"/>
      <c r="Q543" s="2"/>
      <c r="R543" s="36">
        <v>80.8</v>
      </c>
      <c r="S543" s="36">
        <v>36</v>
      </c>
      <c r="T543" s="8"/>
      <c r="U543" s="5">
        <v>100</v>
      </c>
      <c r="V543" s="5">
        <v>0</v>
      </c>
      <c r="W543" s="8"/>
      <c r="X543" s="8"/>
      <c r="Y543" s="8">
        <v>541</v>
      </c>
      <c r="Z543" s="59"/>
      <c r="AA543" s="93"/>
      <c r="AB543" s="94" t="s">
        <v>946</v>
      </c>
      <c r="AC543" s="69"/>
      <c r="AD543" s="69"/>
      <c r="AE543" s="69"/>
      <c r="AF543" s="69"/>
      <c r="AG543" s="69"/>
      <c r="AH543" s="69"/>
      <c r="AI543" s="66">
        <v>1</v>
      </c>
      <c r="AJ543" s="112" t="s">
        <v>1306</v>
      </c>
    </row>
    <row r="544" spans="1:36" x14ac:dyDescent="0.3">
      <c r="A544" s="51">
        <v>0</v>
      </c>
      <c r="B544" s="33" t="s">
        <v>635</v>
      </c>
      <c r="C544" s="33"/>
      <c r="D544" s="49" t="s">
        <v>167</v>
      </c>
      <c r="E544" s="49" t="s">
        <v>10</v>
      </c>
      <c r="F544" s="49" t="s">
        <v>163</v>
      </c>
      <c r="G544" s="49" t="s">
        <v>166</v>
      </c>
      <c r="H544" s="141" t="s">
        <v>4</v>
      </c>
      <c r="I544" s="49" t="s">
        <v>520</v>
      </c>
      <c r="J544" s="93"/>
      <c r="K544" s="49"/>
      <c r="L544" s="49"/>
      <c r="M544" s="2">
        <v>2021</v>
      </c>
      <c r="N544" s="52">
        <v>44378</v>
      </c>
      <c r="O544" s="52"/>
      <c r="P544" s="21">
        <v>15</v>
      </c>
      <c r="Q544" s="21">
        <v>3</v>
      </c>
      <c r="R544" s="50">
        <v>15</v>
      </c>
      <c r="S544" s="50">
        <v>12</v>
      </c>
      <c r="T544" s="50"/>
      <c r="U544" s="22">
        <v>40</v>
      </c>
      <c r="V544" s="22">
        <v>10</v>
      </c>
      <c r="W544" s="22"/>
      <c r="X544" s="22"/>
      <c r="Y544" s="22">
        <v>500</v>
      </c>
      <c r="Z544" s="59"/>
      <c r="AA544" s="97"/>
      <c r="AB544" s="97"/>
      <c r="AC544" s="69"/>
      <c r="AD544" s="69"/>
      <c r="AE544" s="69"/>
      <c r="AF544" s="69">
        <v>1</v>
      </c>
      <c r="AG544" s="69"/>
      <c r="AH544" s="69"/>
      <c r="AI544" s="66"/>
      <c r="AJ544" s="112" t="s">
        <v>1297</v>
      </c>
    </row>
    <row r="545" spans="1:36" customFormat="1" x14ac:dyDescent="0.3">
      <c r="A545" s="51">
        <v>0</v>
      </c>
      <c r="B545" s="33" t="s">
        <v>635</v>
      </c>
      <c r="C545" s="33"/>
      <c r="D545" s="49" t="s">
        <v>175</v>
      </c>
      <c r="E545" s="49" t="s">
        <v>10</v>
      </c>
      <c r="F545" s="49" t="s">
        <v>163</v>
      </c>
      <c r="G545" s="49" t="s">
        <v>176</v>
      </c>
      <c r="H545" s="141" t="s">
        <v>4</v>
      </c>
      <c r="I545" s="49" t="s">
        <v>520</v>
      </c>
      <c r="J545" s="93"/>
      <c r="K545" s="49"/>
      <c r="L545" s="49"/>
      <c r="M545" s="2">
        <v>2021</v>
      </c>
      <c r="N545" s="52">
        <v>44378</v>
      </c>
      <c r="O545" s="52"/>
      <c r="P545" s="21">
        <v>40</v>
      </c>
      <c r="Q545" s="21">
        <v>3</v>
      </c>
      <c r="R545" s="50">
        <v>41.7</v>
      </c>
      <c r="S545" s="50">
        <v>21</v>
      </c>
      <c r="T545" s="50"/>
      <c r="U545" s="19">
        <v>50</v>
      </c>
      <c r="V545" s="19">
        <v>10</v>
      </c>
      <c r="W545" s="22"/>
      <c r="X545" s="22"/>
      <c r="Y545" s="22">
        <v>500</v>
      </c>
      <c r="Z545" s="59"/>
      <c r="AA545" s="97"/>
      <c r="AB545" s="97"/>
      <c r="AC545" s="69"/>
      <c r="AD545" s="69"/>
      <c r="AE545" s="69"/>
      <c r="AF545" s="69">
        <v>1</v>
      </c>
      <c r="AG545" s="69"/>
      <c r="AH545" s="69"/>
      <c r="AI545" s="66"/>
      <c r="AJ545" s="113" t="s">
        <v>1297</v>
      </c>
    </row>
    <row r="546" spans="1:36" customFormat="1" x14ac:dyDescent="0.3">
      <c r="A546" s="51">
        <v>1</v>
      </c>
      <c r="B546" s="33" t="s">
        <v>634</v>
      </c>
      <c r="C546" s="33" t="s">
        <v>1430</v>
      </c>
      <c r="D546" s="33" t="s">
        <v>178</v>
      </c>
      <c r="E546" s="33" t="s">
        <v>10</v>
      </c>
      <c r="F546" s="33" t="s">
        <v>163</v>
      </c>
      <c r="G546" s="33"/>
      <c r="H546" s="33" t="s">
        <v>60</v>
      </c>
      <c r="I546" s="33" t="s">
        <v>521</v>
      </c>
      <c r="J546" s="93"/>
      <c r="K546" s="33"/>
      <c r="L546" s="33"/>
      <c r="M546" s="2">
        <v>2021</v>
      </c>
      <c r="N546" s="35">
        <v>44136</v>
      </c>
      <c r="O546" s="35">
        <v>45747</v>
      </c>
      <c r="P546" s="2"/>
      <c r="Q546" s="2"/>
      <c r="R546" s="3"/>
      <c r="S546" s="3"/>
      <c r="T546" s="3"/>
      <c r="U546" s="4">
        <v>75</v>
      </c>
      <c r="V546" s="4">
        <v>20</v>
      </c>
      <c r="W546" s="26"/>
      <c r="X546" s="26"/>
      <c r="Y546" s="26">
        <v>922</v>
      </c>
      <c r="Z546" s="59"/>
      <c r="AA546" s="93"/>
      <c r="AB546" s="93"/>
      <c r="AC546" s="69"/>
      <c r="AD546" s="69"/>
      <c r="AE546" s="69"/>
      <c r="AF546" s="69"/>
      <c r="AG546" s="69"/>
      <c r="AH546" s="69"/>
      <c r="AI546" s="66"/>
      <c r="AJ546" s="112" t="s">
        <v>1295</v>
      </c>
    </row>
    <row r="547" spans="1:36" x14ac:dyDescent="0.3">
      <c r="A547" s="51">
        <v>1</v>
      </c>
      <c r="B547" s="33" t="s">
        <v>634</v>
      </c>
      <c r="C547" s="33" t="s">
        <v>1430</v>
      </c>
      <c r="D547" s="49" t="s">
        <v>1765</v>
      </c>
      <c r="E547" s="49" t="s">
        <v>10</v>
      </c>
      <c r="F547" s="49" t="s">
        <v>163</v>
      </c>
      <c r="G547" s="49" t="s">
        <v>164</v>
      </c>
      <c r="H547" s="49" t="s">
        <v>7</v>
      </c>
      <c r="I547" s="49" t="s">
        <v>520</v>
      </c>
      <c r="J547" s="93"/>
      <c r="K547" s="49"/>
      <c r="L547" s="49" t="s">
        <v>1786</v>
      </c>
      <c r="M547" s="2">
        <v>2021</v>
      </c>
      <c r="N547" s="35">
        <v>44287</v>
      </c>
      <c r="O547" s="35">
        <v>46081</v>
      </c>
      <c r="P547" s="21">
        <v>37</v>
      </c>
      <c r="Q547" s="21">
        <v>3</v>
      </c>
      <c r="R547" s="50"/>
      <c r="S547" s="50"/>
      <c r="T547" s="50"/>
      <c r="U547" s="20">
        <v>100</v>
      </c>
      <c r="V547" s="20">
        <v>30</v>
      </c>
      <c r="W547" s="27">
        <v>76.099999999999994</v>
      </c>
      <c r="X547" s="27">
        <v>37.69</v>
      </c>
      <c r="Y547" s="27">
        <v>750</v>
      </c>
      <c r="Z547" s="59"/>
      <c r="AA547" s="97"/>
      <c r="AB547" s="97"/>
      <c r="AC547" s="69"/>
      <c r="AD547" s="69"/>
      <c r="AE547" s="69"/>
      <c r="AF547" s="69"/>
      <c r="AG547" s="69"/>
      <c r="AH547" s="69"/>
      <c r="AI547" s="66"/>
      <c r="AJ547" s="112"/>
    </row>
    <row r="548" spans="1:36" x14ac:dyDescent="0.3">
      <c r="A548" s="51">
        <v>0</v>
      </c>
      <c r="B548" s="33" t="s">
        <v>636</v>
      </c>
      <c r="C548" s="33"/>
      <c r="D548" s="2" t="s">
        <v>351</v>
      </c>
      <c r="E548" s="33" t="s">
        <v>10</v>
      </c>
      <c r="F548" s="2" t="s">
        <v>163</v>
      </c>
      <c r="G548" s="2" t="s">
        <v>164</v>
      </c>
      <c r="H548" s="2" t="s">
        <v>518</v>
      </c>
      <c r="I548" s="2" t="s">
        <v>520</v>
      </c>
      <c r="J548" s="93"/>
      <c r="K548" s="2"/>
      <c r="L548" s="2"/>
      <c r="M548" s="2">
        <v>2021</v>
      </c>
      <c r="N548" s="35">
        <v>44287</v>
      </c>
      <c r="O548" s="2"/>
      <c r="P548" s="2"/>
      <c r="Q548" s="2"/>
      <c r="R548" s="3"/>
      <c r="S548" s="3"/>
      <c r="T548" s="3"/>
      <c r="U548" s="8">
        <v>20</v>
      </c>
      <c r="V548" s="8">
        <v>20</v>
      </c>
      <c r="W548" s="8"/>
      <c r="X548" s="8"/>
      <c r="Y548" s="8">
        <v>1510</v>
      </c>
      <c r="Z548" s="59"/>
      <c r="AA548" s="105" t="s">
        <v>612</v>
      </c>
      <c r="AB548" s="93" t="s">
        <v>611</v>
      </c>
      <c r="AC548" s="69">
        <v>1</v>
      </c>
      <c r="AD548" s="69"/>
      <c r="AE548" s="69"/>
      <c r="AF548" s="69"/>
      <c r="AG548" s="69"/>
      <c r="AH548" s="69"/>
      <c r="AI548" s="66"/>
      <c r="AJ548" s="112" t="s">
        <v>1299</v>
      </c>
    </row>
    <row r="549" spans="1:36" customFormat="1" x14ac:dyDescent="0.3">
      <c r="A549" s="51">
        <v>0</v>
      </c>
      <c r="B549" s="33" t="s">
        <v>635</v>
      </c>
      <c r="C549" s="33"/>
      <c r="D549" s="49" t="s">
        <v>171</v>
      </c>
      <c r="E549" s="49" t="s">
        <v>10</v>
      </c>
      <c r="F549" s="49" t="s">
        <v>163</v>
      </c>
      <c r="G549" s="49" t="s">
        <v>172</v>
      </c>
      <c r="H549" s="141" t="s">
        <v>4</v>
      </c>
      <c r="I549" s="49" t="s">
        <v>520</v>
      </c>
      <c r="J549" s="93"/>
      <c r="K549" s="49"/>
      <c r="L549" s="49"/>
      <c r="M549" s="59">
        <v>2022</v>
      </c>
      <c r="N549" s="52">
        <v>44652</v>
      </c>
      <c r="O549" s="52"/>
      <c r="P549" s="21">
        <v>25</v>
      </c>
      <c r="Q549" s="21">
        <v>3</v>
      </c>
      <c r="R549" s="50">
        <v>11.2</v>
      </c>
      <c r="S549" s="50"/>
      <c r="T549" s="50"/>
      <c r="U549" s="22">
        <v>50</v>
      </c>
      <c r="V549" s="22">
        <v>30</v>
      </c>
      <c r="W549" s="22"/>
      <c r="X549" s="22"/>
      <c r="Y549" s="22">
        <v>500</v>
      </c>
      <c r="Z549" s="59"/>
      <c r="AA549" s="97"/>
      <c r="AB549" s="97"/>
      <c r="AC549" s="69"/>
      <c r="AD549" s="69"/>
      <c r="AE549" s="69"/>
      <c r="AF549" s="69">
        <v>1</v>
      </c>
      <c r="AG549" s="69"/>
      <c r="AH549" s="69"/>
      <c r="AI549" s="66"/>
      <c r="AJ549" s="113" t="s">
        <v>1297</v>
      </c>
    </row>
    <row r="550" spans="1:36" customFormat="1" x14ac:dyDescent="0.3">
      <c r="A550" s="51">
        <v>0</v>
      </c>
      <c r="B550" s="33" t="s">
        <v>636</v>
      </c>
      <c r="C550" s="33"/>
      <c r="D550" s="2" t="s">
        <v>353</v>
      </c>
      <c r="E550" s="33" t="s">
        <v>10</v>
      </c>
      <c r="F550" s="2" t="s">
        <v>163</v>
      </c>
      <c r="G550" s="2" t="s">
        <v>502</v>
      </c>
      <c r="H550" s="141" t="s">
        <v>4</v>
      </c>
      <c r="I550" s="2" t="s">
        <v>520</v>
      </c>
      <c r="J550" s="93"/>
      <c r="K550" s="2"/>
      <c r="L550" s="2"/>
      <c r="M550" s="2">
        <v>2022</v>
      </c>
      <c r="N550" s="35">
        <v>44652</v>
      </c>
      <c r="O550" s="2"/>
      <c r="P550" s="2"/>
      <c r="Q550" s="2"/>
      <c r="R550" s="3"/>
      <c r="S550" s="3"/>
      <c r="T550" s="3"/>
      <c r="U550" s="5">
        <v>20</v>
      </c>
      <c r="V550" s="5">
        <v>20</v>
      </c>
      <c r="W550" s="8"/>
      <c r="X550" s="8"/>
      <c r="Y550" s="8">
        <v>500</v>
      </c>
      <c r="Z550" s="59"/>
      <c r="AA550" s="93"/>
      <c r="AB550" s="93" t="s">
        <v>563</v>
      </c>
      <c r="AC550" s="69"/>
      <c r="AD550" s="69"/>
      <c r="AE550" s="69"/>
      <c r="AF550" s="69">
        <v>1</v>
      </c>
      <c r="AG550" s="69"/>
      <c r="AH550" s="69"/>
      <c r="AI550" s="66"/>
      <c r="AJ550" s="113" t="s">
        <v>1303</v>
      </c>
    </row>
    <row r="551" spans="1:36" x14ac:dyDescent="0.3">
      <c r="A551" s="51">
        <v>0</v>
      </c>
      <c r="B551" s="33" t="s">
        <v>635</v>
      </c>
      <c r="C551" s="33"/>
      <c r="D551" s="49" t="s">
        <v>1265</v>
      </c>
      <c r="E551" s="49" t="s">
        <v>10</v>
      </c>
      <c r="F551" s="49" t="s">
        <v>163</v>
      </c>
      <c r="G551" s="49" t="s">
        <v>1266</v>
      </c>
      <c r="H551" s="141" t="s">
        <v>4</v>
      </c>
      <c r="I551" s="49" t="s">
        <v>520</v>
      </c>
      <c r="J551" s="93"/>
      <c r="K551" s="49"/>
      <c r="L551" s="49"/>
      <c r="M551" s="59">
        <v>2023</v>
      </c>
      <c r="N551" s="52">
        <v>45139</v>
      </c>
      <c r="O551" s="52"/>
      <c r="P551" s="21">
        <v>15</v>
      </c>
      <c r="Q551" s="21">
        <v>4</v>
      </c>
      <c r="R551" s="50">
        <v>12.6</v>
      </c>
      <c r="S551" s="50">
        <v>15</v>
      </c>
      <c r="T551" s="50"/>
      <c r="U551" s="22">
        <v>10</v>
      </c>
      <c r="V551" s="22">
        <v>20</v>
      </c>
      <c r="W551" s="22"/>
      <c r="X551" s="22"/>
      <c r="Y551" s="22">
        <v>500</v>
      </c>
      <c r="Z551" s="59"/>
      <c r="AA551" s="97"/>
      <c r="AB551" s="97"/>
      <c r="AC551" s="69"/>
      <c r="AD551" s="69"/>
      <c r="AE551" s="69"/>
      <c r="AF551" s="69">
        <v>1</v>
      </c>
      <c r="AG551" s="69"/>
      <c r="AH551" s="69"/>
      <c r="AI551" s="66"/>
      <c r="AJ551" s="112" t="s">
        <v>1298</v>
      </c>
    </row>
    <row r="552" spans="1:36" customFormat="1" x14ac:dyDescent="0.3">
      <c r="A552" s="51">
        <v>0</v>
      </c>
      <c r="B552" s="33" t="s">
        <v>636</v>
      </c>
      <c r="C552" s="33"/>
      <c r="D552" s="2" t="s">
        <v>352</v>
      </c>
      <c r="E552" s="33" t="s">
        <v>10</v>
      </c>
      <c r="F552" s="2" t="s">
        <v>163</v>
      </c>
      <c r="G552" s="2" t="s">
        <v>164</v>
      </c>
      <c r="H552" s="2" t="s">
        <v>60</v>
      </c>
      <c r="I552" s="2" t="s">
        <v>520</v>
      </c>
      <c r="J552" s="93"/>
      <c r="K552" s="2"/>
      <c r="L552" s="2"/>
      <c r="M552" s="2">
        <v>2023</v>
      </c>
      <c r="N552" s="35">
        <v>45017</v>
      </c>
      <c r="O552" s="2"/>
      <c r="P552" s="2"/>
      <c r="Q552" s="2"/>
      <c r="R552" s="3"/>
      <c r="S552" s="3"/>
      <c r="T552" s="3"/>
      <c r="U552" s="8">
        <v>20</v>
      </c>
      <c r="V552" s="8">
        <v>20</v>
      </c>
      <c r="W552" s="8"/>
      <c r="X552" s="8"/>
      <c r="Y552" s="8">
        <v>2000</v>
      </c>
      <c r="Z552" s="59"/>
      <c r="AA552" s="93"/>
      <c r="AB552" s="93" t="s">
        <v>563</v>
      </c>
      <c r="AC552" s="69">
        <v>1</v>
      </c>
      <c r="AD552" s="69">
        <v>1</v>
      </c>
      <c r="AE552" s="69"/>
      <c r="AF552" s="69"/>
      <c r="AG552" s="69"/>
      <c r="AH552" s="69"/>
      <c r="AI552" s="66"/>
      <c r="AJ552" s="113" t="s">
        <v>1302</v>
      </c>
    </row>
    <row r="553" spans="1:36" x14ac:dyDescent="0.3">
      <c r="A553" s="51">
        <v>0</v>
      </c>
      <c r="B553" s="33" t="s">
        <v>738</v>
      </c>
      <c r="C553" s="33"/>
      <c r="D553" s="21" t="s">
        <v>944</v>
      </c>
      <c r="E553" s="42" t="s">
        <v>10</v>
      </c>
      <c r="F553" s="42" t="s">
        <v>163</v>
      </c>
      <c r="G553" s="21" t="s">
        <v>164</v>
      </c>
      <c r="H553" s="21" t="s">
        <v>7</v>
      </c>
      <c r="I553" s="21" t="s">
        <v>520</v>
      </c>
      <c r="J553" s="93"/>
      <c r="K553" s="21" t="s">
        <v>750</v>
      </c>
      <c r="L553" s="21"/>
      <c r="M553" s="2">
        <v>2017</v>
      </c>
      <c r="N553" s="35">
        <v>42826</v>
      </c>
      <c r="O553" s="2">
        <v>2020</v>
      </c>
      <c r="P553" s="21"/>
      <c r="Q553" s="21"/>
      <c r="R553" s="36">
        <v>20</v>
      </c>
      <c r="S553" s="36">
        <v>18</v>
      </c>
      <c r="T553" s="36">
        <v>1</v>
      </c>
      <c r="U553" s="5">
        <v>100</v>
      </c>
      <c r="V553" s="4">
        <v>100</v>
      </c>
      <c r="W553" s="22"/>
      <c r="X553" s="22"/>
      <c r="Y553" s="22">
        <v>1560</v>
      </c>
      <c r="Z553" s="59"/>
      <c r="AA553" s="106" t="s">
        <v>1451</v>
      </c>
      <c r="AB553" s="96" t="s">
        <v>949</v>
      </c>
      <c r="AC553" s="69"/>
      <c r="AD553" s="69"/>
      <c r="AE553" s="69"/>
      <c r="AF553" s="69"/>
      <c r="AG553" s="69"/>
      <c r="AH553" s="69"/>
      <c r="AI553" s="66"/>
      <c r="AJ553" s="112"/>
    </row>
    <row r="554" spans="1:36" x14ac:dyDescent="0.3">
      <c r="A554" s="51">
        <v>0</v>
      </c>
      <c r="B554" s="33" t="s">
        <v>635</v>
      </c>
      <c r="C554" s="33"/>
      <c r="D554" s="49" t="s">
        <v>165</v>
      </c>
      <c r="E554" s="49" t="s">
        <v>10</v>
      </c>
      <c r="F554" s="49" t="s">
        <v>163</v>
      </c>
      <c r="G554" s="49" t="s">
        <v>166</v>
      </c>
      <c r="H554" s="141" t="s">
        <v>4</v>
      </c>
      <c r="I554" s="49" t="s">
        <v>520</v>
      </c>
      <c r="J554" s="93"/>
      <c r="K554" s="49"/>
      <c r="L554" s="49"/>
      <c r="M554" s="59">
        <v>2024</v>
      </c>
      <c r="N554" s="52">
        <v>45474</v>
      </c>
      <c r="O554" s="52"/>
      <c r="P554" s="21">
        <v>15</v>
      </c>
      <c r="Q554" s="21">
        <v>3</v>
      </c>
      <c r="R554" s="50"/>
      <c r="S554" s="50"/>
      <c r="T554" s="50"/>
      <c r="U554" s="22">
        <v>30</v>
      </c>
      <c r="V554" s="22">
        <v>30</v>
      </c>
      <c r="W554" s="22"/>
      <c r="X554" s="22"/>
      <c r="Y554" s="22">
        <v>500</v>
      </c>
      <c r="Z554" s="59"/>
      <c r="AA554" s="97"/>
      <c r="AB554" s="97"/>
      <c r="AC554" s="69"/>
      <c r="AD554" s="69"/>
      <c r="AE554" s="69"/>
      <c r="AF554" s="69">
        <v>1</v>
      </c>
      <c r="AG554" s="69"/>
      <c r="AH554" s="69"/>
      <c r="AI554" s="66"/>
      <c r="AJ554" s="112" t="s">
        <v>1297</v>
      </c>
    </row>
    <row r="555" spans="1:36" customFormat="1" x14ac:dyDescent="0.3">
      <c r="A555" s="51">
        <v>0</v>
      </c>
      <c r="B555" s="33" t="s">
        <v>635</v>
      </c>
      <c r="C555" s="33"/>
      <c r="D555" s="49" t="s">
        <v>177</v>
      </c>
      <c r="E555" s="49" t="s">
        <v>10</v>
      </c>
      <c r="F555" s="49" t="s">
        <v>163</v>
      </c>
      <c r="G555" s="49" t="s">
        <v>176</v>
      </c>
      <c r="H555" s="141" t="s">
        <v>4</v>
      </c>
      <c r="I555" s="49" t="s">
        <v>520</v>
      </c>
      <c r="J555" s="93"/>
      <c r="K555" s="49"/>
      <c r="L555" s="49"/>
      <c r="M555" s="59">
        <v>2024</v>
      </c>
      <c r="N555" s="52">
        <v>45474</v>
      </c>
      <c r="O555" s="52"/>
      <c r="P555" s="21">
        <v>20</v>
      </c>
      <c r="Q555" s="21">
        <v>3</v>
      </c>
      <c r="R555" s="50">
        <v>17</v>
      </c>
      <c r="S555" s="50"/>
      <c r="T555" s="50"/>
      <c r="U555" s="19">
        <v>30</v>
      </c>
      <c r="V555" s="19">
        <v>30</v>
      </c>
      <c r="W555" s="22"/>
      <c r="X555" s="22"/>
      <c r="Y555" s="22">
        <v>500</v>
      </c>
      <c r="Z555" s="59"/>
      <c r="AA555" s="97"/>
      <c r="AB555" s="97"/>
      <c r="AC555" s="69"/>
      <c r="AD555" s="69"/>
      <c r="AE555" s="69"/>
      <c r="AF555" s="69">
        <v>1</v>
      </c>
      <c r="AG555" s="69"/>
      <c r="AH555" s="69"/>
      <c r="AI555" s="66"/>
      <c r="AJ555" s="112" t="s">
        <v>1305</v>
      </c>
    </row>
    <row r="556" spans="1:36" customFormat="1" x14ac:dyDescent="0.3">
      <c r="A556" s="51">
        <v>0</v>
      </c>
      <c r="B556" s="33" t="s">
        <v>635</v>
      </c>
      <c r="C556" s="33"/>
      <c r="D556" s="49" t="s">
        <v>170</v>
      </c>
      <c r="E556" s="49" t="s">
        <v>10</v>
      </c>
      <c r="F556" s="49" t="s">
        <v>163</v>
      </c>
      <c r="G556" s="49" t="s">
        <v>1268</v>
      </c>
      <c r="H556" s="141" t="s">
        <v>4</v>
      </c>
      <c r="I556" s="49" t="s">
        <v>520</v>
      </c>
      <c r="J556" s="93"/>
      <c r="K556" s="49"/>
      <c r="L556" s="49"/>
      <c r="M556" s="59">
        <v>2024</v>
      </c>
      <c r="N556" s="52">
        <v>45505</v>
      </c>
      <c r="O556" s="52"/>
      <c r="P556" s="21">
        <v>15</v>
      </c>
      <c r="Q556" s="21">
        <v>4</v>
      </c>
      <c r="R556" s="50"/>
      <c r="S556" s="50"/>
      <c r="T556" s="50"/>
      <c r="U556" s="19">
        <v>10</v>
      </c>
      <c r="V556" s="19">
        <v>20</v>
      </c>
      <c r="W556" s="22"/>
      <c r="X556" s="22"/>
      <c r="Y556" s="22">
        <v>500</v>
      </c>
      <c r="Z556" s="59"/>
      <c r="AA556" s="97"/>
      <c r="AB556" s="97"/>
      <c r="AC556" s="69"/>
      <c r="AD556" s="69"/>
      <c r="AE556" s="69"/>
      <c r="AF556" s="69">
        <v>1</v>
      </c>
      <c r="AG556" s="69"/>
      <c r="AH556" s="69"/>
      <c r="AI556" s="66"/>
      <c r="AJ556" s="113" t="s">
        <v>1303</v>
      </c>
    </row>
    <row r="557" spans="1:36" customFormat="1" x14ac:dyDescent="0.3">
      <c r="A557" s="51">
        <v>1</v>
      </c>
      <c r="B557" s="33" t="s">
        <v>634</v>
      </c>
      <c r="C557" s="33" t="s">
        <v>1430</v>
      </c>
      <c r="D557" s="49" t="s">
        <v>1269</v>
      </c>
      <c r="E557" s="49" t="s">
        <v>10</v>
      </c>
      <c r="F557" s="49" t="s">
        <v>163</v>
      </c>
      <c r="G557" s="49" t="s">
        <v>164</v>
      </c>
      <c r="H557" s="49" t="s">
        <v>60</v>
      </c>
      <c r="I557" s="49" t="s">
        <v>520</v>
      </c>
      <c r="J557" s="93"/>
      <c r="K557" s="49" t="s">
        <v>1270</v>
      </c>
      <c r="L557" s="49"/>
      <c r="M557" s="59">
        <v>2005</v>
      </c>
      <c r="N557" s="35">
        <v>38443</v>
      </c>
      <c r="O557" s="52"/>
      <c r="P557" s="34">
        <v>31</v>
      </c>
      <c r="Q557" s="21"/>
      <c r="R557" s="50">
        <v>8.6999999999999993</v>
      </c>
      <c r="S557" s="50">
        <v>14</v>
      </c>
      <c r="T557" s="50">
        <v>1</v>
      </c>
      <c r="U557" s="5">
        <v>100</v>
      </c>
      <c r="V557" s="4">
        <v>100</v>
      </c>
      <c r="W557" s="22"/>
      <c r="X557" s="22"/>
      <c r="Y557" s="22"/>
      <c r="Z557" s="59"/>
      <c r="AA557" s="106" t="s">
        <v>1446</v>
      </c>
      <c r="AB557" s="97"/>
      <c r="AC557" s="69"/>
      <c r="AD557" s="69"/>
      <c r="AE557" s="69"/>
      <c r="AF557" s="69"/>
      <c r="AG557" s="69"/>
      <c r="AH557" s="69"/>
      <c r="AI557" s="66"/>
      <c r="AJ557" s="112"/>
    </row>
    <row r="558" spans="1:36" customFormat="1" x14ac:dyDescent="0.3">
      <c r="A558" s="51">
        <v>0</v>
      </c>
      <c r="B558" s="33" t="s">
        <v>636</v>
      </c>
      <c r="C558" s="33"/>
      <c r="D558" s="2" t="s">
        <v>615</v>
      </c>
      <c r="E558" s="33" t="s">
        <v>10</v>
      </c>
      <c r="F558" s="2" t="s">
        <v>163</v>
      </c>
      <c r="G558" s="2" t="s">
        <v>164</v>
      </c>
      <c r="H558" s="2" t="s">
        <v>60</v>
      </c>
      <c r="I558" s="2" t="s">
        <v>520</v>
      </c>
      <c r="J558" s="93"/>
      <c r="K558" s="2"/>
      <c r="L558" s="2"/>
      <c r="M558" s="2">
        <v>2025</v>
      </c>
      <c r="N558" s="35">
        <v>45748</v>
      </c>
      <c r="O558" s="2"/>
      <c r="P558" s="2"/>
      <c r="Q558" s="2"/>
      <c r="R558" s="3"/>
      <c r="S558" s="3"/>
      <c r="T558" s="3"/>
      <c r="U558" s="5">
        <v>15</v>
      </c>
      <c r="V558" s="5">
        <v>20</v>
      </c>
      <c r="W558" s="8"/>
      <c r="X558" s="8"/>
      <c r="Y558" s="8">
        <v>2000</v>
      </c>
      <c r="Z558" s="59"/>
      <c r="AA558" s="105" t="s">
        <v>613</v>
      </c>
      <c r="AB558" s="93" t="s">
        <v>614</v>
      </c>
      <c r="AC558" s="69">
        <v>1</v>
      </c>
      <c r="AD558" s="69">
        <v>1</v>
      </c>
      <c r="AE558" s="69"/>
      <c r="AF558" s="69"/>
      <c r="AG558" s="69"/>
      <c r="AH558" s="69"/>
      <c r="AI558" s="66"/>
      <c r="AJ558" s="112" t="s">
        <v>1300</v>
      </c>
    </row>
    <row r="559" spans="1:36" x14ac:dyDescent="0.3">
      <c r="A559" s="51">
        <v>0</v>
      </c>
      <c r="B559" s="33" t="s">
        <v>636</v>
      </c>
      <c r="C559" s="33"/>
      <c r="D559" s="2" t="s">
        <v>617</v>
      </c>
      <c r="E559" s="33" t="s">
        <v>10</v>
      </c>
      <c r="F559" s="2" t="s">
        <v>163</v>
      </c>
      <c r="G559" s="2" t="s">
        <v>164</v>
      </c>
      <c r="H559" s="2" t="s">
        <v>60</v>
      </c>
      <c r="I559" s="2" t="s">
        <v>520</v>
      </c>
      <c r="J559" s="93"/>
      <c r="K559" s="2"/>
      <c r="L559" s="2"/>
      <c r="M559" s="2">
        <v>2025</v>
      </c>
      <c r="N559" s="35">
        <v>45748</v>
      </c>
      <c r="O559" s="2"/>
      <c r="P559" s="2"/>
      <c r="Q559" s="2"/>
      <c r="R559" s="3"/>
      <c r="S559" s="3"/>
      <c r="T559" s="3"/>
      <c r="U559" s="8">
        <v>15</v>
      </c>
      <c r="V559" s="8">
        <v>20</v>
      </c>
      <c r="W559" s="8"/>
      <c r="X559" s="8"/>
      <c r="Y559" s="8">
        <v>1200</v>
      </c>
      <c r="Z559" s="59"/>
      <c r="AA559" s="105" t="s">
        <v>619</v>
      </c>
      <c r="AB559" s="93" t="s">
        <v>618</v>
      </c>
      <c r="AC559" s="69">
        <v>1</v>
      </c>
      <c r="AD559" s="69">
        <v>1</v>
      </c>
      <c r="AE559" s="69"/>
      <c r="AF559" s="69"/>
      <c r="AG559" s="69"/>
      <c r="AH559" s="69"/>
      <c r="AI559" s="66"/>
      <c r="AJ559" s="112" t="s">
        <v>1301</v>
      </c>
    </row>
    <row r="560" spans="1:36" customFormat="1" x14ac:dyDescent="0.3">
      <c r="A560" s="51">
        <v>0</v>
      </c>
      <c r="B560" s="33" t="s">
        <v>636</v>
      </c>
      <c r="C560" s="33"/>
      <c r="D560" s="2" t="s">
        <v>1216</v>
      </c>
      <c r="E560" s="42" t="s">
        <v>10</v>
      </c>
      <c r="F560" s="42" t="s">
        <v>163</v>
      </c>
      <c r="G560" s="2" t="s">
        <v>164</v>
      </c>
      <c r="H560" s="2" t="s">
        <v>7</v>
      </c>
      <c r="I560" s="2" t="s">
        <v>520</v>
      </c>
      <c r="J560" s="93"/>
      <c r="K560" s="2"/>
      <c r="L560" s="2"/>
      <c r="M560" s="2">
        <v>2019</v>
      </c>
      <c r="N560" s="35">
        <v>43556</v>
      </c>
      <c r="O560" s="2">
        <v>2026</v>
      </c>
      <c r="P560" s="2"/>
      <c r="Q560" s="2"/>
      <c r="R560" s="36">
        <v>23.6</v>
      </c>
      <c r="S560" s="36">
        <v>17</v>
      </c>
      <c r="T560" s="2"/>
      <c r="U560" s="19">
        <v>20</v>
      </c>
      <c r="V560" s="19">
        <v>20</v>
      </c>
      <c r="W560" s="8"/>
      <c r="X560" s="8"/>
      <c r="Y560" s="8">
        <v>3200</v>
      </c>
      <c r="Z560" s="59"/>
      <c r="AA560" s="105" t="s">
        <v>1578</v>
      </c>
      <c r="AB560" s="93" t="s">
        <v>1217</v>
      </c>
      <c r="AC560" s="69"/>
      <c r="AD560" s="69"/>
      <c r="AE560" s="69"/>
      <c r="AF560" s="69"/>
      <c r="AG560" s="69"/>
      <c r="AH560" s="69"/>
      <c r="AI560" s="66"/>
      <c r="AJ560" s="113"/>
    </row>
    <row r="561" spans="1:36" customFormat="1" x14ac:dyDescent="0.3">
      <c r="A561" s="51">
        <v>0</v>
      </c>
      <c r="B561" s="33" t="s">
        <v>636</v>
      </c>
      <c r="C561" s="33"/>
      <c r="D561" s="2" t="s">
        <v>616</v>
      </c>
      <c r="E561" s="33" t="s">
        <v>10</v>
      </c>
      <c r="F561" s="2" t="s">
        <v>163</v>
      </c>
      <c r="G561" s="2" t="s">
        <v>164</v>
      </c>
      <c r="H561" s="2" t="s">
        <v>60</v>
      </c>
      <c r="I561" s="2" t="s">
        <v>520</v>
      </c>
      <c r="J561" s="93"/>
      <c r="K561" s="2"/>
      <c r="L561" s="2"/>
      <c r="M561" s="2">
        <v>2027</v>
      </c>
      <c r="N561" s="161">
        <v>46478</v>
      </c>
      <c r="O561" s="2"/>
      <c r="P561" s="2"/>
      <c r="Q561" s="2"/>
      <c r="R561" s="3"/>
      <c r="S561" s="3"/>
      <c r="T561" s="3"/>
      <c r="U561" s="8">
        <v>15</v>
      </c>
      <c r="V561" s="8">
        <v>20</v>
      </c>
      <c r="W561" s="8"/>
      <c r="X561" s="8"/>
      <c r="Y561" s="8">
        <v>900</v>
      </c>
      <c r="Z561" s="59"/>
      <c r="AA561" s="105" t="s">
        <v>613</v>
      </c>
      <c r="AB561" s="93" t="s">
        <v>614</v>
      </c>
      <c r="AC561" s="69">
        <v>1</v>
      </c>
      <c r="AD561" s="69">
        <v>1</v>
      </c>
      <c r="AE561" s="69"/>
      <c r="AF561" s="69"/>
      <c r="AG561" s="69"/>
      <c r="AH561" s="69"/>
      <c r="AI561" s="66"/>
      <c r="AJ561" s="113" t="s">
        <v>1300</v>
      </c>
    </row>
    <row r="562" spans="1:36" x14ac:dyDescent="0.3">
      <c r="A562" s="51">
        <v>1</v>
      </c>
      <c r="B562" s="33" t="s">
        <v>634</v>
      </c>
      <c r="C562" s="33" t="s">
        <v>1429</v>
      </c>
      <c r="D562" s="49" t="s">
        <v>179</v>
      </c>
      <c r="E562" s="33" t="s">
        <v>1490</v>
      </c>
      <c r="F562" s="49" t="s">
        <v>180</v>
      </c>
      <c r="G562" s="49" t="s">
        <v>181</v>
      </c>
      <c r="H562" s="141" t="s">
        <v>4</v>
      </c>
      <c r="I562" s="49" t="s">
        <v>520</v>
      </c>
      <c r="J562" s="93"/>
      <c r="K562" s="49"/>
      <c r="L562" s="49" t="s">
        <v>1788</v>
      </c>
      <c r="M562" s="59">
        <v>2023</v>
      </c>
      <c r="N562" s="35">
        <v>44866</v>
      </c>
      <c r="O562" s="35">
        <v>46052</v>
      </c>
      <c r="P562" s="21">
        <v>38</v>
      </c>
      <c r="Q562" s="21">
        <v>5</v>
      </c>
      <c r="R562" s="50"/>
      <c r="S562" s="50"/>
      <c r="T562" s="50"/>
      <c r="U562" s="20">
        <v>20</v>
      </c>
      <c r="V562" s="20">
        <v>20</v>
      </c>
      <c r="W562" s="27">
        <v>57.05</v>
      </c>
      <c r="X562" s="27">
        <v>70.040000000000006</v>
      </c>
      <c r="Y562" s="27">
        <v>450</v>
      </c>
      <c r="Z562" s="59"/>
      <c r="AA562" s="97"/>
      <c r="AB562" s="97"/>
      <c r="AC562" s="69"/>
      <c r="AD562" s="69"/>
      <c r="AE562" s="69"/>
      <c r="AF562" s="69"/>
      <c r="AG562" s="69"/>
      <c r="AH562" s="69"/>
      <c r="AI562" s="66"/>
      <c r="AJ562" s="112"/>
    </row>
    <row r="563" spans="1:36" customFormat="1" x14ac:dyDescent="0.3">
      <c r="A563" s="51">
        <v>0</v>
      </c>
      <c r="B563" s="33" t="s">
        <v>636</v>
      </c>
      <c r="C563" s="33"/>
      <c r="D563" s="2" t="s">
        <v>332</v>
      </c>
      <c r="E563" s="49" t="s">
        <v>1493</v>
      </c>
      <c r="F563" s="2" t="s">
        <v>155</v>
      </c>
      <c r="G563" s="2" t="s">
        <v>491</v>
      </c>
      <c r="H563" s="33" t="s">
        <v>522</v>
      </c>
      <c r="I563" s="2" t="s">
        <v>1558</v>
      </c>
      <c r="J563" s="93"/>
      <c r="K563" s="2"/>
      <c r="L563" s="2"/>
      <c r="M563" s="2">
        <v>2024</v>
      </c>
      <c r="N563" s="35">
        <v>45383</v>
      </c>
      <c r="O563" s="2"/>
      <c r="P563" s="2"/>
      <c r="Q563" s="2"/>
      <c r="R563" s="2"/>
      <c r="S563" s="2"/>
      <c r="T563" s="2"/>
      <c r="U563" s="5">
        <v>15</v>
      </c>
      <c r="V563" s="5">
        <v>20</v>
      </c>
      <c r="W563" s="8"/>
      <c r="X563" s="8"/>
      <c r="Y563" s="8"/>
      <c r="Z563" s="59"/>
      <c r="AA563" s="93"/>
      <c r="AB563" s="93" t="s">
        <v>563</v>
      </c>
      <c r="AC563" s="69"/>
      <c r="AD563" s="69"/>
      <c r="AE563" s="69"/>
      <c r="AF563" s="69"/>
      <c r="AG563" s="69"/>
      <c r="AH563" s="69"/>
      <c r="AI563" s="66"/>
      <c r="AJ563" s="113"/>
    </row>
    <row r="564" spans="1:36" customFormat="1" x14ac:dyDescent="0.3">
      <c r="A564" s="51">
        <v>0</v>
      </c>
      <c r="B564" s="33" t="s">
        <v>636</v>
      </c>
      <c r="C564" s="33"/>
      <c r="D564" s="2" t="s">
        <v>295</v>
      </c>
      <c r="E564" s="49" t="s">
        <v>1493</v>
      </c>
      <c r="F564" s="2" t="s">
        <v>214</v>
      </c>
      <c r="G564" s="2" t="s">
        <v>217</v>
      </c>
      <c r="H564" s="2" t="s">
        <v>60</v>
      </c>
      <c r="I564" s="2" t="s">
        <v>520</v>
      </c>
      <c r="J564" s="93"/>
      <c r="K564" s="2"/>
      <c r="L564" s="2"/>
      <c r="M564" s="2">
        <v>2025</v>
      </c>
      <c r="N564" s="35">
        <v>45748</v>
      </c>
      <c r="O564" s="2"/>
      <c r="P564" s="2"/>
      <c r="Q564" s="2"/>
      <c r="R564" s="3"/>
      <c r="S564" s="3"/>
      <c r="T564" s="3"/>
      <c r="U564" s="5">
        <v>0</v>
      </c>
      <c r="V564" s="5">
        <v>20</v>
      </c>
      <c r="W564" s="8"/>
      <c r="X564" s="8"/>
      <c r="Y564" s="8">
        <v>1900</v>
      </c>
      <c r="Z564" s="59"/>
      <c r="AA564" s="93"/>
      <c r="AB564" s="93" t="s">
        <v>563</v>
      </c>
      <c r="AC564" s="69"/>
      <c r="AD564" s="69"/>
      <c r="AE564" s="69"/>
      <c r="AF564" s="69"/>
      <c r="AG564" s="69"/>
      <c r="AH564" s="69"/>
      <c r="AI564" s="66"/>
      <c r="AJ564" s="113"/>
    </row>
    <row r="565" spans="1:36" customFormat="1" x14ac:dyDescent="0.3">
      <c r="A565" s="51">
        <v>0</v>
      </c>
      <c r="B565" s="33" t="s">
        <v>636</v>
      </c>
      <c r="C565" s="33"/>
      <c r="D565" s="2" t="s">
        <v>296</v>
      </c>
      <c r="E565" s="49" t="s">
        <v>1493</v>
      </c>
      <c r="F565" s="2" t="s">
        <v>381</v>
      </c>
      <c r="G565" s="2" t="s">
        <v>464</v>
      </c>
      <c r="H565" s="33" t="s">
        <v>522</v>
      </c>
      <c r="I565" s="2" t="s">
        <v>520</v>
      </c>
      <c r="J565" s="93"/>
      <c r="K565" s="2"/>
      <c r="L565" s="2"/>
      <c r="M565" s="2">
        <v>2025</v>
      </c>
      <c r="N565" s="35">
        <v>45748</v>
      </c>
      <c r="O565" s="2"/>
      <c r="P565" s="2"/>
      <c r="Q565" s="2"/>
      <c r="R565" s="3"/>
      <c r="S565" s="3"/>
      <c r="T565" s="3"/>
      <c r="U565" s="5">
        <v>5</v>
      </c>
      <c r="V565" s="5">
        <v>20</v>
      </c>
      <c r="W565" s="8"/>
      <c r="X565" s="8"/>
      <c r="Y565" s="8">
        <v>3000</v>
      </c>
      <c r="Z565" s="59"/>
      <c r="AA565" s="93" t="s">
        <v>1251</v>
      </c>
      <c r="AB565" s="93" t="s">
        <v>563</v>
      </c>
      <c r="AC565" s="69"/>
      <c r="AD565" s="69"/>
      <c r="AE565" s="69"/>
      <c r="AF565" s="69"/>
      <c r="AG565" s="69"/>
      <c r="AH565" s="69"/>
      <c r="AI565" s="66"/>
      <c r="AJ565" s="113"/>
    </row>
    <row r="566" spans="1:36" customFormat="1" x14ac:dyDescent="0.3">
      <c r="A566" s="51">
        <v>0</v>
      </c>
      <c r="B566" s="33" t="s">
        <v>636</v>
      </c>
      <c r="C566" s="33"/>
      <c r="D566" s="2" t="s">
        <v>297</v>
      </c>
      <c r="E566" s="49" t="s">
        <v>1493</v>
      </c>
      <c r="F566" s="2" t="s">
        <v>381</v>
      </c>
      <c r="G566" s="2" t="s">
        <v>464</v>
      </c>
      <c r="H566" s="2" t="s">
        <v>518</v>
      </c>
      <c r="I566" s="2" t="s">
        <v>520</v>
      </c>
      <c r="J566" s="93"/>
      <c r="K566" s="2"/>
      <c r="L566" s="2"/>
      <c r="M566" s="2">
        <v>2025</v>
      </c>
      <c r="N566" s="35">
        <v>45748</v>
      </c>
      <c r="O566" s="2"/>
      <c r="P566" s="2"/>
      <c r="Q566" s="2"/>
      <c r="R566" s="3"/>
      <c r="S566" s="3"/>
      <c r="T566" s="3"/>
      <c r="U566" s="5">
        <v>5</v>
      </c>
      <c r="V566" s="5">
        <v>10</v>
      </c>
      <c r="W566" s="8"/>
      <c r="X566" s="8"/>
      <c r="Y566" s="8">
        <v>200</v>
      </c>
      <c r="Z566" s="59"/>
      <c r="AA566" s="93" t="s">
        <v>1251</v>
      </c>
      <c r="AB566" s="94" t="s">
        <v>563</v>
      </c>
      <c r="AC566" s="69"/>
      <c r="AD566" s="69"/>
      <c r="AE566" s="69"/>
      <c r="AF566" s="69"/>
      <c r="AG566" s="69"/>
      <c r="AH566" s="69"/>
      <c r="AI566" s="66"/>
      <c r="AJ566" s="113"/>
    </row>
    <row r="567" spans="1:36" customFormat="1" ht="0.75" customHeight="1" x14ac:dyDescent="0.3">
      <c r="A567" s="51">
        <v>0</v>
      </c>
      <c r="B567" s="33" t="s">
        <v>636</v>
      </c>
      <c r="C567" s="33"/>
      <c r="D567" s="2" t="s">
        <v>298</v>
      </c>
      <c r="E567" s="49" t="s">
        <v>1493</v>
      </c>
      <c r="F567" s="2" t="s">
        <v>381</v>
      </c>
      <c r="G567" s="2" t="s">
        <v>464</v>
      </c>
      <c r="H567" s="2" t="s">
        <v>7</v>
      </c>
      <c r="I567" s="2" t="s">
        <v>1558</v>
      </c>
      <c r="J567" s="93"/>
      <c r="K567" s="2"/>
      <c r="L567" s="2"/>
      <c r="M567" s="2">
        <v>2025</v>
      </c>
      <c r="N567" s="35">
        <v>45748</v>
      </c>
      <c r="O567" s="2"/>
      <c r="P567" s="2"/>
      <c r="Q567" s="2"/>
      <c r="R567" s="2"/>
      <c r="S567" s="2"/>
      <c r="T567" s="2"/>
      <c r="U567" s="5">
        <v>5</v>
      </c>
      <c r="V567" s="5">
        <v>10</v>
      </c>
      <c r="W567" s="8"/>
      <c r="X567" s="8"/>
      <c r="Y567" s="8">
        <v>1337</v>
      </c>
      <c r="Z567" s="59"/>
      <c r="AA567" s="93" t="s">
        <v>1251</v>
      </c>
      <c r="AB567" s="94" t="s">
        <v>563</v>
      </c>
      <c r="AC567" s="69"/>
      <c r="AD567" s="69"/>
      <c r="AE567" s="69"/>
      <c r="AF567" s="69"/>
      <c r="AG567" s="69"/>
      <c r="AH567" s="69"/>
      <c r="AI567" s="66"/>
      <c r="AJ567" s="113"/>
    </row>
    <row r="568" spans="1:36" customFormat="1" x14ac:dyDescent="0.3">
      <c r="A568" s="51">
        <v>0</v>
      </c>
      <c r="B568" s="33" t="s">
        <v>636</v>
      </c>
      <c r="C568" s="33"/>
      <c r="D568" s="2" t="s">
        <v>302</v>
      </c>
      <c r="E568" s="49" t="s">
        <v>1493</v>
      </c>
      <c r="F568" s="2" t="s">
        <v>111</v>
      </c>
      <c r="G568" s="2" t="s">
        <v>466</v>
      </c>
      <c r="H568" s="2" t="s">
        <v>7</v>
      </c>
      <c r="I568" s="2" t="s">
        <v>520</v>
      </c>
      <c r="J568" s="93"/>
      <c r="K568" s="2"/>
      <c r="L568" s="2"/>
      <c r="M568" s="2">
        <v>2025</v>
      </c>
      <c r="N568" s="35">
        <v>45748</v>
      </c>
      <c r="O568" s="2"/>
      <c r="P568" s="2"/>
      <c r="Q568" s="2"/>
      <c r="R568" s="3"/>
      <c r="S568" s="3"/>
      <c r="T568" s="3"/>
      <c r="U568" s="5">
        <v>15</v>
      </c>
      <c r="V568" s="5">
        <v>20</v>
      </c>
      <c r="W568" s="8"/>
      <c r="X568" s="8"/>
      <c r="Y568" s="8">
        <v>1200</v>
      </c>
      <c r="Z568" s="59"/>
      <c r="AA568" s="93"/>
      <c r="AB568" s="93" t="s">
        <v>563</v>
      </c>
      <c r="AC568" s="69"/>
      <c r="AD568" s="69"/>
      <c r="AE568" s="69"/>
      <c r="AF568" s="69"/>
      <c r="AG568" s="69"/>
      <c r="AH568" s="69"/>
      <c r="AI568" s="66"/>
      <c r="AJ568" s="113"/>
    </row>
    <row r="569" spans="1:36" x14ac:dyDescent="0.3">
      <c r="A569" s="51">
        <v>0</v>
      </c>
      <c r="B569" s="33" t="s">
        <v>636</v>
      </c>
      <c r="C569" s="33"/>
      <c r="D569" s="2" t="s">
        <v>584</v>
      </c>
      <c r="E569" s="49" t="s">
        <v>1493</v>
      </c>
      <c r="F569" s="2" t="s">
        <v>111</v>
      </c>
      <c r="G569" s="2" t="s">
        <v>467</v>
      </c>
      <c r="H569" s="33" t="s">
        <v>522</v>
      </c>
      <c r="I569" s="2" t="s">
        <v>1558</v>
      </c>
      <c r="J569" s="93"/>
      <c r="K569" s="2"/>
      <c r="L569" s="2"/>
      <c r="M569" s="2">
        <v>2025</v>
      </c>
      <c r="N569" s="35">
        <v>45748</v>
      </c>
      <c r="O569" s="2"/>
      <c r="P569" s="2"/>
      <c r="Q569" s="2"/>
      <c r="R569" s="2"/>
      <c r="S569" s="2"/>
      <c r="T569" s="2"/>
      <c r="U569" s="5">
        <v>15</v>
      </c>
      <c r="V569" s="5">
        <v>20</v>
      </c>
      <c r="W569" s="8"/>
      <c r="X569" s="8"/>
      <c r="Y569" s="8">
        <v>7130</v>
      </c>
      <c r="Z569" s="59"/>
      <c r="AA569" s="105" t="s">
        <v>582</v>
      </c>
      <c r="AB569" s="94" t="s">
        <v>583</v>
      </c>
      <c r="AC569" s="69"/>
      <c r="AD569" s="69"/>
      <c r="AE569" s="69"/>
      <c r="AF569" s="69"/>
      <c r="AG569" s="69"/>
      <c r="AH569" s="69"/>
      <c r="AI569" s="66"/>
      <c r="AJ569" s="113"/>
    </row>
    <row r="570" spans="1:36" customFormat="1" x14ac:dyDescent="0.3">
      <c r="A570" s="51">
        <v>0</v>
      </c>
      <c r="B570" s="33" t="s">
        <v>637</v>
      </c>
      <c r="C570" s="33"/>
      <c r="D570" s="49" t="s">
        <v>146</v>
      </c>
      <c r="E570" s="49" t="s">
        <v>1493</v>
      </c>
      <c r="F570" s="49" t="s">
        <v>134</v>
      </c>
      <c r="G570" s="49" t="s">
        <v>147</v>
      </c>
      <c r="H570" s="49" t="s">
        <v>7</v>
      </c>
      <c r="I570" s="49"/>
      <c r="J570" s="93"/>
      <c r="K570" s="49"/>
      <c r="L570" s="49"/>
      <c r="M570" s="2">
        <v>2025</v>
      </c>
      <c r="N570" s="52">
        <v>45658</v>
      </c>
      <c r="O570" s="52"/>
      <c r="P570" s="21">
        <v>40</v>
      </c>
      <c r="Q570" s="21">
        <v>2</v>
      </c>
      <c r="R570" s="50"/>
      <c r="S570" s="50"/>
      <c r="T570" s="50"/>
      <c r="U570" s="19">
        <v>40</v>
      </c>
      <c r="V570" s="19">
        <v>40</v>
      </c>
      <c r="W570" s="22"/>
      <c r="X570" s="22"/>
      <c r="Y570" s="30">
        <v>135.19999999999999</v>
      </c>
      <c r="Z570" s="59"/>
      <c r="AA570" s="97"/>
      <c r="AB570" s="97"/>
      <c r="AC570" s="69"/>
      <c r="AD570" s="69"/>
      <c r="AE570" s="69"/>
      <c r="AF570" s="69"/>
      <c r="AG570" s="69"/>
      <c r="AH570" s="69"/>
      <c r="AI570" s="66"/>
      <c r="AJ570" s="113"/>
    </row>
    <row r="571" spans="1:36" customFormat="1" x14ac:dyDescent="0.3">
      <c r="A571" s="51">
        <v>0</v>
      </c>
      <c r="B571" s="33" t="s">
        <v>636</v>
      </c>
      <c r="C571" s="33"/>
      <c r="D571" s="2" t="s">
        <v>329</v>
      </c>
      <c r="E571" s="49" t="s">
        <v>1493</v>
      </c>
      <c r="F571" s="33" t="s">
        <v>134</v>
      </c>
      <c r="G571" s="2" t="s">
        <v>488</v>
      </c>
      <c r="H571" s="2" t="s">
        <v>7</v>
      </c>
      <c r="I571" s="2" t="s">
        <v>520</v>
      </c>
      <c r="J571" s="93"/>
      <c r="K571" s="2"/>
      <c r="L571" s="2"/>
      <c r="M571" s="2">
        <v>2025</v>
      </c>
      <c r="N571" s="35">
        <v>45748</v>
      </c>
      <c r="O571" s="2"/>
      <c r="P571" s="2"/>
      <c r="Q571" s="2"/>
      <c r="R571" s="3"/>
      <c r="S571" s="3"/>
      <c r="T571" s="3"/>
      <c r="U571" s="5">
        <v>15</v>
      </c>
      <c r="V571" s="5">
        <v>20</v>
      </c>
      <c r="W571" s="8"/>
      <c r="X571" s="8"/>
      <c r="Y571" s="140">
        <v>450</v>
      </c>
      <c r="Z571" s="59"/>
      <c r="AA571" s="93"/>
      <c r="AB571" s="94" t="s">
        <v>563</v>
      </c>
      <c r="AC571" s="69"/>
      <c r="AD571" s="69"/>
      <c r="AE571" s="69"/>
      <c r="AF571" s="69"/>
      <c r="AG571" s="69"/>
      <c r="AH571" s="69"/>
      <c r="AI571" s="66"/>
      <c r="AJ571" s="112"/>
    </row>
    <row r="572" spans="1:36" customFormat="1" x14ac:dyDescent="0.3">
      <c r="A572" s="51">
        <v>0</v>
      </c>
      <c r="B572" s="33" t="s">
        <v>636</v>
      </c>
      <c r="C572" s="33"/>
      <c r="D572" s="2" t="s">
        <v>331</v>
      </c>
      <c r="E572" s="49" t="s">
        <v>1493</v>
      </c>
      <c r="F572" s="33" t="s">
        <v>134</v>
      </c>
      <c r="G572" s="2" t="s">
        <v>489</v>
      </c>
      <c r="H572" s="2" t="s">
        <v>7</v>
      </c>
      <c r="I572" s="2" t="s">
        <v>520</v>
      </c>
      <c r="J572" s="93"/>
      <c r="K572" s="2"/>
      <c r="L572" s="2"/>
      <c r="M572" s="2">
        <v>2025</v>
      </c>
      <c r="N572" s="35">
        <v>45748</v>
      </c>
      <c r="O572" s="2"/>
      <c r="P572" s="2"/>
      <c r="Q572" s="2"/>
      <c r="R572" s="3"/>
      <c r="S572" s="3"/>
      <c r="T572" s="3"/>
      <c r="U572" s="5">
        <v>15</v>
      </c>
      <c r="V572" s="5">
        <v>20</v>
      </c>
      <c r="W572" s="8"/>
      <c r="X572" s="8"/>
      <c r="Y572" s="8">
        <v>2000</v>
      </c>
      <c r="Z572" s="59"/>
      <c r="AA572" s="93"/>
      <c r="AB572" s="94" t="s">
        <v>563</v>
      </c>
      <c r="AC572" s="69"/>
      <c r="AD572" s="69"/>
      <c r="AE572" s="69"/>
      <c r="AF572" s="69"/>
      <c r="AG572" s="69"/>
      <c r="AH572" s="69"/>
      <c r="AI572" s="66"/>
      <c r="AJ572" s="113"/>
    </row>
    <row r="573" spans="1:36" customFormat="1" x14ac:dyDescent="0.3">
      <c r="A573" s="51">
        <v>1</v>
      </c>
      <c r="B573" s="33" t="s">
        <v>634</v>
      </c>
      <c r="C573" s="33" t="s">
        <v>1430</v>
      </c>
      <c r="D573" s="49" t="s">
        <v>1759</v>
      </c>
      <c r="E573" s="49" t="s">
        <v>1493</v>
      </c>
      <c r="F573" s="49" t="s">
        <v>134</v>
      </c>
      <c r="G573" s="49" t="s">
        <v>136</v>
      </c>
      <c r="H573" s="141" t="s">
        <v>4</v>
      </c>
      <c r="I573" s="49" t="s">
        <v>520</v>
      </c>
      <c r="J573" s="93"/>
      <c r="K573" s="49"/>
      <c r="L573" s="49" t="s">
        <v>1789</v>
      </c>
      <c r="M573" s="2">
        <v>2025</v>
      </c>
      <c r="N573" s="35">
        <v>45748</v>
      </c>
      <c r="O573" s="35">
        <v>46964</v>
      </c>
      <c r="P573" s="21">
        <v>25</v>
      </c>
      <c r="Q573" s="21">
        <v>4</v>
      </c>
      <c r="R573" s="50"/>
      <c r="S573" s="50"/>
      <c r="T573" s="50"/>
      <c r="U573" s="20">
        <v>40</v>
      </c>
      <c r="V573" s="20">
        <v>20</v>
      </c>
      <c r="W573" s="27">
        <v>51.1</v>
      </c>
      <c r="X573" s="27">
        <v>70.040000000000006</v>
      </c>
      <c r="Y573" s="27">
        <v>1080</v>
      </c>
      <c r="Z573" s="59"/>
      <c r="AA573" s="97"/>
      <c r="AB573" s="97"/>
      <c r="AC573" s="69"/>
      <c r="AD573" s="69"/>
      <c r="AE573" s="69"/>
      <c r="AF573" s="69"/>
      <c r="AG573" s="69"/>
      <c r="AH573" s="69"/>
      <c r="AI573" s="66"/>
      <c r="AJ573" s="113"/>
    </row>
    <row r="574" spans="1:36" x14ac:dyDescent="0.3">
      <c r="A574" s="51">
        <v>1</v>
      </c>
      <c r="B574" s="33" t="s">
        <v>634</v>
      </c>
      <c r="C574" s="33" t="s">
        <v>1430</v>
      </c>
      <c r="D574" s="33" t="s">
        <v>186</v>
      </c>
      <c r="E574" s="49" t="s">
        <v>1493</v>
      </c>
      <c r="F574" s="33" t="s">
        <v>183</v>
      </c>
      <c r="G574" s="33"/>
      <c r="H574" s="33" t="s">
        <v>518</v>
      </c>
      <c r="I574" s="33" t="s">
        <v>520</v>
      </c>
      <c r="J574" s="93"/>
      <c r="K574" s="33"/>
      <c r="L574" s="33"/>
      <c r="M574" s="2">
        <v>2025</v>
      </c>
      <c r="N574" s="35">
        <v>45748</v>
      </c>
      <c r="O574" s="35">
        <v>47118</v>
      </c>
      <c r="P574" s="2"/>
      <c r="Q574" s="2"/>
      <c r="R574" s="3">
        <v>60</v>
      </c>
      <c r="S574" s="3">
        <v>5</v>
      </c>
      <c r="T574" s="3"/>
      <c r="U574" s="4">
        <v>80</v>
      </c>
      <c r="V574" s="4">
        <v>30</v>
      </c>
      <c r="W574" s="26"/>
      <c r="X574" s="26"/>
      <c r="Y574" s="26">
        <v>1200</v>
      </c>
      <c r="Z574" s="59"/>
      <c r="AA574" s="93" t="s">
        <v>1253</v>
      </c>
      <c r="AB574" s="93"/>
      <c r="AC574" s="69"/>
      <c r="AD574" s="69"/>
      <c r="AE574" s="69"/>
      <c r="AF574" s="69"/>
      <c r="AG574" s="69"/>
      <c r="AH574" s="69"/>
      <c r="AI574" s="66"/>
      <c r="AJ574" s="113"/>
    </row>
    <row r="575" spans="1:36" customFormat="1" x14ac:dyDescent="0.3">
      <c r="A575" s="51">
        <v>0</v>
      </c>
      <c r="B575" s="33" t="s">
        <v>636</v>
      </c>
      <c r="C575" s="33"/>
      <c r="D575" s="2" t="s">
        <v>358</v>
      </c>
      <c r="E575" s="49" t="s">
        <v>1493</v>
      </c>
      <c r="F575" s="33" t="s">
        <v>183</v>
      </c>
      <c r="G575" s="2" t="s">
        <v>505</v>
      </c>
      <c r="H575" s="2" t="s">
        <v>7</v>
      </c>
      <c r="I575" s="2" t="s">
        <v>520</v>
      </c>
      <c r="J575" s="93"/>
      <c r="K575" s="2"/>
      <c r="L575" s="2"/>
      <c r="M575" s="2">
        <v>2025</v>
      </c>
      <c r="N575" s="35">
        <v>45748</v>
      </c>
      <c r="O575" s="2"/>
      <c r="P575" s="2"/>
      <c r="Q575" s="2"/>
      <c r="R575" s="3"/>
      <c r="S575" s="3"/>
      <c r="T575" s="3"/>
      <c r="U575" s="5">
        <v>15</v>
      </c>
      <c r="V575" s="5">
        <v>20</v>
      </c>
      <c r="W575" s="8"/>
      <c r="X575" s="8"/>
      <c r="Y575" s="8">
        <v>2222</v>
      </c>
      <c r="Z575" s="59"/>
      <c r="AA575" s="93"/>
      <c r="AB575" s="93" t="s">
        <v>563</v>
      </c>
      <c r="AC575" s="69"/>
      <c r="AD575" s="69"/>
      <c r="AE575" s="69"/>
      <c r="AF575" s="69"/>
      <c r="AG575" s="69"/>
      <c r="AH575" s="69"/>
      <c r="AI575" s="66"/>
      <c r="AJ575" s="113"/>
    </row>
    <row r="576" spans="1:36" customFormat="1" x14ac:dyDescent="0.3">
      <c r="A576" s="51">
        <v>0</v>
      </c>
      <c r="B576" s="33" t="s">
        <v>1731</v>
      </c>
      <c r="C576" s="33"/>
      <c r="D576" s="2" t="s">
        <v>1723</v>
      </c>
      <c r="E576" s="2" t="s">
        <v>1492</v>
      </c>
      <c r="F576" s="8" t="s">
        <v>182</v>
      </c>
      <c r="G576" s="36" t="s">
        <v>1724</v>
      </c>
      <c r="H576" s="141" t="s">
        <v>7</v>
      </c>
      <c r="I576" s="36" t="s">
        <v>520</v>
      </c>
      <c r="J576" s="93"/>
      <c r="K576" s="36" t="s">
        <v>666</v>
      </c>
      <c r="L576" s="36"/>
      <c r="M576" s="8">
        <v>2018</v>
      </c>
      <c r="N576" s="35">
        <v>43191</v>
      </c>
      <c r="O576" s="8">
        <v>2022</v>
      </c>
      <c r="P576" s="2"/>
      <c r="Q576" s="2"/>
      <c r="R576" s="3">
        <v>20</v>
      </c>
      <c r="S576" s="3">
        <v>13</v>
      </c>
      <c r="T576" s="2"/>
      <c r="U576" s="5">
        <v>80</v>
      </c>
      <c r="V576" s="5">
        <v>0</v>
      </c>
      <c r="W576" s="8"/>
      <c r="X576" s="8"/>
      <c r="Y576" s="8">
        <v>1800</v>
      </c>
      <c r="Z576" s="59"/>
      <c r="AA576" s="93"/>
      <c r="AB576" s="95" t="s">
        <v>1725</v>
      </c>
      <c r="AC576" s="69"/>
      <c r="AD576" s="69"/>
      <c r="AE576" s="69"/>
      <c r="AF576" s="69"/>
      <c r="AG576" s="69"/>
      <c r="AH576" s="69"/>
      <c r="AI576" s="66"/>
      <c r="AJ576" s="113"/>
    </row>
    <row r="577" spans="1:36" customFormat="1" x14ac:dyDescent="0.3">
      <c r="A577" s="51">
        <v>0</v>
      </c>
      <c r="B577" s="33" t="s">
        <v>1067</v>
      </c>
      <c r="C577" s="33"/>
      <c r="D577" s="2" t="s">
        <v>1781</v>
      </c>
      <c r="E577" s="2" t="s">
        <v>1492</v>
      </c>
      <c r="F577" s="8" t="s">
        <v>182</v>
      </c>
      <c r="G577" s="36" t="s">
        <v>1779</v>
      </c>
      <c r="H577" s="141" t="s">
        <v>7</v>
      </c>
      <c r="I577" s="36" t="s">
        <v>520</v>
      </c>
      <c r="J577" s="93" t="s">
        <v>1785</v>
      </c>
      <c r="K577" s="36"/>
      <c r="L577" s="36"/>
      <c r="M577" s="8"/>
      <c r="N577" s="35"/>
      <c r="O577" s="8">
        <v>2016</v>
      </c>
      <c r="P577" s="2"/>
      <c r="Q577" s="2"/>
      <c r="R577" s="3">
        <v>9.9</v>
      </c>
      <c r="S577" s="3">
        <v>9</v>
      </c>
      <c r="T577" s="2"/>
      <c r="U577" s="5"/>
      <c r="V577" s="5"/>
      <c r="W577" s="8"/>
      <c r="X577" s="8"/>
      <c r="Y577" s="8"/>
      <c r="Z577" s="59"/>
      <c r="AA577" s="93"/>
      <c r="AB577" s="95" t="s">
        <v>1784</v>
      </c>
      <c r="AC577" s="69"/>
      <c r="AD577" s="69"/>
      <c r="AE577" s="69"/>
      <c r="AF577" s="69"/>
      <c r="AG577" s="69"/>
      <c r="AH577" s="69"/>
      <c r="AI577" s="165"/>
      <c r="AJ577" s="113"/>
    </row>
    <row r="578" spans="1:36" customFormat="1" ht="15.75" customHeight="1" x14ac:dyDescent="0.3">
      <c r="A578" s="51">
        <v>0</v>
      </c>
      <c r="B578" s="33" t="s">
        <v>1067</v>
      </c>
      <c r="C578" s="33"/>
      <c r="D578" s="2" t="s">
        <v>1780</v>
      </c>
      <c r="E578" s="2" t="s">
        <v>1492</v>
      </c>
      <c r="F578" s="49" t="s">
        <v>182</v>
      </c>
      <c r="G578" s="36" t="s">
        <v>1779</v>
      </c>
      <c r="H578" s="49" t="s">
        <v>7</v>
      </c>
      <c r="I578" s="36" t="s">
        <v>520</v>
      </c>
      <c r="J578" s="93"/>
      <c r="K578" s="49"/>
      <c r="L578" s="49"/>
      <c r="M578" s="2">
        <v>2020</v>
      </c>
      <c r="N578" s="52">
        <v>43941</v>
      </c>
      <c r="O578" s="166">
        <v>2025</v>
      </c>
      <c r="P578" s="21">
        <v>17</v>
      </c>
      <c r="Q578" s="21">
        <v>5</v>
      </c>
      <c r="R578" s="50">
        <v>3.47</v>
      </c>
      <c r="S578" s="50">
        <v>2</v>
      </c>
      <c r="T578" s="50">
        <v>1</v>
      </c>
      <c r="U578" s="19">
        <v>70</v>
      </c>
      <c r="V578" s="19">
        <v>20</v>
      </c>
      <c r="W578" s="22"/>
      <c r="X578" s="22"/>
      <c r="Y578" s="22">
        <v>320</v>
      </c>
      <c r="Z578" s="59"/>
      <c r="AA578" s="97"/>
      <c r="AB578" s="97" t="s">
        <v>1782</v>
      </c>
      <c r="AC578" s="69">
        <v>1</v>
      </c>
      <c r="AD578" s="69"/>
      <c r="AE578" s="69"/>
      <c r="AF578" s="69"/>
      <c r="AG578" s="69">
        <v>1</v>
      </c>
      <c r="AH578" s="69"/>
      <c r="AI578" s="66"/>
      <c r="AJ578" s="114" t="s">
        <v>1783</v>
      </c>
    </row>
    <row r="579" spans="1:36" customFormat="1" x14ac:dyDescent="0.3">
      <c r="A579" s="51">
        <v>1</v>
      </c>
      <c r="B579" s="33" t="s">
        <v>634</v>
      </c>
      <c r="C579" s="33"/>
      <c r="D579" s="33" t="s">
        <v>151</v>
      </c>
      <c r="E579" s="49" t="s">
        <v>1493</v>
      </c>
      <c r="F579" s="55" t="s">
        <v>134</v>
      </c>
      <c r="G579" s="55"/>
      <c r="H579" s="55" t="s">
        <v>522</v>
      </c>
      <c r="I579" s="55"/>
      <c r="J579" s="93"/>
      <c r="K579" s="55"/>
      <c r="L579" s="55"/>
      <c r="M579" s="59">
        <v>2026</v>
      </c>
      <c r="N579" s="35">
        <v>46114</v>
      </c>
      <c r="O579" s="35">
        <v>47572</v>
      </c>
      <c r="P579" s="2"/>
      <c r="Q579" s="2"/>
      <c r="R579" s="2"/>
      <c r="S579" s="2"/>
      <c r="T579" s="2"/>
      <c r="U579" s="4">
        <v>20</v>
      </c>
      <c r="V579" s="4">
        <v>20</v>
      </c>
      <c r="W579" s="26">
        <v>57</v>
      </c>
      <c r="X579" s="26">
        <v>70</v>
      </c>
      <c r="Y579" s="26">
        <v>1900</v>
      </c>
      <c r="Z579" s="59"/>
      <c r="AA579" s="93"/>
      <c r="AB579" s="93"/>
      <c r="AC579" s="69"/>
      <c r="AD579" s="69"/>
      <c r="AE579" s="69"/>
      <c r="AF579" s="69"/>
      <c r="AG579" s="69"/>
      <c r="AH579" s="69"/>
      <c r="AI579" s="66"/>
      <c r="AJ579" s="113"/>
    </row>
    <row r="580" spans="1:36" x14ac:dyDescent="0.3">
      <c r="A580" s="51">
        <v>0</v>
      </c>
      <c r="B580" s="33" t="s">
        <v>637</v>
      </c>
      <c r="C580" s="33"/>
      <c r="D580" s="49" t="s">
        <v>148</v>
      </c>
      <c r="E580" s="49" t="s">
        <v>1493</v>
      </c>
      <c r="F580" s="49" t="s">
        <v>134</v>
      </c>
      <c r="G580" s="49" t="s">
        <v>147</v>
      </c>
      <c r="H580" s="49" t="s">
        <v>7</v>
      </c>
      <c r="I580" s="49"/>
      <c r="J580" s="93"/>
      <c r="K580" s="49"/>
      <c r="L580" s="49"/>
      <c r="M580" s="59">
        <v>2026</v>
      </c>
      <c r="N580" s="52">
        <v>46174</v>
      </c>
      <c r="O580" s="52"/>
      <c r="P580" s="21">
        <v>26</v>
      </c>
      <c r="Q580" s="21">
        <v>2</v>
      </c>
      <c r="R580" s="50"/>
      <c r="S580" s="50"/>
      <c r="T580" s="50"/>
      <c r="U580" s="19">
        <v>40</v>
      </c>
      <c r="V580" s="22">
        <v>40</v>
      </c>
      <c r="W580" s="22"/>
      <c r="X580" s="22"/>
      <c r="Y580" s="22">
        <v>88</v>
      </c>
      <c r="Z580" s="59"/>
      <c r="AA580" s="97"/>
      <c r="AB580" s="97"/>
      <c r="AC580" s="69"/>
      <c r="AD580" s="69"/>
      <c r="AE580" s="69"/>
      <c r="AF580" s="69"/>
      <c r="AG580" s="69"/>
      <c r="AH580" s="69"/>
      <c r="AI580" s="66"/>
      <c r="AJ580" s="113"/>
    </row>
    <row r="581" spans="1:36" x14ac:dyDescent="0.3">
      <c r="A581" s="51">
        <v>1</v>
      </c>
      <c r="B581" s="33" t="s">
        <v>634</v>
      </c>
      <c r="C581" s="33" t="s">
        <v>1430</v>
      </c>
      <c r="D581" s="33" t="s">
        <v>150</v>
      </c>
      <c r="E581" s="49" t="s">
        <v>1493</v>
      </c>
      <c r="F581" s="33" t="s">
        <v>134</v>
      </c>
      <c r="G581" s="33" t="s">
        <v>147</v>
      </c>
      <c r="H581" s="33" t="s">
        <v>7</v>
      </c>
      <c r="I581" s="33" t="s">
        <v>520</v>
      </c>
      <c r="J581" s="93"/>
      <c r="K581" s="33"/>
      <c r="L581" s="33" t="s">
        <v>1787</v>
      </c>
      <c r="M581" s="59">
        <v>2026</v>
      </c>
      <c r="N581" s="35">
        <v>45932</v>
      </c>
      <c r="O581" s="35">
        <v>47757</v>
      </c>
      <c r="P581" s="2"/>
      <c r="Q581" s="2"/>
      <c r="R581" s="3"/>
      <c r="S581" s="3"/>
      <c r="T581" s="3"/>
      <c r="U581" s="4">
        <v>40</v>
      </c>
      <c r="V581" s="4">
        <v>40</v>
      </c>
      <c r="W581" s="26">
        <v>74.900000000000006</v>
      </c>
      <c r="X581" s="26">
        <v>70.040000000000006</v>
      </c>
      <c r="Y581" s="26">
        <v>2300</v>
      </c>
      <c r="Z581" s="59"/>
      <c r="AA581" s="93"/>
      <c r="AB581" s="93"/>
      <c r="AC581" s="69"/>
      <c r="AD581" s="69"/>
      <c r="AE581" s="69"/>
      <c r="AF581" s="69"/>
      <c r="AG581" s="69"/>
      <c r="AH581" s="69"/>
      <c r="AI581" s="66"/>
      <c r="AJ581" s="113"/>
    </row>
    <row r="582" spans="1:36" x14ac:dyDescent="0.3">
      <c r="A582" s="51">
        <v>0</v>
      </c>
      <c r="B582" s="33" t="s">
        <v>637</v>
      </c>
      <c r="C582" s="33"/>
      <c r="D582" s="49" t="s">
        <v>145</v>
      </c>
      <c r="E582" s="49" t="s">
        <v>1493</v>
      </c>
      <c r="F582" s="49" t="s">
        <v>134</v>
      </c>
      <c r="G582" s="49" t="s">
        <v>135</v>
      </c>
      <c r="H582" s="49" t="s">
        <v>7</v>
      </c>
      <c r="I582" s="49"/>
      <c r="J582" s="93"/>
      <c r="K582" s="49"/>
      <c r="L582" s="49"/>
      <c r="M582" s="59">
        <v>2029</v>
      </c>
      <c r="N582" s="52">
        <v>47150</v>
      </c>
      <c r="O582" s="52"/>
      <c r="P582" s="21">
        <v>42</v>
      </c>
      <c r="Q582" s="21">
        <v>2</v>
      </c>
      <c r="R582" s="50"/>
      <c r="S582" s="50"/>
      <c r="T582" s="50"/>
      <c r="U582" s="19">
        <v>40</v>
      </c>
      <c r="V582" s="19">
        <v>20</v>
      </c>
      <c r="W582" s="22"/>
      <c r="X582" s="22"/>
      <c r="Y582" s="30">
        <v>141.96</v>
      </c>
      <c r="Z582" s="59"/>
      <c r="AA582" s="97"/>
      <c r="AB582" s="97"/>
      <c r="AC582" s="69"/>
      <c r="AD582" s="69"/>
      <c r="AE582" s="69"/>
      <c r="AF582" s="69"/>
      <c r="AG582" s="69"/>
      <c r="AH582" s="69"/>
      <c r="AI582" s="66"/>
      <c r="AJ582" s="113"/>
    </row>
    <row r="583" spans="1:36" x14ac:dyDescent="0.3">
      <c r="A583" s="51">
        <v>0</v>
      </c>
      <c r="B583" s="33" t="s">
        <v>637</v>
      </c>
      <c r="C583" s="33"/>
      <c r="D583" s="49" t="s">
        <v>144</v>
      </c>
      <c r="E583" s="49" t="s">
        <v>1493</v>
      </c>
      <c r="F583" s="49" t="s">
        <v>134</v>
      </c>
      <c r="G583" s="49" t="s">
        <v>135</v>
      </c>
      <c r="H583" s="49" t="s">
        <v>7</v>
      </c>
      <c r="I583" s="49"/>
      <c r="J583" s="93"/>
      <c r="K583" s="49"/>
      <c r="L583" s="49"/>
      <c r="M583" s="59">
        <v>2029</v>
      </c>
      <c r="N583" s="52">
        <v>47362</v>
      </c>
      <c r="O583" s="52"/>
      <c r="P583" s="21">
        <v>73</v>
      </c>
      <c r="Q583" s="21">
        <v>2</v>
      </c>
      <c r="R583" s="50"/>
      <c r="S583" s="50"/>
      <c r="T583" s="50"/>
      <c r="U583" s="19">
        <v>40</v>
      </c>
      <c r="V583" s="19">
        <v>40</v>
      </c>
      <c r="W583" s="22"/>
      <c r="X583" s="22"/>
      <c r="Y583" s="22">
        <v>247</v>
      </c>
      <c r="Z583" s="59"/>
      <c r="AA583" s="97"/>
      <c r="AB583" s="97"/>
      <c r="AC583" s="69"/>
      <c r="AD583" s="69"/>
      <c r="AE583" s="69"/>
      <c r="AF583" s="69"/>
      <c r="AG583" s="69"/>
      <c r="AH583" s="69"/>
      <c r="AI583" s="66"/>
      <c r="AJ583" s="113"/>
    </row>
    <row r="584" spans="1:36" x14ac:dyDescent="0.3">
      <c r="A584" s="51">
        <v>1</v>
      </c>
      <c r="B584" s="33" t="s">
        <v>634</v>
      </c>
      <c r="C584" s="33" t="s">
        <v>1430</v>
      </c>
      <c r="D584" s="33" t="s">
        <v>1760</v>
      </c>
      <c r="E584" s="49" t="s">
        <v>1493</v>
      </c>
      <c r="F584" s="33" t="s">
        <v>134</v>
      </c>
      <c r="G584" s="33" t="s">
        <v>135</v>
      </c>
      <c r="H584" s="33" t="s">
        <v>7</v>
      </c>
      <c r="I584" s="33" t="s">
        <v>520</v>
      </c>
      <c r="J584" s="93"/>
      <c r="K584" s="33"/>
      <c r="L584" s="33" t="s">
        <v>1787</v>
      </c>
      <c r="M584" s="59">
        <v>2029</v>
      </c>
      <c r="N584" s="35">
        <v>47150</v>
      </c>
      <c r="O584" s="35">
        <v>48976</v>
      </c>
      <c r="P584" s="2"/>
      <c r="Q584" s="2"/>
      <c r="R584" s="3"/>
      <c r="S584" s="3"/>
      <c r="T584" s="3"/>
      <c r="U584" s="26">
        <v>40</v>
      </c>
      <c r="V584" s="26">
        <v>20</v>
      </c>
      <c r="W584" s="26">
        <v>71.33</v>
      </c>
      <c r="X584" s="26">
        <v>70.040000000000006</v>
      </c>
      <c r="Y584" s="26">
        <v>2907</v>
      </c>
      <c r="Z584" s="59"/>
      <c r="AA584" s="93"/>
      <c r="AB584" s="94"/>
      <c r="AC584" s="69"/>
      <c r="AD584" s="69"/>
      <c r="AE584" s="69"/>
      <c r="AF584" s="69"/>
      <c r="AG584" s="69"/>
      <c r="AH584" s="69"/>
      <c r="AI584" s="66"/>
      <c r="AJ584" s="113"/>
    </row>
    <row r="585" spans="1:36" x14ac:dyDescent="0.3">
      <c r="A585" s="51">
        <v>0</v>
      </c>
      <c r="B585" s="33" t="s">
        <v>635</v>
      </c>
      <c r="C585" s="33"/>
      <c r="D585" s="33" t="s">
        <v>1556</v>
      </c>
      <c r="E585" s="49" t="s">
        <v>1493</v>
      </c>
      <c r="F585" s="49" t="s">
        <v>24</v>
      </c>
      <c r="G585" s="21" t="s">
        <v>25</v>
      </c>
      <c r="H585" s="141" t="s">
        <v>4</v>
      </c>
      <c r="I585" s="49" t="s">
        <v>520</v>
      </c>
      <c r="J585" s="93"/>
      <c r="K585" s="49"/>
      <c r="L585" s="49"/>
      <c r="M585" s="59">
        <v>2030</v>
      </c>
      <c r="N585" s="35">
        <v>47574</v>
      </c>
      <c r="O585" s="52"/>
      <c r="P585" s="21">
        <v>20</v>
      </c>
      <c r="Q585" s="21">
        <v>4</v>
      </c>
      <c r="R585" s="50"/>
      <c r="S585" s="50"/>
      <c r="T585" s="50"/>
      <c r="U585" s="20">
        <v>20</v>
      </c>
      <c r="V585" s="20">
        <v>20</v>
      </c>
      <c r="W585" s="27"/>
      <c r="X585" s="27"/>
      <c r="Y585" s="168">
        <v>900</v>
      </c>
      <c r="Z585" s="7"/>
      <c r="AA585" s="97"/>
      <c r="AB585" s="97"/>
      <c r="AC585" s="69"/>
      <c r="AD585" s="69"/>
      <c r="AE585" s="69"/>
      <c r="AF585" s="69"/>
      <c r="AG585" s="69"/>
      <c r="AH585" s="69"/>
      <c r="AI585" s="66"/>
      <c r="AJ585" s="113"/>
    </row>
    <row r="586" spans="1:36" x14ac:dyDescent="0.3">
      <c r="A586" s="51">
        <v>0</v>
      </c>
      <c r="B586" s="33" t="s">
        <v>636</v>
      </c>
      <c r="C586" s="33"/>
      <c r="D586" s="2" t="s">
        <v>306</v>
      </c>
      <c r="E586" s="33" t="s">
        <v>1493</v>
      </c>
      <c r="F586" s="2" t="s">
        <v>384</v>
      </c>
      <c r="G586" s="2" t="s">
        <v>470</v>
      </c>
      <c r="H586" s="33" t="s">
        <v>522</v>
      </c>
      <c r="I586" s="2" t="s">
        <v>521</v>
      </c>
      <c r="J586" s="93"/>
      <c r="K586" s="2"/>
      <c r="L586" s="2"/>
      <c r="M586" s="2">
        <v>2030</v>
      </c>
      <c r="N586" s="35">
        <v>47574</v>
      </c>
      <c r="O586" s="2"/>
      <c r="P586" s="2"/>
      <c r="Q586" s="2"/>
      <c r="R586" s="2"/>
      <c r="S586" s="2"/>
      <c r="T586" s="2"/>
      <c r="U586" s="8"/>
      <c r="V586" s="8"/>
      <c r="W586" s="8"/>
      <c r="X586" s="8"/>
      <c r="Y586" s="8">
        <v>2200</v>
      </c>
      <c r="Z586" s="59"/>
      <c r="AA586" s="93"/>
      <c r="AB586" s="93" t="s">
        <v>563</v>
      </c>
      <c r="AC586" s="69"/>
      <c r="AD586" s="69"/>
      <c r="AE586" s="69"/>
      <c r="AF586" s="69"/>
      <c r="AG586" s="69"/>
      <c r="AH586" s="69"/>
      <c r="AI586" s="66"/>
      <c r="AJ586" s="113"/>
    </row>
    <row r="587" spans="1:36" x14ac:dyDescent="0.3">
      <c r="A587" s="51">
        <v>0</v>
      </c>
      <c r="B587" s="33" t="s">
        <v>636</v>
      </c>
      <c r="C587" s="33"/>
      <c r="D587" s="2" t="s">
        <v>305</v>
      </c>
      <c r="E587" s="33" t="s">
        <v>1493</v>
      </c>
      <c r="F587" s="2" t="s">
        <v>384</v>
      </c>
      <c r="G587" s="2" t="s">
        <v>469</v>
      </c>
      <c r="H587" s="2" t="s">
        <v>7</v>
      </c>
      <c r="I587" s="2" t="s">
        <v>521</v>
      </c>
      <c r="J587" s="93"/>
      <c r="K587" s="2"/>
      <c r="L587" s="2"/>
      <c r="M587" s="2">
        <v>2030</v>
      </c>
      <c r="N587" s="35">
        <v>47574</v>
      </c>
      <c r="O587" s="2"/>
      <c r="P587" s="2"/>
      <c r="Q587" s="2"/>
      <c r="R587" s="2"/>
      <c r="S587" s="2"/>
      <c r="T587" s="2"/>
      <c r="U587" s="8"/>
      <c r="V587" s="8"/>
      <c r="W587" s="8"/>
      <c r="X587" s="8"/>
      <c r="Y587" s="8"/>
      <c r="Z587" s="59"/>
      <c r="AA587" s="93"/>
      <c r="AB587" s="93" t="s">
        <v>563</v>
      </c>
      <c r="AC587" s="69"/>
      <c r="AD587" s="69"/>
      <c r="AE587" s="69"/>
      <c r="AF587" s="69"/>
      <c r="AG587" s="69"/>
      <c r="AH587" s="69"/>
      <c r="AI587" s="66"/>
      <c r="AJ587" s="113"/>
    </row>
    <row r="588" spans="1:36" x14ac:dyDescent="0.3">
      <c r="A588" s="51">
        <v>0</v>
      </c>
      <c r="B588" s="33" t="s">
        <v>636</v>
      </c>
      <c r="C588" s="33"/>
      <c r="D588" s="2" t="s">
        <v>357</v>
      </c>
      <c r="E588" s="49" t="s">
        <v>1493</v>
      </c>
      <c r="F588" s="33" t="s">
        <v>183</v>
      </c>
      <c r="G588" s="2" t="s">
        <v>184</v>
      </c>
      <c r="H588" s="2" t="s">
        <v>60</v>
      </c>
      <c r="I588" s="2" t="s">
        <v>520</v>
      </c>
      <c r="J588" s="93"/>
      <c r="K588" s="2"/>
      <c r="L588" s="2"/>
      <c r="M588" s="2">
        <v>2030</v>
      </c>
      <c r="N588" s="35">
        <v>47574</v>
      </c>
      <c r="O588" s="2"/>
      <c r="P588" s="2"/>
      <c r="Q588" s="2"/>
      <c r="R588" s="3"/>
      <c r="S588" s="3"/>
      <c r="T588" s="3"/>
      <c r="U588" s="8">
        <v>15</v>
      </c>
      <c r="V588" s="8">
        <v>20</v>
      </c>
      <c r="W588" s="8"/>
      <c r="X588" s="8"/>
      <c r="Y588" s="8">
        <v>450</v>
      </c>
      <c r="Z588" s="59"/>
      <c r="AA588" s="93"/>
      <c r="AB588" s="93" t="s">
        <v>563</v>
      </c>
      <c r="AC588" s="69"/>
      <c r="AD588" s="69"/>
      <c r="AE588" s="69"/>
      <c r="AF588" s="69"/>
      <c r="AG588" s="69"/>
      <c r="AH588" s="69"/>
      <c r="AI588" s="66"/>
      <c r="AJ588" s="112"/>
    </row>
    <row r="589" spans="1:36" x14ac:dyDescent="0.3">
      <c r="A589" s="51">
        <v>0</v>
      </c>
      <c r="B589" s="33" t="s">
        <v>1453</v>
      </c>
      <c r="C589" s="33"/>
      <c r="D589" s="21" t="s">
        <v>1466</v>
      </c>
      <c r="E589" s="49" t="s">
        <v>1493</v>
      </c>
      <c r="F589" s="36" t="s">
        <v>1465</v>
      </c>
      <c r="G589" s="21" t="s">
        <v>1547</v>
      </c>
      <c r="H589" s="34" t="s">
        <v>522</v>
      </c>
      <c r="I589" s="2" t="s">
        <v>520</v>
      </c>
      <c r="J589" s="93"/>
      <c r="K589" s="21"/>
      <c r="L589" s="21"/>
      <c r="M589" s="2"/>
      <c r="N589" s="2"/>
      <c r="O589" s="2"/>
      <c r="P589" s="21"/>
      <c r="Q589" s="21"/>
      <c r="R589" s="34"/>
      <c r="S589" s="34"/>
      <c r="T589" s="21"/>
      <c r="U589" s="22">
        <v>20</v>
      </c>
      <c r="V589" s="22">
        <v>20</v>
      </c>
      <c r="W589" s="22"/>
      <c r="X589" s="22"/>
      <c r="Y589" s="22">
        <v>2283</v>
      </c>
      <c r="Z589" s="59"/>
      <c r="AA589" s="97"/>
      <c r="AB589" s="97"/>
      <c r="AC589" s="69"/>
      <c r="AD589" s="69"/>
      <c r="AE589" s="69"/>
      <c r="AF589" s="69"/>
      <c r="AG589" s="69"/>
      <c r="AH589" s="69"/>
      <c r="AI589" s="66"/>
      <c r="AJ589" s="112"/>
    </row>
    <row r="590" spans="1:36" x14ac:dyDescent="0.3">
      <c r="A590" s="51">
        <v>0</v>
      </c>
      <c r="B590" s="33" t="s">
        <v>1453</v>
      </c>
      <c r="D590" s="34" t="s">
        <v>1543</v>
      </c>
      <c r="E590" s="49" t="s">
        <v>1493</v>
      </c>
      <c r="F590" s="36" t="s">
        <v>1465</v>
      </c>
      <c r="G590" s="21" t="s">
        <v>1547</v>
      </c>
      <c r="H590" s="34" t="s">
        <v>522</v>
      </c>
      <c r="I590" s="2" t="s">
        <v>520</v>
      </c>
      <c r="J590" s="93"/>
      <c r="U590" s="19">
        <v>20</v>
      </c>
      <c r="V590" s="19">
        <v>20</v>
      </c>
      <c r="W590" s="135"/>
      <c r="X590" s="135"/>
      <c r="Y590" s="135"/>
      <c r="Z590" s="137"/>
    </row>
    <row r="591" spans="1:36" x14ac:dyDescent="0.3">
      <c r="A591" s="51">
        <v>0</v>
      </c>
      <c r="B591" s="33" t="s">
        <v>1453</v>
      </c>
      <c r="D591" s="15" t="s">
        <v>1544</v>
      </c>
      <c r="E591" s="49" t="s">
        <v>1493</v>
      </c>
      <c r="F591" s="36" t="s">
        <v>1465</v>
      </c>
      <c r="G591" s="21" t="s">
        <v>1547</v>
      </c>
      <c r="H591" s="34" t="s">
        <v>522</v>
      </c>
      <c r="I591" s="2" t="s">
        <v>520</v>
      </c>
      <c r="J591" s="93"/>
      <c r="U591" s="19">
        <v>20</v>
      </c>
      <c r="V591" s="19">
        <v>20</v>
      </c>
      <c r="W591" s="135"/>
      <c r="X591" s="135"/>
      <c r="Y591" s="135"/>
    </row>
    <row r="592" spans="1:36" x14ac:dyDescent="0.3">
      <c r="A592" s="51">
        <v>0</v>
      </c>
      <c r="B592" s="33" t="s">
        <v>1453</v>
      </c>
      <c r="D592" s="15" t="s">
        <v>1545</v>
      </c>
      <c r="E592" s="49" t="s">
        <v>1493</v>
      </c>
      <c r="F592" s="36" t="s">
        <v>1465</v>
      </c>
      <c r="G592" s="21" t="s">
        <v>1547</v>
      </c>
      <c r="H592" s="34" t="s">
        <v>522</v>
      </c>
      <c r="I592" s="2" t="s">
        <v>520</v>
      </c>
      <c r="J592" s="93"/>
      <c r="U592" s="22">
        <v>20</v>
      </c>
      <c r="V592" s="22">
        <v>20</v>
      </c>
      <c r="W592" s="135"/>
      <c r="X592" s="135"/>
      <c r="Y592" s="135"/>
    </row>
    <row r="593" spans="1:36" x14ac:dyDescent="0.3">
      <c r="A593" s="51">
        <v>0</v>
      </c>
      <c r="B593" s="33" t="s">
        <v>1453</v>
      </c>
      <c r="D593" s="15" t="s">
        <v>1546</v>
      </c>
      <c r="E593" s="49" t="s">
        <v>1493</v>
      </c>
      <c r="F593" s="36" t="s">
        <v>1465</v>
      </c>
      <c r="G593" s="21" t="s">
        <v>1547</v>
      </c>
      <c r="H593" s="34" t="s">
        <v>522</v>
      </c>
      <c r="I593" s="2" t="s">
        <v>520</v>
      </c>
      <c r="J593" s="93"/>
      <c r="U593" s="19">
        <v>20</v>
      </c>
      <c r="V593" s="19">
        <v>20</v>
      </c>
      <c r="W593" s="135"/>
      <c r="X593" s="135"/>
      <c r="Y593" s="135"/>
    </row>
    <row r="594" spans="1:36" x14ac:dyDescent="0.3">
      <c r="A594" s="51">
        <v>0</v>
      </c>
      <c r="B594" s="53" t="s">
        <v>738</v>
      </c>
      <c r="C594" s="53"/>
      <c r="D594" s="2" t="s">
        <v>979</v>
      </c>
      <c r="E594" s="49" t="s">
        <v>1491</v>
      </c>
      <c r="F594" s="42" t="s">
        <v>189</v>
      </c>
      <c r="G594" s="2" t="s">
        <v>981</v>
      </c>
      <c r="H594" s="2" t="s">
        <v>7</v>
      </c>
      <c r="I594" s="2" t="s">
        <v>520</v>
      </c>
      <c r="J594" s="93"/>
      <c r="K594" s="2" t="s">
        <v>539</v>
      </c>
      <c r="L594" s="2"/>
      <c r="M594" s="2">
        <v>2016</v>
      </c>
      <c r="N594" s="35">
        <v>42461</v>
      </c>
      <c r="O594" s="2">
        <v>2019</v>
      </c>
      <c r="P594" s="2">
        <v>17</v>
      </c>
      <c r="Q594" s="2">
        <v>4</v>
      </c>
      <c r="R594" s="2">
        <v>10.5</v>
      </c>
      <c r="S594" s="2">
        <v>15</v>
      </c>
      <c r="T594" s="2"/>
      <c r="U594" s="5">
        <v>100</v>
      </c>
      <c r="V594" s="5">
        <v>0</v>
      </c>
      <c r="W594" s="8"/>
      <c r="X594" s="8"/>
      <c r="Y594" s="8">
        <v>338</v>
      </c>
      <c r="Z594" s="59"/>
      <c r="AA594" s="93"/>
      <c r="AB594" s="93" t="s">
        <v>1426</v>
      </c>
      <c r="AC594" s="69"/>
      <c r="AD594" s="69"/>
      <c r="AE594" s="69"/>
      <c r="AF594" s="69"/>
      <c r="AG594" s="69"/>
      <c r="AH594" s="69"/>
      <c r="AI594" s="136"/>
      <c r="AJ594" s="112"/>
    </row>
    <row r="595" spans="1:36" x14ac:dyDescent="0.3">
      <c r="A595" s="51">
        <v>0</v>
      </c>
      <c r="B595" s="33" t="s">
        <v>738</v>
      </c>
      <c r="C595" s="33"/>
      <c r="D595" s="21" t="s">
        <v>977</v>
      </c>
      <c r="E595" s="49" t="s">
        <v>1491</v>
      </c>
      <c r="F595" s="42" t="s">
        <v>189</v>
      </c>
      <c r="G595" s="21" t="s">
        <v>190</v>
      </c>
      <c r="H595" s="141" t="s">
        <v>4</v>
      </c>
      <c r="I595" s="2" t="s">
        <v>1558</v>
      </c>
      <c r="J595" s="93"/>
      <c r="K595" s="21" t="s">
        <v>750</v>
      </c>
      <c r="L595" s="21"/>
      <c r="M595" s="2">
        <v>2008</v>
      </c>
      <c r="N595" s="35">
        <v>39539</v>
      </c>
      <c r="O595" s="2">
        <v>2013</v>
      </c>
      <c r="P595" s="21">
        <v>27</v>
      </c>
      <c r="Q595" s="21">
        <v>3</v>
      </c>
      <c r="R595" s="50">
        <v>31</v>
      </c>
      <c r="S595" s="50">
        <v>15</v>
      </c>
      <c r="T595" s="50">
        <v>1</v>
      </c>
      <c r="U595" s="5">
        <v>100</v>
      </c>
      <c r="V595" s="4">
        <v>100</v>
      </c>
      <c r="W595" s="22"/>
      <c r="X595" s="22"/>
      <c r="Y595" s="22">
        <v>858</v>
      </c>
      <c r="Z595" s="59"/>
      <c r="AA595" s="106" t="s">
        <v>1445</v>
      </c>
      <c r="AB595" s="97" t="s">
        <v>978</v>
      </c>
      <c r="AC595" s="69"/>
      <c r="AD595" s="69"/>
      <c r="AE595" s="69"/>
      <c r="AF595" s="69"/>
      <c r="AG595" s="69"/>
      <c r="AH595" s="69"/>
      <c r="AI595" s="66"/>
      <c r="AJ595" s="112"/>
    </row>
    <row r="596" spans="1:36" x14ac:dyDescent="0.3">
      <c r="A596" s="51">
        <v>1</v>
      </c>
      <c r="B596" s="33" t="s">
        <v>634</v>
      </c>
      <c r="C596" s="33"/>
      <c r="D596" s="33" t="s">
        <v>188</v>
      </c>
      <c r="E596" s="49" t="s">
        <v>1491</v>
      </c>
      <c r="F596" s="33" t="s">
        <v>189</v>
      </c>
      <c r="G596" s="33" t="s">
        <v>190</v>
      </c>
      <c r="H596" s="141" t="s">
        <v>4</v>
      </c>
      <c r="I596" s="2" t="s">
        <v>1558</v>
      </c>
      <c r="J596" s="93"/>
      <c r="K596" s="33" t="s">
        <v>750</v>
      </c>
      <c r="L596" s="33"/>
      <c r="M596" s="2">
        <v>2020</v>
      </c>
      <c r="N596" s="35">
        <v>43739</v>
      </c>
      <c r="O596" s="35">
        <v>44957</v>
      </c>
      <c r="P596" s="2"/>
      <c r="Q596" s="35"/>
      <c r="R596" s="3">
        <v>5</v>
      </c>
      <c r="S596" s="3">
        <v>8</v>
      </c>
      <c r="T596" s="3"/>
      <c r="U596" s="26">
        <v>100</v>
      </c>
      <c r="V596" s="26">
        <v>99</v>
      </c>
      <c r="W596" s="26"/>
      <c r="X596" s="26"/>
      <c r="Y596" s="26">
        <v>174</v>
      </c>
      <c r="Z596" s="59"/>
      <c r="AA596" s="93"/>
      <c r="AB596" s="93"/>
      <c r="AC596" s="69"/>
      <c r="AD596" s="69"/>
      <c r="AE596" s="69"/>
      <c r="AF596" s="69"/>
      <c r="AG596" s="69"/>
      <c r="AH596" s="69"/>
      <c r="AI596" s="66"/>
      <c r="AJ596" s="112"/>
    </row>
    <row r="597" spans="1:36" x14ac:dyDescent="0.3">
      <c r="A597" s="51">
        <v>0</v>
      </c>
      <c r="B597" s="33" t="s">
        <v>1453</v>
      </c>
      <c r="C597" s="33"/>
      <c r="D597" s="21" t="s">
        <v>1559</v>
      </c>
      <c r="E597" s="49" t="s">
        <v>1491</v>
      </c>
      <c r="F597" s="42" t="s">
        <v>189</v>
      </c>
      <c r="G597" s="21" t="s">
        <v>190</v>
      </c>
      <c r="H597" s="141" t="s">
        <v>4</v>
      </c>
      <c r="I597" s="34" t="s">
        <v>520</v>
      </c>
      <c r="J597" s="93"/>
      <c r="K597" s="21"/>
      <c r="L597" s="21"/>
      <c r="M597" s="2">
        <v>2026</v>
      </c>
      <c r="N597" s="35">
        <v>46113</v>
      </c>
      <c r="O597" s="2">
        <v>2030</v>
      </c>
      <c r="P597" s="21"/>
      <c r="Q597" s="21"/>
      <c r="R597" s="50"/>
      <c r="S597" s="50"/>
      <c r="T597" s="50"/>
      <c r="U597" s="5">
        <v>15</v>
      </c>
      <c r="V597" s="5">
        <v>20</v>
      </c>
      <c r="W597" s="22"/>
      <c r="X597" s="22"/>
      <c r="Y597" s="22"/>
      <c r="Z597" s="59"/>
      <c r="AA597" s="106"/>
      <c r="AB597" s="97" t="s">
        <v>1539</v>
      </c>
      <c r="AC597" s="69"/>
      <c r="AD597" s="69"/>
      <c r="AE597" s="69"/>
      <c r="AF597" s="69"/>
      <c r="AG597" s="69"/>
      <c r="AH597" s="69"/>
      <c r="AI597" s="66"/>
      <c r="AJ597" s="112"/>
    </row>
    <row r="598" spans="1:36" x14ac:dyDescent="0.3">
      <c r="A598" s="51">
        <v>0</v>
      </c>
      <c r="B598" s="33" t="s">
        <v>738</v>
      </c>
      <c r="C598" s="33"/>
      <c r="D598" s="2" t="s">
        <v>980</v>
      </c>
      <c r="E598" s="49" t="s">
        <v>1491</v>
      </c>
      <c r="F598" s="42" t="s">
        <v>189</v>
      </c>
      <c r="G598" s="2" t="s">
        <v>982</v>
      </c>
      <c r="H598" s="141" t="s">
        <v>4</v>
      </c>
      <c r="I598" s="2" t="s">
        <v>521</v>
      </c>
      <c r="J598" s="93"/>
      <c r="K598" s="2" t="s">
        <v>983</v>
      </c>
      <c r="L598" s="2"/>
      <c r="M598" s="2">
        <v>2017</v>
      </c>
      <c r="N598" s="35">
        <v>42826</v>
      </c>
      <c r="O598" s="2">
        <v>2020</v>
      </c>
      <c r="P598" s="2"/>
      <c r="Q598" s="2"/>
      <c r="R598" s="2">
        <v>5.5</v>
      </c>
      <c r="S598" s="2">
        <v>6</v>
      </c>
      <c r="T598" s="2"/>
      <c r="U598" s="8"/>
      <c r="V598" s="8"/>
      <c r="W598" s="8"/>
      <c r="X598" s="8"/>
      <c r="Y598" s="8">
        <v>387</v>
      </c>
      <c r="Z598" s="59"/>
      <c r="AA598" s="93"/>
      <c r="AB598" s="93" t="s">
        <v>984</v>
      </c>
      <c r="AC598" s="69"/>
      <c r="AD598" s="69"/>
      <c r="AE598" s="69"/>
      <c r="AF598" s="69"/>
      <c r="AG598" s="69"/>
      <c r="AH598" s="69"/>
      <c r="AI598" s="66"/>
      <c r="AJ598" s="112"/>
    </row>
    <row r="599" spans="1:36" x14ac:dyDescent="0.3">
      <c r="A599" s="51">
        <v>0</v>
      </c>
      <c r="B599" s="33" t="s">
        <v>1022</v>
      </c>
      <c r="C599" s="33"/>
      <c r="D599" s="21" t="s">
        <v>1032</v>
      </c>
      <c r="E599" s="49" t="s">
        <v>1491</v>
      </c>
      <c r="F599" s="2" t="s">
        <v>399</v>
      </c>
      <c r="G599" s="34" t="s">
        <v>1033</v>
      </c>
      <c r="H599" s="34" t="s">
        <v>522</v>
      </c>
      <c r="I599" s="34" t="s">
        <v>520</v>
      </c>
      <c r="J599" s="93"/>
      <c r="K599" s="21"/>
      <c r="L599" s="21"/>
      <c r="M599" s="21">
        <v>2023</v>
      </c>
      <c r="N599" s="35">
        <v>45017</v>
      </c>
      <c r="O599" s="21"/>
      <c r="P599" s="21"/>
      <c r="Q599" s="21"/>
      <c r="R599" s="21">
        <v>50</v>
      </c>
      <c r="S599" s="21">
        <v>2</v>
      </c>
      <c r="T599" s="21"/>
      <c r="U599" s="19">
        <v>30</v>
      </c>
      <c r="V599" s="19">
        <v>20</v>
      </c>
      <c r="W599" s="22"/>
      <c r="X599" s="22"/>
      <c r="Y599" s="36">
        <v>590</v>
      </c>
      <c r="Z599" s="59"/>
      <c r="AA599" s="97"/>
      <c r="AB599" s="97" t="s">
        <v>1034</v>
      </c>
      <c r="AC599" s="69"/>
      <c r="AD599" s="69"/>
      <c r="AE599" s="69"/>
      <c r="AF599" s="69"/>
      <c r="AG599" s="69"/>
      <c r="AH599" s="69"/>
      <c r="AI599" s="144"/>
      <c r="AJ599" s="112"/>
    </row>
    <row r="600" spans="1:36" x14ac:dyDescent="0.3">
      <c r="A600" s="51">
        <v>0</v>
      </c>
      <c r="B600" s="33" t="s">
        <v>636</v>
      </c>
      <c r="C600" s="33"/>
      <c r="D600" s="2" t="s">
        <v>359</v>
      </c>
      <c r="E600" s="49" t="s">
        <v>1491</v>
      </c>
      <c r="F600" s="2" t="s">
        <v>399</v>
      </c>
      <c r="G600" s="2" t="s">
        <v>506</v>
      </c>
      <c r="H600" s="2" t="s">
        <v>60</v>
      </c>
      <c r="I600" s="2" t="s">
        <v>521</v>
      </c>
      <c r="J600" s="93"/>
      <c r="K600" s="2"/>
      <c r="L600" s="2"/>
      <c r="M600" s="2">
        <v>2020</v>
      </c>
      <c r="N600" s="54">
        <v>43922</v>
      </c>
      <c r="O600" s="2"/>
      <c r="P600" s="2"/>
      <c r="Q600" s="2"/>
      <c r="R600" s="2"/>
      <c r="S600" s="2"/>
      <c r="T600" s="2"/>
      <c r="U600" s="5"/>
      <c r="V600" s="5"/>
      <c r="W600" s="8"/>
      <c r="X600" s="8"/>
      <c r="Y600" s="8">
        <v>7000</v>
      </c>
      <c r="Z600" s="59"/>
      <c r="AA600" s="93"/>
      <c r="AB600" s="93" t="s">
        <v>563</v>
      </c>
      <c r="AC600" s="69"/>
      <c r="AD600" s="69"/>
      <c r="AE600" s="69"/>
      <c r="AF600" s="69"/>
      <c r="AG600" s="69"/>
      <c r="AH600" s="69"/>
      <c r="AI600" s="144"/>
      <c r="AJ600" s="112"/>
    </row>
    <row r="601" spans="1:36" x14ac:dyDescent="0.3">
      <c r="A601" s="24">
        <v>0</v>
      </c>
      <c r="B601" s="25" t="s">
        <v>1453</v>
      </c>
      <c r="D601" s="34" t="s">
        <v>1456</v>
      </c>
      <c r="E601" s="49" t="s">
        <v>1491</v>
      </c>
      <c r="F601" s="2" t="s">
        <v>399</v>
      </c>
      <c r="G601" s="34" t="s">
        <v>1460</v>
      </c>
      <c r="I601" s="2" t="s">
        <v>1558</v>
      </c>
      <c r="J601" s="93"/>
      <c r="M601">
        <v>2030</v>
      </c>
      <c r="N601" s="35">
        <v>47574</v>
      </c>
      <c r="U601" s="5">
        <v>15</v>
      </c>
      <c r="V601" s="5">
        <v>20</v>
      </c>
      <c r="Y601" s="156"/>
      <c r="Z601" s="59"/>
      <c r="AB601" s="102" t="s">
        <v>1457</v>
      </c>
    </row>
    <row r="602" spans="1:36" x14ac:dyDescent="0.3">
      <c r="A602" s="24">
        <v>0</v>
      </c>
      <c r="B602" s="25" t="s">
        <v>1453</v>
      </c>
      <c r="D602" s="34" t="s">
        <v>1452</v>
      </c>
      <c r="E602" s="49" t="s">
        <v>1491</v>
      </c>
      <c r="F602" s="2" t="s">
        <v>399</v>
      </c>
      <c r="G602" s="34" t="s">
        <v>1560</v>
      </c>
      <c r="H602" s="141" t="s">
        <v>4</v>
      </c>
      <c r="I602" s="34" t="s">
        <v>520</v>
      </c>
      <c r="J602" s="93"/>
      <c r="M602">
        <v>2023</v>
      </c>
      <c r="N602" s="35">
        <v>45017</v>
      </c>
      <c r="S602" s="15">
        <v>3</v>
      </c>
      <c r="U602" s="5">
        <v>15</v>
      </c>
      <c r="V602" s="22">
        <v>5</v>
      </c>
      <c r="Y602" s="15">
        <v>100</v>
      </c>
      <c r="Z602" s="59"/>
      <c r="AB602" s="102" t="s">
        <v>1561</v>
      </c>
    </row>
    <row r="603" spans="1:36" x14ac:dyDescent="0.3">
      <c r="A603" s="24">
        <v>0</v>
      </c>
      <c r="B603" s="25" t="s">
        <v>1453</v>
      </c>
      <c r="D603" s="34" t="s">
        <v>1454</v>
      </c>
      <c r="E603" s="49" t="s">
        <v>1491</v>
      </c>
      <c r="F603" s="2" t="s">
        <v>399</v>
      </c>
      <c r="G603" s="34" t="s">
        <v>1458</v>
      </c>
      <c r="H603" s="141" t="s">
        <v>4</v>
      </c>
      <c r="I603" s="34" t="s">
        <v>520</v>
      </c>
      <c r="J603" s="93"/>
      <c r="M603">
        <v>2028</v>
      </c>
      <c r="N603" s="164">
        <v>46844</v>
      </c>
      <c r="R603" s="15">
        <v>18</v>
      </c>
      <c r="U603" s="19">
        <v>20</v>
      </c>
      <c r="V603" s="19">
        <v>20</v>
      </c>
      <c r="Y603" s="135">
        <v>1280</v>
      </c>
      <c r="Z603" s="59"/>
      <c r="AB603" s="102" t="s">
        <v>1562</v>
      </c>
    </row>
    <row r="604" spans="1:36" x14ac:dyDescent="0.3">
      <c r="A604" s="24">
        <v>0</v>
      </c>
      <c r="B604" s="25" t="s">
        <v>1453</v>
      </c>
      <c r="D604" s="34" t="s">
        <v>1455</v>
      </c>
      <c r="E604" s="49" t="s">
        <v>1491</v>
      </c>
      <c r="F604" s="2" t="s">
        <v>399</v>
      </c>
      <c r="G604" s="34" t="s">
        <v>1459</v>
      </c>
      <c r="H604" s="141" t="s">
        <v>4</v>
      </c>
      <c r="I604" s="34" t="s">
        <v>520</v>
      </c>
      <c r="J604" s="93"/>
      <c r="M604">
        <v>2027</v>
      </c>
      <c r="N604" s="164">
        <v>46478</v>
      </c>
      <c r="O604" s="15">
        <v>2033</v>
      </c>
      <c r="U604" s="19">
        <v>10</v>
      </c>
      <c r="V604" s="19">
        <v>20</v>
      </c>
      <c r="Y604" s="36">
        <v>1000</v>
      </c>
      <c r="Z604" s="59"/>
      <c r="AB604" s="102" t="s">
        <v>1457</v>
      </c>
    </row>
    <row r="605" spans="1:36" x14ac:dyDescent="0.3">
      <c r="A605" s="24">
        <v>0</v>
      </c>
      <c r="B605" s="25" t="s">
        <v>1067</v>
      </c>
      <c r="D605" s="34" t="s">
        <v>1604</v>
      </c>
      <c r="E605" s="40" t="s">
        <v>1491</v>
      </c>
      <c r="F605" s="2" t="s">
        <v>399</v>
      </c>
      <c r="G605" s="34" t="s">
        <v>1460</v>
      </c>
      <c r="H605" s="150" t="s">
        <v>7</v>
      </c>
      <c r="I605" s="34" t="s">
        <v>520</v>
      </c>
      <c r="M605">
        <v>2024</v>
      </c>
      <c r="N605" s="161">
        <v>45383</v>
      </c>
      <c r="O605" s="15">
        <v>2030</v>
      </c>
      <c r="P605" s="15">
        <v>10</v>
      </c>
      <c r="R605" s="15">
        <v>7.5</v>
      </c>
      <c r="U605" s="5">
        <v>15</v>
      </c>
      <c r="V605" s="5">
        <v>20</v>
      </c>
      <c r="Y605" s="36">
        <v>3100</v>
      </c>
    </row>
    <row r="606" spans="1:36" x14ac:dyDescent="0.3">
      <c r="A606" s="51">
        <v>0</v>
      </c>
      <c r="B606" s="33" t="s">
        <v>738</v>
      </c>
      <c r="C606" s="33"/>
      <c r="D606" s="2" t="s">
        <v>1000</v>
      </c>
      <c r="E606" s="2" t="s">
        <v>1488</v>
      </c>
      <c r="F606" s="42" t="s">
        <v>400</v>
      </c>
      <c r="G606" s="2" t="s">
        <v>993</v>
      </c>
      <c r="H606" s="2" t="s">
        <v>518</v>
      </c>
      <c r="I606" s="2" t="s">
        <v>520</v>
      </c>
      <c r="J606" s="93"/>
      <c r="K606" s="2" t="s">
        <v>654</v>
      </c>
      <c r="L606" s="2"/>
      <c r="M606" s="2">
        <v>2014</v>
      </c>
      <c r="N606" s="35">
        <v>41730</v>
      </c>
      <c r="O606" s="2">
        <v>2017</v>
      </c>
      <c r="P606" s="2"/>
      <c r="Q606" s="2"/>
      <c r="R606" s="2"/>
      <c r="S606" s="34">
        <v>10</v>
      </c>
      <c r="T606" s="2"/>
      <c r="U606" s="5">
        <v>100</v>
      </c>
      <c r="V606" s="5">
        <v>0</v>
      </c>
      <c r="W606" s="8"/>
      <c r="X606" s="8"/>
      <c r="Y606" s="8">
        <v>531</v>
      </c>
      <c r="Z606" s="59"/>
      <c r="AA606" s="93"/>
      <c r="AB606" s="93" t="s">
        <v>1427</v>
      </c>
      <c r="AC606" s="69">
        <v>1</v>
      </c>
      <c r="AD606" s="69"/>
      <c r="AE606" s="69"/>
      <c r="AF606" s="69"/>
      <c r="AG606" s="69"/>
      <c r="AH606" s="69"/>
      <c r="AI606" s="155"/>
      <c r="AJ606" s="112"/>
    </row>
    <row r="607" spans="1:36" x14ac:dyDescent="0.3">
      <c r="A607" s="51">
        <v>0</v>
      </c>
      <c r="B607" s="33" t="s">
        <v>738</v>
      </c>
      <c r="C607" s="33"/>
      <c r="D607" s="2" t="s">
        <v>985</v>
      </c>
      <c r="E607" s="2" t="s">
        <v>1488</v>
      </c>
      <c r="F607" s="42" t="s">
        <v>400</v>
      </c>
      <c r="G607" s="2" t="s">
        <v>990</v>
      </c>
      <c r="H607" s="2" t="s">
        <v>518</v>
      </c>
      <c r="I607" s="2" t="s">
        <v>520</v>
      </c>
      <c r="J607" s="93"/>
      <c r="K607" s="2" t="s">
        <v>654</v>
      </c>
      <c r="L607" s="2"/>
      <c r="M607" s="2">
        <v>2015</v>
      </c>
      <c r="N607" s="35">
        <v>42095</v>
      </c>
      <c r="O607" s="2">
        <v>2019</v>
      </c>
      <c r="P607" s="2"/>
      <c r="Q607" s="2"/>
      <c r="R607" s="2">
        <v>0.6</v>
      </c>
      <c r="S607" s="2">
        <v>2</v>
      </c>
      <c r="T607" s="2"/>
      <c r="U607" s="5">
        <v>100</v>
      </c>
      <c r="V607" s="5">
        <v>0</v>
      </c>
      <c r="W607" s="8"/>
      <c r="X607" s="8"/>
      <c r="Y607" s="8">
        <v>280</v>
      </c>
      <c r="Z607" s="59"/>
      <c r="AA607" s="93"/>
      <c r="AB607" s="93" t="s">
        <v>997</v>
      </c>
      <c r="AC607" s="69">
        <v>1</v>
      </c>
      <c r="AD607" s="69"/>
      <c r="AE607" s="69"/>
      <c r="AF607" s="69"/>
      <c r="AG607" s="69"/>
      <c r="AH607" s="69"/>
      <c r="AI607" s="66"/>
      <c r="AJ607" s="112"/>
    </row>
    <row r="608" spans="1:36" x14ac:dyDescent="0.3">
      <c r="A608" s="51">
        <v>0</v>
      </c>
      <c r="B608" s="33" t="s">
        <v>738</v>
      </c>
      <c r="C608" s="33"/>
      <c r="D608" s="2" t="s">
        <v>998</v>
      </c>
      <c r="E608" s="2" t="s">
        <v>1488</v>
      </c>
      <c r="F608" s="42" t="s">
        <v>400</v>
      </c>
      <c r="G608" s="2" t="s">
        <v>512</v>
      </c>
      <c r="H608" s="2" t="s">
        <v>518</v>
      </c>
      <c r="I608" s="2" t="s">
        <v>520</v>
      </c>
      <c r="J608" s="93"/>
      <c r="K608" s="2" t="s">
        <v>654</v>
      </c>
      <c r="L608" s="2"/>
      <c r="M608" s="2">
        <v>2006</v>
      </c>
      <c r="N608" s="35">
        <v>38808</v>
      </c>
      <c r="O608" s="2">
        <v>2012</v>
      </c>
      <c r="P608" s="2"/>
      <c r="Q608" s="2">
        <v>3</v>
      </c>
      <c r="R608" s="34">
        <v>0.37</v>
      </c>
      <c r="S608" s="34">
        <v>2</v>
      </c>
      <c r="T608" s="2"/>
      <c r="U608" s="5">
        <v>100</v>
      </c>
      <c r="V608" s="5">
        <v>0</v>
      </c>
      <c r="W608" s="8"/>
      <c r="X608" s="8"/>
      <c r="Y608" s="8">
        <v>100</v>
      </c>
      <c r="Z608" s="59"/>
      <c r="AA608" s="93"/>
      <c r="AB608" s="93" t="s">
        <v>1009</v>
      </c>
      <c r="AC608" s="69">
        <v>1</v>
      </c>
      <c r="AD608" s="69"/>
      <c r="AE608" s="69"/>
      <c r="AF608" s="69"/>
      <c r="AG608" s="69"/>
      <c r="AH608" s="69"/>
      <c r="AI608" s="152"/>
      <c r="AJ608" s="112"/>
    </row>
    <row r="609" spans="1:36" x14ac:dyDescent="0.3">
      <c r="A609" s="51">
        <v>0</v>
      </c>
      <c r="B609" s="33" t="s">
        <v>738</v>
      </c>
      <c r="C609" s="33"/>
      <c r="D609" s="2" t="s">
        <v>987</v>
      </c>
      <c r="E609" s="2" t="s">
        <v>1488</v>
      </c>
      <c r="F609" s="42" t="s">
        <v>400</v>
      </c>
      <c r="G609" s="2" t="s">
        <v>513</v>
      </c>
      <c r="H609" s="2" t="s">
        <v>518</v>
      </c>
      <c r="I609" s="2" t="s">
        <v>520</v>
      </c>
      <c r="J609" s="93"/>
      <c r="K609" s="2" t="s">
        <v>999</v>
      </c>
      <c r="L609" s="2"/>
      <c r="M609" s="2">
        <v>2018</v>
      </c>
      <c r="N609" s="35">
        <v>43191</v>
      </c>
      <c r="O609" s="2">
        <v>2023</v>
      </c>
      <c r="P609" s="2"/>
      <c r="Q609" s="2"/>
      <c r="R609" s="2">
        <v>3.6</v>
      </c>
      <c r="S609" s="34">
        <v>6</v>
      </c>
      <c r="T609" s="2"/>
      <c r="U609" s="5">
        <v>80</v>
      </c>
      <c r="V609" s="5">
        <v>0</v>
      </c>
      <c r="W609" s="8"/>
      <c r="X609" s="8"/>
      <c r="Y609" s="8">
        <v>4400</v>
      </c>
      <c r="Z609" s="59"/>
      <c r="AA609" s="105" t="s">
        <v>1223</v>
      </c>
      <c r="AB609" s="93" t="s">
        <v>1428</v>
      </c>
      <c r="AC609" s="69">
        <v>1</v>
      </c>
      <c r="AD609" s="69"/>
      <c r="AE609" s="69"/>
      <c r="AF609" s="69"/>
      <c r="AG609" s="69"/>
      <c r="AH609" s="69"/>
      <c r="AI609" s="66"/>
      <c r="AJ609" s="112"/>
    </row>
    <row r="610" spans="1:36" x14ac:dyDescent="0.3">
      <c r="A610" s="51">
        <v>0</v>
      </c>
      <c r="B610" s="33" t="s">
        <v>738</v>
      </c>
      <c r="C610" s="33"/>
      <c r="D610" s="2" t="s">
        <v>988</v>
      </c>
      <c r="E610" s="2" t="s">
        <v>1488</v>
      </c>
      <c r="F610" s="42" t="s">
        <v>400</v>
      </c>
      <c r="G610" s="2" t="s">
        <v>992</v>
      </c>
      <c r="H610" s="141" t="s">
        <v>4</v>
      </c>
      <c r="I610" s="2" t="s">
        <v>520</v>
      </c>
      <c r="J610" s="93"/>
      <c r="K610" s="2" t="s">
        <v>994</v>
      </c>
      <c r="L610" s="2"/>
      <c r="M610" s="2">
        <v>2016</v>
      </c>
      <c r="N610" s="35">
        <v>42461</v>
      </c>
      <c r="O610" s="2">
        <v>2023</v>
      </c>
      <c r="P610" s="2">
        <v>26</v>
      </c>
      <c r="Q610" s="2">
        <v>5</v>
      </c>
      <c r="R610" s="2">
        <v>25.74</v>
      </c>
      <c r="S610" s="34">
        <v>21</v>
      </c>
      <c r="T610" s="2"/>
      <c r="U610" s="5">
        <v>100</v>
      </c>
      <c r="V610" s="5">
        <v>0</v>
      </c>
      <c r="W610" s="8"/>
      <c r="X610" s="8"/>
      <c r="Y610" s="8">
        <v>2140</v>
      </c>
      <c r="Z610" s="59">
        <v>1500</v>
      </c>
      <c r="AA610" s="93"/>
      <c r="AB610" s="93" t="s">
        <v>1526</v>
      </c>
      <c r="AC610" s="69">
        <v>1</v>
      </c>
      <c r="AD610" s="69"/>
      <c r="AE610" s="69"/>
      <c r="AF610" s="69"/>
      <c r="AG610" s="69"/>
      <c r="AH610" s="69"/>
      <c r="AI610" s="151"/>
      <c r="AJ610" s="112"/>
    </row>
    <row r="611" spans="1:36" x14ac:dyDescent="0.3">
      <c r="A611" s="51">
        <v>0</v>
      </c>
      <c r="B611" s="33" t="s">
        <v>636</v>
      </c>
      <c r="C611" s="33"/>
      <c r="D611" s="2" t="s">
        <v>360</v>
      </c>
      <c r="E611" s="2" t="s">
        <v>1488</v>
      </c>
      <c r="F611" s="2" t="s">
        <v>400</v>
      </c>
      <c r="G611" s="2" t="s">
        <v>507</v>
      </c>
      <c r="H611" s="141" t="s">
        <v>4</v>
      </c>
      <c r="I611" s="2" t="s">
        <v>521</v>
      </c>
      <c r="J611" s="93"/>
      <c r="K611" s="2"/>
      <c r="L611" s="2"/>
      <c r="M611" s="2">
        <v>2019</v>
      </c>
      <c r="N611" s="35">
        <v>43556</v>
      </c>
      <c r="O611" s="2"/>
      <c r="P611" s="2">
        <v>10</v>
      </c>
      <c r="Q611" s="2"/>
      <c r="R611" s="2"/>
      <c r="S611" s="2"/>
      <c r="T611" s="2"/>
      <c r="U611" s="5"/>
      <c r="V611" s="5"/>
      <c r="W611" s="8"/>
      <c r="X611" s="8"/>
      <c r="Y611" s="8">
        <v>35</v>
      </c>
      <c r="Z611" s="59"/>
      <c r="AA611" s="93"/>
      <c r="AB611" s="94" t="s">
        <v>563</v>
      </c>
      <c r="AC611" s="69"/>
      <c r="AD611" s="69"/>
      <c r="AE611" s="69"/>
      <c r="AF611" s="69"/>
      <c r="AG611" s="69"/>
      <c r="AH611" s="69"/>
      <c r="AI611" s="151"/>
      <c r="AJ611" s="112"/>
    </row>
    <row r="612" spans="1:36" x14ac:dyDescent="0.3">
      <c r="A612" s="51">
        <v>0</v>
      </c>
      <c r="B612" s="33" t="s">
        <v>738</v>
      </c>
      <c r="C612" s="33"/>
      <c r="D612" s="21" t="s">
        <v>986</v>
      </c>
      <c r="E612" s="2" t="s">
        <v>1488</v>
      </c>
      <c r="F612" s="42" t="s">
        <v>400</v>
      </c>
      <c r="G612" s="21" t="s">
        <v>991</v>
      </c>
      <c r="H612" s="21" t="s">
        <v>7</v>
      </c>
      <c r="I612" s="21" t="s">
        <v>520</v>
      </c>
      <c r="J612" s="93"/>
      <c r="K612" s="21" t="s">
        <v>702</v>
      </c>
      <c r="L612" s="21"/>
      <c r="M612" s="2">
        <v>2016</v>
      </c>
      <c r="N612" s="35">
        <v>42461</v>
      </c>
      <c r="O612" s="2">
        <v>2025</v>
      </c>
      <c r="P612" s="21">
        <v>20</v>
      </c>
      <c r="Q612" s="21">
        <v>4</v>
      </c>
      <c r="R612" s="34">
        <v>32</v>
      </c>
      <c r="S612" s="34">
        <v>21</v>
      </c>
      <c r="T612" s="21"/>
      <c r="U612" s="5">
        <v>100</v>
      </c>
      <c r="V612" s="5">
        <v>0</v>
      </c>
      <c r="W612" s="22"/>
      <c r="X612" s="22"/>
      <c r="Y612" s="22">
        <v>9010</v>
      </c>
      <c r="Z612" s="59"/>
      <c r="AA612" s="97"/>
      <c r="AB612" s="97" t="s">
        <v>1369</v>
      </c>
      <c r="AC612" s="69">
        <v>1</v>
      </c>
      <c r="AD612" s="69"/>
      <c r="AE612" s="69"/>
      <c r="AF612" s="69"/>
      <c r="AG612" s="69"/>
      <c r="AH612" s="69"/>
      <c r="AI612" s="151"/>
      <c r="AJ612" s="112"/>
    </row>
    <row r="613" spans="1:36" x14ac:dyDescent="0.3">
      <c r="A613" s="51">
        <v>0</v>
      </c>
      <c r="B613" s="33" t="s">
        <v>636</v>
      </c>
      <c r="C613" s="33"/>
      <c r="D613" s="2" t="s">
        <v>361</v>
      </c>
      <c r="E613" s="2" t="s">
        <v>1488</v>
      </c>
      <c r="F613" s="2" t="s">
        <v>400</v>
      </c>
      <c r="G613" s="2" t="s">
        <v>508</v>
      </c>
      <c r="H613" s="141" t="s">
        <v>4</v>
      </c>
      <c r="I613" s="2" t="s">
        <v>521</v>
      </c>
      <c r="J613" s="93"/>
      <c r="K613" s="2"/>
      <c r="L613" s="2"/>
      <c r="M613" s="2">
        <v>2019</v>
      </c>
      <c r="N613" s="35">
        <v>43556</v>
      </c>
      <c r="O613" s="2"/>
      <c r="P613" s="2">
        <v>25</v>
      </c>
      <c r="Q613" s="2"/>
      <c r="R613" s="2"/>
      <c r="S613" s="2"/>
      <c r="T613" s="2"/>
      <c r="U613" s="5"/>
      <c r="V613" s="5"/>
      <c r="W613" s="8"/>
      <c r="X613" s="8"/>
      <c r="Y613" s="31">
        <v>464.73</v>
      </c>
      <c r="Z613" s="59"/>
      <c r="AA613" s="93"/>
      <c r="AB613" s="93" t="s">
        <v>563</v>
      </c>
      <c r="AC613" s="69"/>
      <c r="AD613" s="69"/>
      <c r="AE613" s="69"/>
      <c r="AF613" s="69"/>
      <c r="AG613" s="69"/>
      <c r="AH613" s="69"/>
      <c r="AI613" s="151"/>
      <c r="AJ613" s="112"/>
    </row>
    <row r="614" spans="1:36" x14ac:dyDescent="0.3">
      <c r="A614" s="51">
        <v>0</v>
      </c>
      <c r="B614" s="33" t="s">
        <v>636</v>
      </c>
      <c r="C614" s="33"/>
      <c r="D614" s="2" t="s">
        <v>364</v>
      </c>
      <c r="E614" s="2" t="s">
        <v>1488</v>
      </c>
      <c r="F614" s="2" t="s">
        <v>400</v>
      </c>
      <c r="G614" s="2" t="s">
        <v>511</v>
      </c>
      <c r="H614" s="2" t="s">
        <v>7</v>
      </c>
      <c r="I614" s="2" t="s">
        <v>521</v>
      </c>
      <c r="J614" s="93"/>
      <c r="K614" s="2"/>
      <c r="L614" s="2"/>
      <c r="M614" s="2">
        <v>2019</v>
      </c>
      <c r="N614" s="35">
        <v>43556</v>
      </c>
      <c r="O614" s="2"/>
      <c r="P614" s="2"/>
      <c r="Q614" s="2"/>
      <c r="R614" s="2"/>
      <c r="S614" s="2"/>
      <c r="T614" s="2"/>
      <c r="U614" s="5"/>
      <c r="V614" s="5"/>
      <c r="W614" s="8"/>
      <c r="X614" s="8"/>
      <c r="Y614" s="8">
        <v>375</v>
      </c>
      <c r="Z614" s="59"/>
      <c r="AA614" s="93"/>
      <c r="AB614" s="93" t="s">
        <v>563</v>
      </c>
      <c r="AC614" s="69"/>
      <c r="AD614" s="69"/>
      <c r="AE614" s="69"/>
      <c r="AF614" s="69"/>
      <c r="AG614" s="69"/>
      <c r="AH614" s="69"/>
      <c r="AI614" s="151"/>
      <c r="AJ614" s="112"/>
    </row>
    <row r="615" spans="1:36" x14ac:dyDescent="0.3">
      <c r="A615" s="51">
        <v>0</v>
      </c>
      <c r="B615" s="33" t="s">
        <v>1067</v>
      </c>
      <c r="C615" s="33"/>
      <c r="D615" t="s">
        <v>1647</v>
      </c>
      <c r="E615" s="2" t="s">
        <v>1488</v>
      </c>
      <c r="F615" s="2" t="s">
        <v>400</v>
      </c>
      <c r="G615" t="s">
        <v>1670</v>
      </c>
      <c r="H615" t="s">
        <v>60</v>
      </c>
      <c r="I615" s="2" t="s">
        <v>520</v>
      </c>
      <c r="J615" s="93"/>
      <c r="K615"/>
      <c r="L615"/>
      <c r="M615">
        <v>2022</v>
      </c>
      <c r="N615" s="161">
        <v>44652</v>
      </c>
      <c r="O615">
        <v>2028</v>
      </c>
      <c r="P615"/>
      <c r="Q615" s="2"/>
      <c r="R615">
        <v>64</v>
      </c>
      <c r="S615">
        <v>3</v>
      </c>
      <c r="T615"/>
      <c r="U615" s="19">
        <v>20</v>
      </c>
      <c r="V615" s="19">
        <v>20</v>
      </c>
      <c r="W615" s="8"/>
      <c r="X615" s="8"/>
      <c r="Y615" s="22">
        <v>10890</v>
      </c>
      <c r="Z615" s="59"/>
      <c r="AA615" s="93"/>
      <c r="AB615" s="93" t="s">
        <v>1683</v>
      </c>
      <c r="AC615" s="69"/>
      <c r="AD615" s="69"/>
      <c r="AE615" s="69"/>
      <c r="AF615" s="69"/>
      <c r="AG615" s="69"/>
      <c r="AH615" s="69"/>
      <c r="AI615" s="151"/>
      <c r="AJ615" s="113"/>
    </row>
    <row r="616" spans="1:36" x14ac:dyDescent="0.3">
      <c r="A616" s="51">
        <v>0</v>
      </c>
      <c r="B616" s="33" t="s">
        <v>1067</v>
      </c>
      <c r="C616" s="33"/>
      <c r="D616" t="s">
        <v>1648</v>
      </c>
      <c r="E616" s="2" t="s">
        <v>1488</v>
      </c>
      <c r="F616" s="2" t="s">
        <v>400</v>
      </c>
      <c r="G616" t="s">
        <v>1671</v>
      </c>
      <c r="H616" t="s">
        <v>4</v>
      </c>
      <c r="I616" s="2" t="s">
        <v>520</v>
      </c>
      <c r="J616" s="93"/>
      <c r="K616"/>
      <c r="L616"/>
      <c r="M616">
        <v>2028</v>
      </c>
      <c r="N616" s="161">
        <v>46844</v>
      </c>
      <c r="O616">
        <v>2041</v>
      </c>
      <c r="P616">
        <v>12</v>
      </c>
      <c r="Q616" s="2"/>
      <c r="R616">
        <v>19</v>
      </c>
      <c r="S616">
        <v>7</v>
      </c>
      <c r="T616">
        <v>1</v>
      </c>
      <c r="U616" s="5">
        <v>15</v>
      </c>
      <c r="V616" s="5">
        <v>20</v>
      </c>
      <c r="W616" s="8"/>
      <c r="X616" s="8"/>
      <c r="Y616" s="22">
        <v>2000</v>
      </c>
      <c r="Z616" s="59"/>
      <c r="AA616" s="93"/>
      <c r="AB616" s="93" t="s">
        <v>1684</v>
      </c>
      <c r="AC616" s="69"/>
      <c r="AD616" s="69"/>
      <c r="AE616" s="69"/>
      <c r="AF616" s="69"/>
      <c r="AG616" s="69"/>
      <c r="AH616" s="69"/>
      <c r="AI616" s="151"/>
      <c r="AJ616" s="113"/>
    </row>
    <row r="617" spans="1:36" x14ac:dyDescent="0.3">
      <c r="A617" s="51">
        <v>0</v>
      </c>
      <c r="B617" s="33" t="s">
        <v>1067</v>
      </c>
      <c r="C617" s="33"/>
      <c r="D617" t="s">
        <v>1649</v>
      </c>
      <c r="E617" s="2" t="s">
        <v>1488</v>
      </c>
      <c r="F617" s="2" t="s">
        <v>400</v>
      </c>
      <c r="G617" t="s">
        <v>990</v>
      </c>
      <c r="H617" s="33" t="s">
        <v>522</v>
      </c>
      <c r="I617" s="2" t="s">
        <v>1558</v>
      </c>
      <c r="J617" s="93"/>
      <c r="K617"/>
      <c r="L617"/>
      <c r="M617">
        <v>2020</v>
      </c>
      <c r="N617" s="161">
        <v>43922</v>
      </c>
      <c r="O617">
        <v>2025</v>
      </c>
      <c r="P617"/>
      <c r="Q617" s="2"/>
      <c r="R617">
        <v>15.5</v>
      </c>
      <c r="S617"/>
      <c r="T617"/>
      <c r="U617" s="5">
        <v>20</v>
      </c>
      <c r="V617" s="5">
        <v>20</v>
      </c>
      <c r="W617" s="8"/>
      <c r="X617" s="8"/>
      <c r="Y617" s="22">
        <v>868</v>
      </c>
      <c r="Z617" s="59"/>
      <c r="AA617" s="93"/>
      <c r="AB617" s="93" t="s">
        <v>1685</v>
      </c>
      <c r="AC617" s="69"/>
      <c r="AD617" s="69"/>
      <c r="AE617" s="69"/>
      <c r="AF617" s="69"/>
      <c r="AG617" s="69"/>
      <c r="AH617" s="69"/>
      <c r="AI617" s="151"/>
      <c r="AJ617" s="113"/>
    </row>
    <row r="618" spans="1:36" x14ac:dyDescent="0.3">
      <c r="A618" s="51">
        <v>0</v>
      </c>
      <c r="B618" s="33" t="s">
        <v>1067</v>
      </c>
      <c r="C618" s="33"/>
      <c r="D618" t="s">
        <v>1650</v>
      </c>
      <c r="E618" s="2" t="s">
        <v>1488</v>
      </c>
      <c r="F618" s="2" t="s">
        <v>400</v>
      </c>
      <c r="G618" t="s">
        <v>1672</v>
      </c>
      <c r="H618" t="s">
        <v>4</v>
      </c>
      <c r="I618" s="2" t="s">
        <v>1558</v>
      </c>
      <c r="J618" s="93"/>
      <c r="K618"/>
      <c r="L618"/>
      <c r="M618">
        <v>2022</v>
      </c>
      <c r="N618" s="161">
        <v>44652</v>
      </c>
      <c r="O618">
        <v>2029</v>
      </c>
      <c r="P618"/>
      <c r="Q618" s="2"/>
      <c r="R618">
        <v>9.6999999999999993</v>
      </c>
      <c r="S618">
        <v>4</v>
      </c>
      <c r="T618">
        <v>1</v>
      </c>
      <c r="U618" s="19">
        <v>20</v>
      </c>
      <c r="V618" s="19">
        <v>20</v>
      </c>
      <c r="W618" s="8"/>
      <c r="X618" s="8"/>
      <c r="Y618" s="22">
        <v>5000</v>
      </c>
      <c r="Z618" s="59"/>
      <c r="AA618" s="93"/>
      <c r="AB618" s="93" t="s">
        <v>1686</v>
      </c>
      <c r="AC618" s="69"/>
      <c r="AD618" s="69"/>
      <c r="AE618" s="69"/>
      <c r="AF618" s="69"/>
      <c r="AG618" s="69"/>
      <c r="AH618" s="69"/>
      <c r="AI618" s="151"/>
      <c r="AJ618" s="113"/>
    </row>
    <row r="619" spans="1:36" x14ac:dyDescent="0.3">
      <c r="A619" s="51">
        <v>0</v>
      </c>
      <c r="B619" s="33" t="s">
        <v>1067</v>
      </c>
      <c r="C619" s="33"/>
      <c r="D619" t="s">
        <v>1651</v>
      </c>
      <c r="E619" s="2" t="s">
        <v>1488</v>
      </c>
      <c r="F619" s="2" t="s">
        <v>400</v>
      </c>
      <c r="G619" t="s">
        <v>1673</v>
      </c>
      <c r="H619" t="s">
        <v>60</v>
      </c>
      <c r="I619" s="2" t="s">
        <v>520</v>
      </c>
      <c r="J619" s="93"/>
      <c r="K619" t="s">
        <v>1704</v>
      </c>
      <c r="L619"/>
      <c r="M619">
        <v>2021</v>
      </c>
      <c r="N619" s="161">
        <v>44287</v>
      </c>
      <c r="O619">
        <v>2026</v>
      </c>
      <c r="P619"/>
      <c r="Q619" s="2"/>
      <c r="R619">
        <v>386</v>
      </c>
      <c r="S619">
        <v>3</v>
      </c>
      <c r="T619"/>
      <c r="U619" s="19">
        <v>20</v>
      </c>
      <c r="V619" s="19">
        <v>20</v>
      </c>
      <c r="W619" s="8"/>
      <c r="X619" s="8"/>
      <c r="Y619" s="22">
        <v>12700</v>
      </c>
      <c r="Z619" s="59"/>
      <c r="AA619" s="93"/>
      <c r="AB619" s="93" t="s">
        <v>1687</v>
      </c>
      <c r="AC619" s="69"/>
      <c r="AD619" s="69"/>
      <c r="AE619" s="69"/>
      <c r="AF619" s="69"/>
      <c r="AG619" s="69"/>
      <c r="AH619" s="69"/>
      <c r="AI619" s="151"/>
      <c r="AJ619" s="113"/>
    </row>
    <row r="620" spans="1:36" x14ac:dyDescent="0.3">
      <c r="A620" s="51">
        <v>0</v>
      </c>
      <c r="B620" s="33" t="s">
        <v>1067</v>
      </c>
      <c r="C620" s="33"/>
      <c r="D620" t="s">
        <v>1652</v>
      </c>
      <c r="E620" s="2" t="s">
        <v>1488</v>
      </c>
      <c r="F620" s="2" t="s">
        <v>400</v>
      </c>
      <c r="G620" t="s">
        <v>513</v>
      </c>
      <c r="H620" t="s">
        <v>7</v>
      </c>
      <c r="I620" s="2" t="s">
        <v>1558</v>
      </c>
      <c r="J620" s="93"/>
      <c r="K620"/>
      <c r="L620"/>
      <c r="M620">
        <v>2015</v>
      </c>
      <c r="N620" s="161">
        <v>42095</v>
      </c>
      <c r="O620">
        <v>2023</v>
      </c>
      <c r="P620"/>
      <c r="Q620" s="2"/>
      <c r="R620">
        <v>6.3</v>
      </c>
      <c r="S620">
        <v>3</v>
      </c>
      <c r="T620"/>
      <c r="U620" s="5">
        <v>100</v>
      </c>
      <c r="V620" s="19"/>
      <c r="W620" s="8"/>
      <c r="X620" s="8"/>
      <c r="Y620" s="22">
        <v>3000</v>
      </c>
      <c r="Z620" s="59"/>
      <c r="AA620" s="93"/>
      <c r="AB620" s="93" t="s">
        <v>1688</v>
      </c>
      <c r="AC620" s="69"/>
      <c r="AD620" s="69"/>
      <c r="AE620" s="69"/>
      <c r="AF620" s="69"/>
      <c r="AG620" s="69"/>
      <c r="AH620" s="69"/>
      <c r="AI620" s="151"/>
      <c r="AJ620" s="113"/>
    </row>
    <row r="621" spans="1:36" x14ac:dyDescent="0.3">
      <c r="A621" s="51">
        <v>0</v>
      </c>
      <c r="B621" s="33" t="s">
        <v>1067</v>
      </c>
      <c r="C621" s="33"/>
      <c r="D621" t="s">
        <v>1653</v>
      </c>
      <c r="E621" s="2" t="s">
        <v>1488</v>
      </c>
      <c r="F621" s="2" t="s">
        <v>400</v>
      </c>
      <c r="G621" t="s">
        <v>513</v>
      </c>
      <c r="H621" t="s">
        <v>7</v>
      </c>
      <c r="I621" s="2" t="s">
        <v>1558</v>
      </c>
      <c r="J621" s="93"/>
      <c r="K621"/>
      <c r="L621"/>
      <c r="M621">
        <v>2020</v>
      </c>
      <c r="N621" s="161">
        <v>43922</v>
      </c>
      <c r="O621">
        <v>2025</v>
      </c>
      <c r="P621"/>
      <c r="Q621" s="2"/>
      <c r="R621">
        <v>4.2</v>
      </c>
      <c r="S621">
        <v>2</v>
      </c>
      <c r="T621"/>
      <c r="U621" s="19">
        <v>20</v>
      </c>
      <c r="V621" s="19">
        <v>20</v>
      </c>
      <c r="W621" s="8"/>
      <c r="X621" s="8"/>
      <c r="Y621" s="22">
        <v>2700</v>
      </c>
      <c r="Z621" s="59"/>
      <c r="AA621" s="93"/>
      <c r="AB621" s="93" t="s">
        <v>1688</v>
      </c>
      <c r="AC621" s="69"/>
      <c r="AD621" s="69"/>
      <c r="AE621" s="69"/>
      <c r="AF621" s="69"/>
      <c r="AG621" s="69"/>
      <c r="AH621" s="69"/>
      <c r="AI621" s="151"/>
      <c r="AJ621" s="113"/>
    </row>
    <row r="622" spans="1:36" x14ac:dyDescent="0.3">
      <c r="A622" s="51">
        <v>0</v>
      </c>
      <c r="B622" s="33" t="s">
        <v>1067</v>
      </c>
      <c r="C622" s="33"/>
      <c r="D622" t="s">
        <v>1654</v>
      </c>
      <c r="E622" s="2" t="s">
        <v>1488</v>
      </c>
      <c r="F622" s="2" t="s">
        <v>400</v>
      </c>
      <c r="G622" t="s">
        <v>513</v>
      </c>
      <c r="H622" t="s">
        <v>7</v>
      </c>
      <c r="I622" s="2" t="s">
        <v>1558</v>
      </c>
      <c r="J622" s="93"/>
      <c r="K622"/>
      <c r="L622"/>
      <c r="M622">
        <v>2022</v>
      </c>
      <c r="N622" s="161">
        <v>44652</v>
      </c>
      <c r="O622">
        <v>2027</v>
      </c>
      <c r="P622"/>
      <c r="Q622" s="2"/>
      <c r="R622">
        <v>4</v>
      </c>
      <c r="S622">
        <v>2</v>
      </c>
      <c r="T622"/>
      <c r="U622" s="19">
        <v>20</v>
      </c>
      <c r="V622" s="19">
        <v>20</v>
      </c>
      <c r="W622" s="8"/>
      <c r="X622" s="8"/>
      <c r="Y622" s="22">
        <v>2700</v>
      </c>
      <c r="Z622" s="59"/>
      <c r="AA622" s="93"/>
      <c r="AB622" s="93" t="s">
        <v>1688</v>
      </c>
      <c r="AC622" s="69"/>
      <c r="AD622" s="69"/>
      <c r="AE622" s="69"/>
      <c r="AF622" s="69"/>
      <c r="AG622" s="69"/>
      <c r="AH622" s="69"/>
      <c r="AI622" s="151"/>
      <c r="AJ622" s="113"/>
    </row>
    <row r="623" spans="1:36" x14ac:dyDescent="0.3">
      <c r="A623" s="51">
        <v>0</v>
      </c>
      <c r="B623" s="33" t="s">
        <v>1067</v>
      </c>
      <c r="C623" s="33"/>
      <c r="D623" t="s">
        <v>1655</v>
      </c>
      <c r="E623" s="2" t="s">
        <v>1488</v>
      </c>
      <c r="F623" s="2" t="s">
        <v>400</v>
      </c>
      <c r="G623" t="s">
        <v>1674</v>
      </c>
      <c r="H623" t="s">
        <v>4</v>
      </c>
      <c r="I623" s="2" t="s">
        <v>520</v>
      </c>
      <c r="J623" s="93"/>
      <c r="K623"/>
      <c r="L623"/>
      <c r="M623">
        <v>2021</v>
      </c>
      <c r="N623" s="161">
        <v>44287</v>
      </c>
      <c r="O623">
        <v>2023</v>
      </c>
      <c r="P623">
        <v>28</v>
      </c>
      <c r="Q623" s="2"/>
      <c r="R623">
        <v>20.9</v>
      </c>
      <c r="S623">
        <v>11</v>
      </c>
      <c r="T623"/>
      <c r="U623" s="19">
        <v>20</v>
      </c>
      <c r="V623" s="19">
        <v>20</v>
      </c>
      <c r="W623" s="8"/>
      <c r="X623" s="8"/>
      <c r="Y623" s="22">
        <v>1390</v>
      </c>
      <c r="Z623" s="59"/>
      <c r="AA623" s="93"/>
      <c r="AB623" s="93" t="s">
        <v>1689</v>
      </c>
      <c r="AC623" s="69"/>
      <c r="AD623" s="69"/>
      <c r="AE623" s="69"/>
      <c r="AF623" s="69"/>
      <c r="AG623" s="69"/>
      <c r="AH623" s="69"/>
      <c r="AI623" s="151"/>
      <c r="AJ623" s="113"/>
    </row>
    <row r="624" spans="1:36" x14ac:dyDescent="0.3">
      <c r="A624" s="51">
        <v>0</v>
      </c>
      <c r="B624" s="33" t="s">
        <v>1067</v>
      </c>
      <c r="C624" s="33"/>
      <c r="D624" t="s">
        <v>1656</v>
      </c>
      <c r="E624" s="2" t="s">
        <v>1488</v>
      </c>
      <c r="F624" s="2" t="s">
        <v>400</v>
      </c>
      <c r="G624" t="s">
        <v>1674</v>
      </c>
      <c r="H624" t="s">
        <v>4</v>
      </c>
      <c r="I624" s="2" t="s">
        <v>520</v>
      </c>
      <c r="J624" s="93"/>
      <c r="K624" t="s">
        <v>750</v>
      </c>
      <c r="L624"/>
      <c r="M624">
        <v>2021</v>
      </c>
      <c r="N624" s="161">
        <v>44287</v>
      </c>
      <c r="O624">
        <v>2023</v>
      </c>
      <c r="P624">
        <v>27</v>
      </c>
      <c r="Q624" s="2"/>
      <c r="R624">
        <v>23.3</v>
      </c>
      <c r="S624">
        <v>16</v>
      </c>
      <c r="T624"/>
      <c r="U624" s="19">
        <v>20</v>
      </c>
      <c r="V624" s="19">
        <v>20</v>
      </c>
      <c r="W624" s="8"/>
      <c r="X624" s="8"/>
      <c r="Y624" s="22">
        <v>1600</v>
      </c>
      <c r="Z624" s="59"/>
      <c r="AA624" s="93"/>
      <c r="AB624" s="93" t="s">
        <v>1690</v>
      </c>
      <c r="AC624" s="69"/>
      <c r="AD624" s="69"/>
      <c r="AE624" s="69"/>
      <c r="AF624" s="69"/>
      <c r="AG624" s="69"/>
      <c r="AH624" s="69"/>
      <c r="AI624" s="151"/>
      <c r="AJ624" s="113"/>
    </row>
    <row r="625" spans="1:36" x14ac:dyDescent="0.3">
      <c r="A625" s="51">
        <v>0</v>
      </c>
      <c r="B625" s="33" t="s">
        <v>1067</v>
      </c>
      <c r="C625" s="33"/>
      <c r="D625" t="s">
        <v>1657</v>
      </c>
      <c r="E625" s="2" t="s">
        <v>1488</v>
      </c>
      <c r="F625" s="2" t="s">
        <v>400</v>
      </c>
      <c r="G625" t="s">
        <v>1675</v>
      </c>
      <c r="H625" s="33" t="s">
        <v>522</v>
      </c>
      <c r="I625" s="2" t="s">
        <v>520</v>
      </c>
      <c r="J625" s="93"/>
      <c r="K625"/>
      <c r="L625"/>
      <c r="M625">
        <v>2022</v>
      </c>
      <c r="N625" s="161">
        <v>44652</v>
      </c>
      <c r="O625">
        <v>2025</v>
      </c>
      <c r="P625"/>
      <c r="Q625" s="2"/>
      <c r="R625">
        <v>12.9</v>
      </c>
      <c r="S625">
        <v>4</v>
      </c>
      <c r="T625">
        <v>1</v>
      </c>
      <c r="U625" s="19">
        <v>20</v>
      </c>
      <c r="V625" s="19">
        <v>20</v>
      </c>
      <c r="W625" s="8"/>
      <c r="X625" s="8"/>
      <c r="Y625" s="22">
        <v>846</v>
      </c>
      <c r="Z625" s="59"/>
      <c r="AA625" s="93"/>
      <c r="AB625" s="93" t="s">
        <v>1691</v>
      </c>
      <c r="AC625" s="69"/>
      <c r="AD625" s="69"/>
      <c r="AE625" s="69"/>
      <c r="AF625" s="69"/>
      <c r="AG625" s="69"/>
      <c r="AH625" s="69"/>
      <c r="AI625" s="151"/>
      <c r="AJ625" s="113"/>
    </row>
    <row r="626" spans="1:36" x14ac:dyDescent="0.3">
      <c r="A626" s="51">
        <v>0</v>
      </c>
      <c r="B626" s="33" t="s">
        <v>1067</v>
      </c>
      <c r="C626" s="33"/>
      <c r="D626" t="s">
        <v>1658</v>
      </c>
      <c r="E626" s="2" t="s">
        <v>1488</v>
      </c>
      <c r="F626" s="2" t="s">
        <v>400</v>
      </c>
      <c r="G626" t="s">
        <v>1676</v>
      </c>
      <c r="H626" t="s">
        <v>4</v>
      </c>
      <c r="I626" s="2" t="s">
        <v>520</v>
      </c>
      <c r="J626" s="93"/>
      <c r="K626"/>
      <c r="L626"/>
      <c r="M626">
        <v>2023</v>
      </c>
      <c r="N626" s="161">
        <v>45017</v>
      </c>
      <c r="O626">
        <v>2026</v>
      </c>
      <c r="P626">
        <v>3</v>
      </c>
      <c r="Q626" s="2"/>
      <c r="R626">
        <v>2.5</v>
      </c>
      <c r="S626">
        <v>3</v>
      </c>
      <c r="T626"/>
      <c r="U626" s="19">
        <v>20</v>
      </c>
      <c r="V626" s="19">
        <v>20</v>
      </c>
      <c r="W626" s="8"/>
      <c r="X626" s="8"/>
      <c r="Y626" s="22">
        <v>307</v>
      </c>
      <c r="Z626" s="59"/>
      <c r="AA626" s="93"/>
      <c r="AB626" s="93" t="s">
        <v>1692</v>
      </c>
      <c r="AC626" s="69"/>
      <c r="AD626" s="69"/>
      <c r="AE626" s="69"/>
      <c r="AF626" s="69"/>
      <c r="AG626" s="69"/>
      <c r="AH626" s="69"/>
      <c r="AI626" s="151"/>
      <c r="AJ626" s="113"/>
    </row>
    <row r="627" spans="1:36" x14ac:dyDescent="0.3">
      <c r="A627" s="51">
        <v>0</v>
      </c>
      <c r="B627" s="33" t="s">
        <v>1067</v>
      </c>
      <c r="C627" s="33"/>
      <c r="D627" t="s">
        <v>1659</v>
      </c>
      <c r="E627" s="2" t="s">
        <v>1488</v>
      </c>
      <c r="F627" s="2" t="s">
        <v>400</v>
      </c>
      <c r="G627" t="s">
        <v>1676</v>
      </c>
      <c r="H627" t="s">
        <v>4</v>
      </c>
      <c r="I627" s="2" t="s">
        <v>1558</v>
      </c>
      <c r="J627" s="93"/>
      <c r="K627"/>
      <c r="L627"/>
      <c r="M627">
        <v>2023</v>
      </c>
      <c r="N627" s="161">
        <v>45017</v>
      </c>
      <c r="O627">
        <v>2030</v>
      </c>
      <c r="P627"/>
      <c r="Q627" s="2"/>
      <c r="R627">
        <v>15</v>
      </c>
      <c r="S627">
        <v>11</v>
      </c>
      <c r="T627"/>
      <c r="U627" s="19">
        <v>20</v>
      </c>
      <c r="V627" s="19">
        <v>20</v>
      </c>
      <c r="W627" s="8"/>
      <c r="X627" s="8"/>
      <c r="Y627" s="22">
        <v>1000</v>
      </c>
      <c r="Z627" s="59"/>
      <c r="AA627" s="93"/>
      <c r="AB627" s="93" t="s">
        <v>1693</v>
      </c>
      <c r="AC627" s="69"/>
      <c r="AD627" s="69"/>
      <c r="AE627" s="69"/>
      <c r="AF627" s="69"/>
      <c r="AG627" s="69"/>
      <c r="AH627" s="69"/>
      <c r="AI627" s="151"/>
      <c r="AJ627" s="113"/>
    </row>
    <row r="628" spans="1:36" x14ac:dyDescent="0.3">
      <c r="A628" s="51">
        <v>0</v>
      </c>
      <c r="B628" s="33" t="s">
        <v>1067</v>
      </c>
      <c r="C628" s="33"/>
      <c r="D628" t="s">
        <v>1660</v>
      </c>
      <c r="E628" s="2" t="s">
        <v>1488</v>
      </c>
      <c r="F628" s="2" t="s">
        <v>400</v>
      </c>
      <c r="G628" t="s">
        <v>1676</v>
      </c>
      <c r="H628" t="s">
        <v>4</v>
      </c>
      <c r="I628" s="2" t="s">
        <v>520</v>
      </c>
      <c r="J628" s="93"/>
      <c r="K628"/>
      <c r="L628"/>
      <c r="M628">
        <v>2020</v>
      </c>
      <c r="N628" s="161">
        <v>43922</v>
      </c>
      <c r="O628">
        <v>2023</v>
      </c>
      <c r="P628"/>
      <c r="Q628" s="2"/>
      <c r="R628">
        <v>8.8000000000000007</v>
      </c>
      <c r="S628">
        <v>9</v>
      </c>
      <c r="T628">
        <v>1</v>
      </c>
      <c r="U628" s="19">
        <v>20</v>
      </c>
      <c r="V628" s="19">
        <v>20</v>
      </c>
      <c r="W628" s="8"/>
      <c r="X628" s="8"/>
      <c r="Y628" s="22">
        <v>1210</v>
      </c>
      <c r="Z628" s="59"/>
      <c r="AA628" s="93"/>
      <c r="AB628" s="93" t="s">
        <v>1694</v>
      </c>
      <c r="AC628" s="69"/>
      <c r="AD628" s="69"/>
      <c r="AE628" s="69"/>
      <c r="AF628" s="69"/>
      <c r="AG628" s="69"/>
      <c r="AH628" s="69"/>
      <c r="AI628" s="151"/>
      <c r="AJ628" s="113"/>
    </row>
    <row r="629" spans="1:36" x14ac:dyDescent="0.3">
      <c r="A629" s="51">
        <v>0</v>
      </c>
      <c r="B629" s="33" t="s">
        <v>1067</v>
      </c>
      <c r="C629" s="33"/>
      <c r="D629" t="s">
        <v>1661</v>
      </c>
      <c r="E629" s="2" t="s">
        <v>1488</v>
      </c>
      <c r="F629" s="2" t="s">
        <v>400</v>
      </c>
      <c r="G629" t="s">
        <v>1677</v>
      </c>
      <c r="H629" t="s">
        <v>4</v>
      </c>
      <c r="I629" s="2" t="s">
        <v>520</v>
      </c>
      <c r="J629" s="93"/>
      <c r="K629"/>
      <c r="L629"/>
      <c r="M629">
        <v>2022</v>
      </c>
      <c r="N629" s="161">
        <v>44652</v>
      </c>
      <c r="O629">
        <v>2027</v>
      </c>
      <c r="P629">
        <v>32</v>
      </c>
      <c r="Q629" s="2">
        <v>2</v>
      </c>
      <c r="R629">
        <v>19.3</v>
      </c>
      <c r="S629">
        <v>13</v>
      </c>
      <c r="T629">
        <v>1</v>
      </c>
      <c r="U629" s="19">
        <v>20</v>
      </c>
      <c r="V629" s="19">
        <v>20</v>
      </c>
      <c r="W629" s="8"/>
      <c r="X629" s="8"/>
      <c r="Y629" s="22">
        <v>2450</v>
      </c>
      <c r="Z629" s="59"/>
      <c r="AA629" s="93"/>
      <c r="AB629" s="93" t="s">
        <v>1695</v>
      </c>
      <c r="AC629" s="69"/>
      <c r="AD629" s="69"/>
      <c r="AE629" s="69"/>
      <c r="AF629" s="69"/>
      <c r="AG629" s="69"/>
      <c r="AH629" s="69"/>
      <c r="AI629" s="151"/>
      <c r="AJ629" s="113"/>
    </row>
    <row r="630" spans="1:36" x14ac:dyDescent="0.3">
      <c r="A630" s="51">
        <v>0</v>
      </c>
      <c r="B630" s="33" t="s">
        <v>1067</v>
      </c>
      <c r="C630" s="33"/>
      <c r="D630" t="s">
        <v>1662</v>
      </c>
      <c r="E630" s="2" t="s">
        <v>1488</v>
      </c>
      <c r="F630" s="2" t="s">
        <v>400</v>
      </c>
      <c r="G630" t="s">
        <v>1678</v>
      </c>
      <c r="H630" t="s">
        <v>4</v>
      </c>
      <c r="I630" s="2" t="s">
        <v>520</v>
      </c>
      <c r="J630" s="93"/>
      <c r="K630"/>
      <c r="L630"/>
      <c r="M630">
        <v>2025</v>
      </c>
      <c r="N630" s="161">
        <v>45748</v>
      </c>
      <c r="O630">
        <v>2035</v>
      </c>
      <c r="P630"/>
      <c r="Q630" s="2"/>
      <c r="R630">
        <v>21</v>
      </c>
      <c r="S630">
        <v>13</v>
      </c>
      <c r="T630">
        <v>1</v>
      </c>
      <c r="U630" s="5">
        <v>15</v>
      </c>
      <c r="V630" s="5">
        <v>20</v>
      </c>
      <c r="W630" s="8"/>
      <c r="X630" s="8"/>
      <c r="Y630" s="22">
        <v>900</v>
      </c>
      <c r="Z630" s="59"/>
      <c r="AA630" s="93"/>
      <c r="AB630" s="93" t="s">
        <v>1696</v>
      </c>
      <c r="AC630" s="69"/>
      <c r="AD630" s="69"/>
      <c r="AE630" s="69"/>
      <c r="AF630" s="69"/>
      <c r="AG630" s="69"/>
      <c r="AH630" s="69"/>
      <c r="AI630" s="151"/>
      <c r="AJ630" s="113"/>
    </row>
    <row r="631" spans="1:36" x14ac:dyDescent="0.3">
      <c r="A631" s="51">
        <v>0</v>
      </c>
      <c r="B631" s="33" t="s">
        <v>1067</v>
      </c>
      <c r="C631" s="33"/>
      <c r="D631" t="s">
        <v>1663</v>
      </c>
      <c r="E631" s="2" t="s">
        <v>1488</v>
      </c>
      <c r="F631" s="2" t="s">
        <v>400</v>
      </c>
      <c r="G631" t="s">
        <v>1049</v>
      </c>
      <c r="H631" s="33" t="s">
        <v>522</v>
      </c>
      <c r="I631" s="2" t="s">
        <v>520</v>
      </c>
      <c r="J631" s="93"/>
      <c r="K631" t="s">
        <v>1705</v>
      </c>
      <c r="L631"/>
      <c r="M631">
        <v>2017</v>
      </c>
      <c r="N631" s="161">
        <v>42826</v>
      </c>
      <c r="O631">
        <v>2022</v>
      </c>
      <c r="P631"/>
      <c r="Q631" s="2"/>
      <c r="R631">
        <v>82</v>
      </c>
      <c r="S631"/>
      <c r="T631"/>
      <c r="U631" s="5">
        <v>80</v>
      </c>
      <c r="V631" s="5">
        <v>0</v>
      </c>
      <c r="W631" s="8"/>
      <c r="X631" s="8"/>
      <c r="Y631" s="22">
        <v>1720</v>
      </c>
      <c r="Z631" s="59"/>
      <c r="AA631" s="93"/>
      <c r="AB631" s="93" t="s">
        <v>1697</v>
      </c>
      <c r="AC631" s="69"/>
      <c r="AD631" s="69"/>
      <c r="AE631" s="69"/>
      <c r="AF631" s="69"/>
      <c r="AG631" s="69"/>
      <c r="AH631" s="69"/>
      <c r="AI631" s="151"/>
      <c r="AJ631" s="113"/>
    </row>
    <row r="632" spans="1:36" x14ac:dyDescent="0.3">
      <c r="A632" s="51">
        <v>0</v>
      </c>
      <c r="B632" s="33" t="s">
        <v>1067</v>
      </c>
      <c r="C632" s="33"/>
      <c r="D632" t="s">
        <v>1664</v>
      </c>
      <c r="E632" s="2" t="s">
        <v>1488</v>
      </c>
      <c r="F632" s="2" t="s">
        <v>400</v>
      </c>
      <c r="G632" t="s">
        <v>1679</v>
      </c>
      <c r="H632" s="33" t="s">
        <v>522</v>
      </c>
      <c r="I632" s="2" t="s">
        <v>520</v>
      </c>
      <c r="J632" s="93"/>
      <c r="K632" t="s">
        <v>1706</v>
      </c>
      <c r="L632"/>
      <c r="M632">
        <v>2018</v>
      </c>
      <c r="N632" s="161">
        <v>43191</v>
      </c>
      <c r="O632">
        <v>2026</v>
      </c>
      <c r="P632"/>
      <c r="Q632" s="2"/>
      <c r="R632">
        <v>180</v>
      </c>
      <c r="S632">
        <v>46</v>
      </c>
      <c r="T632">
        <v>1</v>
      </c>
      <c r="U632" s="5">
        <v>80</v>
      </c>
      <c r="V632" s="5">
        <v>0</v>
      </c>
      <c r="W632" s="8"/>
      <c r="X632" s="8"/>
      <c r="Y632" s="22">
        <v>3180</v>
      </c>
      <c r="Z632" s="59"/>
      <c r="AA632" s="93"/>
      <c r="AB632" s="93" t="s">
        <v>1698</v>
      </c>
      <c r="AC632" s="69"/>
      <c r="AD632" s="69"/>
      <c r="AE632" s="69"/>
      <c r="AF632" s="69"/>
      <c r="AG632" s="69"/>
      <c r="AH632" s="69"/>
      <c r="AI632" s="151"/>
      <c r="AJ632" s="113"/>
    </row>
    <row r="633" spans="1:36" x14ac:dyDescent="0.3">
      <c r="A633" s="51">
        <v>0</v>
      </c>
      <c r="B633" s="33" t="s">
        <v>1067</v>
      </c>
      <c r="C633" s="33"/>
      <c r="D633" t="s">
        <v>1665</v>
      </c>
      <c r="E633" s="2" t="s">
        <v>1488</v>
      </c>
      <c r="F633" s="2" t="s">
        <v>400</v>
      </c>
      <c r="G633" t="s">
        <v>1680</v>
      </c>
      <c r="H633" s="33" t="s">
        <v>522</v>
      </c>
      <c r="I633" s="2" t="s">
        <v>1558</v>
      </c>
      <c r="J633" s="93"/>
      <c r="K633"/>
      <c r="L633"/>
      <c r="M633">
        <v>2022</v>
      </c>
      <c r="N633" s="161">
        <v>44652</v>
      </c>
      <c r="O633">
        <v>2028</v>
      </c>
      <c r="P633"/>
      <c r="Q633" s="2"/>
      <c r="R633">
        <v>9.6</v>
      </c>
      <c r="S633">
        <v>4</v>
      </c>
      <c r="T633"/>
      <c r="U633" s="19">
        <v>20</v>
      </c>
      <c r="V633" s="19">
        <v>20</v>
      </c>
      <c r="W633" s="8"/>
      <c r="X633" s="8"/>
      <c r="Y633" s="22">
        <v>5060</v>
      </c>
      <c r="Z633" s="59"/>
      <c r="AA633" s="93"/>
      <c r="AB633" s="93" t="s">
        <v>1699</v>
      </c>
      <c r="AC633" s="69"/>
      <c r="AD633" s="69"/>
      <c r="AE633" s="69"/>
      <c r="AF633" s="69"/>
      <c r="AG633" s="69"/>
      <c r="AH633" s="69"/>
      <c r="AI633" s="66"/>
      <c r="AJ633" s="113"/>
    </row>
    <row r="634" spans="1:36" x14ac:dyDescent="0.3">
      <c r="A634" s="51">
        <v>0</v>
      </c>
      <c r="B634" s="33" t="s">
        <v>1067</v>
      </c>
      <c r="C634" s="33"/>
      <c r="D634" t="s">
        <v>1666</v>
      </c>
      <c r="E634" s="2" t="s">
        <v>1488</v>
      </c>
      <c r="F634" s="2" t="s">
        <v>400</v>
      </c>
      <c r="G634" t="s">
        <v>1681</v>
      </c>
      <c r="H634" t="s">
        <v>4</v>
      </c>
      <c r="I634" s="2" t="s">
        <v>520</v>
      </c>
      <c r="J634" s="93"/>
      <c r="K634"/>
      <c r="L634"/>
      <c r="M634">
        <v>2024</v>
      </c>
      <c r="N634" s="161">
        <v>45383</v>
      </c>
      <c r="O634">
        <v>2030</v>
      </c>
      <c r="P634"/>
      <c r="Q634" s="2"/>
      <c r="R634">
        <v>7.56</v>
      </c>
      <c r="S634">
        <v>4</v>
      </c>
      <c r="T634"/>
      <c r="U634" s="5">
        <v>15</v>
      </c>
      <c r="V634" s="5">
        <v>20</v>
      </c>
      <c r="W634" s="8"/>
      <c r="X634" s="8"/>
      <c r="Y634" s="22">
        <v>6100</v>
      </c>
      <c r="Z634" s="59"/>
      <c r="AA634" s="93"/>
      <c r="AB634" s="93" t="s">
        <v>1700</v>
      </c>
      <c r="AC634" s="69"/>
      <c r="AD634" s="69"/>
      <c r="AE634" s="69"/>
      <c r="AF634" s="69"/>
      <c r="AG634" s="69"/>
      <c r="AH634" s="69"/>
      <c r="AI634" s="90"/>
      <c r="AJ634" s="113"/>
    </row>
    <row r="635" spans="1:36" x14ac:dyDescent="0.3">
      <c r="A635" s="51">
        <v>0</v>
      </c>
      <c r="B635" s="33" t="s">
        <v>1067</v>
      </c>
      <c r="C635" s="33"/>
      <c r="D635" t="s">
        <v>1667</v>
      </c>
      <c r="E635" s="2" t="s">
        <v>1488</v>
      </c>
      <c r="F635" s="2" t="s">
        <v>400</v>
      </c>
      <c r="G635" t="s">
        <v>1681</v>
      </c>
      <c r="H635" t="s">
        <v>4</v>
      </c>
      <c r="I635" s="2" t="s">
        <v>520</v>
      </c>
      <c r="J635" s="93"/>
      <c r="K635"/>
      <c r="L635"/>
      <c r="M635">
        <v>2020</v>
      </c>
      <c r="N635" s="161">
        <v>43922</v>
      </c>
      <c r="O635">
        <v>2024</v>
      </c>
      <c r="P635"/>
      <c r="Q635" s="2"/>
      <c r="R635">
        <v>12.5</v>
      </c>
      <c r="S635">
        <v>3</v>
      </c>
      <c r="T635"/>
      <c r="U635" s="19">
        <v>20</v>
      </c>
      <c r="V635" s="19">
        <v>20</v>
      </c>
      <c r="W635" s="8"/>
      <c r="X635" s="8"/>
      <c r="Y635" s="22">
        <v>2313</v>
      </c>
      <c r="Z635" s="59"/>
      <c r="AA635" s="93"/>
      <c r="AB635" s="93" t="s">
        <v>1701</v>
      </c>
      <c r="AC635" s="69"/>
      <c r="AD635" s="69"/>
      <c r="AE635" s="69"/>
      <c r="AF635" s="69"/>
      <c r="AG635" s="69"/>
      <c r="AH635" s="69"/>
      <c r="AI635" s="66"/>
      <c r="AJ635" s="113"/>
    </row>
    <row r="636" spans="1:36" x14ac:dyDescent="0.3">
      <c r="A636" s="51">
        <v>0</v>
      </c>
      <c r="B636" s="33" t="s">
        <v>1067</v>
      </c>
      <c r="C636" s="33"/>
      <c r="D636" t="s">
        <v>1668</v>
      </c>
      <c r="E636" s="2" t="s">
        <v>1488</v>
      </c>
      <c r="F636" s="2" t="s">
        <v>400</v>
      </c>
      <c r="G636" t="s">
        <v>1681</v>
      </c>
      <c r="H636" t="s">
        <v>4</v>
      </c>
      <c r="I636" s="2" t="s">
        <v>1558</v>
      </c>
      <c r="J636" s="93"/>
      <c r="K636"/>
      <c r="L636"/>
      <c r="M636">
        <v>2020</v>
      </c>
      <c r="N636" s="161">
        <v>43922</v>
      </c>
      <c r="O636">
        <v>2024</v>
      </c>
      <c r="P636"/>
      <c r="Q636" s="2"/>
      <c r="R636">
        <v>13.7</v>
      </c>
      <c r="S636">
        <v>4</v>
      </c>
      <c r="T636"/>
      <c r="U636" s="19">
        <v>20</v>
      </c>
      <c r="V636" s="19">
        <v>20</v>
      </c>
      <c r="W636" s="8"/>
      <c r="X636" s="8"/>
      <c r="Y636" s="22">
        <v>2631</v>
      </c>
      <c r="Z636" s="59"/>
      <c r="AA636" s="93"/>
      <c r="AB636" s="93" t="s">
        <v>1702</v>
      </c>
      <c r="AC636" s="69"/>
      <c r="AD636" s="69"/>
      <c r="AE636" s="69"/>
      <c r="AF636" s="69"/>
      <c r="AG636" s="69"/>
      <c r="AH636" s="69"/>
      <c r="AI636" s="66"/>
      <c r="AJ636" s="113"/>
    </row>
    <row r="637" spans="1:36" x14ac:dyDescent="0.3">
      <c r="A637" s="51">
        <v>0</v>
      </c>
      <c r="B637" s="33" t="s">
        <v>1067</v>
      </c>
      <c r="C637" s="33"/>
      <c r="D637" t="s">
        <v>1669</v>
      </c>
      <c r="E637" s="2" t="s">
        <v>1488</v>
      </c>
      <c r="F637" s="2" t="s">
        <v>400</v>
      </c>
      <c r="G637" t="s">
        <v>1682</v>
      </c>
      <c r="H637" t="s">
        <v>4</v>
      </c>
      <c r="I637" s="2" t="s">
        <v>520</v>
      </c>
      <c r="J637" s="93"/>
      <c r="K637"/>
      <c r="L637"/>
      <c r="M637">
        <v>2022</v>
      </c>
      <c r="N637" s="161">
        <v>44652</v>
      </c>
      <c r="O637">
        <v>2024</v>
      </c>
      <c r="P637">
        <v>4</v>
      </c>
      <c r="Q637" s="2"/>
      <c r="R637">
        <v>4.2</v>
      </c>
      <c r="S637">
        <v>8</v>
      </c>
      <c r="T637">
        <v>1</v>
      </c>
      <c r="U637" s="19">
        <v>20</v>
      </c>
      <c r="V637" s="19">
        <v>20</v>
      </c>
      <c r="W637" s="8"/>
      <c r="X637" s="8"/>
      <c r="Y637" s="22">
        <v>168</v>
      </c>
      <c r="Z637" s="59"/>
      <c r="AA637" s="93"/>
      <c r="AB637" s="93" t="s">
        <v>1703</v>
      </c>
      <c r="AC637" s="69"/>
      <c r="AD637" s="69"/>
      <c r="AE637" s="69"/>
      <c r="AF637" s="69"/>
      <c r="AG637" s="69"/>
      <c r="AH637" s="69"/>
      <c r="AI637" s="66"/>
      <c r="AJ637" s="113"/>
    </row>
    <row r="638" spans="1:36" x14ac:dyDescent="0.3">
      <c r="A638" s="51">
        <v>0</v>
      </c>
      <c r="B638" s="33" t="s">
        <v>636</v>
      </c>
      <c r="C638" s="33"/>
      <c r="D638" s="2" t="s">
        <v>363</v>
      </c>
      <c r="E638" s="2" t="s">
        <v>1488</v>
      </c>
      <c r="F638" s="2" t="s">
        <v>400</v>
      </c>
      <c r="G638" s="2" t="s">
        <v>510</v>
      </c>
      <c r="H638" s="2" t="s">
        <v>60</v>
      </c>
      <c r="I638" s="2" t="s">
        <v>520</v>
      </c>
      <c r="J638" s="93"/>
      <c r="K638" s="2"/>
      <c r="L638" s="2"/>
      <c r="M638" s="2">
        <v>2021</v>
      </c>
      <c r="N638" s="35">
        <v>44287</v>
      </c>
      <c r="O638" s="2"/>
      <c r="P638" s="2"/>
      <c r="Q638" s="2"/>
      <c r="R638" s="3"/>
      <c r="S638" s="3"/>
      <c r="T638" s="3"/>
      <c r="U638" s="8">
        <v>20</v>
      </c>
      <c r="V638" s="8">
        <v>20</v>
      </c>
      <c r="W638" s="8"/>
      <c r="X638" s="8"/>
      <c r="Y638" s="8">
        <v>2000</v>
      </c>
      <c r="Z638" s="59"/>
      <c r="AA638" s="93"/>
      <c r="AB638" s="93" t="s">
        <v>563</v>
      </c>
      <c r="AC638" s="69"/>
      <c r="AD638" s="69"/>
      <c r="AE638" s="69"/>
      <c r="AF638" s="69"/>
      <c r="AG638" s="69"/>
      <c r="AH638" s="69"/>
      <c r="AI638" s="66"/>
      <c r="AJ638" s="112"/>
    </row>
    <row r="639" spans="1:36" x14ac:dyDescent="0.3">
      <c r="A639" s="51">
        <v>0</v>
      </c>
      <c r="B639" s="33" t="s">
        <v>636</v>
      </c>
      <c r="C639" s="33"/>
      <c r="D639" s="2" t="s">
        <v>366</v>
      </c>
      <c r="E639" s="2" t="s">
        <v>1488</v>
      </c>
      <c r="F639" s="2" t="s">
        <v>400</v>
      </c>
      <c r="G639" s="2" t="s">
        <v>513</v>
      </c>
      <c r="H639" s="2" t="s">
        <v>518</v>
      </c>
      <c r="I639" s="2" t="s">
        <v>520</v>
      </c>
      <c r="J639" s="93"/>
      <c r="K639" s="2"/>
      <c r="L639" s="2"/>
      <c r="M639" s="2">
        <v>2022</v>
      </c>
      <c r="N639" s="35">
        <v>44652</v>
      </c>
      <c r="O639" s="2"/>
      <c r="P639" s="2"/>
      <c r="Q639" s="2"/>
      <c r="R639" s="3"/>
      <c r="S639" s="3"/>
      <c r="T639" s="3"/>
      <c r="U639" s="8">
        <v>20</v>
      </c>
      <c r="V639" s="8">
        <v>20</v>
      </c>
      <c r="W639" s="8"/>
      <c r="X639" s="8"/>
      <c r="Y639" s="8">
        <v>250</v>
      </c>
      <c r="Z639" s="59"/>
      <c r="AA639" s="93"/>
      <c r="AB639" s="93" t="s">
        <v>563</v>
      </c>
      <c r="AC639" s="69"/>
      <c r="AD639" s="69"/>
      <c r="AE639" s="69"/>
      <c r="AF639" s="69"/>
      <c r="AG639" s="69"/>
      <c r="AH639" s="69"/>
      <c r="AI639" s="66"/>
      <c r="AJ639" s="112"/>
    </row>
    <row r="640" spans="1:36" x14ac:dyDescent="0.3">
      <c r="A640" s="51">
        <v>0</v>
      </c>
      <c r="B640" s="33" t="s">
        <v>636</v>
      </c>
      <c r="C640" s="33"/>
      <c r="D640" s="2" t="s">
        <v>367</v>
      </c>
      <c r="E640" s="2" t="s">
        <v>1488</v>
      </c>
      <c r="F640" s="2" t="s">
        <v>400</v>
      </c>
      <c r="G640" s="2" t="s">
        <v>513</v>
      </c>
      <c r="H640" s="141" t="s">
        <v>4</v>
      </c>
      <c r="I640" s="2" t="s">
        <v>521</v>
      </c>
      <c r="J640" s="93"/>
      <c r="K640" s="2"/>
      <c r="L640" s="2"/>
      <c r="M640" s="2">
        <v>2019</v>
      </c>
      <c r="N640" s="35">
        <v>43556</v>
      </c>
      <c r="O640" s="2"/>
      <c r="P640" s="2">
        <v>7</v>
      </c>
      <c r="Q640" s="2"/>
      <c r="R640" s="2"/>
      <c r="S640" s="2"/>
      <c r="T640" s="2"/>
      <c r="U640" s="5"/>
      <c r="V640" s="5"/>
      <c r="W640" s="8"/>
      <c r="X640" s="8"/>
      <c r="Y640" s="31">
        <v>24.5</v>
      </c>
      <c r="Z640" s="59"/>
      <c r="AA640" s="93"/>
      <c r="AB640" s="93" t="s">
        <v>563</v>
      </c>
      <c r="AC640" s="69"/>
      <c r="AD640" s="69"/>
      <c r="AE640" s="69"/>
      <c r="AF640" s="69"/>
      <c r="AG640" s="69"/>
      <c r="AH640" s="69"/>
      <c r="AI640" s="66"/>
      <c r="AJ640" s="112"/>
    </row>
    <row r="641" spans="1:36" x14ac:dyDescent="0.3">
      <c r="A641" s="51">
        <v>0</v>
      </c>
      <c r="B641" s="33" t="s">
        <v>636</v>
      </c>
      <c r="C641" s="33"/>
      <c r="D641" s="2" t="s">
        <v>365</v>
      </c>
      <c r="E641" s="2" t="s">
        <v>1488</v>
      </c>
      <c r="F641" s="2" t="s">
        <v>400</v>
      </c>
      <c r="G641" s="2" t="s">
        <v>512</v>
      </c>
      <c r="H641" s="2" t="s">
        <v>518</v>
      </c>
      <c r="I641" s="2" t="s">
        <v>520</v>
      </c>
      <c r="J641" s="93"/>
      <c r="K641" s="2"/>
      <c r="L641" s="2"/>
      <c r="M641" s="2">
        <v>2022</v>
      </c>
      <c r="N641" s="35">
        <v>44652</v>
      </c>
      <c r="O641" s="2"/>
      <c r="P641" s="2"/>
      <c r="Q641" s="2"/>
      <c r="R641" s="3"/>
      <c r="S641" s="3"/>
      <c r="T641" s="3"/>
      <c r="U641" s="8">
        <v>20</v>
      </c>
      <c r="V641" s="8">
        <v>20</v>
      </c>
      <c r="W641" s="8"/>
      <c r="X641" s="8"/>
      <c r="Y641" s="8">
        <v>160</v>
      </c>
      <c r="Z641" s="59"/>
      <c r="AA641" s="93"/>
      <c r="AB641" s="93" t="s">
        <v>563</v>
      </c>
      <c r="AC641" s="69"/>
      <c r="AD641" s="69"/>
      <c r="AE641" s="69"/>
      <c r="AF641" s="69"/>
      <c r="AG641" s="69"/>
      <c r="AH641" s="69"/>
      <c r="AI641" s="66"/>
      <c r="AJ641" s="112"/>
    </row>
    <row r="642" spans="1:36" x14ac:dyDescent="0.3">
      <c r="A642" s="51">
        <v>0</v>
      </c>
      <c r="B642" s="33" t="s">
        <v>738</v>
      </c>
      <c r="C642" s="33"/>
      <c r="D642" s="2" t="s">
        <v>995</v>
      </c>
      <c r="E642" s="2" t="s">
        <v>1488</v>
      </c>
      <c r="F642" s="42" t="s">
        <v>400</v>
      </c>
      <c r="G642" s="2" t="s">
        <v>989</v>
      </c>
      <c r="H642" s="2" t="s">
        <v>7</v>
      </c>
      <c r="I642" s="2" t="s">
        <v>520</v>
      </c>
      <c r="J642" s="93"/>
      <c r="K642" s="21" t="s">
        <v>702</v>
      </c>
      <c r="L642" s="21"/>
      <c r="M642" s="2">
        <v>2017</v>
      </c>
      <c r="N642" s="35">
        <v>42826</v>
      </c>
      <c r="O642" s="2">
        <v>2019</v>
      </c>
      <c r="P642" s="2"/>
      <c r="Q642" s="2"/>
      <c r="R642" s="2">
        <v>24.8</v>
      </c>
      <c r="S642" s="2">
        <v>14</v>
      </c>
      <c r="T642" s="2"/>
      <c r="U642" s="5">
        <v>100</v>
      </c>
      <c r="V642" s="5">
        <v>0</v>
      </c>
      <c r="W642" s="8"/>
      <c r="X642" s="8"/>
      <c r="Y642" s="8">
        <v>361</v>
      </c>
      <c r="Z642" s="59"/>
      <c r="AA642" s="93"/>
      <c r="AB642" s="94" t="s">
        <v>996</v>
      </c>
      <c r="AC642" s="69">
        <v>1</v>
      </c>
      <c r="AD642" s="69"/>
      <c r="AE642" s="69"/>
      <c r="AF642" s="69"/>
      <c r="AG642" s="69"/>
      <c r="AH642" s="69"/>
      <c r="AI642" s="66"/>
      <c r="AJ642" s="112"/>
    </row>
    <row r="643" spans="1:36" x14ac:dyDescent="0.3">
      <c r="A643" s="51">
        <v>0</v>
      </c>
      <c r="B643" s="33" t="s">
        <v>636</v>
      </c>
      <c r="C643" s="33"/>
      <c r="D643" s="2" t="s">
        <v>369</v>
      </c>
      <c r="E643" s="2" t="s">
        <v>1488</v>
      </c>
      <c r="F643" s="2" t="s">
        <v>400</v>
      </c>
      <c r="G643" s="2" t="s">
        <v>515</v>
      </c>
      <c r="H643" s="141" t="s">
        <v>4</v>
      </c>
      <c r="I643" s="2" t="s">
        <v>521</v>
      </c>
      <c r="J643" s="93"/>
      <c r="K643" s="2"/>
      <c r="L643" s="2"/>
      <c r="M643" s="2">
        <v>2019</v>
      </c>
      <c r="N643" s="35">
        <v>43556</v>
      </c>
      <c r="O643" s="2"/>
      <c r="P643" s="2"/>
      <c r="Q643" s="2"/>
      <c r="R643" s="2"/>
      <c r="S643" s="2"/>
      <c r="T643" s="2"/>
      <c r="U643" s="8"/>
      <c r="V643" s="8"/>
      <c r="W643" s="8"/>
      <c r="X643" s="8"/>
      <c r="Y643" s="8">
        <v>398</v>
      </c>
      <c r="Z643" s="7"/>
      <c r="AA643" s="93"/>
      <c r="AB643" s="93" t="s">
        <v>563</v>
      </c>
      <c r="AC643" s="69"/>
      <c r="AD643" s="69"/>
      <c r="AE643" s="69"/>
      <c r="AF643" s="69"/>
      <c r="AG643" s="69"/>
      <c r="AH643" s="69"/>
      <c r="AI643" s="66"/>
      <c r="AJ643" s="112"/>
    </row>
    <row r="644" spans="1:36" x14ac:dyDescent="0.3">
      <c r="A644" s="51">
        <v>0</v>
      </c>
      <c r="B644" s="33" t="s">
        <v>636</v>
      </c>
      <c r="C644" s="33"/>
      <c r="D644" s="2" t="s">
        <v>368</v>
      </c>
      <c r="E644" s="2" t="s">
        <v>1488</v>
      </c>
      <c r="F644" s="2" t="s">
        <v>400</v>
      </c>
      <c r="G644" s="2" t="s">
        <v>514</v>
      </c>
      <c r="H644" s="141" t="s">
        <v>4</v>
      </c>
      <c r="I644" s="2" t="s">
        <v>521</v>
      </c>
      <c r="J644" s="93"/>
      <c r="K644" s="2"/>
      <c r="L644" s="2"/>
      <c r="M644" s="2">
        <v>2019</v>
      </c>
      <c r="N644" s="35">
        <v>43556</v>
      </c>
      <c r="O644" s="2"/>
      <c r="P644" s="2"/>
      <c r="Q644" s="2"/>
      <c r="R644" s="2"/>
      <c r="S644" s="2"/>
      <c r="T644" s="2"/>
      <c r="U644" s="5"/>
      <c r="V644" s="5"/>
      <c r="W644" s="8"/>
      <c r="X644" s="8"/>
      <c r="Y644" s="5"/>
      <c r="Z644" s="7"/>
      <c r="AA644" s="93"/>
      <c r="AB644" s="93" t="s">
        <v>563</v>
      </c>
      <c r="AC644" s="69"/>
      <c r="AD644" s="69"/>
      <c r="AE644" s="69"/>
      <c r="AF644" s="69"/>
      <c r="AG644" s="69"/>
      <c r="AH644" s="69"/>
      <c r="AI644" s="66"/>
      <c r="AJ644" s="112"/>
    </row>
    <row r="645" spans="1:36" x14ac:dyDescent="0.3">
      <c r="A645" s="51">
        <v>0</v>
      </c>
      <c r="B645" s="33" t="s">
        <v>636</v>
      </c>
      <c r="C645" s="33"/>
      <c r="D645" s="2" t="s">
        <v>370</v>
      </c>
      <c r="E645" s="2" t="s">
        <v>1488</v>
      </c>
      <c r="F645" s="2" t="s">
        <v>400</v>
      </c>
      <c r="G645" s="2" t="s">
        <v>516</v>
      </c>
      <c r="H645" s="33" t="s">
        <v>522</v>
      </c>
      <c r="I645" s="2" t="s">
        <v>521</v>
      </c>
      <c r="J645" s="93"/>
      <c r="K645" s="2"/>
      <c r="L645" s="2"/>
      <c r="M645" s="2">
        <v>2019</v>
      </c>
      <c r="N645" s="35">
        <v>43556</v>
      </c>
      <c r="O645" s="2"/>
      <c r="P645" s="2"/>
      <c r="Q645" s="2"/>
      <c r="R645" s="2"/>
      <c r="S645" s="2"/>
      <c r="T645" s="2"/>
      <c r="U645" s="8"/>
      <c r="V645" s="8"/>
      <c r="W645" s="8"/>
      <c r="X645" s="8"/>
      <c r="Y645" s="8"/>
      <c r="Z645" s="7"/>
      <c r="AA645" s="93"/>
      <c r="AB645" s="94" t="s">
        <v>563</v>
      </c>
      <c r="AC645" s="69"/>
      <c r="AD645" s="69"/>
      <c r="AE645" s="69"/>
      <c r="AF645" s="69"/>
      <c r="AG645" s="69"/>
      <c r="AH645" s="69"/>
      <c r="AI645" s="66"/>
      <c r="AJ645" s="112"/>
    </row>
    <row r="646" spans="1:36" x14ac:dyDescent="0.3">
      <c r="A646" s="51">
        <v>0</v>
      </c>
      <c r="B646" s="33" t="s">
        <v>738</v>
      </c>
      <c r="C646" s="33"/>
      <c r="D646" s="34" t="s">
        <v>1048</v>
      </c>
      <c r="E646" s="2" t="s">
        <v>1488</v>
      </c>
      <c r="F646" s="42" t="s">
        <v>400</v>
      </c>
      <c r="G646" s="34" t="s">
        <v>1049</v>
      </c>
      <c r="H646" s="34" t="s">
        <v>522</v>
      </c>
      <c r="I646" s="34" t="s">
        <v>520</v>
      </c>
      <c r="J646" s="93"/>
      <c r="K646" s="34" t="s">
        <v>1070</v>
      </c>
      <c r="L646" s="34"/>
      <c r="M646" s="2">
        <v>2016</v>
      </c>
      <c r="N646" s="35">
        <v>42461</v>
      </c>
      <c r="O646" s="21">
        <v>2020</v>
      </c>
      <c r="P646" s="34">
        <v>16</v>
      </c>
      <c r="Q646" s="34">
        <v>6</v>
      </c>
      <c r="R646" s="34">
        <v>124.6</v>
      </c>
      <c r="S646" s="34">
        <v>32</v>
      </c>
      <c r="T646" s="34"/>
      <c r="U646" s="5">
        <v>100</v>
      </c>
      <c r="V646" s="5">
        <v>0</v>
      </c>
      <c r="W646" s="22"/>
      <c r="X646" s="22"/>
      <c r="Y646" s="36">
        <v>2000</v>
      </c>
      <c r="Z646" s="7"/>
      <c r="AA646" s="97"/>
      <c r="AB646" s="97" t="s">
        <v>1050</v>
      </c>
      <c r="AC646" s="69"/>
      <c r="AD646" s="69"/>
      <c r="AE646" s="69"/>
      <c r="AF646" s="69"/>
      <c r="AG646" s="69"/>
      <c r="AH646" s="69"/>
      <c r="AI646" s="66"/>
      <c r="AJ646" s="112"/>
    </row>
    <row r="647" spans="1:36" x14ac:dyDescent="0.3">
      <c r="A647" s="51">
        <v>1</v>
      </c>
      <c r="B647" s="33" t="s">
        <v>634</v>
      </c>
      <c r="C647" s="33" t="s">
        <v>1429</v>
      </c>
      <c r="D647" s="33" t="s">
        <v>191</v>
      </c>
      <c r="E647" s="2" t="s">
        <v>1488</v>
      </c>
      <c r="F647" s="33" t="s">
        <v>400</v>
      </c>
      <c r="G647" s="33" t="s">
        <v>222</v>
      </c>
      <c r="H647" s="33" t="s">
        <v>60</v>
      </c>
      <c r="I647" s="33" t="s">
        <v>520</v>
      </c>
      <c r="J647" s="93"/>
      <c r="K647" s="33"/>
      <c r="L647" s="33"/>
      <c r="M647" s="2">
        <v>2021</v>
      </c>
      <c r="N647" s="35">
        <v>44136</v>
      </c>
      <c r="O647" s="35">
        <v>45869</v>
      </c>
      <c r="P647" s="2"/>
      <c r="Q647" s="2"/>
      <c r="R647" s="3"/>
      <c r="S647" s="3"/>
      <c r="T647" s="3"/>
      <c r="U647" s="26">
        <v>40</v>
      </c>
      <c r="V647" s="26">
        <v>20</v>
      </c>
      <c r="W647" s="26">
        <v>66.569999999999993</v>
      </c>
      <c r="X647" s="26">
        <v>81.95</v>
      </c>
      <c r="Y647" s="26">
        <v>1500</v>
      </c>
      <c r="Z647" s="59"/>
      <c r="AA647" s="93"/>
      <c r="AB647" s="93"/>
      <c r="AC647" s="69"/>
      <c r="AD647" s="69"/>
      <c r="AE647" s="69"/>
      <c r="AF647" s="69"/>
      <c r="AG647" s="69"/>
      <c r="AH647" s="69"/>
      <c r="AI647" s="66"/>
      <c r="AJ647" s="112"/>
    </row>
    <row r="648" spans="1:36" x14ac:dyDescent="0.3">
      <c r="A648" s="51">
        <v>0</v>
      </c>
      <c r="B648" s="33" t="s">
        <v>1022</v>
      </c>
      <c r="C648" s="33"/>
      <c r="D648" s="21" t="s">
        <v>1023</v>
      </c>
      <c r="E648" s="2" t="s">
        <v>1488</v>
      </c>
      <c r="F648" s="2" t="s">
        <v>400</v>
      </c>
      <c r="G648" s="2" t="s">
        <v>513</v>
      </c>
      <c r="H648" s="141" t="s">
        <v>4</v>
      </c>
      <c r="I648" s="2" t="s">
        <v>520</v>
      </c>
      <c r="J648" s="93"/>
      <c r="K648" s="21"/>
      <c r="L648" s="21"/>
      <c r="M648" s="21">
        <v>2022</v>
      </c>
      <c r="N648" s="35">
        <v>44652</v>
      </c>
      <c r="O648" s="21"/>
      <c r="P648" s="21"/>
      <c r="Q648" s="21"/>
      <c r="R648" s="21"/>
      <c r="S648" s="21"/>
      <c r="T648" s="21"/>
      <c r="U648" s="8">
        <v>20</v>
      </c>
      <c r="V648" s="8">
        <v>20</v>
      </c>
      <c r="W648" s="22"/>
      <c r="X648" s="22"/>
      <c r="Y648" s="22">
        <v>2000</v>
      </c>
      <c r="Z648" s="7"/>
      <c r="AA648" s="97"/>
      <c r="AB648" s="97" t="s">
        <v>1024</v>
      </c>
      <c r="AC648" s="69"/>
      <c r="AD648" s="69"/>
      <c r="AE648" s="69"/>
      <c r="AF648" s="69"/>
      <c r="AG648" s="69"/>
      <c r="AH648" s="69"/>
      <c r="AI648" s="66"/>
      <c r="AJ648" s="112"/>
    </row>
    <row r="649" spans="1:36" x14ac:dyDescent="0.3">
      <c r="A649" s="51">
        <v>0</v>
      </c>
      <c r="B649" s="41" t="s">
        <v>1067</v>
      </c>
      <c r="C649" s="41"/>
      <c r="D649" s="40" t="s">
        <v>1227</v>
      </c>
      <c r="E649" s="2" t="s">
        <v>1488</v>
      </c>
      <c r="F649" s="40" t="s">
        <v>400</v>
      </c>
      <c r="G649" s="40" t="s">
        <v>1542</v>
      </c>
      <c r="H649" s="141" t="s">
        <v>4</v>
      </c>
      <c r="I649" s="40" t="s">
        <v>520</v>
      </c>
      <c r="J649" s="93"/>
      <c r="K649" s="21"/>
      <c r="L649" s="21"/>
      <c r="M649" s="59">
        <v>2020</v>
      </c>
      <c r="N649" s="54">
        <v>43922</v>
      </c>
      <c r="O649" s="21"/>
      <c r="P649" s="21"/>
      <c r="Q649" s="21"/>
      <c r="R649" s="21" t="s">
        <v>1229</v>
      </c>
      <c r="S649" s="21" t="s">
        <v>1228</v>
      </c>
      <c r="T649" s="21"/>
      <c r="U649" s="8">
        <v>20</v>
      </c>
      <c r="V649" s="8">
        <v>20</v>
      </c>
      <c r="W649" s="22"/>
      <c r="X649" s="22"/>
      <c r="Y649" s="146">
        <v>350</v>
      </c>
      <c r="Z649" s="7"/>
      <c r="AA649" s="97"/>
      <c r="AB649" s="97"/>
      <c r="AC649" s="69"/>
      <c r="AD649" s="69"/>
      <c r="AE649" s="69"/>
      <c r="AF649" s="69"/>
      <c r="AG649" s="69"/>
      <c r="AH649" s="69"/>
      <c r="AI649" s="66"/>
      <c r="AJ649" s="112"/>
    </row>
    <row r="650" spans="1:36" x14ac:dyDescent="0.3">
      <c r="A650" s="51">
        <v>0</v>
      </c>
      <c r="B650" s="33" t="s">
        <v>636</v>
      </c>
      <c r="C650" s="33"/>
      <c r="D650" s="2" t="s">
        <v>362</v>
      </c>
      <c r="E650" s="2" t="s">
        <v>1488</v>
      </c>
      <c r="F650" s="2" t="s">
        <v>400</v>
      </c>
      <c r="G650" s="2" t="s">
        <v>509</v>
      </c>
      <c r="H650" s="2" t="s">
        <v>518</v>
      </c>
      <c r="I650" s="2" t="s">
        <v>520</v>
      </c>
      <c r="J650" s="93"/>
      <c r="K650" s="2"/>
      <c r="L650" s="2"/>
      <c r="M650" s="2">
        <v>2022</v>
      </c>
      <c r="N650" s="35">
        <v>44652</v>
      </c>
      <c r="O650" s="2"/>
      <c r="P650" s="2"/>
      <c r="Q650" s="2"/>
      <c r="R650" s="3"/>
      <c r="S650" s="3"/>
      <c r="T650" s="3"/>
      <c r="U650" s="8">
        <v>20</v>
      </c>
      <c r="V650" s="8">
        <v>20</v>
      </c>
      <c r="W650" s="8"/>
      <c r="X650" s="8"/>
      <c r="Y650" s="8">
        <v>100</v>
      </c>
      <c r="Z650" s="7"/>
      <c r="AA650" s="93"/>
      <c r="AB650" s="93" t="s">
        <v>563</v>
      </c>
      <c r="AC650" s="69"/>
      <c r="AD650" s="69"/>
      <c r="AE650" s="69"/>
      <c r="AF650" s="69"/>
      <c r="AG650" s="69"/>
      <c r="AH650" s="69"/>
      <c r="AI650" s="66"/>
      <c r="AJ650" s="112"/>
    </row>
    <row r="651" spans="1:36" x14ac:dyDescent="0.3">
      <c r="A651" s="51">
        <v>0</v>
      </c>
      <c r="B651" s="33" t="s">
        <v>1022</v>
      </c>
      <c r="C651" s="33"/>
      <c r="D651" s="34" t="s">
        <v>1030</v>
      </c>
      <c r="E651" s="2" t="s">
        <v>1488</v>
      </c>
      <c r="F651" s="2" t="s">
        <v>400</v>
      </c>
      <c r="G651" s="2" t="s">
        <v>513</v>
      </c>
      <c r="H651" s="141" t="s">
        <v>4</v>
      </c>
      <c r="I651" s="2" t="s">
        <v>520</v>
      </c>
      <c r="J651" s="2"/>
      <c r="K651" s="21"/>
      <c r="L651" s="21"/>
      <c r="M651" s="34">
        <v>2023</v>
      </c>
      <c r="N651" s="35">
        <v>45017</v>
      </c>
      <c r="O651" s="21">
        <v>2027</v>
      </c>
      <c r="P651" s="21"/>
      <c r="Q651" s="21"/>
      <c r="R651" s="21"/>
      <c r="S651" s="21"/>
      <c r="T651" s="21"/>
      <c r="U651" s="8">
        <v>20</v>
      </c>
      <c r="V651" s="8">
        <v>20</v>
      </c>
      <c r="W651" s="22"/>
      <c r="X651" s="22"/>
      <c r="Y651" s="36">
        <v>1180</v>
      </c>
      <c r="Z651" s="7"/>
      <c r="AA651" s="97"/>
      <c r="AB651" s="97" t="s">
        <v>1031</v>
      </c>
      <c r="AC651" s="69"/>
      <c r="AD651" s="69"/>
      <c r="AE651" s="69"/>
      <c r="AF651" s="69"/>
      <c r="AG651" s="69"/>
      <c r="AH651" s="69"/>
      <c r="AI651" s="66"/>
      <c r="AJ651" s="112"/>
    </row>
    <row r="652" spans="1:36" x14ac:dyDescent="0.3">
      <c r="A652" s="51">
        <v>0</v>
      </c>
      <c r="B652" s="33" t="s">
        <v>1022</v>
      </c>
      <c r="C652" s="33"/>
      <c r="D652" s="34" t="s">
        <v>1069</v>
      </c>
      <c r="E652" s="2" t="s">
        <v>1488</v>
      </c>
      <c r="F652" s="34" t="s">
        <v>400</v>
      </c>
      <c r="G652" s="34" t="s">
        <v>1039</v>
      </c>
      <c r="H652" s="34" t="s">
        <v>522</v>
      </c>
      <c r="I652" s="34" t="s">
        <v>520</v>
      </c>
      <c r="J652" s="34"/>
      <c r="K652" s="21"/>
      <c r="L652" s="21"/>
      <c r="M652" s="21">
        <v>2024</v>
      </c>
      <c r="N652" s="35">
        <v>45383</v>
      </c>
      <c r="O652" s="21"/>
      <c r="P652" s="21"/>
      <c r="Q652" s="21"/>
      <c r="R652" s="21"/>
      <c r="S652" s="21"/>
      <c r="T652" s="21"/>
      <c r="U652" s="22">
        <v>5</v>
      </c>
      <c r="V652" s="22">
        <v>5</v>
      </c>
      <c r="W652" s="22"/>
      <c r="X652" s="22"/>
      <c r="Y652" s="22">
        <v>6000</v>
      </c>
      <c r="Z652" s="7"/>
      <c r="AA652" s="97"/>
      <c r="AB652" s="97"/>
      <c r="AC652" s="69"/>
      <c r="AD652" s="69"/>
      <c r="AE652" s="69"/>
      <c r="AF652" s="69"/>
      <c r="AG652" s="69"/>
      <c r="AH652" s="69"/>
      <c r="AI652" s="66"/>
      <c r="AJ652" s="112"/>
    </row>
    <row r="653" spans="1:36" x14ac:dyDescent="0.3">
      <c r="A653" s="51">
        <v>0</v>
      </c>
      <c r="B653" s="33" t="s">
        <v>636</v>
      </c>
      <c r="C653" s="33"/>
      <c r="D653" s="2" t="s">
        <v>1230</v>
      </c>
      <c r="E653" s="49" t="s">
        <v>1489</v>
      </c>
      <c r="F653" s="2" t="s">
        <v>376</v>
      </c>
      <c r="G653" s="21" t="s">
        <v>1234</v>
      </c>
      <c r="H653" s="33" t="s">
        <v>522</v>
      </c>
      <c r="I653" s="2" t="s">
        <v>520</v>
      </c>
      <c r="J653" s="93"/>
      <c r="K653" s="2"/>
      <c r="L653" s="2"/>
      <c r="M653" s="2">
        <v>2027</v>
      </c>
      <c r="N653" s="35">
        <v>46478</v>
      </c>
      <c r="O653" s="2"/>
      <c r="P653" s="2"/>
      <c r="Q653" s="2"/>
      <c r="R653" s="3">
        <v>1316</v>
      </c>
      <c r="S653" s="3"/>
      <c r="T653" s="3"/>
      <c r="U653" s="8">
        <v>15</v>
      </c>
      <c r="V653" s="8">
        <v>20</v>
      </c>
      <c r="W653" s="8"/>
      <c r="X653" s="8"/>
      <c r="Y653" s="8">
        <v>4000</v>
      </c>
      <c r="Z653" s="59"/>
      <c r="AA653" s="105" t="s">
        <v>544</v>
      </c>
      <c r="AB653" s="93" t="s">
        <v>545</v>
      </c>
      <c r="AC653" s="69"/>
      <c r="AD653" s="69"/>
      <c r="AE653" s="69"/>
      <c r="AF653" s="69"/>
      <c r="AG653" s="69"/>
      <c r="AH653" s="69"/>
      <c r="AI653" s="66"/>
      <c r="AJ653" s="113"/>
    </row>
    <row r="654" spans="1:36" x14ac:dyDescent="0.3">
      <c r="A654" s="51">
        <v>0</v>
      </c>
      <c r="B654" s="33" t="s">
        <v>636</v>
      </c>
      <c r="C654" s="33"/>
      <c r="D654" s="2" t="s">
        <v>371</v>
      </c>
      <c r="E654" s="49" t="s">
        <v>1489</v>
      </c>
      <c r="F654" s="2" t="s">
        <v>193</v>
      </c>
      <c r="G654" s="2" t="s">
        <v>517</v>
      </c>
      <c r="H654" s="2" t="s">
        <v>7</v>
      </c>
      <c r="I654" s="2" t="s">
        <v>521</v>
      </c>
      <c r="J654" s="93"/>
      <c r="K654" s="2"/>
      <c r="L654" s="2"/>
      <c r="M654" s="2">
        <v>2030</v>
      </c>
      <c r="N654" s="35">
        <v>47574</v>
      </c>
      <c r="O654" s="2"/>
      <c r="P654" s="2">
        <v>40</v>
      </c>
      <c r="Q654" s="2"/>
      <c r="R654" s="3"/>
      <c r="S654" s="3"/>
      <c r="T654" s="3"/>
      <c r="U654" s="8"/>
      <c r="V654" s="8"/>
      <c r="W654" s="8"/>
      <c r="X654" s="8"/>
      <c r="Y654" s="8">
        <v>300</v>
      </c>
      <c r="Z654" s="7"/>
      <c r="AA654" s="93"/>
      <c r="AB654" s="93" t="s">
        <v>563</v>
      </c>
      <c r="AC654" s="69"/>
      <c r="AD654" s="69"/>
      <c r="AE654" s="69"/>
      <c r="AF654" s="69"/>
      <c r="AG654" s="69"/>
      <c r="AH654" s="69"/>
      <c r="AI654" s="66"/>
      <c r="AJ654" s="112"/>
    </row>
    <row r="655" spans="1:36" x14ac:dyDescent="0.3">
      <c r="A655" s="51">
        <v>0</v>
      </c>
      <c r="B655" s="25" t="s">
        <v>738</v>
      </c>
      <c r="D655" s="15" t="s">
        <v>1233</v>
      </c>
      <c r="E655" s="49" t="s">
        <v>1489</v>
      </c>
      <c r="F655" s="2" t="s">
        <v>376</v>
      </c>
      <c r="G655" s="34" t="s">
        <v>1236</v>
      </c>
      <c r="H655" s="34" t="s">
        <v>522</v>
      </c>
      <c r="I655" s="2" t="s">
        <v>520</v>
      </c>
      <c r="J655" s="93"/>
      <c r="R655" s="15">
        <v>1527</v>
      </c>
      <c r="U655" s="8">
        <v>20</v>
      </c>
      <c r="V655" s="8">
        <v>20</v>
      </c>
      <c r="W655" s="135"/>
      <c r="X655" s="135"/>
      <c r="Y655" s="36">
        <v>670</v>
      </c>
      <c r="Z655" s="59"/>
      <c r="AA655" s="98"/>
      <c r="AB655" s="98" t="s">
        <v>1231</v>
      </c>
      <c r="AC655" s="172"/>
      <c r="AD655" s="172"/>
      <c r="AE655" s="172"/>
      <c r="AF655" s="172"/>
      <c r="AG655" s="172"/>
      <c r="AH655" s="172"/>
      <c r="AI655" s="66"/>
      <c r="AJ655" s="112"/>
    </row>
    <row r="656" spans="1:36" x14ac:dyDescent="0.3">
      <c r="A656" s="51">
        <v>0</v>
      </c>
      <c r="B656" s="33" t="s">
        <v>637</v>
      </c>
      <c r="C656" s="33"/>
      <c r="D656" s="49" t="s">
        <v>198</v>
      </c>
      <c r="E656" s="49" t="s">
        <v>10</v>
      </c>
      <c r="F656" s="49" t="s">
        <v>196</v>
      </c>
      <c r="G656" s="49" t="s">
        <v>199</v>
      </c>
      <c r="H656" s="49" t="s">
        <v>7</v>
      </c>
      <c r="I656" s="49" t="s">
        <v>520</v>
      </c>
      <c r="J656" s="93"/>
      <c r="K656" s="49"/>
      <c r="L656" s="49"/>
      <c r="M656" s="2">
        <v>2020</v>
      </c>
      <c r="N656" s="52">
        <v>43936</v>
      </c>
      <c r="O656" s="52"/>
      <c r="P656" s="21">
        <v>22</v>
      </c>
      <c r="Q656" s="21">
        <v>3</v>
      </c>
      <c r="R656" s="50"/>
      <c r="S656" s="50"/>
      <c r="T656" s="50"/>
      <c r="U656" s="22">
        <v>70</v>
      </c>
      <c r="V656" s="22">
        <v>0</v>
      </c>
      <c r="W656" s="22"/>
      <c r="X656" s="22"/>
      <c r="Y656" s="22">
        <v>400</v>
      </c>
      <c r="Z656" s="7"/>
      <c r="AA656" s="97"/>
      <c r="AB656" s="97"/>
      <c r="AC656" s="69"/>
      <c r="AD656" s="69">
        <v>1</v>
      </c>
      <c r="AE656" s="69"/>
      <c r="AF656" s="69"/>
      <c r="AG656" s="69"/>
      <c r="AH656" s="69"/>
      <c r="AI656" s="66"/>
      <c r="AJ656" s="112" t="s">
        <v>1309</v>
      </c>
    </row>
    <row r="657" spans="1:36" x14ac:dyDescent="0.3">
      <c r="A657" s="51">
        <v>0</v>
      </c>
      <c r="B657" s="33" t="s">
        <v>635</v>
      </c>
      <c r="C657" s="33"/>
      <c r="D657" s="21" t="s">
        <v>195</v>
      </c>
      <c r="E657" s="21" t="s">
        <v>10</v>
      </c>
      <c r="F657" s="21" t="s">
        <v>196</v>
      </c>
      <c r="G657" s="21" t="s">
        <v>197</v>
      </c>
      <c r="H657" s="141" t="s">
        <v>4</v>
      </c>
      <c r="I657" s="21" t="s">
        <v>521</v>
      </c>
      <c r="J657" s="93"/>
      <c r="K657" s="21"/>
      <c r="L657" s="21"/>
      <c r="M657" s="59">
        <v>2022</v>
      </c>
      <c r="N657" s="52">
        <v>44774</v>
      </c>
      <c r="O657" s="52"/>
      <c r="P657" s="21">
        <v>25</v>
      </c>
      <c r="Q657" s="21">
        <v>3</v>
      </c>
      <c r="R657" s="50"/>
      <c r="S657" s="50"/>
      <c r="T657" s="50"/>
      <c r="U657" s="22">
        <v>20</v>
      </c>
      <c r="V657" s="22">
        <v>20</v>
      </c>
      <c r="W657" s="36"/>
      <c r="X657" s="22"/>
      <c r="Y657" s="29"/>
      <c r="Z657" s="7"/>
      <c r="AA657" s="97"/>
      <c r="AB657" s="97"/>
      <c r="AC657" s="69"/>
      <c r="AD657" s="69"/>
      <c r="AE657" s="69"/>
      <c r="AF657" s="69"/>
      <c r="AG657" s="69"/>
      <c r="AH657" s="69"/>
      <c r="AI657" s="66"/>
      <c r="AJ657" s="112"/>
    </row>
    <row r="658" spans="1:36" x14ac:dyDescent="0.3">
      <c r="A658" s="51">
        <v>0</v>
      </c>
      <c r="B658" s="41" t="s">
        <v>1022</v>
      </c>
      <c r="C658" s="41"/>
      <c r="D658" s="40" t="s">
        <v>1053</v>
      </c>
      <c r="E658" s="40" t="s">
        <v>10</v>
      </c>
      <c r="F658" s="40" t="s">
        <v>196</v>
      </c>
      <c r="G658" s="40" t="s">
        <v>199</v>
      </c>
      <c r="H658" s="40" t="s">
        <v>7</v>
      </c>
      <c r="I658" s="40" t="s">
        <v>520</v>
      </c>
      <c r="J658" s="93"/>
      <c r="K658" s="40" t="s">
        <v>1054</v>
      </c>
      <c r="L658" s="40"/>
      <c r="M658" s="59">
        <v>2017</v>
      </c>
      <c r="N658" s="54">
        <v>42752</v>
      </c>
      <c r="O658" s="21">
        <v>2023</v>
      </c>
      <c r="P658" s="34">
        <v>10</v>
      </c>
      <c r="Q658" s="21"/>
      <c r="R658" s="34">
        <v>12.5</v>
      </c>
      <c r="S658" s="34">
        <v>12</v>
      </c>
      <c r="T658" s="21"/>
      <c r="U658" s="5">
        <v>80</v>
      </c>
      <c r="V658" s="5">
        <v>0</v>
      </c>
      <c r="W658" s="22"/>
      <c r="X658" s="22"/>
      <c r="Y658" s="154">
        <v>345</v>
      </c>
      <c r="Z658" s="7"/>
      <c r="AA658" s="97"/>
      <c r="AB658" s="96" t="s">
        <v>1055</v>
      </c>
      <c r="AC658" s="69"/>
      <c r="AD658" s="69">
        <v>1</v>
      </c>
      <c r="AE658" s="69"/>
      <c r="AF658" s="69"/>
      <c r="AG658" s="69"/>
      <c r="AH658" s="69"/>
      <c r="AI658" s="66"/>
      <c r="AJ658" s="112" t="s">
        <v>1308</v>
      </c>
    </row>
    <row r="659" spans="1:36" x14ac:dyDescent="0.3">
      <c r="A659" s="51">
        <v>0</v>
      </c>
      <c r="B659" s="33" t="s">
        <v>637</v>
      </c>
      <c r="C659" s="33"/>
      <c r="D659" s="49" t="s">
        <v>205</v>
      </c>
      <c r="E659" s="49" t="s">
        <v>10</v>
      </c>
      <c r="F659" s="49" t="s">
        <v>196</v>
      </c>
      <c r="G659" s="49" t="s">
        <v>197</v>
      </c>
      <c r="H659" s="49" t="s">
        <v>7</v>
      </c>
      <c r="I659" s="49" t="s">
        <v>520</v>
      </c>
      <c r="J659" s="93"/>
      <c r="K659" s="49"/>
      <c r="L659" s="49"/>
      <c r="M659" s="59">
        <v>2024</v>
      </c>
      <c r="N659" s="52">
        <v>45383</v>
      </c>
      <c r="O659" s="52"/>
      <c r="P659" s="21">
        <v>17</v>
      </c>
      <c r="Q659" s="21">
        <v>3</v>
      </c>
      <c r="R659" s="50">
        <v>8.9</v>
      </c>
      <c r="S659" s="50">
        <v>9</v>
      </c>
      <c r="T659" s="50"/>
      <c r="U659" s="22">
        <v>10</v>
      </c>
      <c r="V659" s="22">
        <v>0</v>
      </c>
      <c r="W659" s="22"/>
      <c r="X659" s="22"/>
      <c r="Y659" s="29">
        <v>400</v>
      </c>
      <c r="Z659" s="7"/>
      <c r="AA659" s="97"/>
      <c r="AB659" s="97"/>
      <c r="AC659" s="69"/>
      <c r="AD659" s="69"/>
      <c r="AE659" s="69"/>
      <c r="AF659" s="69"/>
      <c r="AG659" s="69"/>
      <c r="AH659" s="69"/>
      <c r="AI659" s="66"/>
      <c r="AJ659" s="112"/>
    </row>
    <row r="660" spans="1:36" x14ac:dyDescent="0.3">
      <c r="A660" s="51">
        <v>0</v>
      </c>
      <c r="B660" s="33" t="s">
        <v>637</v>
      </c>
      <c r="C660" s="33"/>
      <c r="D660" s="49" t="s">
        <v>203</v>
      </c>
      <c r="E660" s="49" t="s">
        <v>10</v>
      </c>
      <c r="F660" s="49" t="s">
        <v>196</v>
      </c>
      <c r="G660" s="49" t="s">
        <v>197</v>
      </c>
      <c r="H660" s="49" t="s">
        <v>7</v>
      </c>
      <c r="I660" s="49" t="s">
        <v>520</v>
      </c>
      <c r="J660" s="93"/>
      <c r="K660" s="49"/>
      <c r="L660" s="49"/>
      <c r="M660" s="2">
        <v>2025</v>
      </c>
      <c r="N660" s="52">
        <v>45703</v>
      </c>
      <c r="O660" s="52"/>
      <c r="P660" s="21">
        <v>12</v>
      </c>
      <c r="Q660" s="21">
        <v>3</v>
      </c>
      <c r="R660" s="50"/>
      <c r="S660" s="50"/>
      <c r="T660" s="50"/>
      <c r="U660" s="22">
        <v>10</v>
      </c>
      <c r="V660" s="22">
        <v>0</v>
      </c>
      <c r="W660" s="22"/>
      <c r="X660" s="22"/>
      <c r="Y660" s="157">
        <v>400</v>
      </c>
      <c r="Z660" s="7"/>
      <c r="AA660" s="97"/>
      <c r="AB660" s="97"/>
      <c r="AC660" s="69"/>
      <c r="AD660" s="69"/>
      <c r="AE660" s="69"/>
      <c r="AF660" s="69"/>
      <c r="AG660" s="69"/>
      <c r="AH660" s="69"/>
      <c r="AI660" s="66"/>
      <c r="AJ660" s="112" t="s">
        <v>1312</v>
      </c>
    </row>
    <row r="661" spans="1:36" x14ac:dyDescent="0.3">
      <c r="A661" s="51">
        <v>0</v>
      </c>
      <c r="B661" s="33" t="s">
        <v>637</v>
      </c>
      <c r="C661" s="33"/>
      <c r="D661" s="49" t="s">
        <v>204</v>
      </c>
      <c r="E661" s="49" t="s">
        <v>10</v>
      </c>
      <c r="F661" s="49" t="s">
        <v>196</v>
      </c>
      <c r="G661" s="49" t="s">
        <v>197</v>
      </c>
      <c r="H661" s="49" t="s">
        <v>7</v>
      </c>
      <c r="I661" s="49" t="s">
        <v>520</v>
      </c>
      <c r="J661" s="93"/>
      <c r="K661" s="49"/>
      <c r="L661" s="49"/>
      <c r="M661" s="2">
        <v>2025</v>
      </c>
      <c r="N661" s="52">
        <v>45703</v>
      </c>
      <c r="O661" s="52"/>
      <c r="P661" s="21">
        <v>12</v>
      </c>
      <c r="Q661" s="21">
        <v>3</v>
      </c>
      <c r="R661" s="50"/>
      <c r="S661" s="50"/>
      <c r="T661" s="50"/>
      <c r="U661" s="19">
        <v>10</v>
      </c>
      <c r="V661" s="19">
        <v>0</v>
      </c>
      <c r="W661" s="22"/>
      <c r="X661" s="22"/>
      <c r="Y661" s="30">
        <v>500</v>
      </c>
      <c r="Z661" s="7"/>
      <c r="AA661" s="97"/>
      <c r="AB661" s="97"/>
      <c r="AC661" s="69"/>
      <c r="AD661" s="69"/>
      <c r="AE661" s="69"/>
      <c r="AF661" s="69"/>
      <c r="AG661" s="69"/>
      <c r="AH661" s="69"/>
      <c r="AI661" s="66"/>
      <c r="AJ661" s="112" t="s">
        <v>1312</v>
      </c>
    </row>
    <row r="662" spans="1:36" x14ac:dyDescent="0.3">
      <c r="A662" s="51">
        <v>0</v>
      </c>
      <c r="B662" s="33" t="s">
        <v>637</v>
      </c>
      <c r="C662" s="33"/>
      <c r="D662" s="49" t="s">
        <v>208</v>
      </c>
      <c r="E662" s="49" t="s">
        <v>10</v>
      </c>
      <c r="F662" s="49" t="s">
        <v>196</v>
      </c>
      <c r="G662" s="49" t="s">
        <v>197</v>
      </c>
      <c r="H662" s="49" t="s">
        <v>7</v>
      </c>
      <c r="I662" s="49" t="s">
        <v>520</v>
      </c>
      <c r="J662" s="93"/>
      <c r="K662" s="49"/>
      <c r="L662" s="49"/>
      <c r="M662" s="2">
        <v>2025</v>
      </c>
      <c r="N662" s="52">
        <v>45930</v>
      </c>
      <c r="O662" s="52"/>
      <c r="P662" s="21">
        <v>10</v>
      </c>
      <c r="Q662" s="21">
        <v>2</v>
      </c>
      <c r="R662" s="50"/>
      <c r="S662" s="50"/>
      <c r="T662" s="50"/>
      <c r="U662" s="22">
        <v>10</v>
      </c>
      <c r="V662" s="22">
        <v>10</v>
      </c>
      <c r="W662" s="22"/>
      <c r="X662" s="22"/>
      <c r="Y662" s="22">
        <v>400</v>
      </c>
      <c r="Z662" s="7"/>
      <c r="AA662" s="97"/>
      <c r="AB662" s="97"/>
      <c r="AC662" s="69"/>
      <c r="AD662" s="69"/>
      <c r="AE662" s="69"/>
      <c r="AF662" s="69"/>
      <c r="AG662" s="69"/>
      <c r="AH662" s="69"/>
      <c r="AI662" s="117"/>
      <c r="AJ662" s="112"/>
    </row>
    <row r="663" spans="1:36" x14ac:dyDescent="0.3">
      <c r="A663" s="51">
        <v>1</v>
      </c>
      <c r="B663" s="33" t="s">
        <v>634</v>
      </c>
      <c r="C663" s="33" t="s">
        <v>1429</v>
      </c>
      <c r="D663" s="33" t="s">
        <v>1770</v>
      </c>
      <c r="E663" s="33" t="s">
        <v>10</v>
      </c>
      <c r="F663" s="33" t="s">
        <v>196</v>
      </c>
      <c r="G663" s="33" t="s">
        <v>197</v>
      </c>
      <c r="H663" s="33" t="s">
        <v>7</v>
      </c>
      <c r="I663" s="33" t="s">
        <v>520</v>
      </c>
      <c r="J663" s="93"/>
      <c r="K663" s="33"/>
      <c r="L663" s="33"/>
      <c r="M663" s="2">
        <v>2025</v>
      </c>
      <c r="N663" s="35">
        <v>45748</v>
      </c>
      <c r="O663" s="35">
        <v>46234</v>
      </c>
      <c r="P663" s="2"/>
      <c r="Q663" s="2"/>
      <c r="R663" s="3">
        <v>11.3</v>
      </c>
      <c r="S663" s="3">
        <v>10</v>
      </c>
      <c r="T663" s="3"/>
      <c r="U663" s="4">
        <v>100</v>
      </c>
      <c r="V663" s="4">
        <v>70</v>
      </c>
      <c r="W663" s="26"/>
      <c r="X663" s="26"/>
      <c r="Y663" s="26">
        <v>375</v>
      </c>
      <c r="Z663" s="7"/>
      <c r="AA663" s="93"/>
      <c r="AB663" s="93"/>
      <c r="AC663" s="69"/>
      <c r="AD663" s="69"/>
      <c r="AE663" s="69"/>
      <c r="AF663" s="69"/>
      <c r="AG663" s="69"/>
      <c r="AH663" s="69"/>
      <c r="AI663" s="117"/>
      <c r="AJ663" s="112" t="s">
        <v>1310</v>
      </c>
    </row>
    <row r="664" spans="1:36" x14ac:dyDescent="0.3">
      <c r="A664" s="51">
        <v>0</v>
      </c>
      <c r="B664" s="33" t="s">
        <v>637</v>
      </c>
      <c r="C664" s="33"/>
      <c r="D664" s="49" t="s">
        <v>201</v>
      </c>
      <c r="E664" s="49" t="s">
        <v>10</v>
      </c>
      <c r="F664" s="49" t="s">
        <v>196</v>
      </c>
      <c r="G664" s="49" t="s">
        <v>197</v>
      </c>
      <c r="H664" s="49" t="s">
        <v>7</v>
      </c>
      <c r="I664" s="49" t="s">
        <v>520</v>
      </c>
      <c r="J664" s="93"/>
      <c r="K664" s="49"/>
      <c r="L664" s="49"/>
      <c r="M664" s="59">
        <v>2026</v>
      </c>
      <c r="N664" s="35">
        <v>46113</v>
      </c>
      <c r="O664" s="52"/>
      <c r="P664" s="21">
        <v>10</v>
      </c>
      <c r="Q664" s="21">
        <v>3</v>
      </c>
      <c r="R664" s="50"/>
      <c r="S664" s="50"/>
      <c r="T664" s="50"/>
      <c r="U664" s="19">
        <v>100</v>
      </c>
      <c r="V664" s="19">
        <v>70</v>
      </c>
      <c r="W664" s="22"/>
      <c r="X664" s="22"/>
      <c r="Y664" s="22">
        <v>400</v>
      </c>
      <c r="Z664" s="7"/>
      <c r="AA664" s="97"/>
      <c r="AB664" s="97"/>
      <c r="AC664" s="69"/>
      <c r="AD664" s="69"/>
      <c r="AE664" s="69"/>
      <c r="AF664" s="69"/>
      <c r="AG664" s="69"/>
      <c r="AH664" s="69"/>
      <c r="AI664" s="117"/>
      <c r="AJ664" s="112" t="s">
        <v>1311</v>
      </c>
    </row>
    <row r="665" spans="1:36" x14ac:dyDescent="0.3">
      <c r="A665" s="51">
        <v>0</v>
      </c>
      <c r="B665" s="33" t="s">
        <v>637</v>
      </c>
      <c r="C665" s="33"/>
      <c r="D665" s="49" t="s">
        <v>200</v>
      </c>
      <c r="E665" s="49" t="s">
        <v>10</v>
      </c>
      <c r="F665" s="49" t="s">
        <v>196</v>
      </c>
      <c r="G665" s="49" t="s">
        <v>197</v>
      </c>
      <c r="H665" s="49" t="s">
        <v>7</v>
      </c>
      <c r="I665" s="49" t="s">
        <v>520</v>
      </c>
      <c r="J665" s="93"/>
      <c r="K665" s="49"/>
      <c r="L665" s="49"/>
      <c r="M665" s="59">
        <v>2026</v>
      </c>
      <c r="N665" s="52">
        <v>46266</v>
      </c>
      <c r="O665" s="52"/>
      <c r="P665" s="21">
        <v>24</v>
      </c>
      <c r="Q665" s="21">
        <v>3</v>
      </c>
      <c r="R665" s="50"/>
      <c r="S665" s="50"/>
      <c r="T665" s="50"/>
      <c r="U665" s="22">
        <v>10</v>
      </c>
      <c r="V665" s="22">
        <v>30</v>
      </c>
      <c r="W665" s="22"/>
      <c r="X665" s="22"/>
      <c r="Y665" s="30">
        <v>500</v>
      </c>
      <c r="Z665" s="7"/>
      <c r="AA665" s="97"/>
      <c r="AB665" s="97"/>
      <c r="AC665" s="69"/>
      <c r="AD665" s="69"/>
      <c r="AE665" s="69"/>
      <c r="AF665" s="69"/>
      <c r="AG665" s="69"/>
      <c r="AH665" s="69"/>
      <c r="AI665" s="134"/>
      <c r="AJ665" s="112"/>
    </row>
    <row r="666" spans="1:36" x14ac:dyDescent="0.3">
      <c r="A666" s="51">
        <v>0</v>
      </c>
      <c r="B666" s="33" t="s">
        <v>637</v>
      </c>
      <c r="C666" s="33"/>
      <c r="D666" s="49" t="s">
        <v>202</v>
      </c>
      <c r="E666" s="49" t="s">
        <v>10</v>
      </c>
      <c r="F666" s="49" t="s">
        <v>196</v>
      </c>
      <c r="G666" s="49" t="s">
        <v>197</v>
      </c>
      <c r="H666" s="49" t="s">
        <v>7</v>
      </c>
      <c r="I666" s="49" t="s">
        <v>520</v>
      </c>
      <c r="J666" s="93"/>
      <c r="K666" s="49"/>
      <c r="L666" s="49"/>
      <c r="M666" s="59">
        <v>2027</v>
      </c>
      <c r="N666" s="52">
        <v>46631</v>
      </c>
      <c r="O666" s="52"/>
      <c r="P666" s="21">
        <v>28</v>
      </c>
      <c r="Q666" s="21">
        <v>3</v>
      </c>
      <c r="R666" s="50"/>
      <c r="S666" s="50"/>
      <c r="T666" s="50"/>
      <c r="U666" s="22">
        <v>30</v>
      </c>
      <c r="V666" s="22">
        <v>70</v>
      </c>
      <c r="W666" s="22"/>
      <c r="X666" s="22"/>
      <c r="Y666" s="19">
        <v>500</v>
      </c>
      <c r="Z666" s="7"/>
      <c r="AA666" s="97"/>
      <c r="AB666" s="97"/>
      <c r="AC666" s="69"/>
      <c r="AD666" s="69"/>
      <c r="AE666" s="69"/>
      <c r="AF666" s="69"/>
      <c r="AG666" s="69"/>
      <c r="AH666" s="69"/>
      <c r="AI666" s="144"/>
      <c r="AJ666" s="112"/>
    </row>
    <row r="667" spans="1:36" x14ac:dyDescent="0.3">
      <c r="A667" s="51">
        <v>0</v>
      </c>
      <c r="B667" s="33" t="s">
        <v>637</v>
      </c>
      <c r="C667" s="33"/>
      <c r="D667" s="49" t="s">
        <v>206</v>
      </c>
      <c r="E667" s="49" t="s">
        <v>10</v>
      </c>
      <c r="F667" s="49" t="s">
        <v>196</v>
      </c>
      <c r="G667" s="49" t="s">
        <v>197</v>
      </c>
      <c r="H667" s="49" t="s">
        <v>7</v>
      </c>
      <c r="I667" s="49" t="s">
        <v>520</v>
      </c>
      <c r="J667" s="49"/>
      <c r="K667" s="49"/>
      <c r="L667" s="49"/>
      <c r="M667" s="59">
        <v>2030</v>
      </c>
      <c r="N667" s="52">
        <v>47727</v>
      </c>
      <c r="O667" s="52"/>
      <c r="P667" s="21">
        <v>10</v>
      </c>
      <c r="Q667" s="21">
        <v>3</v>
      </c>
      <c r="R667" s="50">
        <v>14.5</v>
      </c>
      <c r="S667" s="50">
        <v>13</v>
      </c>
      <c r="T667" s="50"/>
      <c r="U667" s="22">
        <v>10</v>
      </c>
      <c r="V667" s="22">
        <v>0</v>
      </c>
      <c r="W667" s="22"/>
      <c r="X667" s="22"/>
      <c r="Y667" s="22">
        <v>60</v>
      </c>
      <c r="Z667" s="7"/>
      <c r="AA667" s="97"/>
      <c r="AB667" s="97"/>
      <c r="AC667" s="69"/>
      <c r="AD667" s="69"/>
      <c r="AE667" s="69"/>
      <c r="AF667" s="69"/>
      <c r="AG667" s="69"/>
      <c r="AH667" s="69"/>
      <c r="AI667" s="144"/>
      <c r="AJ667" s="112"/>
    </row>
    <row r="668" spans="1:36" x14ac:dyDescent="0.3">
      <c r="A668" s="51">
        <v>0</v>
      </c>
      <c r="B668" s="33" t="s">
        <v>637</v>
      </c>
      <c r="C668" s="33"/>
      <c r="D668" s="33" t="s">
        <v>207</v>
      </c>
      <c r="E668" s="33" t="s">
        <v>10</v>
      </c>
      <c r="F668" s="33" t="s">
        <v>196</v>
      </c>
      <c r="G668" s="33" t="s">
        <v>197</v>
      </c>
      <c r="H668" s="33" t="s">
        <v>7</v>
      </c>
      <c r="I668" s="33" t="s">
        <v>520</v>
      </c>
      <c r="J668" s="33"/>
      <c r="K668" s="33"/>
      <c r="L668" s="33"/>
      <c r="M668" s="59">
        <v>2031</v>
      </c>
      <c r="N668" s="35">
        <v>47757</v>
      </c>
      <c r="O668" s="35"/>
      <c r="P668" s="2"/>
      <c r="Q668" s="2"/>
      <c r="R668" s="2"/>
      <c r="S668" s="2"/>
      <c r="T668" s="2"/>
      <c r="U668" s="8">
        <v>20</v>
      </c>
      <c r="V668" s="8">
        <v>30</v>
      </c>
      <c r="W668" s="8"/>
      <c r="X668" s="8"/>
      <c r="Y668" s="36">
        <v>350</v>
      </c>
      <c r="Z668" s="7"/>
      <c r="AA668" s="93"/>
      <c r="AB668" s="93"/>
      <c r="AC668" s="69"/>
      <c r="AD668" s="69"/>
      <c r="AE668" s="69"/>
      <c r="AF668" s="69"/>
      <c r="AG668" s="69"/>
      <c r="AH668" s="69"/>
      <c r="AI668" s="144"/>
      <c r="AJ668" s="112"/>
    </row>
    <row r="669" spans="1:36" x14ac:dyDescent="0.3">
      <c r="A669" s="51">
        <v>0</v>
      </c>
      <c r="B669" s="33" t="s">
        <v>738</v>
      </c>
      <c r="C669" s="33"/>
      <c r="D669" s="21" t="s">
        <v>1001</v>
      </c>
      <c r="E669" s="42" t="s">
        <v>10</v>
      </c>
      <c r="F669" s="42" t="s">
        <v>196</v>
      </c>
      <c r="G669" s="21" t="s">
        <v>1002</v>
      </c>
      <c r="H669" s="21" t="s">
        <v>7</v>
      </c>
      <c r="I669" s="21" t="s">
        <v>520</v>
      </c>
      <c r="J669" s="21"/>
      <c r="K669" s="21" t="s">
        <v>702</v>
      </c>
      <c r="L669" s="21"/>
      <c r="M669" s="2">
        <v>2013</v>
      </c>
      <c r="N669" s="35">
        <v>41365</v>
      </c>
      <c r="O669" s="2">
        <v>2019</v>
      </c>
      <c r="P669" s="21">
        <v>17</v>
      </c>
      <c r="Q669" s="21">
        <v>3</v>
      </c>
      <c r="R669" s="50">
        <v>19.600000000000001</v>
      </c>
      <c r="S669" s="50">
        <v>14</v>
      </c>
      <c r="T669" s="50"/>
      <c r="U669" s="5">
        <v>100</v>
      </c>
      <c r="V669" s="5">
        <v>0</v>
      </c>
      <c r="W669" s="22"/>
      <c r="X669" s="22"/>
      <c r="Y669" s="22">
        <v>355</v>
      </c>
      <c r="Z669" s="7"/>
      <c r="AA669" s="97"/>
      <c r="AB669" s="96" t="s">
        <v>1003</v>
      </c>
      <c r="AC669" s="69"/>
      <c r="AD669" s="69">
        <v>1</v>
      </c>
      <c r="AE669" s="69"/>
      <c r="AF669" s="69"/>
      <c r="AG669" s="69"/>
      <c r="AH669" s="69"/>
      <c r="AI669" s="144"/>
      <c r="AJ669" s="112" t="s">
        <v>1313</v>
      </c>
    </row>
    <row r="670" spans="1:36" x14ac:dyDescent="0.3">
      <c r="A670" s="51">
        <v>0</v>
      </c>
      <c r="B670" s="33" t="s">
        <v>1731</v>
      </c>
      <c r="C670" s="33"/>
      <c r="D670" s="2" t="s">
        <v>1728</v>
      </c>
      <c r="E670" s="8" t="s">
        <v>1491</v>
      </c>
      <c r="F670" s="8" t="s">
        <v>1726</v>
      </c>
      <c r="G670" s="36" t="s">
        <v>1730</v>
      </c>
      <c r="H670" s="141" t="s">
        <v>7</v>
      </c>
      <c r="I670" s="36" t="s">
        <v>1558</v>
      </c>
      <c r="J670" s="93"/>
      <c r="K670" s="2" t="s">
        <v>1727</v>
      </c>
      <c r="L670" s="2"/>
      <c r="M670" s="8">
        <v>2019</v>
      </c>
      <c r="N670" s="35">
        <v>43556</v>
      </c>
      <c r="O670" s="8">
        <v>2023</v>
      </c>
      <c r="P670" s="2"/>
      <c r="Q670" s="2"/>
      <c r="R670" s="3"/>
      <c r="S670" s="3"/>
      <c r="T670" s="2"/>
      <c r="U670" s="5">
        <v>100</v>
      </c>
      <c r="V670" s="4">
        <v>100</v>
      </c>
      <c r="W670" s="8"/>
      <c r="X670" s="8"/>
      <c r="Y670" s="8">
        <v>848</v>
      </c>
      <c r="Z670" s="59"/>
      <c r="AA670" s="93" t="s">
        <v>1729</v>
      </c>
      <c r="AB670" s="95" t="s">
        <v>1732</v>
      </c>
      <c r="AC670" s="69"/>
      <c r="AD670" s="69"/>
      <c r="AE670" s="69"/>
      <c r="AF670" s="69"/>
      <c r="AG670" s="69"/>
      <c r="AH670" s="69"/>
      <c r="AI670" s="152"/>
      <c r="AJ670" s="113"/>
    </row>
    <row r="671" spans="1:36" x14ac:dyDescent="0.3">
      <c r="A671" s="51">
        <v>0</v>
      </c>
      <c r="B671" s="33" t="s">
        <v>1774</v>
      </c>
      <c r="C671" s="33"/>
      <c r="D671" s="21" t="s">
        <v>1564</v>
      </c>
      <c r="E671" s="49" t="s">
        <v>1493</v>
      </c>
      <c r="F671" s="36" t="s">
        <v>1566</v>
      </c>
      <c r="G671" s="40" t="s">
        <v>1567</v>
      </c>
      <c r="H671" s="2" t="s">
        <v>522</v>
      </c>
      <c r="I671" s="40" t="s">
        <v>1558</v>
      </c>
      <c r="J671" s="93"/>
      <c r="K671" s="21"/>
      <c r="L671" s="21"/>
      <c r="M671" s="21"/>
      <c r="N671" s="21"/>
      <c r="O671" s="21"/>
      <c r="P671" s="21"/>
      <c r="Q671" s="21"/>
      <c r="R671" s="21">
        <v>800</v>
      </c>
      <c r="S671" s="21"/>
      <c r="T671" s="21"/>
      <c r="U671" s="8">
        <v>20</v>
      </c>
      <c r="V671" s="8">
        <v>20</v>
      </c>
      <c r="W671" s="22"/>
      <c r="X671" s="22"/>
      <c r="Y671" s="22"/>
      <c r="Z671" s="59"/>
      <c r="AA671" s="97"/>
      <c r="AB671" s="96" t="s">
        <v>1569</v>
      </c>
      <c r="AC671" s="69"/>
      <c r="AD671" s="69"/>
      <c r="AE671" s="69"/>
      <c r="AF671" s="69"/>
      <c r="AG671" s="69"/>
      <c r="AH671" s="69"/>
      <c r="AI671" s="152"/>
      <c r="AJ671" s="113"/>
    </row>
    <row r="672" spans="1:36" x14ac:dyDescent="0.3">
      <c r="A672" s="51">
        <v>0</v>
      </c>
      <c r="B672" s="33" t="s">
        <v>1774</v>
      </c>
      <c r="C672" s="33"/>
      <c r="D672" s="21" t="s">
        <v>1565</v>
      </c>
      <c r="E672" s="49" t="s">
        <v>1493</v>
      </c>
      <c r="F672" s="36" t="s">
        <v>1566</v>
      </c>
      <c r="G672" s="40" t="s">
        <v>1567</v>
      </c>
      <c r="H672" s="2" t="s">
        <v>522</v>
      </c>
      <c r="I672" s="40" t="s">
        <v>1558</v>
      </c>
      <c r="J672" s="93"/>
      <c r="K672" s="21"/>
      <c r="L672" s="21"/>
      <c r="M672" s="21"/>
      <c r="N672" s="21"/>
      <c r="O672" s="21"/>
      <c r="P672" s="21"/>
      <c r="Q672" s="21"/>
      <c r="R672" s="21">
        <v>200</v>
      </c>
      <c r="S672" s="21"/>
      <c r="T672" s="21"/>
      <c r="U672" s="8">
        <v>20</v>
      </c>
      <c r="V672" s="8">
        <v>20</v>
      </c>
      <c r="W672" s="22"/>
      <c r="X672" s="22"/>
      <c r="Y672" s="22"/>
      <c r="Z672" s="59"/>
      <c r="AA672" s="97"/>
      <c r="AB672" s="96" t="s">
        <v>1569</v>
      </c>
      <c r="AC672" s="69"/>
      <c r="AD672" s="69"/>
      <c r="AE672" s="69"/>
      <c r="AF672" s="69"/>
      <c r="AG672" s="69"/>
      <c r="AH672" s="69"/>
      <c r="AI672" s="149"/>
      <c r="AJ672" s="113"/>
    </row>
    <row r="680" spans="11:11" x14ac:dyDescent="0.3">
      <c r="K680" s="15" t="s">
        <v>1473</v>
      </c>
    </row>
  </sheetData>
  <autoFilter ref="A1:AJ672" xr:uid="{2DBAFDAD-FEFB-47AA-A74B-033005DD16E9}"/>
  <pageMargins left="0.7" right="0.7" top="0.75" bottom="0.75" header="0.3" footer="0.3"/>
  <pageSetup paperSize="9" orientation="portrait" r:id="rId1"/>
  <headerFooter>
    <oddFooter xml:space="preserve">&amp;LVertraulich </oddFooter>
    <evenFooter xml:space="preserve">&amp;LVertraulich </evenFooter>
    <firstFooter xml:space="preserve">&amp;LVertraulich </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E26E5-7EA9-4133-809C-211B5D9CA71C}">
  <dimension ref="A1:M54"/>
  <sheetViews>
    <sheetView zoomScale="80" zoomScaleNormal="80" workbookViewId="0">
      <selection activeCell="A8" sqref="A8:XFD8"/>
    </sheetView>
  </sheetViews>
  <sheetFormatPr defaultColWidth="11.44140625" defaultRowHeight="14.4" x14ac:dyDescent="0.3"/>
  <cols>
    <col min="1" max="1" width="19.109375" customWidth="1"/>
    <col min="12" max="12" width="14.88671875" customWidth="1"/>
    <col min="13" max="13" width="99.33203125" customWidth="1"/>
  </cols>
  <sheetData>
    <row r="1" spans="1:13" x14ac:dyDescent="0.3">
      <c r="A1" s="175" t="s">
        <v>1499</v>
      </c>
      <c r="B1" s="175"/>
      <c r="C1" s="175"/>
      <c r="D1" s="69"/>
      <c r="E1" s="69"/>
      <c r="F1" s="69"/>
      <c r="G1" s="69"/>
      <c r="H1" s="66"/>
      <c r="I1" s="66"/>
      <c r="J1" s="66"/>
    </row>
    <row r="2" spans="1:13" x14ac:dyDescent="0.3">
      <c r="A2" s="175"/>
      <c r="B2" s="175"/>
      <c r="C2" s="175"/>
      <c r="D2" s="69"/>
      <c r="E2" s="69"/>
      <c r="F2" s="69"/>
      <c r="G2" s="69"/>
      <c r="H2" s="66"/>
      <c r="I2" s="66"/>
      <c r="J2" s="66"/>
    </row>
    <row r="3" spans="1:13" x14ac:dyDescent="0.3">
      <c r="B3" s="69"/>
      <c r="C3" s="69"/>
      <c r="D3" s="69"/>
      <c r="E3" s="69"/>
      <c r="F3" s="69"/>
      <c r="G3" s="69"/>
      <c r="H3" s="66"/>
      <c r="I3" s="66"/>
      <c r="J3" s="66"/>
    </row>
    <row r="4" spans="1:13" ht="69.599999999999994" thickBot="1" x14ac:dyDescent="0.35">
      <c r="A4" s="57" t="s">
        <v>0</v>
      </c>
      <c r="B4" s="57" t="s">
        <v>1096</v>
      </c>
      <c r="C4" s="57" t="s">
        <v>1098</v>
      </c>
      <c r="D4" s="57" t="s">
        <v>1100</v>
      </c>
      <c r="E4" s="57" t="s">
        <v>1097</v>
      </c>
      <c r="F4" s="57" t="s">
        <v>1102</v>
      </c>
      <c r="G4" s="57" t="s">
        <v>1101</v>
      </c>
      <c r="H4" s="57" t="s">
        <v>1095</v>
      </c>
      <c r="I4" s="58" t="s">
        <v>1099</v>
      </c>
      <c r="J4" s="58" t="s">
        <v>1350</v>
      </c>
      <c r="K4" s="58" t="s">
        <v>1349</v>
      </c>
      <c r="L4" s="58" t="s">
        <v>1353</v>
      </c>
      <c r="M4" s="73" t="s">
        <v>1256</v>
      </c>
    </row>
    <row r="5" spans="1:13" ht="30.75" customHeight="1" x14ac:dyDescent="0.3">
      <c r="A5" s="70" t="s">
        <v>1351</v>
      </c>
      <c r="B5" s="69">
        <f t="shared" ref="B5:J5" si="0">SUM(B6:B13)</f>
        <v>47</v>
      </c>
      <c r="C5" s="69">
        <f t="shared" si="0"/>
        <v>27</v>
      </c>
      <c r="D5" s="69">
        <f t="shared" si="0"/>
        <v>3</v>
      </c>
      <c r="E5" s="69">
        <f t="shared" si="0"/>
        <v>27</v>
      </c>
      <c r="F5" s="69">
        <f t="shared" si="0"/>
        <v>1</v>
      </c>
      <c r="G5" s="69">
        <f t="shared" si="0"/>
        <v>3</v>
      </c>
      <c r="H5" s="69">
        <f t="shared" si="0"/>
        <v>4</v>
      </c>
      <c r="I5" s="69">
        <f t="shared" si="0"/>
        <v>5</v>
      </c>
      <c r="J5" s="69">
        <f t="shared" si="0"/>
        <v>15</v>
      </c>
      <c r="K5" s="69">
        <f>SUM(K6:K13)</f>
        <v>117</v>
      </c>
      <c r="L5" s="69">
        <f>SUM(L6:L13)</f>
        <v>90</v>
      </c>
      <c r="M5" s="74" t="s">
        <v>1573</v>
      </c>
    </row>
    <row r="6" spans="1:13" x14ac:dyDescent="0.3">
      <c r="A6" t="s">
        <v>10</v>
      </c>
      <c r="B6" s="69">
        <v>12</v>
      </c>
      <c r="C6" s="69">
        <v>8</v>
      </c>
      <c r="D6" s="69">
        <v>0</v>
      </c>
      <c r="E6" s="69">
        <v>7</v>
      </c>
      <c r="F6" s="69">
        <v>0</v>
      </c>
      <c r="G6" s="69">
        <v>1</v>
      </c>
      <c r="H6" s="118">
        <v>2</v>
      </c>
      <c r="I6" s="118">
        <v>2</v>
      </c>
      <c r="J6" s="118">
        <v>5</v>
      </c>
      <c r="K6" s="69">
        <f>SUM(B6:I6)</f>
        <v>32</v>
      </c>
      <c r="L6" s="118">
        <f>K6-9</f>
        <v>23</v>
      </c>
      <c r="M6" s="74" t="s">
        <v>1495</v>
      </c>
    </row>
    <row r="7" spans="1:13" x14ac:dyDescent="0.3">
      <c r="A7" t="s">
        <v>378</v>
      </c>
      <c r="B7" s="69">
        <v>1</v>
      </c>
      <c r="C7" s="69">
        <v>15</v>
      </c>
      <c r="D7" s="69">
        <v>1</v>
      </c>
      <c r="E7" s="69">
        <v>17</v>
      </c>
      <c r="F7" s="69">
        <v>1</v>
      </c>
      <c r="G7" s="69">
        <v>1</v>
      </c>
      <c r="H7" s="118">
        <v>0</v>
      </c>
      <c r="I7" s="118">
        <v>1</v>
      </c>
      <c r="J7" s="118">
        <v>0</v>
      </c>
      <c r="K7" s="69">
        <f t="shared" ref="K7:K11" si="1">SUM(B7:I7)</f>
        <v>37</v>
      </c>
      <c r="L7" s="118">
        <f>K7-17</f>
        <v>20</v>
      </c>
      <c r="M7" s="74" t="s">
        <v>1500</v>
      </c>
    </row>
    <row r="8" spans="1:13" ht="15.75" customHeight="1" x14ac:dyDescent="0.3">
      <c r="A8" t="s">
        <v>1489</v>
      </c>
      <c r="B8" s="69">
        <v>12</v>
      </c>
      <c r="C8" s="69">
        <v>3</v>
      </c>
      <c r="D8" s="69">
        <v>1</v>
      </c>
      <c r="E8" s="69">
        <v>0</v>
      </c>
      <c r="F8" s="69">
        <v>0</v>
      </c>
      <c r="G8" s="69">
        <v>0</v>
      </c>
      <c r="H8" s="118">
        <v>0</v>
      </c>
      <c r="I8" s="118">
        <v>0</v>
      </c>
      <c r="J8" s="118">
        <v>2</v>
      </c>
      <c r="K8" s="69">
        <f t="shared" si="1"/>
        <v>16</v>
      </c>
      <c r="L8" s="118">
        <f>K8-0</f>
        <v>16</v>
      </c>
      <c r="M8" s="75" t="s">
        <v>1498</v>
      </c>
    </row>
    <row r="9" spans="1:13" x14ac:dyDescent="0.3">
      <c r="A9" t="s">
        <v>1493</v>
      </c>
      <c r="B9" s="69">
        <v>3</v>
      </c>
      <c r="C9" s="69">
        <v>0</v>
      </c>
      <c r="D9" s="69">
        <v>0</v>
      </c>
      <c r="E9" s="69">
        <v>0</v>
      </c>
      <c r="F9" s="69">
        <v>0</v>
      </c>
      <c r="G9" s="69">
        <v>0</v>
      </c>
      <c r="H9" s="118">
        <v>0</v>
      </c>
      <c r="I9" s="118">
        <v>0</v>
      </c>
      <c r="J9" s="118">
        <v>2</v>
      </c>
      <c r="K9" s="69">
        <f t="shared" si="1"/>
        <v>3</v>
      </c>
      <c r="L9" s="118">
        <f>3-0</f>
        <v>3</v>
      </c>
      <c r="M9" s="74" t="s">
        <v>1574</v>
      </c>
    </row>
    <row r="10" spans="1:13" x14ac:dyDescent="0.3">
      <c r="A10" t="s">
        <v>1488</v>
      </c>
      <c r="B10" s="69">
        <v>15</v>
      </c>
      <c r="C10" s="69">
        <v>1</v>
      </c>
      <c r="D10" s="69">
        <v>0</v>
      </c>
      <c r="E10" s="69">
        <v>0</v>
      </c>
      <c r="F10" s="69">
        <v>0</v>
      </c>
      <c r="G10" s="69">
        <v>0</v>
      </c>
      <c r="H10" s="118">
        <v>0</v>
      </c>
      <c r="I10" s="118">
        <v>1</v>
      </c>
      <c r="J10" s="118">
        <v>0</v>
      </c>
      <c r="K10" s="69">
        <f t="shared" si="1"/>
        <v>17</v>
      </c>
      <c r="L10" s="118">
        <f>17-0</f>
        <v>17</v>
      </c>
      <c r="M10" s="74" t="s">
        <v>1352</v>
      </c>
    </row>
    <row r="11" spans="1:13" x14ac:dyDescent="0.3">
      <c r="A11" t="s">
        <v>1492</v>
      </c>
      <c r="B11" s="69">
        <v>4</v>
      </c>
      <c r="C11" s="69">
        <v>0</v>
      </c>
      <c r="D11" s="69">
        <v>1</v>
      </c>
      <c r="E11" s="69">
        <v>3</v>
      </c>
      <c r="F11" s="69">
        <v>0</v>
      </c>
      <c r="G11" s="69">
        <v>1</v>
      </c>
      <c r="H11" s="118">
        <v>2</v>
      </c>
      <c r="I11" s="118">
        <v>1</v>
      </c>
      <c r="J11" s="118">
        <v>3</v>
      </c>
      <c r="K11" s="69">
        <f t="shared" si="1"/>
        <v>12</v>
      </c>
      <c r="L11" s="118">
        <f>12-1</f>
        <v>11</v>
      </c>
      <c r="M11" s="74" t="s">
        <v>1510</v>
      </c>
    </row>
    <row r="12" spans="1:13" x14ac:dyDescent="0.3">
      <c r="A12" t="s">
        <v>1490</v>
      </c>
      <c r="B12" s="69"/>
      <c r="C12" s="69"/>
      <c r="D12" s="69"/>
      <c r="E12" s="69"/>
      <c r="F12" s="69"/>
      <c r="G12" s="69"/>
      <c r="H12" s="66"/>
      <c r="I12" s="66"/>
      <c r="J12" s="66">
        <v>2</v>
      </c>
      <c r="M12" s="74" t="s">
        <v>1497</v>
      </c>
    </row>
    <row r="13" spans="1:13" x14ac:dyDescent="0.3">
      <c r="A13" t="s">
        <v>1494</v>
      </c>
      <c r="B13" s="69"/>
      <c r="C13" s="69"/>
      <c r="D13" s="69"/>
      <c r="E13" s="69"/>
      <c r="F13" s="69"/>
      <c r="G13" s="69"/>
      <c r="H13" s="66"/>
      <c r="I13" s="66"/>
      <c r="J13" s="66">
        <v>1</v>
      </c>
      <c r="M13" s="74" t="s">
        <v>1496</v>
      </c>
    </row>
    <row r="14" spans="1:13" x14ac:dyDescent="0.3">
      <c r="B14" s="69"/>
      <c r="C14" s="69"/>
      <c r="D14" s="69"/>
      <c r="E14" s="69"/>
      <c r="F14" s="69"/>
      <c r="G14" s="69"/>
      <c r="H14" s="66"/>
      <c r="I14" s="66"/>
      <c r="J14" s="66"/>
    </row>
    <row r="15" spans="1:13" x14ac:dyDescent="0.3">
      <c r="B15" s="69"/>
      <c r="C15" s="69"/>
      <c r="D15" s="69"/>
      <c r="E15" s="69"/>
      <c r="F15" s="69"/>
      <c r="G15" s="69"/>
      <c r="H15" s="66"/>
      <c r="I15" s="66"/>
      <c r="J15" s="66"/>
    </row>
    <row r="16" spans="1:13" ht="69.599999999999994" thickBot="1" x14ac:dyDescent="0.35">
      <c r="A16" s="57" t="s">
        <v>0</v>
      </c>
      <c r="B16" s="57" t="s">
        <v>1096</v>
      </c>
      <c r="C16" s="57" t="s">
        <v>1098</v>
      </c>
      <c r="D16" s="57" t="s">
        <v>1100</v>
      </c>
      <c r="E16" s="57" t="s">
        <v>1097</v>
      </c>
      <c r="F16" s="57" t="s">
        <v>1102</v>
      </c>
      <c r="G16" s="57" t="s">
        <v>1101</v>
      </c>
      <c r="H16" s="57" t="s">
        <v>1095</v>
      </c>
      <c r="I16" s="58" t="s">
        <v>1099</v>
      </c>
      <c r="J16" s="58" t="s">
        <v>1350</v>
      </c>
      <c r="K16" s="58" t="s">
        <v>1349</v>
      </c>
      <c r="L16" s="58" t="s">
        <v>1354</v>
      </c>
    </row>
    <row r="17" spans="1:13" x14ac:dyDescent="0.3">
      <c r="A17" t="s">
        <v>1351</v>
      </c>
      <c r="B17" s="69">
        <v>29</v>
      </c>
      <c r="C17" s="69">
        <v>18</v>
      </c>
      <c r="D17" s="69">
        <v>2</v>
      </c>
      <c r="E17" s="69">
        <v>17</v>
      </c>
      <c r="F17" s="69">
        <v>0</v>
      </c>
      <c r="G17" s="69">
        <v>0</v>
      </c>
      <c r="H17" s="66">
        <v>3</v>
      </c>
      <c r="I17" s="66">
        <v>2</v>
      </c>
      <c r="J17" s="66">
        <v>8</v>
      </c>
      <c r="K17">
        <f>SUM(B17:I17)</f>
        <v>71</v>
      </c>
      <c r="L17" s="72">
        <f>K17-17</f>
        <v>54</v>
      </c>
      <c r="M17" s="75" t="s">
        <v>1511</v>
      </c>
    </row>
    <row r="18" spans="1:13" x14ac:dyDescent="0.3">
      <c r="B18" s="69"/>
      <c r="C18" s="69"/>
      <c r="D18" s="69"/>
      <c r="E18" s="69"/>
      <c r="F18" s="69"/>
      <c r="G18" s="69"/>
      <c r="H18" s="66"/>
      <c r="I18" s="66"/>
      <c r="J18" s="66"/>
    </row>
    <row r="19" spans="1:13" x14ac:dyDescent="0.3">
      <c r="B19" s="69"/>
      <c r="C19" s="69"/>
      <c r="D19" s="69"/>
      <c r="E19" s="69"/>
      <c r="F19" s="69"/>
      <c r="G19" s="69"/>
      <c r="H19" s="66"/>
      <c r="I19" s="66"/>
      <c r="J19" s="66"/>
    </row>
    <row r="20" spans="1:13" x14ac:dyDescent="0.3">
      <c r="B20" s="69"/>
      <c r="C20" s="69"/>
      <c r="D20" s="69"/>
      <c r="E20" s="69"/>
      <c r="F20" s="69"/>
      <c r="G20" s="69"/>
      <c r="H20" s="66"/>
      <c r="I20" s="66"/>
      <c r="J20" s="66"/>
    </row>
    <row r="21" spans="1:13" x14ac:dyDescent="0.3">
      <c r="B21" s="69"/>
      <c r="C21" s="69"/>
      <c r="D21" s="69"/>
      <c r="E21" s="69"/>
      <c r="F21" s="69"/>
      <c r="G21" s="69"/>
      <c r="H21" s="66"/>
      <c r="I21" s="66"/>
      <c r="J21" s="66"/>
    </row>
    <row r="22" spans="1:13" x14ac:dyDescent="0.3">
      <c r="B22" s="69"/>
      <c r="C22" s="69"/>
      <c r="D22" s="69"/>
      <c r="E22" s="69"/>
      <c r="F22" s="69"/>
      <c r="G22" s="69"/>
      <c r="H22" s="66"/>
      <c r="I22" s="66"/>
      <c r="J22" s="66"/>
    </row>
    <row r="23" spans="1:13" x14ac:dyDescent="0.3">
      <c r="B23" s="69"/>
      <c r="C23" s="69"/>
      <c r="D23" s="69"/>
      <c r="E23" s="69"/>
      <c r="F23" s="69"/>
      <c r="G23" s="69"/>
      <c r="H23" s="66"/>
      <c r="I23" s="66"/>
      <c r="J23" s="66"/>
    </row>
    <row r="24" spans="1:13" x14ac:dyDescent="0.3">
      <c r="B24" s="69"/>
      <c r="C24" s="69"/>
      <c r="D24" s="69"/>
      <c r="E24" s="69"/>
      <c r="F24" s="69"/>
      <c r="G24" s="69"/>
      <c r="H24" s="66"/>
      <c r="I24" s="66"/>
      <c r="J24" s="66"/>
    </row>
    <row r="25" spans="1:13" x14ac:dyDescent="0.3">
      <c r="B25" s="69"/>
      <c r="C25" s="69"/>
      <c r="D25" s="69"/>
      <c r="E25" s="69"/>
      <c r="F25" s="69"/>
      <c r="G25" s="69"/>
      <c r="H25" s="66"/>
      <c r="I25" s="66"/>
      <c r="J25" s="66"/>
    </row>
    <row r="26" spans="1:13" x14ac:dyDescent="0.3">
      <c r="B26" s="69"/>
      <c r="C26" s="69"/>
      <c r="D26" s="69"/>
      <c r="E26" s="69"/>
      <c r="F26" s="69"/>
      <c r="G26" s="69"/>
      <c r="H26" s="66"/>
      <c r="I26" s="66"/>
      <c r="J26" s="66"/>
    </row>
    <row r="27" spans="1:13" x14ac:dyDescent="0.3">
      <c r="B27" s="69"/>
      <c r="C27" s="69"/>
      <c r="D27" s="69"/>
      <c r="E27" s="69"/>
      <c r="F27" s="69"/>
      <c r="G27" s="69"/>
      <c r="H27" s="66"/>
      <c r="I27" s="66"/>
      <c r="J27" s="66"/>
    </row>
    <row r="28" spans="1:13" x14ac:dyDescent="0.3">
      <c r="B28" s="69"/>
      <c r="C28" s="69"/>
      <c r="D28" s="69"/>
      <c r="E28" s="69"/>
      <c r="F28" s="69"/>
      <c r="G28" s="69"/>
      <c r="H28" s="66"/>
      <c r="I28" s="66"/>
      <c r="J28" s="66"/>
    </row>
    <row r="29" spans="1:13" x14ac:dyDescent="0.3">
      <c r="B29" s="69"/>
      <c r="C29" s="69"/>
      <c r="D29" s="69"/>
      <c r="E29" s="69"/>
      <c r="F29" s="69"/>
      <c r="G29" s="69"/>
      <c r="H29" s="66"/>
      <c r="I29" s="66"/>
      <c r="J29" s="66"/>
    </row>
    <row r="30" spans="1:13" x14ac:dyDescent="0.3">
      <c r="B30" s="69"/>
      <c r="C30" s="69"/>
      <c r="D30" s="69"/>
      <c r="E30" s="69"/>
      <c r="F30" s="69"/>
      <c r="G30" s="69"/>
      <c r="H30" s="66"/>
      <c r="I30" s="66"/>
      <c r="J30" s="66"/>
    </row>
    <row r="31" spans="1:13" x14ac:dyDescent="0.3">
      <c r="B31" s="69"/>
      <c r="C31" s="69"/>
      <c r="D31" s="69"/>
      <c r="E31" s="69"/>
      <c r="F31" s="69"/>
      <c r="G31" s="69"/>
      <c r="H31" s="66"/>
      <c r="I31" s="66"/>
      <c r="J31" s="66"/>
    </row>
    <row r="32" spans="1:13" x14ac:dyDescent="0.3">
      <c r="B32" s="69"/>
      <c r="C32" s="69"/>
      <c r="D32" s="69"/>
      <c r="E32" s="69"/>
      <c r="F32" s="69"/>
      <c r="G32" s="69"/>
      <c r="H32" s="66"/>
      <c r="I32" s="66"/>
      <c r="J32" s="66"/>
    </row>
    <row r="33" spans="2:10" x14ac:dyDescent="0.3">
      <c r="B33" s="69"/>
      <c r="C33" s="69"/>
      <c r="D33" s="69"/>
      <c r="E33" s="69"/>
      <c r="F33" s="69"/>
      <c r="G33" s="69"/>
      <c r="H33" s="66"/>
      <c r="I33" s="66"/>
      <c r="J33" s="66"/>
    </row>
    <row r="34" spans="2:10" x14ac:dyDescent="0.3">
      <c r="B34" s="69"/>
      <c r="C34" s="69"/>
      <c r="D34" s="69"/>
      <c r="E34" s="69"/>
      <c r="F34" s="69"/>
      <c r="G34" s="69"/>
      <c r="H34" s="66"/>
      <c r="I34" s="66"/>
      <c r="J34" s="66"/>
    </row>
    <row r="35" spans="2:10" x14ac:dyDescent="0.3">
      <c r="B35" s="69"/>
      <c r="C35" s="69"/>
      <c r="D35" s="69"/>
      <c r="E35" s="69"/>
      <c r="F35" s="69"/>
      <c r="G35" s="69"/>
      <c r="H35" s="66"/>
      <c r="I35" s="66"/>
      <c r="J35" s="66"/>
    </row>
    <row r="36" spans="2:10" x14ac:dyDescent="0.3">
      <c r="B36" s="69"/>
      <c r="C36" s="69"/>
      <c r="D36" s="69"/>
      <c r="E36" s="69"/>
      <c r="F36" s="69"/>
      <c r="G36" s="69"/>
      <c r="H36" s="66"/>
      <c r="I36" s="66"/>
      <c r="J36" s="66"/>
    </row>
    <row r="37" spans="2:10" x14ac:dyDescent="0.3">
      <c r="B37" s="69"/>
      <c r="C37" s="69"/>
      <c r="D37" s="69"/>
      <c r="E37" s="69"/>
      <c r="F37" s="69"/>
      <c r="G37" s="69"/>
      <c r="H37" s="66"/>
      <c r="I37" s="66"/>
      <c r="J37" s="66"/>
    </row>
    <row r="38" spans="2:10" x14ac:dyDescent="0.3">
      <c r="B38" s="69"/>
      <c r="C38" s="69"/>
      <c r="D38" s="69"/>
      <c r="E38" s="69"/>
      <c r="F38" s="69"/>
      <c r="G38" s="69"/>
      <c r="H38" s="66"/>
      <c r="I38" s="66"/>
      <c r="J38" s="66"/>
    </row>
    <row r="39" spans="2:10" x14ac:dyDescent="0.3">
      <c r="B39" s="69"/>
      <c r="C39" s="69"/>
      <c r="D39" s="69"/>
      <c r="E39" s="69"/>
      <c r="F39" s="69"/>
      <c r="G39" s="69"/>
      <c r="H39" s="66"/>
      <c r="I39" s="66"/>
      <c r="J39" s="66"/>
    </row>
    <row r="40" spans="2:10" x14ac:dyDescent="0.3">
      <c r="B40" s="69"/>
      <c r="C40" s="69"/>
      <c r="D40" s="69"/>
      <c r="E40" s="69"/>
      <c r="F40" s="69"/>
      <c r="G40" s="69"/>
      <c r="H40" s="66"/>
      <c r="I40" s="66"/>
      <c r="J40" s="66"/>
    </row>
    <row r="41" spans="2:10" x14ac:dyDescent="0.3">
      <c r="B41" s="69"/>
      <c r="C41" s="69"/>
      <c r="D41" s="69"/>
      <c r="E41" s="69"/>
      <c r="F41" s="69"/>
      <c r="G41" s="69"/>
      <c r="H41" s="66"/>
      <c r="I41" s="66"/>
      <c r="J41" s="66"/>
    </row>
    <row r="42" spans="2:10" x14ac:dyDescent="0.3">
      <c r="B42" s="69"/>
      <c r="C42" s="69"/>
      <c r="D42" s="69"/>
      <c r="E42" s="69"/>
      <c r="F42" s="69"/>
      <c r="G42" s="69"/>
      <c r="H42" s="66"/>
      <c r="I42" s="66"/>
      <c r="J42" s="66"/>
    </row>
    <row r="43" spans="2:10" x14ac:dyDescent="0.3">
      <c r="B43" s="69"/>
      <c r="C43" s="69"/>
      <c r="D43" s="69"/>
      <c r="E43" s="69"/>
      <c r="F43" s="69"/>
      <c r="G43" s="69"/>
      <c r="H43" s="66"/>
      <c r="I43" s="66"/>
      <c r="J43" s="66"/>
    </row>
    <row r="44" spans="2:10" x14ac:dyDescent="0.3">
      <c r="B44" s="69"/>
      <c r="C44" s="69"/>
      <c r="D44" s="69"/>
      <c r="E44" s="69"/>
      <c r="F44" s="69"/>
      <c r="G44" s="69"/>
      <c r="H44" s="66"/>
      <c r="I44" s="66"/>
      <c r="J44" s="66"/>
    </row>
    <row r="45" spans="2:10" x14ac:dyDescent="0.3">
      <c r="B45" s="69"/>
      <c r="C45" s="69"/>
      <c r="D45" s="69"/>
      <c r="E45" s="69"/>
      <c r="F45" s="69"/>
      <c r="G45" s="69"/>
      <c r="H45" s="66"/>
      <c r="I45" s="66"/>
      <c r="J45" s="66"/>
    </row>
    <row r="46" spans="2:10" x14ac:dyDescent="0.3">
      <c r="B46" s="69"/>
      <c r="C46" s="69"/>
      <c r="D46" s="69"/>
      <c r="E46" s="69"/>
      <c r="F46" s="69"/>
      <c r="G46" s="69"/>
      <c r="H46" s="66"/>
      <c r="I46" s="66"/>
      <c r="J46" s="66"/>
    </row>
    <row r="47" spans="2:10" x14ac:dyDescent="0.3">
      <c r="B47" s="69"/>
      <c r="C47" s="69"/>
      <c r="D47" s="69"/>
      <c r="E47" s="69"/>
      <c r="F47" s="69"/>
      <c r="G47" s="69"/>
      <c r="H47" s="66"/>
      <c r="I47" s="66"/>
      <c r="J47" s="66"/>
    </row>
    <row r="48" spans="2:10" x14ac:dyDescent="0.3">
      <c r="B48" s="69"/>
      <c r="C48" s="69"/>
      <c r="D48" s="69"/>
      <c r="E48" s="69"/>
      <c r="F48" s="69"/>
      <c r="G48" s="69"/>
      <c r="H48" s="66"/>
      <c r="I48" s="66"/>
      <c r="J48" s="66"/>
    </row>
    <row r="49" spans="2:10" x14ac:dyDescent="0.3">
      <c r="B49" s="69"/>
      <c r="C49" s="69"/>
      <c r="D49" s="69"/>
      <c r="E49" s="69"/>
      <c r="F49" s="69"/>
      <c r="G49" s="69"/>
      <c r="H49" s="66"/>
      <c r="I49" s="66"/>
      <c r="J49" s="66"/>
    </row>
    <row r="50" spans="2:10" x14ac:dyDescent="0.3">
      <c r="B50" s="69"/>
      <c r="C50" s="69"/>
      <c r="D50" s="69"/>
      <c r="E50" s="69"/>
      <c r="F50" s="69"/>
      <c r="G50" s="69"/>
      <c r="H50" s="66"/>
      <c r="I50" s="66"/>
      <c r="J50" s="66"/>
    </row>
    <row r="51" spans="2:10" x14ac:dyDescent="0.3">
      <c r="B51" s="69"/>
      <c r="C51" s="69"/>
      <c r="D51" s="69"/>
      <c r="E51" s="69"/>
      <c r="F51" s="69"/>
      <c r="G51" s="69"/>
      <c r="H51" s="66"/>
      <c r="I51" s="66"/>
      <c r="J51" s="66"/>
    </row>
    <row r="52" spans="2:10" x14ac:dyDescent="0.3">
      <c r="B52" s="69"/>
      <c r="C52" s="69"/>
      <c r="D52" s="69"/>
      <c r="E52" s="69"/>
      <c r="F52" s="69"/>
      <c r="G52" s="69"/>
      <c r="H52" s="66"/>
      <c r="I52" s="66"/>
      <c r="J52" s="66"/>
    </row>
    <row r="53" spans="2:10" x14ac:dyDescent="0.3">
      <c r="B53" s="69"/>
      <c r="C53" s="69"/>
      <c r="D53" s="69"/>
      <c r="E53" s="69"/>
      <c r="F53" s="69"/>
      <c r="G53" s="69"/>
      <c r="H53" s="66"/>
      <c r="I53" s="66"/>
      <c r="J53" s="66"/>
    </row>
    <row r="54" spans="2:10" x14ac:dyDescent="0.3">
      <c r="B54" s="69"/>
      <c r="C54" s="69"/>
      <c r="D54" s="69"/>
      <c r="E54" s="69"/>
      <c r="F54" s="69"/>
      <c r="G54" s="69"/>
      <c r="H54" s="66"/>
      <c r="I54" s="66"/>
      <c r="J54" s="66"/>
    </row>
  </sheetData>
  <mergeCells count="1">
    <mergeCell ref="A1:C2"/>
  </mergeCells>
  <pageMargins left="0.7" right="0.7" top="0.78740157499999996" bottom="0.78740157499999996" header="0.3" footer="0.3"/>
  <pageSetup paperSize="9" orientation="portrait" r:id="rId1"/>
  <headerFooter>
    <oddFooter xml:space="preserve">&amp;LVertraulich </oddFooter>
    <evenFooter xml:space="preserve">&amp;LVertraulich </evenFooter>
    <firstFooter xml:space="preserve">&amp;LVertraulich </firstFooter>
  </headerFooter>
  <ignoredErrors>
    <ignoredError sqref="K7:K11"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52F36-17D5-4F46-9139-3E0F38DFC609}">
  <dimension ref="A1:AD28"/>
  <sheetViews>
    <sheetView topLeftCell="G1" zoomScale="80" zoomScaleNormal="80" workbookViewId="0">
      <selection activeCell="AA5" sqref="AA5"/>
    </sheetView>
  </sheetViews>
  <sheetFormatPr defaultColWidth="11.44140625" defaultRowHeight="14.4" x14ac:dyDescent="0.3"/>
  <cols>
    <col min="1" max="1" width="14" customWidth="1"/>
    <col min="2" max="2" width="12.6640625" customWidth="1"/>
    <col min="13" max="21" width="11.44140625" customWidth="1"/>
    <col min="30" max="30" width="12" bestFit="1" customWidth="1"/>
  </cols>
  <sheetData>
    <row r="1" spans="1:30" x14ac:dyDescent="0.3">
      <c r="A1" s="176" t="s">
        <v>1572</v>
      </c>
      <c r="B1" s="176"/>
      <c r="C1" s="176"/>
    </row>
    <row r="2" spans="1:30" x14ac:dyDescent="0.3">
      <c r="A2" s="176"/>
      <c r="B2" s="176"/>
      <c r="C2" s="176"/>
    </row>
    <row r="4" spans="1:30" ht="18" x14ac:dyDescent="0.35">
      <c r="A4" s="177" t="s">
        <v>1355</v>
      </c>
      <c r="B4" s="178"/>
      <c r="C4" s="179" t="s">
        <v>1357</v>
      </c>
      <c r="D4" s="179"/>
      <c r="E4" s="179"/>
      <c r="F4" s="179"/>
      <c r="G4" s="179"/>
      <c r="H4" s="179"/>
      <c r="I4" s="179"/>
      <c r="J4" s="179"/>
      <c r="K4" s="179"/>
      <c r="L4" s="178"/>
      <c r="M4" s="177" t="s">
        <v>1380</v>
      </c>
      <c r="N4" s="179"/>
      <c r="O4" s="179"/>
      <c r="P4" s="179"/>
      <c r="Q4" s="179"/>
      <c r="R4" s="179"/>
      <c r="S4" s="179"/>
      <c r="T4" s="179"/>
      <c r="U4" s="178"/>
      <c r="V4" s="179" t="s">
        <v>1364</v>
      </c>
      <c r="W4" s="180"/>
      <c r="X4" s="180"/>
      <c r="Y4" s="180"/>
      <c r="Z4" s="180"/>
      <c r="AA4" s="180"/>
      <c r="AB4" s="180"/>
      <c r="AC4" s="180"/>
      <c r="AD4" s="180"/>
    </row>
    <row r="5" spans="1:30" ht="42" thickBot="1" x14ac:dyDescent="0.35">
      <c r="A5" s="57" t="s">
        <v>0</v>
      </c>
      <c r="B5" s="77" t="s">
        <v>1356</v>
      </c>
      <c r="C5" s="76" t="s">
        <v>1358</v>
      </c>
      <c r="D5" s="57" t="s">
        <v>526</v>
      </c>
      <c r="E5" s="57" t="s">
        <v>1359</v>
      </c>
      <c r="F5" s="57" t="s">
        <v>1360</v>
      </c>
      <c r="G5" s="57" t="s">
        <v>1361</v>
      </c>
      <c r="H5" s="57" t="s">
        <v>1362</v>
      </c>
      <c r="I5" s="57" t="s">
        <v>1363</v>
      </c>
      <c r="J5" s="57" t="s">
        <v>539</v>
      </c>
      <c r="K5" s="85" t="s">
        <v>519</v>
      </c>
      <c r="L5" s="77" t="s">
        <v>1379</v>
      </c>
      <c r="M5" s="76" t="s">
        <v>1358</v>
      </c>
      <c r="N5" s="57" t="s">
        <v>526</v>
      </c>
      <c r="O5" s="57" t="s">
        <v>1359</v>
      </c>
      <c r="P5" s="57" t="s">
        <v>1360</v>
      </c>
      <c r="Q5" s="57" t="s">
        <v>1361</v>
      </c>
      <c r="R5" s="57" t="s">
        <v>1362</v>
      </c>
      <c r="S5" s="57" t="s">
        <v>1363</v>
      </c>
      <c r="T5" s="57" t="s">
        <v>539</v>
      </c>
      <c r="U5" s="86" t="s">
        <v>519</v>
      </c>
      <c r="V5" s="76" t="s">
        <v>1358</v>
      </c>
      <c r="W5" s="57" t="s">
        <v>526</v>
      </c>
      <c r="X5" s="57" t="s">
        <v>1359</v>
      </c>
      <c r="Y5" s="57" t="s">
        <v>1360</v>
      </c>
      <c r="Z5" s="57" t="s">
        <v>1361</v>
      </c>
      <c r="AA5" s="57" t="s">
        <v>1362</v>
      </c>
      <c r="AB5" s="57" t="s">
        <v>1363</v>
      </c>
      <c r="AC5" s="77" t="s">
        <v>539</v>
      </c>
      <c r="AD5" s="76" t="s">
        <v>1366</v>
      </c>
    </row>
    <row r="6" spans="1:30" s="130" customFormat="1" ht="22.5" customHeight="1" x14ac:dyDescent="0.3">
      <c r="A6" s="123" t="s">
        <v>1351</v>
      </c>
      <c r="B6" s="124">
        <f t="shared" ref="B6:U6" si="0">SUM(B7:B14)</f>
        <v>52039</v>
      </c>
      <c r="C6" s="123">
        <f t="shared" si="0"/>
        <v>8</v>
      </c>
      <c r="D6" s="123">
        <f t="shared" si="0"/>
        <v>22</v>
      </c>
      <c r="E6" s="123">
        <f t="shared" si="0"/>
        <v>14</v>
      </c>
      <c r="F6" s="123">
        <f t="shared" si="0"/>
        <v>6</v>
      </c>
      <c r="G6" s="123">
        <f t="shared" si="0"/>
        <v>8</v>
      </c>
      <c r="H6" s="123">
        <f t="shared" si="0"/>
        <v>16</v>
      </c>
      <c r="I6" s="123">
        <f t="shared" si="0"/>
        <v>9</v>
      </c>
      <c r="J6" s="123">
        <f t="shared" si="0"/>
        <v>6</v>
      </c>
      <c r="K6" s="125">
        <f t="shared" si="0"/>
        <v>27</v>
      </c>
      <c r="L6" s="124">
        <f t="shared" si="0"/>
        <v>116</v>
      </c>
      <c r="M6" s="123">
        <f t="shared" si="0"/>
        <v>979</v>
      </c>
      <c r="N6" s="123">
        <f t="shared" si="0"/>
        <v>11825</v>
      </c>
      <c r="O6" s="123">
        <f t="shared" si="0"/>
        <v>5447</v>
      </c>
      <c r="P6" s="123">
        <f t="shared" si="0"/>
        <v>3143</v>
      </c>
      <c r="Q6" s="123">
        <f t="shared" si="0"/>
        <v>1991</v>
      </c>
      <c r="R6" s="123">
        <f t="shared" si="0"/>
        <v>15838</v>
      </c>
      <c r="S6" s="123">
        <f t="shared" si="0"/>
        <v>2627</v>
      </c>
      <c r="T6" s="123">
        <f t="shared" si="0"/>
        <v>1624</v>
      </c>
      <c r="U6" s="127">
        <f t="shared" si="0"/>
        <v>8566</v>
      </c>
      <c r="V6" s="128">
        <f>M6/B6</f>
        <v>1.881281346682296E-2</v>
      </c>
      <c r="W6" s="128">
        <f>N6/B6</f>
        <v>0.22723342108803013</v>
      </c>
      <c r="X6" s="128">
        <f>O6/B6</f>
        <v>0.10467149637771671</v>
      </c>
      <c r="Y6" s="128">
        <f>P6/B6</f>
        <v>6.0397009934856548E-2</v>
      </c>
      <c r="Z6" s="128">
        <f>Q6/B6</f>
        <v>3.8259766713426471E-2</v>
      </c>
      <c r="AA6" s="128">
        <f>R6/B6</f>
        <v>0.30434866158073753</v>
      </c>
      <c r="AB6" s="128">
        <f>S6/B6</f>
        <v>5.0481369741924326E-2</v>
      </c>
      <c r="AC6" s="129">
        <f>T6/B6</f>
        <v>3.1207363707988239E-2</v>
      </c>
      <c r="AD6" s="128">
        <f>SUM(V6:AC6)</f>
        <v>0.83541190261150289</v>
      </c>
    </row>
    <row r="7" spans="1:30" x14ac:dyDescent="0.3">
      <c r="A7" t="s">
        <v>10</v>
      </c>
      <c r="B7" s="81">
        <v>9322</v>
      </c>
      <c r="C7">
        <v>3</v>
      </c>
      <c r="D7">
        <v>3</v>
      </c>
      <c r="E7">
        <v>4</v>
      </c>
      <c r="F7">
        <v>0</v>
      </c>
      <c r="G7">
        <v>4</v>
      </c>
      <c r="H7">
        <v>2</v>
      </c>
      <c r="I7">
        <v>3</v>
      </c>
      <c r="J7">
        <v>0</v>
      </c>
      <c r="K7" s="121">
        <f>L7-SUM(C7:J7)</f>
        <v>5</v>
      </c>
      <c r="L7" s="79">
        <v>24</v>
      </c>
      <c r="M7">
        <v>369</v>
      </c>
      <c r="N7">
        <v>1010</v>
      </c>
      <c r="O7">
        <v>830</v>
      </c>
      <c r="P7">
        <v>0</v>
      </c>
      <c r="Q7">
        <v>1300</v>
      </c>
      <c r="R7">
        <v>3327</v>
      </c>
      <c r="S7" s="120">
        <v>858</v>
      </c>
      <c r="T7">
        <v>0</v>
      </c>
      <c r="U7" s="122">
        <v>1627</v>
      </c>
      <c r="V7" s="82">
        <f>M7/B7</f>
        <v>3.9583780304655654E-2</v>
      </c>
      <c r="W7" s="82">
        <f t="shared" ref="W7:W14" si="1">N7/B7</f>
        <v>0.10834584853035829</v>
      </c>
      <c r="X7" s="82">
        <f t="shared" ref="X7:X14" si="2">O7/B7</f>
        <v>8.9036687406136017E-2</v>
      </c>
      <c r="Y7" s="82">
        <f t="shared" ref="Y7:Y14" si="3">P7/B7</f>
        <v>0</v>
      </c>
      <c r="Z7" s="82">
        <f t="shared" ref="Z7:Z14" si="4">Q7/B7</f>
        <v>0.13945505256382751</v>
      </c>
      <c r="AA7" s="82">
        <f t="shared" ref="AA7:AA14" si="5">R7/B7</f>
        <v>0.35689766144604163</v>
      </c>
      <c r="AB7" s="82">
        <f t="shared" ref="AB7:AB14" si="6">S7/B7</f>
        <v>9.2040334692126149E-2</v>
      </c>
      <c r="AC7" s="83">
        <f t="shared" ref="AC7:AC14" si="7">T7/B7</f>
        <v>0</v>
      </c>
      <c r="AD7" s="87">
        <f t="shared" ref="AD7:AD13" si="8">SUM(V7:AC7)</f>
        <v>0.82535936494314521</v>
      </c>
    </row>
    <row r="8" spans="1:30" x14ac:dyDescent="0.3">
      <c r="A8" t="s">
        <v>378</v>
      </c>
      <c r="B8" s="79">
        <v>6749</v>
      </c>
      <c r="C8">
        <v>0</v>
      </c>
      <c r="D8">
        <v>1</v>
      </c>
      <c r="E8">
        <v>2</v>
      </c>
      <c r="F8">
        <v>1</v>
      </c>
      <c r="G8">
        <v>0</v>
      </c>
      <c r="H8">
        <v>7</v>
      </c>
      <c r="I8">
        <v>0</v>
      </c>
      <c r="J8">
        <v>0</v>
      </c>
      <c r="K8" s="121">
        <v>0</v>
      </c>
      <c r="L8" s="79">
        <v>11</v>
      </c>
      <c r="M8">
        <v>0</v>
      </c>
      <c r="N8">
        <v>220</v>
      </c>
      <c r="O8">
        <v>240</v>
      </c>
      <c r="P8">
        <v>220</v>
      </c>
      <c r="Q8">
        <v>0</v>
      </c>
      <c r="R8">
        <v>6069</v>
      </c>
      <c r="S8">
        <v>0</v>
      </c>
      <c r="T8">
        <v>0</v>
      </c>
      <c r="U8" s="122">
        <v>0</v>
      </c>
      <c r="V8" s="82">
        <f>M8/B8</f>
        <v>0</v>
      </c>
      <c r="W8" s="82">
        <f>N8/B8</f>
        <v>3.2597421840272631E-2</v>
      </c>
      <c r="X8" s="82">
        <f>O8/B8</f>
        <v>3.5560823825751965E-2</v>
      </c>
      <c r="Y8" s="82">
        <f>P8/B8</f>
        <v>3.2597421840272631E-2</v>
      </c>
      <c r="Z8" s="82">
        <f t="shared" si="4"/>
        <v>0</v>
      </c>
      <c r="AA8" s="82">
        <f t="shared" si="5"/>
        <v>0.89924433249370272</v>
      </c>
      <c r="AB8" s="82">
        <f t="shared" si="6"/>
        <v>0</v>
      </c>
      <c r="AC8" s="83">
        <f t="shared" si="7"/>
        <v>0</v>
      </c>
      <c r="AD8" s="87">
        <f>SUM(V8:AC8)</f>
        <v>1</v>
      </c>
    </row>
    <row r="9" spans="1:30" x14ac:dyDescent="0.3">
      <c r="A9" t="s">
        <v>1489</v>
      </c>
      <c r="B9" s="79">
        <v>3847</v>
      </c>
      <c r="C9">
        <v>1</v>
      </c>
      <c r="D9">
        <v>3</v>
      </c>
      <c r="E9">
        <v>0</v>
      </c>
      <c r="F9">
        <v>2</v>
      </c>
      <c r="G9">
        <v>0</v>
      </c>
      <c r="H9">
        <v>0</v>
      </c>
      <c r="I9">
        <v>2</v>
      </c>
      <c r="J9">
        <v>0</v>
      </c>
      <c r="K9" s="121">
        <f>L9-SUM(C9:J9)</f>
        <v>3</v>
      </c>
      <c r="L9" s="79">
        <v>11</v>
      </c>
      <c r="M9">
        <v>50</v>
      </c>
      <c r="N9">
        <v>714</v>
      </c>
      <c r="O9">
        <v>0</v>
      </c>
      <c r="P9">
        <v>1242</v>
      </c>
      <c r="Q9">
        <v>0</v>
      </c>
      <c r="R9">
        <v>0</v>
      </c>
      <c r="S9">
        <v>1231</v>
      </c>
      <c r="T9">
        <v>0</v>
      </c>
      <c r="U9" s="122">
        <v>610</v>
      </c>
      <c r="V9" s="82">
        <f t="shared" ref="V9:V12" si="9">M9/B9</f>
        <v>1.2997140629061606E-2</v>
      </c>
      <c r="W9" s="82">
        <f t="shared" si="1"/>
        <v>0.18559916818299974</v>
      </c>
      <c r="X9" s="82">
        <f t="shared" si="2"/>
        <v>0</v>
      </c>
      <c r="Y9" s="82">
        <f>P9/B9</f>
        <v>0.32284897322589029</v>
      </c>
      <c r="Z9" s="82">
        <f t="shared" si="4"/>
        <v>0</v>
      </c>
      <c r="AA9" s="82">
        <f t="shared" si="5"/>
        <v>0</v>
      </c>
      <c r="AB9" s="82">
        <f t="shared" si="6"/>
        <v>0.31998960228749673</v>
      </c>
      <c r="AC9" s="83">
        <f t="shared" si="7"/>
        <v>0</v>
      </c>
      <c r="AD9" s="87">
        <f t="shared" si="8"/>
        <v>0.84143488432544833</v>
      </c>
    </row>
    <row r="10" spans="1:30" x14ac:dyDescent="0.3">
      <c r="A10" t="s">
        <v>1493</v>
      </c>
      <c r="B10" s="79">
        <v>12086</v>
      </c>
      <c r="C10">
        <v>0</v>
      </c>
      <c r="D10">
        <v>2</v>
      </c>
      <c r="E10">
        <v>2</v>
      </c>
      <c r="F10">
        <v>1</v>
      </c>
      <c r="G10">
        <v>3</v>
      </c>
      <c r="H10">
        <v>6</v>
      </c>
      <c r="I10">
        <v>2</v>
      </c>
      <c r="J10">
        <v>0</v>
      </c>
      <c r="K10" s="121">
        <v>7</v>
      </c>
      <c r="L10" s="79">
        <v>23</v>
      </c>
      <c r="M10">
        <v>0</v>
      </c>
      <c r="N10">
        <v>1183</v>
      </c>
      <c r="O10">
        <v>1866</v>
      </c>
      <c r="P10">
        <v>60</v>
      </c>
      <c r="Q10">
        <v>271</v>
      </c>
      <c r="R10">
        <v>5366</v>
      </c>
      <c r="S10">
        <v>186</v>
      </c>
      <c r="T10">
        <v>0</v>
      </c>
      <c r="U10" s="122">
        <v>3154</v>
      </c>
      <c r="V10" s="82">
        <f t="shared" si="9"/>
        <v>0</v>
      </c>
      <c r="W10" s="82">
        <f t="shared" si="1"/>
        <v>9.7881846764851899E-2</v>
      </c>
      <c r="X10" s="82">
        <f t="shared" si="2"/>
        <v>0.15439351315571737</v>
      </c>
      <c r="Y10" s="82">
        <f t="shared" si="3"/>
        <v>4.9644216448783713E-3</v>
      </c>
      <c r="Z10" s="82">
        <f t="shared" si="4"/>
        <v>2.2422637762700644E-2</v>
      </c>
      <c r="AA10" s="82">
        <f t="shared" si="5"/>
        <v>0.44398477577362239</v>
      </c>
      <c r="AB10" s="82">
        <f t="shared" si="6"/>
        <v>1.5389707099122952E-2</v>
      </c>
      <c r="AC10" s="83">
        <f t="shared" si="7"/>
        <v>0</v>
      </c>
      <c r="AD10" s="87">
        <f>SUM(V10:AC10)</f>
        <v>0.73903690220089358</v>
      </c>
    </row>
    <row r="11" spans="1:30" x14ac:dyDescent="0.3">
      <c r="A11" t="s">
        <v>1488</v>
      </c>
      <c r="B11" s="79">
        <v>8855</v>
      </c>
      <c r="C11">
        <v>0</v>
      </c>
      <c r="D11">
        <v>4</v>
      </c>
      <c r="E11">
        <v>5</v>
      </c>
      <c r="F11">
        <v>2</v>
      </c>
      <c r="G11">
        <v>0</v>
      </c>
      <c r="H11">
        <v>0</v>
      </c>
      <c r="I11">
        <v>1</v>
      </c>
      <c r="J11">
        <v>2</v>
      </c>
      <c r="K11" s="121">
        <f t="shared" ref="K11" si="10">L11-SUM(C11:J11)</f>
        <v>1</v>
      </c>
      <c r="L11" s="79">
        <v>15</v>
      </c>
      <c r="M11">
        <v>0</v>
      </c>
      <c r="N11">
        <v>3430</v>
      </c>
      <c r="O11">
        <v>2496</v>
      </c>
      <c r="P11">
        <v>1621</v>
      </c>
      <c r="Q11">
        <v>0</v>
      </c>
      <c r="R11">
        <v>0</v>
      </c>
      <c r="S11">
        <v>180</v>
      </c>
      <c r="T11">
        <v>1088</v>
      </c>
      <c r="U11" s="122">
        <v>40</v>
      </c>
      <c r="V11" s="82">
        <f t="shared" si="9"/>
        <v>0</v>
      </c>
      <c r="W11" s="82">
        <f t="shared" si="1"/>
        <v>0.38735177865612647</v>
      </c>
      <c r="X11" s="82">
        <f t="shared" si="2"/>
        <v>0.28187464709203841</v>
      </c>
      <c r="Y11" s="82">
        <f t="shared" si="3"/>
        <v>0.18306041784302654</v>
      </c>
      <c r="Z11" s="82">
        <f t="shared" si="4"/>
        <v>0</v>
      </c>
      <c r="AA11" s="82">
        <f t="shared" si="5"/>
        <v>0</v>
      </c>
      <c r="AB11" s="82">
        <f t="shared" si="6"/>
        <v>2.0327498588368152E-2</v>
      </c>
      <c r="AC11" s="83">
        <f t="shared" si="7"/>
        <v>0.12286843591191417</v>
      </c>
      <c r="AD11" s="87">
        <f>SUM(V11:AC11)</f>
        <v>0.99548277809147367</v>
      </c>
    </row>
    <row r="12" spans="1:30" x14ac:dyDescent="0.3">
      <c r="A12" t="s">
        <v>1492</v>
      </c>
      <c r="B12" s="79">
        <v>4494</v>
      </c>
      <c r="C12">
        <v>2</v>
      </c>
      <c r="D12">
        <v>1</v>
      </c>
      <c r="E12">
        <v>1</v>
      </c>
      <c r="F12">
        <v>0</v>
      </c>
      <c r="G12">
        <v>0</v>
      </c>
      <c r="H12">
        <v>1</v>
      </c>
      <c r="I12">
        <v>0</v>
      </c>
      <c r="J12">
        <v>2</v>
      </c>
      <c r="K12" s="121">
        <v>7</v>
      </c>
      <c r="L12" s="79">
        <v>14</v>
      </c>
      <c r="M12">
        <v>340</v>
      </c>
      <c r="N12">
        <v>300</v>
      </c>
      <c r="O12">
        <v>15</v>
      </c>
      <c r="P12">
        <v>0</v>
      </c>
      <c r="Q12">
        <v>0</v>
      </c>
      <c r="R12">
        <v>1076</v>
      </c>
      <c r="S12">
        <v>0</v>
      </c>
      <c r="T12">
        <v>221</v>
      </c>
      <c r="U12" s="122">
        <v>2543</v>
      </c>
      <c r="V12" s="82">
        <f t="shared" si="9"/>
        <v>7.5656430796617713E-2</v>
      </c>
      <c r="W12" s="82">
        <f t="shared" si="1"/>
        <v>6.6755674232309742E-2</v>
      </c>
      <c r="X12" s="82">
        <f t="shared" si="2"/>
        <v>3.3377837116154874E-3</v>
      </c>
      <c r="Y12" s="82">
        <f t="shared" si="3"/>
        <v>0</v>
      </c>
      <c r="Z12" s="82">
        <f t="shared" si="4"/>
        <v>0</v>
      </c>
      <c r="AA12" s="82">
        <f t="shared" si="5"/>
        <v>0.23943035157988429</v>
      </c>
      <c r="AB12" s="82">
        <f t="shared" si="6"/>
        <v>0</v>
      </c>
      <c r="AC12" s="83">
        <f t="shared" si="7"/>
        <v>4.9176680017801511E-2</v>
      </c>
      <c r="AD12" s="87">
        <f t="shared" si="8"/>
        <v>0.43435692033822876</v>
      </c>
    </row>
    <row r="13" spans="1:30" x14ac:dyDescent="0.3">
      <c r="A13" t="s">
        <v>1490</v>
      </c>
      <c r="B13" s="79">
        <v>6440</v>
      </c>
      <c r="C13">
        <v>2</v>
      </c>
      <c r="D13">
        <v>8</v>
      </c>
      <c r="E13">
        <v>0</v>
      </c>
      <c r="F13">
        <v>0</v>
      </c>
      <c r="G13">
        <v>1</v>
      </c>
      <c r="H13">
        <v>0</v>
      </c>
      <c r="I13">
        <v>1</v>
      </c>
      <c r="J13">
        <v>1</v>
      </c>
      <c r="K13" s="121">
        <v>3</v>
      </c>
      <c r="L13" s="79">
        <v>16</v>
      </c>
      <c r="M13">
        <v>220</v>
      </c>
      <c r="N13">
        <v>4968</v>
      </c>
      <c r="O13">
        <v>0</v>
      </c>
      <c r="P13">
        <v>0</v>
      </c>
      <c r="Q13">
        <v>420</v>
      </c>
      <c r="R13">
        <v>0</v>
      </c>
      <c r="S13">
        <v>172</v>
      </c>
      <c r="T13">
        <v>77</v>
      </c>
      <c r="U13" s="122">
        <v>584</v>
      </c>
      <c r="V13" s="82">
        <f>M13/B13</f>
        <v>3.4161490683229816E-2</v>
      </c>
      <c r="W13" s="82">
        <f t="shared" si="1"/>
        <v>0.77142857142857146</v>
      </c>
      <c r="X13" s="82">
        <f t="shared" si="2"/>
        <v>0</v>
      </c>
      <c r="Y13" s="82">
        <f t="shared" si="3"/>
        <v>0</v>
      </c>
      <c r="Z13" s="82">
        <f t="shared" si="4"/>
        <v>6.5217391304347824E-2</v>
      </c>
      <c r="AA13" s="82">
        <f t="shared" si="5"/>
        <v>0</v>
      </c>
      <c r="AB13" s="82">
        <f t="shared" si="6"/>
        <v>2.6708074534161491E-2</v>
      </c>
      <c r="AC13" s="83">
        <f t="shared" si="7"/>
        <v>1.1956521739130435E-2</v>
      </c>
      <c r="AD13" s="87">
        <f t="shared" si="8"/>
        <v>0.90947204968944095</v>
      </c>
    </row>
    <row r="14" spans="1:30" x14ac:dyDescent="0.3">
      <c r="A14" t="s">
        <v>1494</v>
      </c>
      <c r="B14" s="79">
        <v>246</v>
      </c>
      <c r="C14">
        <v>0</v>
      </c>
      <c r="D14">
        <v>0</v>
      </c>
      <c r="E14">
        <v>0</v>
      </c>
      <c r="F14">
        <v>0</v>
      </c>
      <c r="G14">
        <v>0</v>
      </c>
      <c r="H14">
        <v>0</v>
      </c>
      <c r="I14">
        <v>0</v>
      </c>
      <c r="J14">
        <v>1</v>
      </c>
      <c r="K14" s="121">
        <v>1</v>
      </c>
      <c r="L14" s="79">
        <v>2</v>
      </c>
      <c r="M14">
        <v>0</v>
      </c>
      <c r="N14">
        <v>0</v>
      </c>
      <c r="O14">
        <v>0</v>
      </c>
      <c r="P14">
        <v>0</v>
      </c>
      <c r="Q14">
        <v>0</v>
      </c>
      <c r="R14">
        <v>0</v>
      </c>
      <c r="S14">
        <v>0</v>
      </c>
      <c r="T14">
        <v>238</v>
      </c>
      <c r="U14" s="122">
        <v>8</v>
      </c>
      <c r="V14" s="82">
        <f>M14/B14</f>
        <v>0</v>
      </c>
      <c r="W14" s="82">
        <f t="shared" si="1"/>
        <v>0</v>
      </c>
      <c r="X14" s="82">
        <f t="shared" si="2"/>
        <v>0</v>
      </c>
      <c r="Y14" s="82">
        <f t="shared" si="3"/>
        <v>0</v>
      </c>
      <c r="Z14" s="82">
        <f t="shared" si="4"/>
        <v>0</v>
      </c>
      <c r="AA14" s="82">
        <f t="shared" si="5"/>
        <v>0</v>
      </c>
      <c r="AB14" s="82">
        <f t="shared" si="6"/>
        <v>0</v>
      </c>
      <c r="AC14" s="83">
        <f t="shared" si="7"/>
        <v>0.96747967479674801</v>
      </c>
      <c r="AD14" s="87">
        <f>SUM(V14:AC14)</f>
        <v>0.96747967479674801</v>
      </c>
    </row>
    <row r="18" spans="1:30" ht="18" x14ac:dyDescent="0.35">
      <c r="A18" s="177" t="s">
        <v>1365</v>
      </c>
      <c r="B18" s="178"/>
      <c r="C18" s="179" t="s">
        <v>1357</v>
      </c>
      <c r="D18" s="179"/>
      <c r="E18" s="179"/>
      <c r="F18" s="179"/>
      <c r="G18" s="179"/>
      <c r="H18" s="179"/>
      <c r="I18" s="179"/>
      <c r="J18" s="179"/>
      <c r="K18" s="179"/>
      <c r="L18" s="178"/>
      <c r="M18" s="177" t="s">
        <v>1380</v>
      </c>
      <c r="N18" s="179"/>
      <c r="O18" s="179"/>
      <c r="P18" s="179"/>
      <c r="Q18" s="179"/>
      <c r="R18" s="179"/>
      <c r="S18" s="179"/>
      <c r="T18" s="179"/>
      <c r="U18" s="178"/>
      <c r="V18" s="179" t="s">
        <v>1364</v>
      </c>
      <c r="W18" s="180"/>
      <c r="X18" s="180"/>
      <c r="Y18" s="180"/>
      <c r="Z18" s="180"/>
      <c r="AA18" s="180"/>
      <c r="AB18" s="180"/>
      <c r="AC18" s="180"/>
      <c r="AD18" s="180"/>
    </row>
    <row r="19" spans="1:30" ht="42" thickBot="1" x14ac:dyDescent="0.35">
      <c r="A19" s="57" t="s">
        <v>0</v>
      </c>
      <c r="B19" s="77" t="s">
        <v>1356</v>
      </c>
      <c r="C19" s="76" t="s">
        <v>1358</v>
      </c>
      <c r="D19" s="57" t="s">
        <v>526</v>
      </c>
      <c r="E19" s="57" t="s">
        <v>1359</v>
      </c>
      <c r="F19" s="57" t="s">
        <v>1360</v>
      </c>
      <c r="G19" s="57" t="s">
        <v>1361</v>
      </c>
      <c r="H19" s="57" t="s">
        <v>1362</v>
      </c>
      <c r="I19" s="57" t="s">
        <v>1363</v>
      </c>
      <c r="J19" s="57" t="s">
        <v>539</v>
      </c>
      <c r="K19" s="85" t="s">
        <v>519</v>
      </c>
      <c r="L19" s="77" t="s">
        <v>1379</v>
      </c>
      <c r="M19" s="76" t="s">
        <v>1358</v>
      </c>
      <c r="N19" s="57" t="s">
        <v>526</v>
      </c>
      <c r="O19" s="57" t="s">
        <v>1359</v>
      </c>
      <c r="P19" s="57" t="s">
        <v>1360</v>
      </c>
      <c r="Q19" s="57" t="s">
        <v>1361</v>
      </c>
      <c r="R19" s="57" t="s">
        <v>1362</v>
      </c>
      <c r="S19" s="57" t="s">
        <v>1363</v>
      </c>
      <c r="T19" s="57" t="s">
        <v>539</v>
      </c>
      <c r="U19" s="86" t="s">
        <v>519</v>
      </c>
      <c r="V19" s="76" t="s">
        <v>1358</v>
      </c>
      <c r="W19" s="57" t="s">
        <v>526</v>
      </c>
      <c r="X19" s="57" t="s">
        <v>1359</v>
      </c>
      <c r="Y19" s="57" t="s">
        <v>1360</v>
      </c>
      <c r="Z19" s="57" t="s">
        <v>1361</v>
      </c>
      <c r="AA19" s="57" t="s">
        <v>1362</v>
      </c>
      <c r="AB19" s="57" t="s">
        <v>1363</v>
      </c>
      <c r="AC19" s="77" t="s">
        <v>539</v>
      </c>
      <c r="AD19" s="76" t="s">
        <v>1366</v>
      </c>
    </row>
    <row r="20" spans="1:30" s="130" customFormat="1" ht="22.5" customHeight="1" x14ac:dyDescent="0.3">
      <c r="A20" s="123" t="s">
        <v>1351</v>
      </c>
      <c r="B20" s="124">
        <f t="shared" ref="B20:U20" si="11">SUM(B21:B28)</f>
        <v>83859</v>
      </c>
      <c r="C20" s="123">
        <f t="shared" si="11"/>
        <v>15</v>
      </c>
      <c r="D20" s="123">
        <f t="shared" si="11"/>
        <v>47</v>
      </c>
      <c r="E20" s="123">
        <f t="shared" si="11"/>
        <v>24</v>
      </c>
      <c r="F20" s="123">
        <f t="shared" si="11"/>
        <v>10</v>
      </c>
      <c r="G20" s="123">
        <f t="shared" si="11"/>
        <v>12</v>
      </c>
      <c r="H20" s="123">
        <f t="shared" si="11"/>
        <v>32</v>
      </c>
      <c r="I20" s="123">
        <f t="shared" si="11"/>
        <v>13</v>
      </c>
      <c r="J20" s="123">
        <f t="shared" si="11"/>
        <v>6</v>
      </c>
      <c r="K20" s="125">
        <f t="shared" si="11"/>
        <v>37</v>
      </c>
      <c r="L20" s="126">
        <f t="shared" si="11"/>
        <v>196</v>
      </c>
      <c r="M20" s="123">
        <f t="shared" si="11"/>
        <v>3112</v>
      </c>
      <c r="N20" s="123">
        <f t="shared" si="11"/>
        <v>16962</v>
      </c>
      <c r="O20" s="123">
        <f t="shared" si="11"/>
        <v>7744</v>
      </c>
      <c r="P20" s="123">
        <f t="shared" si="11"/>
        <v>4353</v>
      </c>
      <c r="Q20" s="123">
        <f t="shared" si="11"/>
        <v>3954</v>
      </c>
      <c r="R20" s="123">
        <f t="shared" si="11"/>
        <v>29525</v>
      </c>
      <c r="S20" s="123">
        <f t="shared" si="11"/>
        <v>3450</v>
      </c>
      <c r="T20" s="123">
        <f t="shared" si="11"/>
        <v>1624</v>
      </c>
      <c r="U20" s="127">
        <f t="shared" si="11"/>
        <v>13139</v>
      </c>
      <c r="V20" s="128">
        <f>M20/B20</f>
        <v>3.7109910683409054E-2</v>
      </c>
      <c r="W20" s="128">
        <f>N20/B20</f>
        <v>0.20226809287017494</v>
      </c>
      <c r="X20" s="128">
        <f>O20/B20</f>
        <v>9.234548468262202E-2</v>
      </c>
      <c r="Y20" s="128">
        <f>P20/B20</f>
        <v>5.1908560798483168E-2</v>
      </c>
      <c r="Z20" s="128">
        <f>Q20/B20</f>
        <v>4.7150574178084645E-2</v>
      </c>
      <c r="AA20" s="128">
        <f>R20/B20</f>
        <v>0.35207908513099367</v>
      </c>
      <c r="AB20" s="128">
        <f>S20/B20</f>
        <v>4.1140485815475976E-2</v>
      </c>
      <c r="AC20" s="129">
        <f>T20/B20</f>
        <v>1.9365840279516808E-2</v>
      </c>
      <c r="AD20" s="128">
        <f>SUM(V20:AC20)</f>
        <v>0.84336803443876029</v>
      </c>
    </row>
    <row r="21" spans="1:30" x14ac:dyDescent="0.3">
      <c r="A21" t="s">
        <v>10</v>
      </c>
      <c r="B21" s="81">
        <v>10675</v>
      </c>
      <c r="C21">
        <v>5</v>
      </c>
      <c r="D21">
        <v>3</v>
      </c>
      <c r="E21">
        <v>6</v>
      </c>
      <c r="F21">
        <v>1</v>
      </c>
      <c r="G21">
        <v>5</v>
      </c>
      <c r="H21">
        <v>4</v>
      </c>
      <c r="I21">
        <v>3</v>
      </c>
      <c r="J21">
        <v>0</v>
      </c>
      <c r="K21" s="121">
        <f t="shared" ref="K21:K27" si="12">L21-SUM(C21:J21)</f>
        <v>6</v>
      </c>
      <c r="L21" s="80">
        <v>33</v>
      </c>
      <c r="M21">
        <v>472</v>
      </c>
      <c r="N21">
        <v>1010</v>
      </c>
      <c r="O21">
        <v>1351</v>
      </c>
      <c r="P21">
        <v>107</v>
      </c>
      <c r="Q21">
        <v>1390</v>
      </c>
      <c r="R21">
        <v>3760</v>
      </c>
      <c r="S21">
        <v>858</v>
      </c>
      <c r="T21">
        <v>0</v>
      </c>
      <c r="U21" s="116">
        <v>1727</v>
      </c>
      <c r="V21" s="82">
        <f>M21/B21</f>
        <v>4.4215456674473068E-2</v>
      </c>
      <c r="W21" s="82">
        <f>N21/B21</f>
        <v>9.4613583138173307E-2</v>
      </c>
      <c r="X21" s="82">
        <f>O21/B21</f>
        <v>0.12655737704918033</v>
      </c>
      <c r="Y21" s="82">
        <f>P21/B21</f>
        <v>1.0023419203747073E-2</v>
      </c>
      <c r="Z21" s="82">
        <f>Q21/B21</f>
        <v>0.13021077283372365</v>
      </c>
      <c r="AA21" s="82">
        <f>R21/B21</f>
        <v>0.35222482435597191</v>
      </c>
      <c r="AB21" s="82">
        <f>S21/B21</f>
        <v>8.037470725995316E-2</v>
      </c>
      <c r="AC21" s="83">
        <f>T21/B21</f>
        <v>0</v>
      </c>
      <c r="AD21" s="82">
        <f>SUM(V21:AC21)</f>
        <v>0.83822014051522253</v>
      </c>
    </row>
    <row r="22" spans="1:30" x14ac:dyDescent="0.3">
      <c r="A22" t="s">
        <v>378</v>
      </c>
      <c r="B22" s="79">
        <v>13382</v>
      </c>
      <c r="C22">
        <v>0</v>
      </c>
      <c r="D22">
        <v>2</v>
      </c>
      <c r="E22">
        <v>2</v>
      </c>
      <c r="F22">
        <v>2</v>
      </c>
      <c r="G22">
        <v>1</v>
      </c>
      <c r="H22">
        <v>13</v>
      </c>
      <c r="I22">
        <v>1</v>
      </c>
      <c r="J22">
        <v>0</v>
      </c>
      <c r="K22" s="121">
        <f t="shared" si="12"/>
        <v>2</v>
      </c>
      <c r="L22" s="78">
        <v>23</v>
      </c>
      <c r="M22" s="8">
        <v>0</v>
      </c>
      <c r="N22" s="8">
        <v>416</v>
      </c>
      <c r="O22" s="8">
        <v>240</v>
      </c>
      <c r="P22" s="8">
        <v>554</v>
      </c>
      <c r="Q22" s="8">
        <v>804</v>
      </c>
      <c r="R22" s="8">
        <v>10553</v>
      </c>
      <c r="S22" s="8">
        <v>171</v>
      </c>
      <c r="T22" s="8">
        <v>0</v>
      </c>
      <c r="U22" s="116">
        <v>644</v>
      </c>
      <c r="V22" s="82">
        <f>M22/B22</f>
        <v>0</v>
      </c>
      <c r="W22" s="82">
        <f>N22/B22</f>
        <v>3.1086534150351217E-2</v>
      </c>
      <c r="X22" s="82">
        <f>O22/B22</f>
        <v>1.7934538932894935E-2</v>
      </c>
      <c r="Y22" s="82">
        <f>P22/B22</f>
        <v>4.1398894036765804E-2</v>
      </c>
      <c r="Z22" s="82">
        <f>Q22/B22</f>
        <v>6.0080705425198028E-2</v>
      </c>
      <c r="AA22" s="82">
        <f>R22/B22</f>
        <v>0.78859662232850092</v>
      </c>
      <c r="AB22" s="82">
        <f>S22/B22</f>
        <v>1.2778358989687641E-2</v>
      </c>
      <c r="AC22" s="83">
        <f>T22/B22</f>
        <v>0</v>
      </c>
      <c r="AD22" s="82">
        <f>SUM(V22:AC22)</f>
        <v>0.95187565386339845</v>
      </c>
    </row>
    <row r="23" spans="1:30" x14ac:dyDescent="0.3">
      <c r="A23" t="s">
        <v>1489</v>
      </c>
      <c r="B23" s="79">
        <v>5712</v>
      </c>
      <c r="C23">
        <v>2</v>
      </c>
      <c r="D23">
        <v>7</v>
      </c>
      <c r="E23">
        <v>0</v>
      </c>
      <c r="F23">
        <v>2</v>
      </c>
      <c r="G23">
        <v>1</v>
      </c>
      <c r="H23">
        <v>0</v>
      </c>
      <c r="I23">
        <v>4</v>
      </c>
      <c r="J23">
        <v>0</v>
      </c>
      <c r="K23" s="121">
        <f t="shared" si="12"/>
        <v>5</v>
      </c>
      <c r="L23" s="78">
        <v>21</v>
      </c>
      <c r="M23" s="8">
        <v>121</v>
      </c>
      <c r="N23" s="8">
        <v>1255</v>
      </c>
      <c r="O23" s="8">
        <v>0</v>
      </c>
      <c r="P23" s="8">
        <v>1242</v>
      </c>
      <c r="Q23" s="8">
        <v>489</v>
      </c>
      <c r="R23" s="8">
        <v>0</v>
      </c>
      <c r="S23" s="8">
        <v>1707</v>
      </c>
      <c r="T23" s="8">
        <v>0</v>
      </c>
      <c r="U23" s="116">
        <v>899</v>
      </c>
      <c r="V23" s="82">
        <f>M23/B23</f>
        <v>2.1183473389355743E-2</v>
      </c>
      <c r="W23" s="82">
        <f t="shared" ref="W23:W28" si="13">N23/B23</f>
        <v>0.21971288515406162</v>
      </c>
      <c r="X23" s="82">
        <f t="shared" ref="X23:X28" si="14">O23/B23</f>
        <v>0</v>
      </c>
      <c r="Y23" s="82">
        <f t="shared" ref="Y23:Y28" si="15">P23/B23</f>
        <v>0.21743697478991597</v>
      </c>
      <c r="Z23" s="82">
        <f t="shared" ref="Z23:Z28" si="16">Q23/B23</f>
        <v>8.5609243697478993E-2</v>
      </c>
      <c r="AA23" s="82">
        <f t="shared" ref="AA23:AA28" si="17">R23/B23</f>
        <v>0</v>
      </c>
      <c r="AB23" s="82">
        <f t="shared" ref="AB23:AB28" si="18">S23/B23</f>
        <v>0.29884453781512604</v>
      </c>
      <c r="AC23" s="83">
        <f t="shared" ref="AC23:AC28" si="19">T23/B23</f>
        <v>0</v>
      </c>
      <c r="AD23" s="82">
        <f t="shared" ref="AD23:AD28" si="20">SUM(V23:AC23)</f>
        <v>0.84278711484593849</v>
      </c>
    </row>
    <row r="24" spans="1:30" x14ac:dyDescent="0.3">
      <c r="A24" t="s">
        <v>1493</v>
      </c>
      <c r="B24" s="79">
        <v>26558</v>
      </c>
      <c r="C24">
        <v>2</v>
      </c>
      <c r="D24">
        <v>5</v>
      </c>
      <c r="E24">
        <v>6</v>
      </c>
      <c r="F24">
        <v>2</v>
      </c>
      <c r="G24">
        <v>4</v>
      </c>
      <c r="H24">
        <v>14</v>
      </c>
      <c r="I24">
        <v>2</v>
      </c>
      <c r="J24">
        <v>0</v>
      </c>
      <c r="K24" s="121">
        <f t="shared" si="12"/>
        <v>9</v>
      </c>
      <c r="L24" s="78">
        <v>44</v>
      </c>
      <c r="M24" s="8">
        <v>1620</v>
      </c>
      <c r="N24" s="8">
        <v>2965</v>
      </c>
      <c r="O24" s="8">
        <v>3390</v>
      </c>
      <c r="P24" s="8">
        <v>129</v>
      </c>
      <c r="Q24" s="8">
        <v>851</v>
      </c>
      <c r="R24" s="8">
        <v>14136</v>
      </c>
      <c r="S24" s="8">
        <v>186</v>
      </c>
      <c r="T24" s="8">
        <v>0</v>
      </c>
      <c r="U24" s="116">
        <v>3282</v>
      </c>
      <c r="V24" s="82">
        <f>M24/B24</f>
        <v>6.0998569169365163E-2</v>
      </c>
      <c r="W24" s="82">
        <f t="shared" si="13"/>
        <v>0.11164244295504179</v>
      </c>
      <c r="X24" s="82">
        <f t="shared" si="14"/>
        <v>0.12764515400256043</v>
      </c>
      <c r="Y24" s="82">
        <f t="shared" si="15"/>
        <v>4.8572934708938928E-3</v>
      </c>
      <c r="Z24" s="82">
        <f t="shared" si="16"/>
        <v>3.2043075532796145E-2</v>
      </c>
      <c r="AA24" s="82">
        <f t="shared" si="17"/>
        <v>0.53226899615934931</v>
      </c>
      <c r="AB24" s="82">
        <f t="shared" si="18"/>
        <v>7.0035394231493337E-3</v>
      </c>
      <c r="AC24" s="83">
        <f t="shared" si="19"/>
        <v>0</v>
      </c>
      <c r="AD24" s="82">
        <f t="shared" si="20"/>
        <v>0.8764590707131561</v>
      </c>
    </row>
    <row r="25" spans="1:30" x14ac:dyDescent="0.3">
      <c r="A25" t="s">
        <v>1488</v>
      </c>
      <c r="B25" s="79">
        <v>9143</v>
      </c>
      <c r="C25">
        <v>0</v>
      </c>
      <c r="D25">
        <v>5</v>
      </c>
      <c r="E25">
        <v>8</v>
      </c>
      <c r="F25">
        <v>2</v>
      </c>
      <c r="G25">
        <v>0</v>
      </c>
      <c r="H25">
        <v>0</v>
      </c>
      <c r="I25">
        <v>1</v>
      </c>
      <c r="J25">
        <v>2</v>
      </c>
      <c r="K25" s="121">
        <f t="shared" si="12"/>
        <v>1</v>
      </c>
      <c r="L25" s="78">
        <v>19</v>
      </c>
      <c r="M25" s="8">
        <v>0</v>
      </c>
      <c r="N25" s="8">
        <v>3555</v>
      </c>
      <c r="O25" s="8">
        <v>2659</v>
      </c>
      <c r="P25" s="8">
        <v>1621</v>
      </c>
      <c r="Q25" s="8">
        <v>0</v>
      </c>
      <c r="R25" s="8">
        <v>0</v>
      </c>
      <c r="S25" s="8">
        <v>180</v>
      </c>
      <c r="T25" s="8">
        <v>1088</v>
      </c>
      <c r="U25" s="116">
        <v>40</v>
      </c>
      <c r="V25" s="82">
        <f t="shared" ref="V25:V26" si="21">M25/B25</f>
        <v>0</v>
      </c>
      <c r="W25" s="82">
        <f t="shared" si="13"/>
        <v>0.38882204965547412</v>
      </c>
      <c r="X25" s="82">
        <f t="shared" si="14"/>
        <v>0.29082358088154875</v>
      </c>
      <c r="Y25" s="82">
        <f t="shared" si="15"/>
        <v>0.17729410477961283</v>
      </c>
      <c r="Z25" s="82">
        <f t="shared" si="16"/>
        <v>0</v>
      </c>
      <c r="AA25" s="82">
        <f t="shared" si="17"/>
        <v>0</v>
      </c>
      <c r="AB25" s="82">
        <f t="shared" si="18"/>
        <v>1.9687192387618943E-2</v>
      </c>
      <c r="AC25" s="83">
        <f t="shared" si="19"/>
        <v>0.11899814065405229</v>
      </c>
      <c r="AD25" s="82">
        <f t="shared" si="20"/>
        <v>0.995625068358307</v>
      </c>
    </row>
    <row r="26" spans="1:30" x14ac:dyDescent="0.3">
      <c r="A26" t="s">
        <v>1492</v>
      </c>
      <c r="B26" s="79">
        <v>9277</v>
      </c>
      <c r="C26">
        <v>3</v>
      </c>
      <c r="D26">
        <v>2</v>
      </c>
      <c r="E26">
        <v>2</v>
      </c>
      <c r="F26">
        <v>1</v>
      </c>
      <c r="G26">
        <v>0</v>
      </c>
      <c r="H26">
        <v>1</v>
      </c>
      <c r="I26">
        <v>0</v>
      </c>
      <c r="J26">
        <v>2</v>
      </c>
      <c r="K26" s="121">
        <f t="shared" si="12"/>
        <v>8</v>
      </c>
      <c r="L26" s="78">
        <v>19</v>
      </c>
      <c r="M26" s="8">
        <v>501</v>
      </c>
      <c r="N26" s="8">
        <v>800</v>
      </c>
      <c r="O26" s="8">
        <v>104</v>
      </c>
      <c r="P26" s="8">
        <v>700</v>
      </c>
      <c r="Q26" s="8">
        <v>0</v>
      </c>
      <c r="R26" s="8">
        <v>1076</v>
      </c>
      <c r="S26" s="8">
        <v>0</v>
      </c>
      <c r="T26" s="8">
        <v>221</v>
      </c>
      <c r="U26" s="116">
        <v>5876</v>
      </c>
      <c r="V26" s="82">
        <f t="shared" si="21"/>
        <v>5.4004527325644064E-2</v>
      </c>
      <c r="W26" s="82">
        <f t="shared" si="13"/>
        <v>8.623477417268513E-2</v>
      </c>
      <c r="X26" s="82">
        <f t="shared" si="14"/>
        <v>1.1210520642449068E-2</v>
      </c>
      <c r="Y26" s="82">
        <f t="shared" si="15"/>
        <v>7.5455427401099492E-2</v>
      </c>
      <c r="Z26" s="82">
        <f t="shared" si="16"/>
        <v>0</v>
      </c>
      <c r="AA26" s="82">
        <f t="shared" si="17"/>
        <v>0.11598577126226151</v>
      </c>
      <c r="AB26" s="82">
        <f t="shared" si="18"/>
        <v>0</v>
      </c>
      <c r="AC26" s="83">
        <f t="shared" si="19"/>
        <v>2.3822356365204269E-2</v>
      </c>
      <c r="AD26" s="82">
        <f t="shared" si="20"/>
        <v>0.36671337716934349</v>
      </c>
    </row>
    <row r="27" spans="1:30" x14ac:dyDescent="0.3">
      <c r="A27" t="s">
        <v>1490</v>
      </c>
      <c r="B27" s="79">
        <v>8688</v>
      </c>
      <c r="C27">
        <v>2</v>
      </c>
      <c r="D27">
        <v>23</v>
      </c>
      <c r="E27">
        <v>0</v>
      </c>
      <c r="F27">
        <v>0</v>
      </c>
      <c r="G27">
        <v>1</v>
      </c>
      <c r="H27">
        <v>0</v>
      </c>
      <c r="I27">
        <v>2</v>
      </c>
      <c r="J27">
        <v>1</v>
      </c>
      <c r="K27" s="121">
        <f t="shared" si="12"/>
        <v>5</v>
      </c>
      <c r="L27" s="78">
        <v>34</v>
      </c>
      <c r="M27" s="8">
        <v>220</v>
      </c>
      <c r="N27" s="8">
        <v>6961</v>
      </c>
      <c r="O27" s="8">
        <v>0</v>
      </c>
      <c r="P27" s="8">
        <v>0</v>
      </c>
      <c r="Q27" s="8">
        <v>420</v>
      </c>
      <c r="R27" s="8">
        <v>0</v>
      </c>
      <c r="S27" s="8">
        <v>348</v>
      </c>
      <c r="T27" s="8">
        <v>77</v>
      </c>
      <c r="U27" s="116">
        <v>663</v>
      </c>
      <c r="V27" s="82">
        <f>M27/B27</f>
        <v>2.5322283609576429E-2</v>
      </c>
      <c r="W27" s="82">
        <f t="shared" si="13"/>
        <v>0.80122007366482506</v>
      </c>
      <c r="X27" s="82">
        <f t="shared" si="14"/>
        <v>0</v>
      </c>
      <c r="Y27" s="82">
        <f t="shared" si="15"/>
        <v>0</v>
      </c>
      <c r="Z27" s="82">
        <f t="shared" si="16"/>
        <v>4.834254143646409E-2</v>
      </c>
      <c r="AA27" s="82">
        <f t="shared" si="17"/>
        <v>0</v>
      </c>
      <c r="AB27" s="82">
        <f t="shared" si="18"/>
        <v>4.0055248618784532E-2</v>
      </c>
      <c r="AC27" s="83">
        <f t="shared" si="19"/>
        <v>8.8627992633517495E-3</v>
      </c>
      <c r="AD27" s="82">
        <f>SUM(V27:AC27)</f>
        <v>0.92380294659300188</v>
      </c>
    </row>
    <row r="28" spans="1:30" x14ac:dyDescent="0.3">
      <c r="A28" t="s">
        <v>1494</v>
      </c>
      <c r="B28" s="79">
        <v>424</v>
      </c>
      <c r="C28">
        <v>1</v>
      </c>
      <c r="D28">
        <v>0</v>
      </c>
      <c r="E28">
        <v>0</v>
      </c>
      <c r="F28">
        <v>0</v>
      </c>
      <c r="G28">
        <v>0</v>
      </c>
      <c r="H28">
        <v>0</v>
      </c>
      <c r="I28">
        <v>0</v>
      </c>
      <c r="J28">
        <v>1</v>
      </c>
      <c r="K28" s="121">
        <f>L28-SUM(C28:J28)</f>
        <v>1</v>
      </c>
      <c r="L28" s="78">
        <v>3</v>
      </c>
      <c r="M28" s="8">
        <v>178</v>
      </c>
      <c r="N28" s="8">
        <v>0</v>
      </c>
      <c r="O28" s="8">
        <v>0</v>
      </c>
      <c r="P28" s="8">
        <v>0</v>
      </c>
      <c r="Q28" s="8">
        <v>0</v>
      </c>
      <c r="R28" s="8">
        <v>0</v>
      </c>
      <c r="S28" s="8">
        <v>0</v>
      </c>
      <c r="T28" s="8">
        <v>238</v>
      </c>
      <c r="U28" s="116">
        <v>8</v>
      </c>
      <c r="V28" s="82">
        <f>M28/B28</f>
        <v>0.419811320754717</v>
      </c>
      <c r="W28" s="82">
        <f t="shared" si="13"/>
        <v>0</v>
      </c>
      <c r="X28" s="82">
        <f t="shared" si="14"/>
        <v>0</v>
      </c>
      <c r="Y28" s="82">
        <f t="shared" si="15"/>
        <v>0</v>
      </c>
      <c r="Z28" s="82">
        <f t="shared" si="16"/>
        <v>0</v>
      </c>
      <c r="AA28" s="82">
        <f t="shared" si="17"/>
        <v>0</v>
      </c>
      <c r="AB28" s="82">
        <f t="shared" si="18"/>
        <v>0</v>
      </c>
      <c r="AC28" s="83">
        <f t="shared" si="19"/>
        <v>0.56132075471698117</v>
      </c>
      <c r="AD28" s="82">
        <f t="shared" si="20"/>
        <v>0.98113207547169812</v>
      </c>
    </row>
  </sheetData>
  <mergeCells count="9">
    <mergeCell ref="A1:C2"/>
    <mergeCell ref="A18:B18"/>
    <mergeCell ref="C18:L18"/>
    <mergeCell ref="M18:U18"/>
    <mergeCell ref="V4:AD4"/>
    <mergeCell ref="V18:AD18"/>
    <mergeCell ref="A4:B4"/>
    <mergeCell ref="C4:L4"/>
    <mergeCell ref="M4:U4"/>
  </mergeCells>
  <pageMargins left="0.7" right="0.7" top="0.78740157499999996" bottom="0.78740157499999996" header="0.3" footer="0.3"/>
  <pageSetup paperSize="9" orientation="portrait" r:id="rId1"/>
  <headerFooter>
    <oddFooter xml:space="preserve">&amp;LVertraulich </oddFooter>
    <evenFooter xml:space="preserve">&amp;LVertraulich </evenFooter>
    <firstFooter xml:space="preserve">&amp;LVertraulich </firstFooter>
  </headerFooter>
  <ignoredErrors>
    <ignoredError sqref="K7 K9 K11"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SMO TK Missed Projects</vt:lpstr>
      <vt:lpstr>TK Market Share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C_Confidential</cp:keywords>
  <cp:lastModifiedBy/>
  <dcterms:created xsi:type="dcterms:W3CDTF">2015-06-05T18:19:34Z</dcterms:created>
  <dcterms:modified xsi:type="dcterms:W3CDTF">2020-06-09T15:43:22Z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Confidentiality">
    <vt:lpwstr>Confidential</vt:lpwstr>
  </property>
  <property fmtid="{D5CDD505-2E9C-101B-9397-08002B2CF9AE}" pid="3" name="sodocoClasLang">
    <vt:lpwstr>Vertraulich</vt:lpwstr>
  </property>
  <property fmtid="{D5CDD505-2E9C-101B-9397-08002B2CF9AE}" pid="4" name="sodocoClasLangId">
    <vt:i4>0</vt:i4>
  </property>
  <property fmtid="{D5CDD505-2E9C-101B-9397-08002B2CF9AE}" pid="5" name="sodocoClasId">
    <vt:i4>2</vt:i4>
  </property>
</Properties>
</file>